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P\Downloads\Fall 2022_Faisal Bhai\Excel Sheet\"/>
    </mc:Choice>
  </mc:AlternateContent>
  <xr:revisionPtr revIDLastSave="0" documentId="13_ncr:1_{FBBA789A-0F5F-49EA-A555-76E000939EF1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B1" sheetId="1" r:id="rId1"/>
    <sheet name="B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40" i="2" l="1"/>
  <c r="AZ41" i="2"/>
  <c r="AZ42" i="2"/>
  <c r="AZ43" i="2"/>
  <c r="AZ44" i="2"/>
  <c r="AZ45" i="2"/>
  <c r="AZ46" i="2"/>
  <c r="AZ47" i="2"/>
  <c r="AZ48" i="2"/>
  <c r="AZ49" i="2"/>
  <c r="AZ50" i="2"/>
  <c r="AZ51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Z40" i="2"/>
  <c r="Z41" i="2"/>
  <c r="Z42" i="2"/>
  <c r="Z43" i="2"/>
  <c r="Z44" i="2"/>
  <c r="Z45" i="2"/>
  <c r="Z46" i="2"/>
  <c r="Z47" i="2"/>
  <c r="Z48" i="2"/>
  <c r="Z49" i="2"/>
  <c r="Z50" i="2"/>
  <c r="Z51" i="2"/>
  <c r="Y40" i="2"/>
  <c r="Y41" i="2"/>
  <c r="Y42" i="2"/>
  <c r="Y43" i="2"/>
  <c r="Y44" i="2"/>
  <c r="Y45" i="2"/>
  <c r="Y46" i="2"/>
  <c r="Y47" i="2"/>
  <c r="Y48" i="2"/>
  <c r="Y49" i="2"/>
  <c r="Y50" i="2"/>
  <c r="Y51" i="2"/>
  <c r="N40" i="2"/>
  <c r="N41" i="2"/>
  <c r="N42" i="2"/>
  <c r="N43" i="2"/>
  <c r="N44" i="2"/>
  <c r="N45" i="2"/>
  <c r="N46" i="2"/>
  <c r="N47" i="2"/>
  <c r="N48" i="2"/>
  <c r="N49" i="2"/>
  <c r="N50" i="2"/>
  <c r="N51" i="2"/>
  <c r="AI66" i="2"/>
  <c r="AH66" i="2"/>
  <c r="AI65" i="2"/>
  <c r="AH65" i="2"/>
  <c r="AI64" i="2"/>
  <c r="AH64" i="2"/>
  <c r="AG39" i="2"/>
  <c r="AM39" i="2" s="1"/>
  <c r="AA39" i="2"/>
  <c r="Z39" i="2"/>
  <c r="Y39" i="2"/>
  <c r="N39" i="2"/>
  <c r="AA38" i="2"/>
  <c r="Z38" i="2"/>
  <c r="Y38" i="2"/>
  <c r="N38" i="2"/>
  <c r="AA37" i="2"/>
  <c r="Z37" i="2"/>
  <c r="Y37" i="2"/>
  <c r="N37" i="2"/>
  <c r="AA36" i="2"/>
  <c r="Z36" i="2"/>
  <c r="Y36" i="2"/>
  <c r="N36" i="2"/>
  <c r="AE35" i="2"/>
  <c r="AK35" i="2" s="1"/>
  <c r="AA35" i="2"/>
  <c r="Z35" i="2"/>
  <c r="Y35" i="2"/>
  <c r="N35" i="2"/>
  <c r="AF34" i="2"/>
  <c r="AL34" i="2" s="1"/>
  <c r="AE34" i="2"/>
  <c r="AK34" i="2" s="1"/>
  <c r="AA34" i="2"/>
  <c r="Z34" i="2"/>
  <c r="Y34" i="2"/>
  <c r="N34" i="2"/>
  <c r="AF33" i="2"/>
  <c r="AL33" i="2" s="1"/>
  <c r="AE33" i="2"/>
  <c r="AK33" i="2" s="1"/>
  <c r="AA33" i="2"/>
  <c r="Z33" i="2"/>
  <c r="Y33" i="2"/>
  <c r="N33" i="2"/>
  <c r="AF32" i="2"/>
  <c r="AL32" i="2" s="1"/>
  <c r="AA32" i="2"/>
  <c r="Z32" i="2"/>
  <c r="Y32" i="2"/>
  <c r="N32" i="2"/>
  <c r="AG31" i="2"/>
  <c r="AM31" i="2" s="1"/>
  <c r="AA31" i="2"/>
  <c r="Z31" i="2"/>
  <c r="Y31" i="2"/>
  <c r="N31" i="2"/>
  <c r="AA30" i="2"/>
  <c r="Z30" i="2"/>
  <c r="Y30" i="2"/>
  <c r="N30" i="2"/>
  <c r="AA29" i="2"/>
  <c r="Z29" i="2"/>
  <c r="Y29" i="2"/>
  <c r="N29" i="2"/>
  <c r="AA28" i="2"/>
  <c r="Z28" i="2"/>
  <c r="Y28" i="2"/>
  <c r="N28" i="2"/>
  <c r="AE27" i="2"/>
  <c r="AK27" i="2" s="1"/>
  <c r="AA27" i="2"/>
  <c r="Z27" i="2"/>
  <c r="Y27" i="2"/>
  <c r="N27" i="2"/>
  <c r="AF26" i="2"/>
  <c r="AL26" i="2" s="1"/>
  <c r="AE26" i="2"/>
  <c r="AK26" i="2" s="1"/>
  <c r="AA26" i="2"/>
  <c r="Z26" i="2"/>
  <c r="Y26" i="2"/>
  <c r="N26" i="2"/>
  <c r="AF25" i="2"/>
  <c r="AL25" i="2" s="1"/>
  <c r="AE25" i="2"/>
  <c r="AK25" i="2" s="1"/>
  <c r="AA25" i="2"/>
  <c r="Z25" i="2"/>
  <c r="Y25" i="2"/>
  <c r="N25" i="2"/>
  <c r="AF24" i="2"/>
  <c r="AL24" i="2" s="1"/>
  <c r="AA24" i="2"/>
  <c r="Z24" i="2"/>
  <c r="Y24" i="2"/>
  <c r="N24" i="2"/>
  <c r="AG23" i="2"/>
  <c r="AM23" i="2" s="1"/>
  <c r="AA23" i="2"/>
  <c r="Z23" i="2"/>
  <c r="Y23" i="2"/>
  <c r="N23" i="2"/>
  <c r="AA22" i="2"/>
  <c r="Z22" i="2"/>
  <c r="Y22" i="2"/>
  <c r="N22" i="2"/>
  <c r="AA21" i="2"/>
  <c r="Z21" i="2"/>
  <c r="Y21" i="2"/>
  <c r="N21" i="2"/>
  <c r="AA20" i="2"/>
  <c r="Z20" i="2"/>
  <c r="Y20" i="2"/>
  <c r="N20" i="2"/>
  <c r="AE19" i="2"/>
  <c r="AK19" i="2" s="1"/>
  <c r="AA19" i="2"/>
  <c r="Z19" i="2"/>
  <c r="Y19" i="2"/>
  <c r="N19" i="2"/>
  <c r="AF18" i="2"/>
  <c r="AL18" i="2" s="1"/>
  <c r="AE18" i="2"/>
  <c r="AK18" i="2" s="1"/>
  <c r="AA18" i="2"/>
  <c r="Z18" i="2"/>
  <c r="Y18" i="2"/>
  <c r="N18" i="2"/>
  <c r="AF17" i="2"/>
  <c r="AE17" i="2"/>
  <c r="AA17" i="2"/>
  <c r="Z17" i="2"/>
  <c r="Y17" i="2"/>
  <c r="N17" i="2"/>
  <c r="AG16" i="2"/>
  <c r="AF16" i="2"/>
  <c r="AE16" i="2"/>
  <c r="AA16" i="2"/>
  <c r="Z16" i="2"/>
  <c r="Y16" i="2"/>
  <c r="N16" i="2"/>
  <c r="M5" i="2"/>
  <c r="AG38" i="2" s="1"/>
  <c r="AM38" i="2" s="1"/>
  <c r="M4" i="2"/>
  <c r="AF39" i="2" s="1"/>
  <c r="AL39" i="2" s="1"/>
  <c r="M3" i="2"/>
  <c r="AE32" i="2" s="1"/>
  <c r="AK32" i="2" s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17" i="1"/>
  <c r="AR18" i="2" l="1"/>
  <c r="AW18" i="2"/>
  <c r="AW39" i="2"/>
  <c r="AR39" i="2"/>
  <c r="AY27" i="2"/>
  <c r="AQ27" i="2"/>
  <c r="AZ39" i="2"/>
  <c r="AS39" i="2"/>
  <c r="AX39" i="2"/>
  <c r="AX38" i="2"/>
  <c r="AZ38" i="2"/>
  <c r="AS38" i="2"/>
  <c r="AY19" i="2"/>
  <c r="AQ19" i="2"/>
  <c r="AS31" i="2"/>
  <c r="AX31" i="2"/>
  <c r="AZ31" i="2"/>
  <c r="AQ34" i="2"/>
  <c r="AY34" i="2"/>
  <c r="AQ32" i="2"/>
  <c r="AY32" i="2"/>
  <c r="AR24" i="2"/>
  <c r="AW24" i="2"/>
  <c r="AY35" i="2"/>
  <c r="AQ35" i="2"/>
  <c r="AS23" i="2"/>
  <c r="AZ23" i="2"/>
  <c r="AX23" i="2"/>
  <c r="AQ26" i="2"/>
  <c r="AY26" i="2"/>
  <c r="AR34" i="2"/>
  <c r="AW34" i="2"/>
  <c r="AQ18" i="2"/>
  <c r="AY18" i="2"/>
  <c r="AW26" i="2"/>
  <c r="AR26" i="2"/>
  <c r="AQ33" i="2"/>
  <c r="AY33" i="2"/>
  <c r="AQ25" i="2"/>
  <c r="AY25" i="2"/>
  <c r="AR33" i="2"/>
  <c r="AW33" i="2"/>
  <c r="AR25" i="2"/>
  <c r="AW25" i="2"/>
  <c r="AW32" i="2"/>
  <c r="AR32" i="2"/>
  <c r="AG33" i="2"/>
  <c r="AM33" i="2" s="1"/>
  <c r="AK17" i="2"/>
  <c r="AG18" i="2"/>
  <c r="AM18" i="2" s="1"/>
  <c r="AF19" i="2"/>
  <c r="AL19" i="2" s="1"/>
  <c r="AE20" i="2"/>
  <c r="AK20" i="2" s="1"/>
  <c r="AG26" i="2"/>
  <c r="AM26" i="2" s="1"/>
  <c r="AF27" i="2"/>
  <c r="AL27" i="2" s="1"/>
  <c r="AE28" i="2"/>
  <c r="AK28" i="2" s="1"/>
  <c r="AG34" i="2"/>
  <c r="AM34" i="2" s="1"/>
  <c r="AF35" i="2"/>
  <c r="AL35" i="2" s="1"/>
  <c r="AE36" i="2"/>
  <c r="AK36" i="2" s="1"/>
  <c r="AG17" i="2"/>
  <c r="M6" i="2"/>
  <c r="N4" i="2" s="1"/>
  <c r="AL17" i="2"/>
  <c r="AG19" i="2"/>
  <c r="AM19" i="2" s="1"/>
  <c r="AF20" i="2"/>
  <c r="AL20" i="2" s="1"/>
  <c r="AE21" i="2"/>
  <c r="AK21" i="2" s="1"/>
  <c r="AG27" i="2"/>
  <c r="AM27" i="2" s="1"/>
  <c r="AF28" i="2"/>
  <c r="AL28" i="2" s="1"/>
  <c r="AE29" i="2"/>
  <c r="AK29" i="2" s="1"/>
  <c r="AG35" i="2"/>
  <c r="AM35" i="2" s="1"/>
  <c r="AF36" i="2"/>
  <c r="AL36" i="2" s="1"/>
  <c r="AE37" i="2"/>
  <c r="AK37" i="2" s="1"/>
  <c r="AG24" i="2"/>
  <c r="AM24" i="2" s="1"/>
  <c r="AG25" i="2"/>
  <c r="AM25" i="2" s="1"/>
  <c r="AG20" i="2"/>
  <c r="AM20" i="2" s="1"/>
  <c r="AF21" i="2"/>
  <c r="AL21" i="2" s="1"/>
  <c r="AE22" i="2"/>
  <c r="AK22" i="2" s="1"/>
  <c r="AG28" i="2"/>
  <c r="AM28" i="2" s="1"/>
  <c r="AF29" i="2"/>
  <c r="AL29" i="2" s="1"/>
  <c r="AE30" i="2"/>
  <c r="AK30" i="2" s="1"/>
  <c r="AG36" i="2"/>
  <c r="AM36" i="2" s="1"/>
  <c r="AF37" i="2"/>
  <c r="AL37" i="2" s="1"/>
  <c r="AE38" i="2"/>
  <c r="AK38" i="2" s="1"/>
  <c r="AG32" i="2"/>
  <c r="AM32" i="2" s="1"/>
  <c r="AG21" i="2"/>
  <c r="AM21" i="2" s="1"/>
  <c r="AF22" i="2"/>
  <c r="AL22" i="2" s="1"/>
  <c r="AE23" i="2"/>
  <c r="AK23" i="2" s="1"/>
  <c r="AG29" i="2"/>
  <c r="AM29" i="2" s="1"/>
  <c r="AF30" i="2"/>
  <c r="AL30" i="2" s="1"/>
  <c r="AE31" i="2"/>
  <c r="AK31" i="2" s="1"/>
  <c r="AG37" i="2"/>
  <c r="AM37" i="2" s="1"/>
  <c r="AF38" i="2"/>
  <c r="AL38" i="2" s="1"/>
  <c r="AE39" i="2"/>
  <c r="AK39" i="2" s="1"/>
  <c r="AG22" i="2"/>
  <c r="AM22" i="2" s="1"/>
  <c r="AF23" i="2"/>
  <c r="AL23" i="2" s="1"/>
  <c r="AE24" i="2"/>
  <c r="AK24" i="2" s="1"/>
  <c r="AG30" i="2"/>
  <c r="AM30" i="2" s="1"/>
  <c r="AF31" i="2"/>
  <c r="AL31" i="2" s="1"/>
  <c r="AY24" i="2" l="1"/>
  <c r="AQ24" i="2"/>
  <c r="AQ39" i="2"/>
  <c r="AY39" i="2"/>
  <c r="AS35" i="2"/>
  <c r="AZ35" i="2"/>
  <c r="AX35" i="2"/>
  <c r="AS26" i="2"/>
  <c r="AZ26" i="2"/>
  <c r="AX26" i="2"/>
  <c r="AW38" i="2"/>
  <c r="AR38" i="2"/>
  <c r="N3" i="2"/>
  <c r="AQ22" i="2"/>
  <c r="AY22" i="2"/>
  <c r="AY29" i="2"/>
  <c r="AQ29" i="2"/>
  <c r="AG65" i="2"/>
  <c r="AG64" i="2"/>
  <c r="AM17" i="2"/>
  <c r="AY20" i="2"/>
  <c r="AQ20" i="2"/>
  <c r="AW21" i="2"/>
  <c r="AR21" i="2"/>
  <c r="AW19" i="2"/>
  <c r="AR19" i="2"/>
  <c r="AX21" i="2"/>
  <c r="AS21" i="2"/>
  <c r="AZ21" i="2"/>
  <c r="AS32" i="2"/>
  <c r="AX32" i="2"/>
  <c r="AZ32" i="2"/>
  <c r="AE64" i="2"/>
  <c r="AW31" i="2"/>
  <c r="AR31" i="2"/>
  <c r="AY31" i="2"/>
  <c r="AQ31" i="2"/>
  <c r="AY38" i="2"/>
  <c r="AQ38" i="2"/>
  <c r="AZ20" i="2"/>
  <c r="AX20" i="2"/>
  <c r="AS20" i="2"/>
  <c r="AZ27" i="2"/>
  <c r="AX27" i="2"/>
  <c r="AS27" i="2"/>
  <c r="AY36" i="2"/>
  <c r="AQ36" i="2"/>
  <c r="AS18" i="2"/>
  <c r="AZ18" i="2"/>
  <c r="AX18" i="2"/>
  <c r="AZ28" i="2"/>
  <c r="AX28" i="2"/>
  <c r="AS28" i="2"/>
  <c r="AZ37" i="2"/>
  <c r="AX37" i="2"/>
  <c r="AS37" i="2"/>
  <c r="AW28" i="2"/>
  <c r="AR28" i="2"/>
  <c r="AX30" i="2"/>
  <c r="AS30" i="2"/>
  <c r="AZ30" i="2"/>
  <c r="AW30" i="2"/>
  <c r="AR30" i="2"/>
  <c r="AW37" i="2"/>
  <c r="AR37" i="2"/>
  <c r="AX25" i="2"/>
  <c r="AZ25" i="2"/>
  <c r="AS25" i="2"/>
  <c r="AY21" i="2"/>
  <c r="AQ21" i="2"/>
  <c r="AR35" i="2"/>
  <c r="AW35" i="2"/>
  <c r="AQ17" i="2"/>
  <c r="AY17" i="2"/>
  <c r="AX29" i="2"/>
  <c r="AS29" i="2"/>
  <c r="AZ29" i="2"/>
  <c r="AZ36" i="2"/>
  <c r="AX36" i="2"/>
  <c r="AS36" i="2"/>
  <c r="AS24" i="2"/>
  <c r="AX24" i="2"/>
  <c r="AZ24" i="2"/>
  <c r="AR20" i="2"/>
  <c r="AW20" i="2"/>
  <c r="AZ34" i="2"/>
  <c r="AX34" i="2"/>
  <c r="AS34" i="2"/>
  <c r="AS33" i="2"/>
  <c r="AZ33" i="2"/>
  <c r="AX33" i="2"/>
  <c r="AE65" i="2"/>
  <c r="AF64" i="2"/>
  <c r="AW23" i="2"/>
  <c r="AR23" i="2"/>
  <c r="AY23" i="2"/>
  <c r="AQ23" i="2"/>
  <c r="AQ30" i="2"/>
  <c r="AY30" i="2"/>
  <c r="AY37" i="2"/>
  <c r="AQ37" i="2"/>
  <c r="AS19" i="2"/>
  <c r="AZ19" i="2"/>
  <c r="AX19" i="2"/>
  <c r="AY28" i="2"/>
  <c r="AQ28" i="2"/>
  <c r="N5" i="2"/>
  <c r="AX22" i="2"/>
  <c r="AS22" i="2"/>
  <c r="AZ22" i="2"/>
  <c r="AW22" i="2"/>
  <c r="AR22" i="2"/>
  <c r="AW29" i="2"/>
  <c r="AR29" i="2"/>
  <c r="AR36" i="2"/>
  <c r="AW36" i="2"/>
  <c r="AW17" i="2"/>
  <c r="AR17" i="2"/>
  <c r="AW27" i="2"/>
  <c r="AR27" i="2"/>
  <c r="AF65" i="2"/>
  <c r="AF66" i="2" l="1"/>
  <c r="AE66" i="2"/>
  <c r="AG66" i="2"/>
  <c r="N6" i="2"/>
  <c r="AX17" i="2"/>
  <c r="AS17" i="2"/>
  <c r="AZ17" i="2"/>
  <c r="AI65" i="1" l="1"/>
  <c r="AI66" i="1" s="1"/>
  <c r="AH65" i="1"/>
  <c r="AI64" i="1"/>
  <c r="AH64" i="1"/>
  <c r="AA39" i="1"/>
  <c r="Z39" i="1"/>
  <c r="Y39" i="1"/>
  <c r="N39" i="1"/>
  <c r="AA38" i="1"/>
  <c r="Z38" i="1"/>
  <c r="Y38" i="1"/>
  <c r="N38" i="1"/>
  <c r="AA37" i="1"/>
  <c r="Z37" i="1"/>
  <c r="Y37" i="1"/>
  <c r="N37" i="1"/>
  <c r="AA36" i="1"/>
  <c r="Z36" i="1"/>
  <c r="Y36" i="1"/>
  <c r="N36" i="1"/>
  <c r="AA35" i="1"/>
  <c r="Z35" i="1"/>
  <c r="Y35" i="1"/>
  <c r="N35" i="1"/>
  <c r="AA34" i="1"/>
  <c r="Z34" i="1"/>
  <c r="Y34" i="1"/>
  <c r="N34" i="1"/>
  <c r="AA33" i="1"/>
  <c r="Z33" i="1"/>
  <c r="Y33" i="1"/>
  <c r="N33" i="1"/>
  <c r="AA32" i="1"/>
  <c r="Z32" i="1"/>
  <c r="Y32" i="1"/>
  <c r="N32" i="1"/>
  <c r="AA31" i="1"/>
  <c r="Z31" i="1"/>
  <c r="Y31" i="1"/>
  <c r="N31" i="1"/>
  <c r="AA30" i="1"/>
  <c r="Z30" i="1"/>
  <c r="Y30" i="1"/>
  <c r="N30" i="1"/>
  <c r="AA29" i="1"/>
  <c r="Z29" i="1"/>
  <c r="Y29" i="1"/>
  <c r="N29" i="1"/>
  <c r="AA28" i="1"/>
  <c r="Z28" i="1"/>
  <c r="Y28" i="1"/>
  <c r="N28" i="1"/>
  <c r="AA27" i="1"/>
  <c r="Z27" i="1"/>
  <c r="Y27" i="1"/>
  <c r="N27" i="1"/>
  <c r="AA26" i="1"/>
  <c r="Z26" i="1"/>
  <c r="Y26" i="1"/>
  <c r="N26" i="1"/>
  <c r="AG25" i="1"/>
  <c r="AM25" i="1" s="1"/>
  <c r="AS25" i="1" s="1"/>
  <c r="AA25" i="1"/>
  <c r="Z25" i="1"/>
  <c r="Y25" i="1"/>
  <c r="N25" i="1"/>
  <c r="AA24" i="1"/>
  <c r="Z24" i="1"/>
  <c r="Y24" i="1"/>
  <c r="N24" i="1"/>
  <c r="AA23" i="1"/>
  <c r="Z23" i="1"/>
  <c r="Y23" i="1"/>
  <c r="N23" i="1"/>
  <c r="AA22" i="1"/>
  <c r="Z22" i="1"/>
  <c r="Y22" i="1"/>
  <c r="N22" i="1"/>
  <c r="AE21" i="1"/>
  <c r="AK21" i="1" s="1"/>
  <c r="AQ21" i="1" s="1"/>
  <c r="AA21" i="1"/>
  <c r="Z21" i="1"/>
  <c r="Y21" i="1"/>
  <c r="N21" i="1"/>
  <c r="AA20" i="1"/>
  <c r="Z20" i="1"/>
  <c r="Y20" i="1"/>
  <c r="N20" i="1"/>
  <c r="AA19" i="1"/>
  <c r="Z19" i="1"/>
  <c r="Y19" i="1"/>
  <c r="N19" i="1"/>
  <c r="AF18" i="1"/>
  <c r="AL18" i="1" s="1"/>
  <c r="AR18" i="1" s="1"/>
  <c r="AA18" i="1"/>
  <c r="Z18" i="1"/>
  <c r="Y18" i="1"/>
  <c r="N18" i="1"/>
  <c r="AG17" i="1"/>
  <c r="AM17" i="1" s="1"/>
  <c r="AS17" i="1" s="1"/>
  <c r="AF17" i="1"/>
  <c r="AA17" i="1"/>
  <c r="Z17" i="1"/>
  <c r="Y17" i="1"/>
  <c r="N17" i="1"/>
  <c r="AG16" i="1"/>
  <c r="AF16" i="1"/>
  <c r="AE16" i="1"/>
  <c r="AA16" i="1"/>
  <c r="Z16" i="1"/>
  <c r="Y16" i="1"/>
  <c r="N16" i="1"/>
  <c r="M5" i="1"/>
  <c r="M4" i="1"/>
  <c r="M3" i="1"/>
  <c r="AF22" i="1" l="1"/>
  <c r="AL22" i="1" s="1"/>
  <c r="AR22" i="1" s="1"/>
  <c r="AE27" i="1"/>
  <c r="AK27" i="1" s="1"/>
  <c r="AQ27" i="1" s="1"/>
  <c r="AF34" i="1"/>
  <c r="AL34" i="1" s="1"/>
  <c r="AR34" i="1" s="1"/>
  <c r="AE19" i="1"/>
  <c r="AK19" i="1" s="1"/>
  <c r="AQ19" i="1" s="1"/>
  <c r="AG29" i="1"/>
  <c r="AM29" i="1" s="1"/>
  <c r="AS29" i="1" s="1"/>
  <c r="AG21" i="1"/>
  <c r="AM21" i="1" s="1"/>
  <c r="AS21" i="1" s="1"/>
  <c r="AF26" i="1"/>
  <c r="AL26" i="1" s="1"/>
  <c r="AR26" i="1" s="1"/>
  <c r="AE31" i="1"/>
  <c r="AK31" i="1" s="1"/>
  <c r="AQ31" i="1" s="1"/>
  <c r="AE17" i="1"/>
  <c r="AK17" i="1" s="1"/>
  <c r="AQ17" i="1" s="1"/>
  <c r="AE23" i="1"/>
  <c r="AK23" i="1" s="1"/>
  <c r="AQ23" i="1" s="1"/>
  <c r="AE35" i="1"/>
  <c r="AK35" i="1" s="1"/>
  <c r="AQ35" i="1" s="1"/>
  <c r="AF30" i="1"/>
  <c r="AL30" i="1" s="1"/>
  <c r="AR30" i="1" s="1"/>
  <c r="AH66" i="1"/>
  <c r="AF20" i="1"/>
  <c r="AL20" i="1" s="1"/>
  <c r="AR20" i="1" s="1"/>
  <c r="AG23" i="1"/>
  <c r="AM23" i="1" s="1"/>
  <c r="AS23" i="1" s="1"/>
  <c r="AE25" i="1"/>
  <c r="AK25" i="1" s="1"/>
  <c r="AQ25" i="1" s="1"/>
  <c r="AF28" i="1"/>
  <c r="AL28" i="1" s="1"/>
  <c r="AR28" i="1" s="1"/>
  <c r="AG31" i="1"/>
  <c r="AM31" i="1" s="1"/>
  <c r="AS31" i="1" s="1"/>
  <c r="AE33" i="1"/>
  <c r="AK33" i="1" s="1"/>
  <c r="AQ33" i="1" s="1"/>
  <c r="AF36" i="1"/>
  <c r="AL36" i="1" s="1"/>
  <c r="AR36" i="1" s="1"/>
  <c r="AG39" i="1"/>
  <c r="AM39" i="1" s="1"/>
  <c r="AS39" i="1" s="1"/>
  <c r="AG20" i="1"/>
  <c r="AM20" i="1" s="1"/>
  <c r="AS20" i="1" s="1"/>
  <c r="AE22" i="1"/>
  <c r="AK22" i="1" s="1"/>
  <c r="AQ22" i="1" s="1"/>
  <c r="AF25" i="1"/>
  <c r="AL25" i="1" s="1"/>
  <c r="AR25" i="1" s="1"/>
  <c r="AG28" i="1"/>
  <c r="AM28" i="1" s="1"/>
  <c r="AS28" i="1" s="1"/>
  <c r="AE30" i="1"/>
  <c r="AK30" i="1" s="1"/>
  <c r="AQ30" i="1" s="1"/>
  <c r="AF33" i="1"/>
  <c r="AL33" i="1" s="1"/>
  <c r="AR33" i="1" s="1"/>
  <c r="AG36" i="1"/>
  <c r="AM36" i="1" s="1"/>
  <c r="AS36" i="1" s="1"/>
  <c r="AE38" i="1"/>
  <c r="AK38" i="1" s="1"/>
  <c r="AQ38" i="1" s="1"/>
  <c r="AF38" i="1"/>
  <c r="AL38" i="1" s="1"/>
  <c r="AR38" i="1" s="1"/>
  <c r="AF19" i="1"/>
  <c r="AL19" i="1" s="1"/>
  <c r="AR19" i="1" s="1"/>
  <c r="AG22" i="1"/>
  <c r="AM22" i="1" s="1"/>
  <c r="AS22" i="1" s="1"/>
  <c r="AE24" i="1"/>
  <c r="AK24" i="1" s="1"/>
  <c r="AQ24" i="1" s="1"/>
  <c r="AF27" i="1"/>
  <c r="AL27" i="1" s="1"/>
  <c r="AR27" i="1" s="1"/>
  <c r="AG30" i="1"/>
  <c r="AM30" i="1" s="1"/>
  <c r="AS30" i="1" s="1"/>
  <c r="AE32" i="1"/>
  <c r="AK32" i="1" s="1"/>
  <c r="AQ32" i="1" s="1"/>
  <c r="AF35" i="1"/>
  <c r="AL35" i="1" s="1"/>
  <c r="AR35" i="1" s="1"/>
  <c r="AG38" i="1"/>
  <c r="AM38" i="1" s="1"/>
  <c r="AS38" i="1" s="1"/>
  <c r="AG33" i="1"/>
  <c r="AM33" i="1" s="1"/>
  <c r="AS33" i="1" s="1"/>
  <c r="AG19" i="1"/>
  <c r="AM19" i="1" s="1"/>
  <c r="AS19" i="1" s="1"/>
  <c r="AF24" i="1"/>
  <c r="AL24" i="1" s="1"/>
  <c r="AR24" i="1" s="1"/>
  <c r="AG27" i="1"/>
  <c r="AM27" i="1" s="1"/>
  <c r="AS27" i="1" s="1"/>
  <c r="AE29" i="1"/>
  <c r="AK29" i="1" s="1"/>
  <c r="AQ29" i="1" s="1"/>
  <c r="AF32" i="1"/>
  <c r="AL32" i="1" s="1"/>
  <c r="AR32" i="1" s="1"/>
  <c r="AG35" i="1"/>
  <c r="AM35" i="1" s="1"/>
  <c r="AS35" i="1" s="1"/>
  <c r="AE37" i="1"/>
  <c r="AK37" i="1" s="1"/>
  <c r="AQ37" i="1" s="1"/>
  <c r="M6" i="1"/>
  <c r="AL17" i="1"/>
  <c r="AR17" i="1" s="1"/>
  <c r="AE18" i="1"/>
  <c r="AK18" i="1" s="1"/>
  <c r="AQ18" i="1" s="1"/>
  <c r="AF21" i="1"/>
  <c r="AL21" i="1" s="1"/>
  <c r="AR21" i="1" s="1"/>
  <c r="AG24" i="1"/>
  <c r="AM24" i="1" s="1"/>
  <c r="AS24" i="1" s="1"/>
  <c r="AE26" i="1"/>
  <c r="AK26" i="1" s="1"/>
  <c r="AQ26" i="1" s="1"/>
  <c r="AF29" i="1"/>
  <c r="AL29" i="1" s="1"/>
  <c r="AR29" i="1" s="1"/>
  <c r="AG32" i="1"/>
  <c r="AM32" i="1" s="1"/>
  <c r="AS32" i="1" s="1"/>
  <c r="AE34" i="1"/>
  <c r="AK34" i="1" s="1"/>
  <c r="AQ34" i="1" s="1"/>
  <c r="AF37" i="1"/>
  <c r="AL37" i="1" s="1"/>
  <c r="AR37" i="1" s="1"/>
  <c r="AG37" i="1"/>
  <c r="AM37" i="1" s="1"/>
  <c r="AS37" i="1" s="1"/>
  <c r="AE39" i="1"/>
  <c r="AK39" i="1" s="1"/>
  <c r="AQ39" i="1" s="1"/>
  <c r="AG18" i="1"/>
  <c r="AM18" i="1" s="1"/>
  <c r="AS18" i="1" s="1"/>
  <c r="AE20" i="1"/>
  <c r="AK20" i="1" s="1"/>
  <c r="AQ20" i="1" s="1"/>
  <c r="AF23" i="1"/>
  <c r="AL23" i="1" s="1"/>
  <c r="AR23" i="1" s="1"/>
  <c r="AG26" i="1"/>
  <c r="AM26" i="1" s="1"/>
  <c r="AS26" i="1" s="1"/>
  <c r="AE28" i="1"/>
  <c r="AK28" i="1" s="1"/>
  <c r="AQ28" i="1" s="1"/>
  <c r="AF31" i="1"/>
  <c r="AL31" i="1" s="1"/>
  <c r="AR31" i="1" s="1"/>
  <c r="AG34" i="1"/>
  <c r="AM34" i="1" s="1"/>
  <c r="AS34" i="1" s="1"/>
  <c r="AE36" i="1"/>
  <c r="AK36" i="1" s="1"/>
  <c r="AQ36" i="1" s="1"/>
  <c r="AF39" i="1"/>
  <c r="AL39" i="1" s="1"/>
  <c r="AR39" i="1" s="1"/>
  <c r="AG65" i="1" l="1"/>
  <c r="N5" i="1"/>
  <c r="N4" i="1"/>
  <c r="N3" i="1"/>
  <c r="N6" i="1" s="1"/>
  <c r="AE64" i="1"/>
  <c r="AF64" i="1"/>
  <c r="AF65" i="1"/>
  <c r="AF66" i="1" s="1"/>
  <c r="AG64" i="1"/>
  <c r="AE65" i="1"/>
  <c r="AE66" i="1" l="1"/>
  <c r="AG66" i="1"/>
</calcChain>
</file>

<file path=xl/sharedStrings.xml><?xml version="1.0" encoding="utf-8"?>
<sst xmlns="http://schemas.openxmlformats.org/spreadsheetml/2006/main" count="294" uniqueCount="170">
  <si>
    <t>Course Code</t>
  </si>
  <si>
    <t xml:space="preserve">        CO-Question Matrix</t>
  </si>
  <si>
    <t>Mapping of Course Outcomes to Program Outcomes</t>
  </si>
  <si>
    <t>Course Title</t>
  </si>
  <si>
    <t>Perf</t>
  </si>
  <si>
    <t>Proj</t>
  </si>
  <si>
    <t>Viva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</si>
  <si>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</si>
  <si>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</si>
  <si>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</si>
  <si>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</si>
  <si>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</si>
  <si>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</si>
  <si>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</si>
  <si>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</si>
  <si>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</si>
  <si>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</si>
  <si>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</si>
  <si>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</si>
  <si>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</si>
  <si>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</si>
  <si>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</si>
  <si>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</si>
  <si>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CO1</t>
  </si>
  <si>
    <t>√</t>
  </si>
  <si>
    <t>Session</t>
  </si>
  <si>
    <t>Fall 2022</t>
  </si>
  <si>
    <t>CO2</t>
  </si>
  <si>
    <t>No of students</t>
  </si>
  <si>
    <t>CO3</t>
  </si>
  <si>
    <t>Roll</t>
  </si>
  <si>
    <t>Students' Name</t>
  </si>
  <si>
    <t>Class Performance</t>
  </si>
  <si>
    <t>Sub -
Total</t>
  </si>
  <si>
    <t>Project</t>
  </si>
  <si>
    <t>Sub-
 Total</t>
  </si>
  <si>
    <t>Sub-
Total</t>
  </si>
  <si>
    <t>CO Attainment</t>
  </si>
  <si>
    <t>Implementation (10)</t>
  </si>
  <si>
    <t>Concept
 Identifcation (10)</t>
  </si>
  <si>
    <t>Problem
Solution (20)</t>
  </si>
  <si>
    <t>Content (10)</t>
  </si>
  <si>
    <t xml:space="preserve">Organization (5) </t>
  </si>
  <si>
    <t xml:space="preserve">Writing skill (5) </t>
  </si>
  <si>
    <t># Students Attempted CO</t>
  </si>
  <si>
    <t># Students Achieved CO</t>
  </si>
  <si>
    <t>% Students Achieved CO</t>
  </si>
  <si>
    <t>CSE 318</t>
  </si>
  <si>
    <t>B1</t>
  </si>
  <si>
    <t>1703310201516-</t>
  </si>
  <si>
    <t>Hossain Ali</t>
  </si>
  <si>
    <t>1803410201569-</t>
  </si>
  <si>
    <t>Tasnim Ahmed</t>
  </si>
  <si>
    <t>1803510201685-</t>
  </si>
  <si>
    <t>Md. Shahiduzzaman Bhuiyan</t>
  </si>
  <si>
    <t>1803510201703-</t>
  </si>
  <si>
    <t>Shihab Uddin</t>
  </si>
  <si>
    <t>1803510201746-</t>
  </si>
  <si>
    <t>Shahedul Islam</t>
  </si>
  <si>
    <t>1803510201752-</t>
  </si>
  <si>
    <t>Ritu Dhar</t>
  </si>
  <si>
    <t>1803510201753-</t>
  </si>
  <si>
    <t>Shahida Harun Ekra</t>
  </si>
  <si>
    <t>1803510201754-</t>
  </si>
  <si>
    <t>Zarin Subha</t>
  </si>
  <si>
    <t>1803510201755-</t>
  </si>
  <si>
    <t>Joya Chowdhury</t>
  </si>
  <si>
    <t>1903610201769-</t>
  </si>
  <si>
    <t>Fahad Bin Kalam</t>
  </si>
  <si>
    <t>1903610201778-</t>
  </si>
  <si>
    <t>Tanika Nuri</t>
  </si>
  <si>
    <t>1903610201785-</t>
  </si>
  <si>
    <t>Alif Mahadi</t>
  </si>
  <si>
    <t>1903710201897-</t>
  </si>
  <si>
    <t>Angsuman Barua Pritom</t>
  </si>
  <si>
    <t>1903710201923-</t>
  </si>
  <si>
    <t>Imam Ali Mito</t>
  </si>
  <si>
    <t>1903710201928-</t>
  </si>
  <si>
    <t>Sanjid Hossain Nahin</t>
  </si>
  <si>
    <t>1903710201936-</t>
  </si>
  <si>
    <t>Nasrin Jahan Ripa</t>
  </si>
  <si>
    <t>1903710201937-</t>
  </si>
  <si>
    <t>Sabrina Akter Jumu</t>
  </si>
  <si>
    <t>1903710201951-</t>
  </si>
  <si>
    <t>Marufa Akter</t>
  </si>
  <si>
    <t>1903710201955-</t>
  </si>
  <si>
    <t>Abreethe Biswas</t>
  </si>
  <si>
    <t>1903710201976-</t>
  </si>
  <si>
    <t>Nowsin Priya Tasmim</t>
  </si>
  <si>
    <t>1903710201987-</t>
  </si>
  <si>
    <t>Mohammad Habib Ullah</t>
  </si>
  <si>
    <t>1903710201995-</t>
  </si>
  <si>
    <t>Robiul Hosen</t>
  </si>
  <si>
    <t>1903710202055-</t>
  </si>
  <si>
    <t>Rukshedul Islam</t>
  </si>
  <si>
    <t>Searching</t>
  </si>
  <si>
    <t>Data Preprocessing 
and Analysis</t>
  </si>
  <si>
    <t xml:space="preserve">Artificial Intelligence 
Laboratory
</t>
  </si>
  <si>
    <t>PO Attainment</t>
  </si>
  <si>
    <t>1703210201359-</t>
  </si>
  <si>
    <t>Aditi Talukder</t>
  </si>
  <si>
    <t>1803510201696-</t>
  </si>
  <si>
    <t>S M Musfique Saleh</t>
  </si>
  <si>
    <t>1903710201924-</t>
  </si>
  <si>
    <t>Sohoraf Ahamad Arab</t>
  </si>
  <si>
    <t>1903710201926-</t>
  </si>
  <si>
    <t>Aditta Baishnab Miso</t>
  </si>
  <si>
    <t>1903710201943-</t>
  </si>
  <si>
    <t>Ashraful Islam Reyad</t>
  </si>
  <si>
    <t>1903710201946-</t>
  </si>
  <si>
    <t>Kaniz Fatama</t>
  </si>
  <si>
    <t>1903710201952-</t>
  </si>
  <si>
    <t>Mohammad Imranul Hassan Akib</t>
  </si>
  <si>
    <t>1903710201953-</t>
  </si>
  <si>
    <t>Mishel Barua</t>
  </si>
  <si>
    <t>1903710201954-</t>
  </si>
  <si>
    <t>Utsa Chakraborty</t>
  </si>
  <si>
    <t>1903710201958-</t>
  </si>
  <si>
    <t>Jannatul Asma</t>
  </si>
  <si>
    <t>1903710201959-</t>
  </si>
  <si>
    <t>Shingmey Marma</t>
  </si>
  <si>
    <t>1903710201962-</t>
  </si>
  <si>
    <t>Anwesha Barua Proma</t>
  </si>
  <si>
    <t>1903710201963-</t>
  </si>
  <si>
    <t>Tazniba jafar prima</t>
  </si>
  <si>
    <t>1903710201966-</t>
  </si>
  <si>
    <t>Somaya Chowdhury</t>
  </si>
  <si>
    <t>1903710201967-</t>
  </si>
  <si>
    <t>Dola Barua</t>
  </si>
  <si>
    <t>1903710201969-</t>
  </si>
  <si>
    <t>Jannatul Ferdous Saima</t>
  </si>
  <si>
    <t>1903710201970-</t>
  </si>
  <si>
    <t>Ankur Chakraborty</t>
  </si>
  <si>
    <t>1903710201971-</t>
  </si>
  <si>
    <t>Julfikar Rasel</t>
  </si>
  <si>
    <t>1903710201973-</t>
  </si>
  <si>
    <t>Tanvir Mahatab</t>
  </si>
  <si>
    <t>1903710201974-</t>
  </si>
  <si>
    <t>Tamanna Rahman</t>
  </si>
  <si>
    <t>1903710201977-</t>
  </si>
  <si>
    <t>Krittika Barua</t>
  </si>
  <si>
    <t>1903710201978-</t>
  </si>
  <si>
    <t>Biswajit Mallick</t>
  </si>
  <si>
    <t>1903710201981-</t>
  </si>
  <si>
    <t>Taufiqzzaman Emon</t>
  </si>
  <si>
    <t>1903710201982-</t>
  </si>
  <si>
    <t>Asma Binte Rashid</t>
  </si>
  <si>
    <t>1903710201984-</t>
  </si>
  <si>
    <t>MD. Abdur Razzak Jim</t>
  </si>
  <si>
    <t>1903710201985-</t>
  </si>
  <si>
    <t>MD. Atrihar Wahid</t>
  </si>
  <si>
    <t>1903710201988-</t>
  </si>
  <si>
    <t>MD. Mominur Rahman</t>
  </si>
  <si>
    <t>1903710201989-</t>
  </si>
  <si>
    <t>Soumitra das</t>
  </si>
  <si>
    <t>1903710201998-</t>
  </si>
  <si>
    <t>MOHAMMAD KAISAR ALAM</t>
  </si>
  <si>
    <t>1903710201999-</t>
  </si>
  <si>
    <t>Anusree Das</t>
  </si>
  <si>
    <t>1903710202000-</t>
  </si>
  <si>
    <t>MD. AMDAD HOSEN</t>
  </si>
  <si>
    <t>1903710202001-</t>
  </si>
  <si>
    <t>Taslim Haider</t>
  </si>
  <si>
    <t>1903710202065-</t>
  </si>
  <si>
    <t>MD. Tanvir Chowdhury</t>
  </si>
  <si>
    <t>0222210005101028-</t>
  </si>
  <si>
    <t>Trayee Paul</t>
  </si>
  <si>
    <t>Abritti Nath</t>
  </si>
  <si>
    <t>0222210005101030-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</si>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</sst>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Arial"/>
      <family val="2"/>
    </font>
    <font>
      <b/>
      <sz val="12"/>
      <color rgb="FF00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Arial"/>
    </font>
    <font>
      <sz val="10"/>
      <color rgb="FF000000"/>
      <name val="Arial"/>
    </font>
    <font>
      <sz val="9"/>
      <color theme="1"/>
      <name val="&quot;Google Sans Mono&quot;"/>
    </font>
    <font>
      <b/>
      <sz val="10"/>
      <color rgb="FF1F1F1F"/>
      <name val="Times New Roman"/>
      <family val="1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2EFDA"/>
      </patternFill>
    </fill>
    <fill>
      <patternFill patternType="solid">
        <fgColor theme="4" tint="0.79998168889431442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C6E0B4"/>
      </patternFill>
    </fill>
    <fill>
      <patternFill patternType="solid">
        <fgColor theme="7" tint="0.79998168889431442"/>
        <b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9" fontId="0" fillId="0" borderId="1" xfId="1" applyFont="1" applyBorder="1"/>
    <xf numFmtId="9" fontId="2" fillId="0" borderId="0" xfId="0" applyNumberFormat="1" applyFont="1" applyAlignment="1">
      <alignment horizontal="left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 vertical="center" textRotation="90" wrapText="1"/>
    </xf>
    <xf numFmtId="0" fontId="7" fillId="3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9" fontId="8" fillId="2" borderId="1" xfId="1" applyFont="1" applyFill="1" applyBorder="1" applyAlignment="1">
      <alignment horizontal="center" vertical="center"/>
    </xf>
    <xf numFmtId="9" fontId="9" fillId="0" borderId="0" xfId="1" applyFont="1" applyAlignment="1">
      <alignment horizontal="center" vertical="center"/>
    </xf>
    <xf numFmtId="9" fontId="8" fillId="2" borderId="9" xfId="1" applyFont="1" applyFill="1" applyBorder="1" applyAlignment="1">
      <alignment horizontal="center" vertical="center"/>
    </xf>
    <xf numFmtId="9" fontId="8" fillId="2" borderId="0" xfId="1" applyFont="1" applyFill="1" applyAlignment="1">
      <alignment horizontal="center" vertical="center"/>
    </xf>
    <xf numFmtId="0" fontId="6" fillId="0" borderId="10" xfId="0" applyFont="1" applyBorder="1" applyAlignment="1">
      <alignment horizontal="center" vertical="center" textRotation="90" wrapText="1"/>
    </xf>
    <xf numFmtId="0" fontId="10" fillId="0" borderId="1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6" fillId="4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9" fontId="13" fillId="0" borderId="11" xfId="1" applyFont="1" applyBorder="1" applyAlignment="1">
      <alignment horizontal="center" vertical="center" wrapText="1"/>
    </xf>
    <xf numFmtId="9" fontId="13" fillId="0" borderId="1" xfId="1" applyFont="1" applyBorder="1" applyAlignment="1">
      <alignment horizontal="center" vertical="center" wrapText="1"/>
    </xf>
    <xf numFmtId="9" fontId="13" fillId="0" borderId="0" xfId="1" applyFont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9" fontId="13" fillId="0" borderId="1" xfId="1" applyFont="1" applyBorder="1" applyAlignment="1">
      <alignment horizontal="center" vertical="center"/>
    </xf>
    <xf numFmtId="9" fontId="13" fillId="0" borderId="0" xfId="1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13" fillId="7" borderId="1" xfId="1" applyNumberFormat="1" applyFont="1" applyFill="1" applyBorder="1" applyAlignment="1">
      <alignment horizontal="center" vertical="center"/>
    </xf>
    <xf numFmtId="2" fontId="13" fillId="7" borderId="0" xfId="1" applyNumberFormat="1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3" fillId="0" borderId="0" xfId="1" applyNumberFormat="1" applyFont="1" applyFill="1" applyBorder="1" applyAlignment="1">
      <alignment horizontal="center" vertical="center"/>
    </xf>
    <xf numFmtId="9" fontId="13" fillId="0" borderId="0" xfId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vertical="center"/>
    </xf>
    <xf numFmtId="0" fontId="23" fillId="0" borderId="15" xfId="0" applyFont="1" applyFill="1" applyBorder="1"/>
    <xf numFmtId="0" fontId="24" fillId="0" borderId="15" xfId="0" applyFont="1" applyFill="1" applyBorder="1"/>
    <xf numFmtId="0" fontId="23" fillId="0" borderId="16" xfId="0" applyFont="1" applyFill="1" applyBorder="1"/>
    <xf numFmtId="0" fontId="12" fillId="0" borderId="11" xfId="0" applyFont="1" applyBorder="1" applyAlignment="1">
      <alignment horizontal="center" vertical="center" textRotation="90" wrapText="1"/>
    </xf>
    <xf numFmtId="0" fontId="12" fillId="0" borderId="11" xfId="0" applyFont="1" applyBorder="1" applyAlignment="1">
      <alignment horizontal="center" vertical="center" textRotation="90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3" fillId="0" borderId="1" xfId="1" applyNumberFormat="1" applyFont="1" applyFill="1" applyBorder="1" applyAlignment="1">
      <alignment horizontal="center" vertical="center"/>
    </xf>
    <xf numFmtId="9" fontId="13" fillId="0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1" fontId="0" fillId="0" borderId="0" xfId="0" applyNumberForma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25" fillId="7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left" wrapText="1"/>
    </xf>
    <xf numFmtId="164" fontId="0" fillId="0" borderId="1" xfId="0" applyNumberFormat="1" applyFill="1" applyBorder="1" applyAlignment="1">
      <alignment horizontal="left" wrapText="1"/>
    </xf>
    <xf numFmtId="0" fontId="27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 318: ARTIFICIAL INTELLIGENCE </a:t>
            </a:r>
            <a:r>
              <a:rPr lang="en-US" sz="1200" b="1" baseline="0"/>
              <a:t>LABORATORY (AIL) </a:t>
            </a:r>
          </a:p>
          <a:p>
            <a:pPr>
              <a:defRPr sz="1200" b="1"/>
            </a:pPr>
            <a:r>
              <a:rPr lang="en-US" sz="1200" b="1" baseline="0"/>
              <a:t>SECTION B1 - FALL 2022</a:t>
            </a:r>
            <a:endParaRPr lang="en-US" sz="1200" b="1"/>
          </a:p>
        </c:rich>
      </c:tx>
      <c:layout>
        <c:manualLayout>
          <c:xMode val="edge"/>
          <c:yMode val="edge"/>
          <c:x val="0.170249221183800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diagBrick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A-433E-ADEF-5D244A3FBAB4}"/>
              </c:ext>
            </c:extLst>
          </c:dPt>
          <c:dPt>
            <c:idx val="1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A-433E-ADEF-5D244A3FBAB4}"/>
              </c:ext>
            </c:extLst>
          </c:dPt>
          <c:dPt>
            <c:idx val="2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A-433E-ADEF-5D244A3FBA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'B1'!$AE$14:$AG$14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'B1'!$AE$66:$AG$66</c:f>
              <c:numCache>
                <c:formatCode>0%</c:formatCode>
                <c:ptCount val="3"/>
                <c:pt idx="0">
                  <c:v>0.86956521739130432</c:v>
                </c:pt>
                <c:pt idx="1">
                  <c:v>0.17391304347826086</c:v>
                </c:pt>
                <c:pt idx="2">
                  <c:v>0.82608695652173914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A-433E-ADEF-5D244A3F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CSE 318: ARTIFICIAL INTELLIGENCE LABORATORY (AIL) </a:t>
            </a:r>
            <a:endParaRPr lang="en-US" sz="1400">
              <a:effectLst/>
            </a:endParaRPr>
          </a:p>
          <a:p>
            <a:pPr>
              <a:defRPr sz="1200" b="1"/>
            </a:pPr>
            <a:r>
              <a:rPr lang="en-US" sz="1400" b="1" i="0" baseline="0">
                <a:effectLst/>
              </a:rPr>
              <a:t>SECTION B2 - FALL 2022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70249221183800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65-487F-9408-3CEA8A0446C0}"/>
              </c:ext>
            </c:extLst>
          </c:dPt>
          <c:dPt>
            <c:idx val="1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65-487F-9408-3CEA8A0446C0}"/>
              </c:ext>
            </c:extLst>
          </c:dPt>
          <c:dPt>
            <c:idx val="2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65-487F-9408-3CEA8A0446C0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'B2'!$AE$14:$AG$14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'B2'!$AE$66:$AG$66</c:f>
              <c:numCache>
                <c:formatCode>0%</c:formatCode>
                <c:ptCount val="3"/>
                <c:pt idx="0">
                  <c:v>1</c:v>
                </c:pt>
                <c:pt idx="1">
                  <c:v>0.88571428571428568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65-487F-9408-3CEA8A044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137160</xdr:colOff>
      <xdr:row>66</xdr:row>
      <xdr:rowOff>140970</xdr:rowOff>
    </xdr:from>
    <xdr:to>
      <xdr:col>41</xdr:col>
      <xdr:colOff>228600</xdr:colOff>
      <xdr:row>80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EE70B-A559-4AD0-9246-510CB9421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137160</xdr:colOff>
      <xdr:row>66</xdr:row>
      <xdr:rowOff>140970</xdr:rowOff>
    </xdr:from>
    <xdr:to>
      <xdr:col>45</xdr:col>
      <xdr:colOff>220980</xdr:colOff>
      <xdr:row>85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0262A-F566-42DF-8E16-0640FE027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Premier\Fall%202022\DMSL\Attainment\new\DMSL_Fall2022_A1_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SL_A1_Fall2022"/>
      <sheetName val="DMSL_A2_Fall2022"/>
    </sheetNames>
    <sheetDataSet>
      <sheetData sheetId="0">
        <row r="14">
          <cell r="AF14" t="str">
            <v>CO1</v>
          </cell>
          <cell r="AG14" t="str">
            <v>CO2</v>
          </cell>
          <cell r="AH14" t="str">
            <v>CO3</v>
          </cell>
        </row>
        <row r="66">
          <cell r="AF66">
            <v>0.54545454545454541</v>
          </cell>
          <cell r="AG66">
            <v>0.75757575757575757</v>
          </cell>
          <cell r="AH66">
            <v>0.69696969696969702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6"/>
  <sheetViews>
    <sheetView topLeftCell="R60" workbookViewId="0">
      <selection activeCell="AR76" sqref="AR76"/>
    </sheetView>
  </sheetViews>
  <sheetFormatPr defaultColWidth="12.5546875" defaultRowHeight="15.75" customHeight="1"/>
  <cols>
    <col min="1" max="1" width="16.109375" customWidth="1"/>
    <col min="2" max="2" width="35.77734375" bestFit="1" customWidth="1"/>
    <col min="3" max="3" width="4.77734375" bestFit="1" customWidth="1"/>
    <col min="4" max="4" width="8.5546875" bestFit="1" customWidth="1"/>
    <col min="5" max="8" width="4.44140625" bestFit="1" customWidth="1"/>
    <col min="9" max="10" width="4.77734375" bestFit="1" customWidth="1"/>
    <col min="11" max="11" width="6.5546875" bestFit="1" customWidth="1"/>
    <col min="12" max="13" width="6.6640625" bestFit="1" customWidth="1"/>
    <col min="14" max="14" width="6.88671875" customWidth="1"/>
    <col min="15" max="15" width="7.21875" customWidth="1"/>
    <col min="16" max="16" width="8.33203125" customWidth="1"/>
    <col min="17" max="17" width="7.21875" customWidth="1"/>
    <col min="18" max="18" width="4.77734375" bestFit="1" customWidth="1"/>
    <col min="19" max="19" width="6.33203125" bestFit="1" customWidth="1"/>
    <col min="20" max="23" width="6.33203125" customWidth="1"/>
    <col min="25" max="25" width="6.44140625" bestFit="1" customWidth="1"/>
    <col min="26" max="27" width="5.44140625" bestFit="1" customWidth="1"/>
    <col min="28" max="30" width="4.5546875" bestFit="1" customWidth="1"/>
    <col min="31" max="31" width="6.5546875" customWidth="1"/>
    <col min="32" max="32" width="5.5546875" bestFit="1" customWidth="1"/>
    <col min="33" max="33" width="5.44140625" bestFit="1" customWidth="1"/>
    <col min="34" max="35" width="7.21875" bestFit="1" customWidth="1"/>
    <col min="36" max="36" width="5.5546875" bestFit="1" customWidth="1"/>
    <col min="37" max="38" width="5.44140625" bestFit="1" customWidth="1"/>
    <col min="39" max="41" width="4.5546875" bestFit="1" customWidth="1"/>
    <col min="42" max="42" width="5.109375" customWidth="1"/>
    <col min="43" max="43" width="5.77734375" bestFit="1" customWidth="1"/>
    <col min="44" max="44" width="4.5546875" bestFit="1" customWidth="1"/>
    <col min="45" max="45" width="5.44140625" bestFit="1" customWidth="1"/>
    <col min="46" max="46" width="4.5546875" bestFit="1" customWidth="1"/>
    <col min="47" max="47" width="5.44140625" customWidth="1"/>
    <col min="49" max="52" width="4.6640625" bestFit="1" customWidth="1"/>
  </cols>
  <sheetData>
    <row r="1" spans="1:52" ht="15.75" customHeight="1">
      <c r="A1" s="1" t="s">
        <v>0</v>
      </c>
      <c r="B1" s="1" t="s">
        <v>47</v>
      </c>
      <c r="C1" s="2"/>
      <c r="D1" s="3"/>
      <c r="E1" s="3"/>
      <c r="F1" s="3"/>
      <c r="G1" s="3"/>
      <c r="H1" s="4" t="s">
        <v>1</v>
      </c>
      <c r="I1" s="4"/>
      <c r="J1" s="4"/>
      <c r="K1" s="4"/>
      <c r="L1" s="4"/>
      <c r="M1" s="4"/>
      <c r="N1" s="4"/>
      <c r="Y1" s="5" t="s">
        <v>2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7"/>
    </row>
    <row r="2" spans="1:52" ht="31.8" customHeight="1">
      <c r="A2" s="112" t="s">
        <v>3</v>
      </c>
      <c r="B2" s="15" t="s">
        <v>97</v>
      </c>
      <c r="C2" s="2"/>
      <c r="D2" s="2"/>
      <c r="E2" s="2"/>
      <c r="F2" s="2"/>
      <c r="G2" s="2"/>
      <c r="H2" s="8"/>
      <c r="I2" s="9" t="s">
        <v>4</v>
      </c>
      <c r="J2" s="10" t="s">
        <v>5</v>
      </c>
      <c r="K2" s="9" t="s">
        <v>6</v>
      </c>
      <c r="L2" s="9" t="s">
        <v>7</v>
      </c>
      <c r="M2" s="8" t="s">
        <v>8</v>
      </c>
      <c r="N2" s="8" t="s">
        <v>9</v>
      </c>
      <c r="Y2" s="11"/>
      <c r="Z2" s="12" t="s">
        <v>10</v>
      </c>
      <c r="AA2" s="12" t="s">
        <v>11</v>
      </c>
      <c r="AB2" s="12" t="s">
        <v>12</v>
      </c>
      <c r="AC2" s="12" t="s">
        <v>13</v>
      </c>
      <c r="AD2" s="13" t="s">
        <v>14</v>
      </c>
      <c r="AE2" s="13" t="s">
        <v>15</v>
      </c>
      <c r="AF2" s="13" t="s">
        <v>16</v>
      </c>
      <c r="AG2" s="12" t="s">
        <v>17</v>
      </c>
      <c r="AH2" s="12" t="s">
        <v>18</v>
      </c>
      <c r="AI2" s="12" t="s">
        <v>19</v>
      </c>
      <c r="AJ2" s="12" t="s">
        <v>20</v>
      </c>
      <c r="AK2" s="12" t="s">
        <v>21</v>
      </c>
    </row>
    <row r="3" spans="1:52" ht="15.75" customHeight="1">
      <c r="A3" s="1" t="s">
        <v>22</v>
      </c>
      <c r="B3" s="1" t="s">
        <v>48</v>
      </c>
      <c r="C3" s="2"/>
      <c r="D3" s="3"/>
      <c r="E3" s="3"/>
      <c r="F3" s="3"/>
      <c r="G3" s="3"/>
      <c r="H3" s="8" t="s">
        <v>23</v>
      </c>
      <c r="I3" s="8">
        <v>10</v>
      </c>
      <c r="J3" s="8"/>
      <c r="K3" s="8"/>
      <c r="L3" s="8"/>
      <c r="M3" s="8">
        <f>SUM(I3:L3)</f>
        <v>10</v>
      </c>
      <c r="N3" s="14">
        <f>M3/M6</f>
        <v>0.1111111111111111</v>
      </c>
      <c r="Y3" s="8" t="s">
        <v>23</v>
      </c>
      <c r="AA3" s="12"/>
      <c r="AB3" s="11"/>
      <c r="AC3" s="12"/>
      <c r="AD3" s="12" t="s">
        <v>24</v>
      </c>
      <c r="AE3" s="13"/>
      <c r="AF3" s="13"/>
      <c r="AG3" s="12"/>
      <c r="AH3" s="12"/>
      <c r="AI3" s="12"/>
      <c r="AJ3" s="12"/>
      <c r="AK3" s="12"/>
    </row>
    <row r="4" spans="1:52" ht="15.75" customHeight="1">
      <c r="A4" s="1" t="s">
        <v>25</v>
      </c>
      <c r="B4" s="1" t="s">
        <v>26</v>
      </c>
      <c r="C4" s="2"/>
      <c r="D4" s="3"/>
      <c r="E4" s="3"/>
      <c r="F4" s="3"/>
      <c r="G4" s="3"/>
      <c r="H4" s="8" t="s">
        <v>27</v>
      </c>
      <c r="I4" s="8">
        <v>10</v>
      </c>
      <c r="J4" s="8"/>
      <c r="K4" s="8"/>
      <c r="L4" s="8"/>
      <c r="M4" s="8">
        <f>SUM(I4:L4)</f>
        <v>10</v>
      </c>
      <c r="N4" s="14">
        <f>M4/M6</f>
        <v>0.1111111111111111</v>
      </c>
      <c r="Y4" s="8" t="s">
        <v>27</v>
      </c>
      <c r="Z4" s="12"/>
      <c r="AA4" s="12" t="s">
        <v>24</v>
      </c>
      <c r="AB4" s="11"/>
      <c r="AC4" s="12"/>
      <c r="AD4" s="13"/>
      <c r="AE4" s="13"/>
      <c r="AF4" s="13"/>
      <c r="AG4" s="12"/>
      <c r="AH4" s="12"/>
      <c r="AI4" s="12"/>
      <c r="AJ4" s="12"/>
      <c r="AK4" s="12"/>
    </row>
    <row r="5" spans="1:52" ht="15.75" customHeight="1">
      <c r="A5" s="1" t="s">
        <v>28</v>
      </c>
      <c r="B5" s="15">
        <v>23</v>
      </c>
      <c r="C5" s="2"/>
      <c r="D5" s="3"/>
      <c r="E5" s="3"/>
      <c r="F5" s="3"/>
      <c r="G5" s="3"/>
      <c r="H5" s="8" t="s">
        <v>29</v>
      </c>
      <c r="I5" s="8"/>
      <c r="J5" s="8">
        <v>30</v>
      </c>
      <c r="K5" s="8">
        <v>20</v>
      </c>
      <c r="L5" s="8">
        <v>20</v>
      </c>
      <c r="M5" s="8">
        <f>SUM(I5:L5)</f>
        <v>70</v>
      </c>
      <c r="N5" s="14">
        <f>M5/M6</f>
        <v>0.77777777777777779</v>
      </c>
      <c r="Y5" s="8" t="s">
        <v>29</v>
      </c>
      <c r="Z5" s="12"/>
      <c r="AA5" s="12"/>
      <c r="AB5" s="12" t="s">
        <v>24</v>
      </c>
      <c r="AC5" s="12"/>
      <c r="AD5" s="13"/>
      <c r="AE5" s="13"/>
      <c r="AF5" s="13"/>
      <c r="AH5" s="12" t="s">
        <v>24</v>
      </c>
      <c r="AI5" s="12"/>
      <c r="AJ5" s="12"/>
      <c r="AK5" s="12"/>
    </row>
    <row r="6" spans="1:52" ht="15.75" customHeight="1">
      <c r="A6" s="1"/>
      <c r="B6" s="15"/>
      <c r="C6" s="2"/>
      <c r="D6" s="3"/>
      <c r="E6" s="3"/>
      <c r="F6" s="3"/>
      <c r="G6" s="3"/>
      <c r="H6" s="8"/>
      <c r="I6" s="8"/>
      <c r="J6" s="8"/>
      <c r="K6" s="8"/>
      <c r="L6" s="8"/>
      <c r="M6" s="8">
        <f>SUM(M3:M5)</f>
        <v>90</v>
      </c>
      <c r="N6" s="14">
        <f>SUM(N3:N5)</f>
        <v>1</v>
      </c>
      <c r="Y6" s="8"/>
      <c r="Z6" s="12"/>
      <c r="AA6" s="12"/>
      <c r="AB6" s="12"/>
      <c r="AC6" s="12"/>
      <c r="AD6" s="13"/>
      <c r="AE6" s="13"/>
      <c r="AF6" s="13"/>
      <c r="AG6" s="12"/>
      <c r="AH6" s="12"/>
      <c r="AI6" s="12"/>
      <c r="AJ6" s="12"/>
      <c r="AK6" s="12"/>
    </row>
    <row r="7" spans="1:52" ht="15.75" customHeight="1">
      <c r="A7" s="1"/>
      <c r="B7" s="15"/>
      <c r="C7" s="2"/>
      <c r="D7" s="3"/>
      <c r="E7" s="3"/>
      <c r="F7" s="3"/>
      <c r="G7" s="3"/>
      <c r="H7" s="9"/>
      <c r="I7" s="8"/>
      <c r="J7" s="8"/>
      <c r="K7" s="8"/>
      <c r="L7" s="8"/>
      <c r="M7" s="8"/>
      <c r="N7" s="14"/>
      <c r="Y7" s="14"/>
      <c r="Z7" s="16"/>
      <c r="AA7" s="16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52" ht="15.75" customHeight="1">
      <c r="A8" s="1"/>
      <c r="B8" s="15"/>
      <c r="C8" s="2"/>
      <c r="D8" s="3"/>
      <c r="E8" s="3"/>
      <c r="F8" s="3"/>
      <c r="G8" s="3"/>
      <c r="H8" s="9"/>
      <c r="I8" s="8"/>
      <c r="J8" s="8"/>
      <c r="K8" s="8"/>
      <c r="L8" s="8"/>
      <c r="M8" s="8"/>
      <c r="N8" s="14"/>
      <c r="Y8" s="14"/>
      <c r="Z8" s="16"/>
      <c r="AA8" s="16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52" ht="15.75" customHeight="1">
      <c r="A9" s="1"/>
      <c r="B9" s="17"/>
      <c r="C9" s="2"/>
      <c r="D9" s="2"/>
      <c r="E9" s="2"/>
      <c r="F9" s="2"/>
      <c r="G9" s="2"/>
      <c r="H9" s="8"/>
      <c r="I9" s="8"/>
      <c r="J9" s="8"/>
      <c r="K9" s="8"/>
      <c r="L9" s="8"/>
      <c r="M9" s="8"/>
      <c r="N9" s="14"/>
    </row>
    <row r="10" spans="1:52" ht="14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52" ht="14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52" ht="13.8" customHeight="1">
      <c r="A12" s="18" t="s">
        <v>30</v>
      </c>
      <c r="B12" s="19" t="s">
        <v>31</v>
      </c>
      <c r="C12" s="20" t="s">
        <v>32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 t="s">
        <v>33</v>
      </c>
      <c r="O12" s="22" t="s">
        <v>34</v>
      </c>
      <c r="P12" s="22"/>
      <c r="Q12" s="21" t="s">
        <v>35</v>
      </c>
      <c r="R12" s="23" t="s">
        <v>6</v>
      </c>
      <c r="S12" s="24" t="s">
        <v>7</v>
      </c>
      <c r="T12" s="25"/>
      <c r="U12" s="26"/>
      <c r="V12" s="27" t="s">
        <v>36</v>
      </c>
      <c r="W12" s="28"/>
      <c r="Y12" s="29" t="s">
        <v>37</v>
      </c>
      <c r="Z12" s="29"/>
      <c r="AA12" s="29"/>
      <c r="AB12" s="29"/>
      <c r="AC12" s="29"/>
      <c r="AD12" s="30"/>
      <c r="AE12" s="31" t="s">
        <v>37</v>
      </c>
      <c r="AF12" s="32"/>
      <c r="AG12" s="32"/>
      <c r="AH12" s="32"/>
      <c r="AI12" s="32"/>
      <c r="AK12" s="29" t="s">
        <v>37</v>
      </c>
      <c r="AL12" s="29"/>
      <c r="AM12" s="29"/>
      <c r="AN12" s="29"/>
      <c r="AO12" s="29"/>
      <c r="AQ12" s="29" t="s">
        <v>37</v>
      </c>
      <c r="AR12" s="29"/>
      <c r="AS12" s="29"/>
      <c r="AT12" s="29"/>
      <c r="AU12" s="29"/>
      <c r="AW12" s="111" t="s">
        <v>98</v>
      </c>
      <c r="AX12" s="111"/>
      <c r="AY12" s="111"/>
      <c r="AZ12" s="111"/>
    </row>
    <row r="13" spans="1:52" ht="105" customHeight="1">
      <c r="A13" s="33"/>
      <c r="B13" s="33"/>
      <c r="C13" s="88" t="s">
        <v>95</v>
      </c>
      <c r="D13" s="87" t="s">
        <v>96</v>
      </c>
      <c r="E13" s="34"/>
      <c r="F13" s="34"/>
      <c r="G13" s="34"/>
      <c r="H13" s="34"/>
      <c r="I13" s="34"/>
      <c r="J13" s="34"/>
      <c r="K13" s="34"/>
      <c r="L13" s="34"/>
      <c r="M13" s="35"/>
      <c r="N13" s="36"/>
      <c r="O13" s="37"/>
      <c r="P13" s="38"/>
      <c r="Q13" s="36"/>
      <c r="R13" s="38"/>
      <c r="S13" s="39"/>
      <c r="T13" s="39"/>
      <c r="U13" s="39"/>
      <c r="V13" s="40"/>
      <c r="W13" s="28"/>
      <c r="Y13" s="29"/>
      <c r="Z13" s="29"/>
      <c r="AA13" s="29"/>
      <c r="AB13" s="29"/>
      <c r="AC13" s="29"/>
      <c r="AD13" s="30"/>
      <c r="AE13" s="31"/>
      <c r="AF13" s="32"/>
      <c r="AG13" s="32"/>
      <c r="AH13" s="32"/>
      <c r="AI13" s="32"/>
      <c r="AK13" s="29"/>
      <c r="AL13" s="29"/>
      <c r="AM13" s="29"/>
      <c r="AN13" s="29"/>
      <c r="AO13" s="29"/>
      <c r="AQ13" s="29"/>
      <c r="AR13" s="29"/>
      <c r="AS13" s="29"/>
      <c r="AT13" s="29"/>
      <c r="AU13" s="29"/>
      <c r="AW13" s="111"/>
      <c r="AX13" s="111"/>
      <c r="AY13" s="111"/>
      <c r="AZ13" s="111"/>
    </row>
    <row r="14" spans="1:52" ht="115.8" customHeight="1">
      <c r="A14" s="33"/>
      <c r="B14" s="33"/>
      <c r="C14" s="41" t="s">
        <v>38</v>
      </c>
      <c r="D14" s="41" t="s">
        <v>38</v>
      </c>
      <c r="E14" s="41"/>
      <c r="F14" s="41"/>
      <c r="G14" s="41"/>
      <c r="H14" s="41"/>
      <c r="I14" s="41"/>
      <c r="J14" s="41"/>
      <c r="K14" s="41"/>
      <c r="L14" s="41"/>
      <c r="M14" s="42"/>
      <c r="N14" s="36"/>
      <c r="O14" s="43" t="s">
        <v>39</v>
      </c>
      <c r="P14" s="43" t="s">
        <v>40</v>
      </c>
      <c r="Q14" s="36"/>
      <c r="R14" s="37"/>
      <c r="S14" s="42" t="s">
        <v>41</v>
      </c>
      <c r="T14" s="44" t="s">
        <v>42</v>
      </c>
      <c r="U14" s="42" t="s">
        <v>43</v>
      </c>
      <c r="V14" s="40"/>
      <c r="W14" s="28"/>
      <c r="Y14" s="45" t="s">
        <v>23</v>
      </c>
      <c r="Z14" s="45" t="s">
        <v>27</v>
      </c>
      <c r="AA14" s="45" t="s">
        <v>29</v>
      </c>
      <c r="AB14" s="46"/>
      <c r="AC14" s="46"/>
      <c r="AD14" s="47"/>
      <c r="AE14" s="46" t="s">
        <v>23</v>
      </c>
      <c r="AF14" s="46" t="s">
        <v>27</v>
      </c>
      <c r="AG14" s="46" t="s">
        <v>29</v>
      </c>
      <c r="AH14" s="46"/>
      <c r="AI14" s="46"/>
      <c r="AK14" s="45" t="s">
        <v>23</v>
      </c>
      <c r="AL14" s="45" t="s">
        <v>27</v>
      </c>
      <c r="AM14" s="45" t="s">
        <v>29</v>
      </c>
      <c r="AN14" s="46"/>
      <c r="AO14" s="46"/>
      <c r="AQ14" s="46" t="s">
        <v>23</v>
      </c>
      <c r="AR14" s="46" t="s">
        <v>27</v>
      </c>
      <c r="AS14" s="46" t="s">
        <v>29</v>
      </c>
      <c r="AT14" s="46"/>
      <c r="AU14" s="46"/>
      <c r="AW14" s="38" t="s">
        <v>11</v>
      </c>
      <c r="AX14" s="38" t="s">
        <v>12</v>
      </c>
      <c r="AY14" s="38" t="s">
        <v>14</v>
      </c>
      <c r="AZ14" s="38" t="s">
        <v>18</v>
      </c>
    </row>
    <row r="15" spans="1:52" ht="31.8" customHeight="1">
      <c r="A15" s="48"/>
      <c r="B15" s="48"/>
      <c r="C15" s="38" t="s">
        <v>27</v>
      </c>
      <c r="D15" s="38" t="s">
        <v>23</v>
      </c>
      <c r="E15" s="38"/>
      <c r="F15" s="49"/>
      <c r="G15" s="49"/>
      <c r="H15" s="49"/>
      <c r="I15" s="50"/>
      <c r="J15" s="49"/>
      <c r="K15" s="49"/>
      <c r="L15" s="49"/>
      <c r="M15" s="38"/>
      <c r="N15" s="51"/>
      <c r="O15" s="38" t="s">
        <v>29</v>
      </c>
      <c r="P15" s="38" t="s">
        <v>29</v>
      </c>
      <c r="Q15" s="51"/>
      <c r="R15" s="38" t="s">
        <v>29</v>
      </c>
      <c r="S15" s="38" t="s">
        <v>29</v>
      </c>
      <c r="T15" s="38" t="s">
        <v>29</v>
      </c>
      <c r="U15" s="38" t="s">
        <v>29</v>
      </c>
      <c r="V15" s="40"/>
      <c r="W15" s="28"/>
      <c r="Y15" s="52"/>
      <c r="Z15" s="52"/>
      <c r="AA15" s="52"/>
      <c r="AB15" s="52"/>
      <c r="AC15" s="52"/>
      <c r="AD15" s="53"/>
      <c r="AE15" s="53"/>
      <c r="AF15" s="53"/>
      <c r="AG15" s="53"/>
      <c r="AH15" s="53"/>
      <c r="AI15" s="53"/>
      <c r="AK15" s="53"/>
      <c r="AL15" s="53"/>
      <c r="AM15" s="53"/>
      <c r="AN15" s="53"/>
      <c r="AO15" s="53"/>
      <c r="AQ15" s="53"/>
      <c r="AR15" s="53"/>
      <c r="AS15" s="53"/>
      <c r="AW15" s="107"/>
      <c r="AX15" s="107"/>
      <c r="AY15" s="8"/>
      <c r="AZ15" s="8"/>
    </row>
    <row r="16" spans="1:52" ht="18" customHeight="1">
      <c r="A16" s="54"/>
      <c r="B16" s="55"/>
      <c r="C16" s="89">
        <v>10</v>
      </c>
      <c r="D16" s="57">
        <v>10</v>
      </c>
      <c r="E16" s="89"/>
      <c r="F16" s="89"/>
      <c r="G16" s="89"/>
      <c r="H16" s="89"/>
      <c r="I16" s="89"/>
      <c r="J16" s="89"/>
      <c r="K16" s="89"/>
      <c r="L16" s="89"/>
      <c r="M16" s="89"/>
      <c r="N16" s="90">
        <f>SUM(C16:M16)</f>
        <v>20</v>
      </c>
      <c r="O16" s="89">
        <v>10</v>
      </c>
      <c r="P16" s="89">
        <v>20</v>
      </c>
      <c r="Q16" s="90">
        <v>30</v>
      </c>
      <c r="R16" s="97">
        <v>20</v>
      </c>
      <c r="S16" s="89">
        <v>10</v>
      </c>
      <c r="T16" s="89">
        <v>5</v>
      </c>
      <c r="U16" s="89">
        <v>5</v>
      </c>
      <c r="V16" s="56">
        <v>20</v>
      </c>
      <c r="W16" s="58"/>
      <c r="Y16" s="59">
        <f>SUMIF($C$15:$U$15,H$3,$C16:$U16)</f>
        <v>10</v>
      </c>
      <c r="Z16" s="59">
        <f>SUMIF($C$15:$U$15,H$4,$C16:$U16)</f>
        <v>10</v>
      </c>
      <c r="AA16" s="59">
        <f>SUMIF($C$15:$U$15,H$5,$C16:$U16)</f>
        <v>70</v>
      </c>
      <c r="AB16" s="59"/>
      <c r="AC16" s="59"/>
      <c r="AD16" s="60"/>
      <c r="AE16" s="59">
        <f>SUMIF($C$15:$U$15,H$3,$C16:$U16)</f>
        <v>10</v>
      </c>
      <c r="AF16" s="59">
        <f>SUMIF($C$15:$U$15,H$4,$C16:$U16)</f>
        <v>10</v>
      </c>
      <c r="AG16" s="59">
        <f>SUMIF($C$15:$U$15,H$5,$C16:$U16)</f>
        <v>70</v>
      </c>
      <c r="AH16" s="59"/>
      <c r="AI16" s="59"/>
      <c r="AK16" s="59"/>
      <c r="AL16" s="59"/>
      <c r="AM16" s="59"/>
      <c r="AN16" s="59"/>
      <c r="AO16" s="59"/>
      <c r="AQ16" s="59"/>
      <c r="AR16" s="59"/>
      <c r="AS16" s="59"/>
      <c r="AT16" s="11"/>
      <c r="AU16" s="11"/>
      <c r="AW16" s="110">
        <v>2</v>
      </c>
      <c r="AX16" s="109">
        <v>2</v>
      </c>
      <c r="AY16" s="108">
        <v>2</v>
      </c>
      <c r="AZ16" s="108">
        <v>2</v>
      </c>
    </row>
    <row r="17" spans="1:52" ht="15.75" customHeight="1">
      <c r="A17" s="84" t="s">
        <v>49</v>
      </c>
      <c r="B17" s="84" t="s">
        <v>50</v>
      </c>
      <c r="C17" s="92"/>
      <c r="D17" s="92">
        <v>7</v>
      </c>
      <c r="E17" s="92"/>
      <c r="F17" s="92"/>
      <c r="G17" s="92"/>
      <c r="H17" s="92"/>
      <c r="I17" s="92"/>
      <c r="J17" s="92"/>
      <c r="K17" s="94"/>
      <c r="L17" s="92"/>
      <c r="M17" s="92"/>
      <c r="N17" s="61">
        <f t="shared" ref="N17:N33" si="0">SUM(C17:L17)</f>
        <v>7</v>
      </c>
      <c r="O17" s="8">
        <v>10</v>
      </c>
      <c r="P17" s="8">
        <v>15</v>
      </c>
      <c r="Q17" s="62">
        <v>25</v>
      </c>
      <c r="R17" s="96"/>
      <c r="S17" s="8">
        <v>5</v>
      </c>
      <c r="T17" s="8">
        <v>2.5</v>
      </c>
      <c r="U17" s="8">
        <v>2.5</v>
      </c>
      <c r="V17" s="62">
        <v>10</v>
      </c>
      <c r="W17" s="63"/>
      <c r="Y17" s="64">
        <f>MIN(SUMIF($C$15:$U$15,Y$14,$C17:$U17), 100)</f>
        <v>7</v>
      </c>
      <c r="Z17" s="64">
        <f>MIN(SUMIF($C$15:$U$15,Z$14,$C17:$U17), 100)</f>
        <v>0</v>
      </c>
      <c r="AA17" s="64">
        <f>MIN(SUMIF($C$15:$U$15,AA$14,$C17:$U17), 100)</f>
        <v>35</v>
      </c>
      <c r="AB17" s="64"/>
      <c r="AC17" s="64"/>
      <c r="AD17" s="53"/>
      <c r="AE17" s="52">
        <f>MIN(SUMIF($C$15:$U$15,H$3,$C17:$U17)/M$3, 100%)</f>
        <v>0.7</v>
      </c>
      <c r="AF17" s="52">
        <f>MIN(SUMIF($C$15:$U$15,H$4,$C17:$U17)/M$4, 100%)</f>
        <v>0</v>
      </c>
      <c r="AG17" s="52">
        <f>MIN(SUMIF($C$15:$U$15,H$5,$C17:$U17)/M$5, 100%)</f>
        <v>0.5</v>
      </c>
      <c r="AH17" s="52"/>
      <c r="AI17" s="52"/>
      <c r="AK17" s="8">
        <f>IF((AE17)&gt;=50%, 2, (IF((AE17)&lt;25%, 0, 1)))</f>
        <v>2</v>
      </c>
      <c r="AL17" s="8">
        <f t="shared" ref="AL17:AM32" si="1">IF((AF17)&gt;=50%, 2, (IF((AF17)&lt;25%, 0, 1)))</f>
        <v>0</v>
      </c>
      <c r="AM17" s="8">
        <f t="shared" si="1"/>
        <v>2</v>
      </c>
      <c r="AN17" s="8"/>
      <c r="AO17" s="8"/>
      <c r="AQ17" s="8" t="str">
        <f>IF(AK17=2,"Att", (IF(AK17=0,"Not","Weak")))</f>
        <v>Att</v>
      </c>
      <c r="AR17" s="8" t="str">
        <f t="shared" ref="AR17:AS32" si="2">IF(AL17=2,"Att", (IF(AL17=0,"Not","Weak")))</f>
        <v>Not</v>
      </c>
      <c r="AS17" s="8" t="str">
        <f t="shared" si="2"/>
        <v>Att</v>
      </c>
      <c r="AT17" s="11"/>
      <c r="AU17" s="11"/>
      <c r="AW17" s="8">
        <f>$AL17</f>
        <v>0</v>
      </c>
      <c r="AX17" s="8">
        <f>$AM17</f>
        <v>2</v>
      </c>
      <c r="AY17" s="8">
        <f>$AK17</f>
        <v>2</v>
      </c>
      <c r="AZ17" s="8">
        <f>$AM17</f>
        <v>2</v>
      </c>
    </row>
    <row r="18" spans="1:52" ht="15.75" customHeight="1">
      <c r="A18" s="84" t="s">
        <v>51</v>
      </c>
      <c r="B18" s="84" t="s">
        <v>52</v>
      </c>
      <c r="C18" s="92"/>
      <c r="D18" s="92"/>
      <c r="E18" s="94"/>
      <c r="F18" s="94"/>
      <c r="G18" s="94"/>
      <c r="H18" s="94"/>
      <c r="I18" s="94"/>
      <c r="J18" s="94"/>
      <c r="K18" s="94"/>
      <c r="L18" s="94"/>
      <c r="M18" s="94"/>
      <c r="N18" s="61">
        <f t="shared" si="0"/>
        <v>0</v>
      </c>
      <c r="O18" s="8">
        <v>9</v>
      </c>
      <c r="P18" s="8">
        <v>13</v>
      </c>
      <c r="Q18" s="62">
        <v>22</v>
      </c>
      <c r="R18" s="96"/>
      <c r="S18" s="8">
        <v>6</v>
      </c>
      <c r="T18" s="8">
        <v>2</v>
      </c>
      <c r="U18" s="8">
        <v>2</v>
      </c>
      <c r="V18" s="62">
        <v>10</v>
      </c>
      <c r="W18" s="63"/>
      <c r="Y18" s="64">
        <f>MIN(SUMIF($C$15:$U$15,Y$14,$C18:$U18), 100)</f>
        <v>0</v>
      </c>
      <c r="Z18" s="64">
        <f>MIN(SUMIF($C$15:$U$15,Z$14,$C18:$U18), 100)</f>
        <v>0</v>
      </c>
      <c r="AA18" s="64">
        <f>MIN(SUMIF($C$15:$U$15,AA$14,$C18:$U18), 100)</f>
        <v>32</v>
      </c>
      <c r="AB18" s="64"/>
      <c r="AC18" s="64"/>
      <c r="AD18" s="53"/>
      <c r="AE18" s="52">
        <f>MIN(SUMIF($C$15:$U$15,H$3,$C18:$U18)/M$3, 100%)</f>
        <v>0</v>
      </c>
      <c r="AF18" s="52">
        <f>MIN(SUMIF($C$15:$U$15,H$4,$C18:$U18)/M$4, 100%)</f>
        <v>0</v>
      </c>
      <c r="AG18" s="52">
        <f>MIN(SUMIF($C$15:$U$15,H$5,$C18:$U18)/M$5, 100%)</f>
        <v>0.45714285714285713</v>
      </c>
      <c r="AH18" s="52"/>
      <c r="AI18" s="52"/>
      <c r="AK18" s="8">
        <f t="shared" ref="AK18:AM42" si="3">IF((AE18)&gt;=50%, 2, (IF((AE18)&lt;25%, 0, 1)))</f>
        <v>0</v>
      </c>
      <c r="AL18" s="8">
        <f t="shared" si="1"/>
        <v>0</v>
      </c>
      <c r="AM18" s="8">
        <f t="shared" si="1"/>
        <v>1</v>
      </c>
      <c r="AN18" s="8"/>
      <c r="AO18" s="8"/>
      <c r="AQ18" s="8" t="str">
        <f t="shared" ref="AQ18:AS42" si="4">IF(AK18=2,"Att", (IF(AK18=0,"Not","Weak")))</f>
        <v>Not</v>
      </c>
      <c r="AR18" s="8" t="str">
        <f t="shared" si="2"/>
        <v>Not</v>
      </c>
      <c r="AS18" s="8" t="str">
        <f t="shared" si="2"/>
        <v>Weak</v>
      </c>
      <c r="AT18" s="11"/>
      <c r="AU18" s="11"/>
      <c r="AW18" s="8">
        <f t="shared" ref="AW18:AW39" si="5">$AL18</f>
        <v>0</v>
      </c>
      <c r="AX18" s="8">
        <f t="shared" ref="AX18:AX39" si="6">$AM18</f>
        <v>1</v>
      </c>
      <c r="AY18" s="8">
        <f t="shared" ref="AY18:AY39" si="7">$AK18</f>
        <v>0</v>
      </c>
      <c r="AZ18" s="8">
        <f t="shared" ref="AZ18:AZ39" si="8">$AM18</f>
        <v>1</v>
      </c>
    </row>
    <row r="19" spans="1:52" ht="15.75" customHeight="1">
      <c r="A19" s="85" t="s">
        <v>53</v>
      </c>
      <c r="B19" s="85" t="s">
        <v>54</v>
      </c>
      <c r="C19" s="92"/>
      <c r="D19" s="92">
        <v>7</v>
      </c>
      <c r="E19" s="94"/>
      <c r="F19" s="94"/>
      <c r="G19" s="94"/>
      <c r="H19" s="94"/>
      <c r="I19" s="94"/>
      <c r="J19" s="94"/>
      <c r="K19" s="94"/>
      <c r="L19" s="94"/>
      <c r="M19" s="94"/>
      <c r="N19" s="61">
        <f t="shared" si="0"/>
        <v>7</v>
      </c>
      <c r="O19" s="8">
        <v>8</v>
      </c>
      <c r="P19" s="8">
        <v>12</v>
      </c>
      <c r="Q19" s="62">
        <v>20</v>
      </c>
      <c r="R19" s="96">
        <v>14</v>
      </c>
      <c r="S19" s="8">
        <v>6</v>
      </c>
      <c r="T19" s="8">
        <v>3</v>
      </c>
      <c r="U19" s="8">
        <v>2</v>
      </c>
      <c r="V19" s="62">
        <v>11</v>
      </c>
      <c r="W19" s="63"/>
      <c r="Y19" s="64">
        <f>MIN(SUMIF($C$15:$U$15,Y$14,$C19:$U19), 100)</f>
        <v>7</v>
      </c>
      <c r="Z19" s="64">
        <f>MIN(SUMIF($C$15:$U$15,Z$14,$C19:$U19), 100)</f>
        <v>0</v>
      </c>
      <c r="AA19" s="64">
        <f>MIN(SUMIF($C$15:$U$15,AA$14,$C19:$U19), 100)</f>
        <v>45</v>
      </c>
      <c r="AB19" s="64"/>
      <c r="AC19" s="64"/>
      <c r="AD19" s="53"/>
      <c r="AE19" s="52">
        <f>MIN(SUMIF($C$15:$U$15,H$3,$C19:$U19)/M$3, 100%)</f>
        <v>0.7</v>
      </c>
      <c r="AF19" s="52">
        <f>MIN(SUMIF($C$15:$U$15,H$4,$C19:$U19)/M$4, 100%)</f>
        <v>0</v>
      </c>
      <c r="AG19" s="52">
        <f>MIN(SUMIF($C$15:$U$15,H$5,$C19:$U19)/M$5, 100%)</f>
        <v>0.6428571428571429</v>
      </c>
      <c r="AH19" s="52"/>
      <c r="AI19" s="52"/>
      <c r="AK19" s="8">
        <f t="shared" si="3"/>
        <v>2</v>
      </c>
      <c r="AL19" s="8">
        <f t="shared" si="1"/>
        <v>0</v>
      </c>
      <c r="AM19" s="8">
        <f t="shared" si="1"/>
        <v>2</v>
      </c>
      <c r="AN19" s="8"/>
      <c r="AO19" s="8"/>
      <c r="AQ19" s="8" t="str">
        <f t="shared" si="4"/>
        <v>Att</v>
      </c>
      <c r="AR19" s="8" t="str">
        <f t="shared" si="2"/>
        <v>Not</v>
      </c>
      <c r="AS19" s="8" t="str">
        <f t="shared" si="2"/>
        <v>Att</v>
      </c>
      <c r="AT19" s="11"/>
      <c r="AU19" s="11"/>
      <c r="AW19" s="8">
        <f t="shared" si="5"/>
        <v>0</v>
      </c>
      <c r="AX19" s="8">
        <f t="shared" si="6"/>
        <v>2</v>
      </c>
      <c r="AY19" s="8">
        <f t="shared" si="7"/>
        <v>2</v>
      </c>
      <c r="AZ19" s="8">
        <f t="shared" si="8"/>
        <v>2</v>
      </c>
    </row>
    <row r="20" spans="1:52" ht="15.75" customHeight="1">
      <c r="A20" s="84" t="s">
        <v>55</v>
      </c>
      <c r="B20" s="84" t="s">
        <v>56</v>
      </c>
      <c r="C20" s="92"/>
      <c r="D20" s="92">
        <v>7</v>
      </c>
      <c r="E20" s="94"/>
      <c r="F20" s="94"/>
      <c r="G20" s="94"/>
      <c r="H20" s="94"/>
      <c r="I20" s="94"/>
      <c r="J20" s="94"/>
      <c r="K20" s="94"/>
      <c r="L20" s="94"/>
      <c r="M20" s="94"/>
      <c r="N20" s="61">
        <f>SUM(C20:M20)</f>
        <v>7</v>
      </c>
      <c r="O20" s="8"/>
      <c r="P20" s="8"/>
      <c r="Q20" s="62"/>
      <c r="R20" s="96"/>
      <c r="S20" s="8"/>
      <c r="T20" s="8"/>
      <c r="U20" s="8"/>
      <c r="V20" s="62"/>
      <c r="W20" s="63"/>
      <c r="Y20" s="64">
        <f>MIN(SUMIF($C$15:$U$15,Y$14,$C20:$U20), 100)</f>
        <v>7</v>
      </c>
      <c r="Z20" s="64">
        <f>MIN(SUMIF($C$15:$U$15,Z$14,$C20:$U20), 100)</f>
        <v>0</v>
      </c>
      <c r="AA20" s="64">
        <f>MIN(SUMIF($C$15:$U$15,AA$14,$C20:$U20), 100)</f>
        <v>0</v>
      </c>
      <c r="AB20" s="64"/>
      <c r="AC20" s="64"/>
      <c r="AD20" s="53"/>
      <c r="AE20" s="52">
        <f>MIN(SUMIF($C$15:$U$15,H$3,$C20:$U20)/M$3, 100%)</f>
        <v>0.7</v>
      </c>
      <c r="AF20" s="52">
        <f>MIN(SUMIF($C$15:$U$15,H$4,$C20:$U20)/M$4, 100%)</f>
        <v>0</v>
      </c>
      <c r="AG20" s="52">
        <f>MIN(SUMIF($C$15:$U$15,H$5,$C20:$U20)/M$5, 100%)</f>
        <v>0</v>
      </c>
      <c r="AH20" s="52"/>
      <c r="AI20" s="52"/>
      <c r="AK20" s="8">
        <f t="shared" si="3"/>
        <v>2</v>
      </c>
      <c r="AL20" s="8">
        <f t="shared" si="1"/>
        <v>0</v>
      </c>
      <c r="AM20" s="8">
        <f t="shared" si="1"/>
        <v>0</v>
      </c>
      <c r="AN20" s="8"/>
      <c r="AO20" s="8"/>
      <c r="AQ20" s="8" t="str">
        <f t="shared" si="4"/>
        <v>Att</v>
      </c>
      <c r="AR20" s="8" t="str">
        <f t="shared" si="2"/>
        <v>Not</v>
      </c>
      <c r="AS20" s="8" t="str">
        <f t="shared" si="2"/>
        <v>Not</v>
      </c>
      <c r="AT20" s="11"/>
      <c r="AU20" s="11"/>
      <c r="AW20" s="8">
        <f t="shared" si="5"/>
        <v>0</v>
      </c>
      <c r="AX20" s="8">
        <f t="shared" si="6"/>
        <v>0</v>
      </c>
      <c r="AY20" s="8">
        <f t="shared" si="7"/>
        <v>2</v>
      </c>
      <c r="AZ20" s="8">
        <f t="shared" si="8"/>
        <v>0</v>
      </c>
    </row>
    <row r="21" spans="1:52" ht="15.75" customHeight="1">
      <c r="A21" s="84" t="s">
        <v>57</v>
      </c>
      <c r="B21" s="84" t="s">
        <v>58</v>
      </c>
      <c r="C21" s="92"/>
      <c r="D21" s="92"/>
      <c r="E21" s="94"/>
      <c r="F21" s="94"/>
      <c r="G21" s="94"/>
      <c r="H21" s="94"/>
      <c r="I21" s="94"/>
      <c r="J21" s="94"/>
      <c r="K21" s="94"/>
      <c r="L21" s="94"/>
      <c r="M21" s="94"/>
      <c r="N21" s="61">
        <f t="shared" si="0"/>
        <v>0</v>
      </c>
      <c r="O21" s="8"/>
      <c r="P21" s="8"/>
      <c r="Q21" s="62"/>
      <c r="R21" s="96"/>
      <c r="S21" s="8"/>
      <c r="T21" s="8"/>
      <c r="U21" s="8"/>
      <c r="V21" s="62"/>
      <c r="W21" s="63"/>
      <c r="Y21" s="64">
        <f>MIN(SUMIF($C$15:$U$15,Y$14,$C21:$U21), 100)</f>
        <v>0</v>
      </c>
      <c r="Z21" s="64">
        <f>MIN(SUMIF($C$15:$U$15,Z$14,$C21:$U21), 100)</f>
        <v>0</v>
      </c>
      <c r="AA21" s="64">
        <f>MIN(SUMIF($C$15:$U$15,AA$14,$C21:$U21), 100)</f>
        <v>0</v>
      </c>
      <c r="AB21" s="64"/>
      <c r="AC21" s="64"/>
      <c r="AD21" s="53"/>
      <c r="AE21" s="52">
        <f>MIN(SUMIF($C$15:$U$15,H$3,$C21:$U21)/M$3, 100%)</f>
        <v>0</v>
      </c>
      <c r="AF21" s="52">
        <f>MIN(SUMIF($C$15:$U$15,H$4,$C21:$U21)/M$4, 100%)</f>
        <v>0</v>
      </c>
      <c r="AG21" s="52">
        <f>MIN(SUMIF($C$15:$U$15,H$5,$C21:$U21)/M$5, 100%)</f>
        <v>0</v>
      </c>
      <c r="AH21" s="52"/>
      <c r="AI21" s="52"/>
      <c r="AK21" s="8">
        <f t="shared" si="3"/>
        <v>0</v>
      </c>
      <c r="AL21" s="8">
        <f t="shared" si="1"/>
        <v>0</v>
      </c>
      <c r="AM21" s="8">
        <f t="shared" si="1"/>
        <v>0</v>
      </c>
      <c r="AN21" s="8"/>
      <c r="AO21" s="8"/>
      <c r="AQ21" s="8" t="str">
        <f t="shared" si="4"/>
        <v>Not</v>
      </c>
      <c r="AR21" s="8" t="str">
        <f t="shared" si="2"/>
        <v>Not</v>
      </c>
      <c r="AS21" s="8" t="str">
        <f t="shared" si="2"/>
        <v>Not</v>
      </c>
      <c r="AT21" s="11"/>
      <c r="AU21" s="11"/>
      <c r="AW21" s="8">
        <f t="shared" si="5"/>
        <v>0</v>
      </c>
      <c r="AX21" s="8">
        <f t="shared" si="6"/>
        <v>0</v>
      </c>
      <c r="AY21" s="8">
        <f t="shared" si="7"/>
        <v>0</v>
      </c>
      <c r="AZ21" s="8">
        <f t="shared" si="8"/>
        <v>0</v>
      </c>
    </row>
    <row r="22" spans="1:52" ht="15.75" customHeight="1">
      <c r="A22" s="84" t="s">
        <v>59</v>
      </c>
      <c r="B22" s="84" t="s">
        <v>60</v>
      </c>
      <c r="C22" s="92"/>
      <c r="D22" s="92">
        <v>7</v>
      </c>
      <c r="E22" s="94"/>
      <c r="F22" s="94"/>
      <c r="G22" s="94"/>
      <c r="H22" s="94"/>
      <c r="I22" s="94"/>
      <c r="J22" s="94"/>
      <c r="K22" s="94"/>
      <c r="L22" s="94"/>
      <c r="M22" s="94"/>
      <c r="N22" s="61">
        <f t="shared" si="0"/>
        <v>7</v>
      </c>
      <c r="O22" s="8">
        <v>9</v>
      </c>
      <c r="P22" s="8">
        <v>14</v>
      </c>
      <c r="Q22" s="62">
        <v>23</v>
      </c>
      <c r="R22" s="96">
        <v>13</v>
      </c>
      <c r="S22" s="8">
        <v>6</v>
      </c>
      <c r="T22" s="8">
        <v>3</v>
      </c>
      <c r="U22" s="8">
        <v>3</v>
      </c>
      <c r="V22" s="62">
        <v>12</v>
      </c>
      <c r="W22" s="63"/>
      <c r="Y22" s="64">
        <f>MIN(SUMIF($C$15:$U$15,Y$14,$C22:$U22), 100)</f>
        <v>7</v>
      </c>
      <c r="Z22" s="64">
        <f>MIN(SUMIF($C$15:$U$15,Z$14,$C22:$U22), 100)</f>
        <v>0</v>
      </c>
      <c r="AA22" s="64">
        <f>MIN(SUMIF($C$15:$U$15,AA$14,$C22:$U22), 100)</f>
        <v>48</v>
      </c>
      <c r="AB22" s="64"/>
      <c r="AC22" s="64"/>
      <c r="AD22" s="53"/>
      <c r="AE22" s="52">
        <f>MIN(SUMIF($C$15:$U$15,H$3,$C22:$U22)/M$3, 100%)</f>
        <v>0.7</v>
      </c>
      <c r="AF22" s="52">
        <f>MIN(SUMIF($C$15:$U$15,H$4,$C22:$U22)/M$4, 100%)</f>
        <v>0</v>
      </c>
      <c r="AG22" s="52">
        <f>MIN(SUMIF($C$15:$U$15,H$5,$C22:$U22)/M$5, 100%)</f>
        <v>0.68571428571428572</v>
      </c>
      <c r="AH22" s="52"/>
      <c r="AI22" s="52"/>
      <c r="AK22" s="8">
        <f t="shared" si="3"/>
        <v>2</v>
      </c>
      <c r="AL22" s="8">
        <f t="shared" si="1"/>
        <v>0</v>
      </c>
      <c r="AM22" s="8">
        <f t="shared" si="1"/>
        <v>2</v>
      </c>
      <c r="AN22" s="8"/>
      <c r="AO22" s="8"/>
      <c r="AQ22" s="8" t="str">
        <f t="shared" si="4"/>
        <v>Att</v>
      </c>
      <c r="AR22" s="8" t="str">
        <f t="shared" si="2"/>
        <v>Not</v>
      </c>
      <c r="AS22" s="8" t="str">
        <f t="shared" si="2"/>
        <v>Att</v>
      </c>
      <c r="AT22" s="11"/>
      <c r="AU22" s="11"/>
      <c r="AW22" s="8">
        <f t="shared" si="5"/>
        <v>0</v>
      </c>
      <c r="AX22" s="8">
        <f t="shared" si="6"/>
        <v>2</v>
      </c>
      <c r="AY22" s="8">
        <f t="shared" si="7"/>
        <v>2</v>
      </c>
      <c r="AZ22" s="8">
        <f t="shared" si="8"/>
        <v>2</v>
      </c>
    </row>
    <row r="23" spans="1:52" ht="15.75" customHeight="1">
      <c r="A23" s="84" t="s">
        <v>61</v>
      </c>
      <c r="B23" s="84" t="s">
        <v>62</v>
      </c>
      <c r="C23" s="92"/>
      <c r="D23" s="92">
        <v>7</v>
      </c>
      <c r="E23" s="94"/>
      <c r="F23" s="94"/>
      <c r="G23" s="94"/>
      <c r="H23" s="94"/>
      <c r="I23" s="94"/>
      <c r="J23" s="94"/>
      <c r="K23" s="94"/>
      <c r="L23" s="94"/>
      <c r="M23" s="94"/>
      <c r="N23" s="61">
        <f t="shared" si="0"/>
        <v>7</v>
      </c>
      <c r="O23" s="8">
        <v>8</v>
      </c>
      <c r="P23" s="8">
        <v>13</v>
      </c>
      <c r="Q23" s="62">
        <v>21</v>
      </c>
      <c r="R23" s="96">
        <v>10</v>
      </c>
      <c r="S23" s="8">
        <v>6</v>
      </c>
      <c r="T23" s="8">
        <v>3</v>
      </c>
      <c r="U23" s="8">
        <v>3</v>
      </c>
      <c r="V23" s="62">
        <v>12</v>
      </c>
      <c r="W23" s="63"/>
      <c r="Y23" s="64">
        <f>MIN(SUMIF($C$15:$U$15,Y$14,$C23:$U23), 100)</f>
        <v>7</v>
      </c>
      <c r="Z23" s="64">
        <f>MIN(SUMIF($C$15:$U$15,Z$14,$C23:$U23), 100)</f>
        <v>0</v>
      </c>
      <c r="AA23" s="64">
        <f>MIN(SUMIF($C$15:$U$15,AA$14,$C23:$U23), 100)</f>
        <v>43</v>
      </c>
      <c r="AB23" s="64"/>
      <c r="AC23" s="64"/>
      <c r="AD23" s="53"/>
      <c r="AE23" s="52">
        <f>MIN(SUMIF($C$15:$U$15,H$3,$C23:$U23)/M$3, 100%)</f>
        <v>0.7</v>
      </c>
      <c r="AF23" s="52">
        <f>MIN(SUMIF($C$15:$U$15,H$4,$C23:$U23)/M$4, 100%)</f>
        <v>0</v>
      </c>
      <c r="AG23" s="52">
        <f>MIN(SUMIF($C$15:$U$15,H$5,$C23:$U23)/M$5, 100%)</f>
        <v>0.61428571428571432</v>
      </c>
      <c r="AH23" s="52"/>
      <c r="AI23" s="52"/>
      <c r="AK23" s="8">
        <f t="shared" si="3"/>
        <v>2</v>
      </c>
      <c r="AL23" s="8">
        <f t="shared" si="1"/>
        <v>0</v>
      </c>
      <c r="AM23" s="8">
        <f t="shared" si="1"/>
        <v>2</v>
      </c>
      <c r="AN23" s="8"/>
      <c r="AO23" s="8"/>
      <c r="AQ23" s="8" t="str">
        <f t="shared" si="4"/>
        <v>Att</v>
      </c>
      <c r="AR23" s="8" t="str">
        <f t="shared" si="2"/>
        <v>Not</v>
      </c>
      <c r="AS23" s="8" t="str">
        <f t="shared" si="2"/>
        <v>Att</v>
      </c>
      <c r="AT23" s="11"/>
      <c r="AU23" s="11"/>
      <c r="AW23" s="8">
        <f t="shared" si="5"/>
        <v>0</v>
      </c>
      <c r="AX23" s="8">
        <f t="shared" si="6"/>
        <v>2</v>
      </c>
      <c r="AY23" s="8">
        <f t="shared" si="7"/>
        <v>2</v>
      </c>
      <c r="AZ23" s="8">
        <f t="shared" si="8"/>
        <v>2</v>
      </c>
    </row>
    <row r="24" spans="1:52" ht="15.75" customHeight="1">
      <c r="A24" s="84" t="s">
        <v>63</v>
      </c>
      <c r="B24" s="84" t="s">
        <v>64</v>
      </c>
      <c r="C24" s="92"/>
      <c r="D24" s="92">
        <v>7</v>
      </c>
      <c r="E24" s="94"/>
      <c r="F24" s="94"/>
      <c r="G24" s="94"/>
      <c r="H24" s="94"/>
      <c r="I24" s="94"/>
      <c r="J24" s="94"/>
      <c r="K24" s="94"/>
      <c r="L24" s="94"/>
      <c r="M24" s="94"/>
      <c r="N24" s="61">
        <f t="shared" si="0"/>
        <v>7</v>
      </c>
      <c r="O24" s="8">
        <v>9</v>
      </c>
      <c r="P24" s="8">
        <v>14</v>
      </c>
      <c r="Q24" s="62">
        <v>23</v>
      </c>
      <c r="R24" s="96">
        <v>15</v>
      </c>
      <c r="S24" s="8">
        <v>7</v>
      </c>
      <c r="T24" s="8">
        <v>4</v>
      </c>
      <c r="U24" s="8">
        <v>4</v>
      </c>
      <c r="V24" s="62">
        <v>15</v>
      </c>
      <c r="W24" s="63"/>
      <c r="Y24" s="64">
        <f>MIN(SUMIF($C$15:$U$15,Y$14,$C24:$U24), 100)</f>
        <v>7</v>
      </c>
      <c r="Z24" s="64">
        <f>MIN(SUMIF($C$15:$U$15,Z$14,$C24:$U24), 100)</f>
        <v>0</v>
      </c>
      <c r="AA24" s="64">
        <f>MIN(SUMIF($C$15:$U$15,AA$14,$C24:$U24), 100)</f>
        <v>53</v>
      </c>
      <c r="AB24" s="64"/>
      <c r="AC24" s="64"/>
      <c r="AD24" s="53"/>
      <c r="AE24" s="52">
        <f>MIN(SUMIF($C$15:$U$15,H$3,$C24:$U24)/M$3, 100%)</f>
        <v>0.7</v>
      </c>
      <c r="AF24" s="52">
        <f>MIN(SUMIF($C$15:$U$15,H$4,$C24:$U24)/M$4, 100%)</f>
        <v>0</v>
      </c>
      <c r="AG24" s="52">
        <f>MIN(SUMIF($C$15:$U$15,H$5,$C24:$U24)/M$5, 100%)</f>
        <v>0.75714285714285712</v>
      </c>
      <c r="AH24" s="52"/>
      <c r="AI24" s="52"/>
      <c r="AK24" s="8">
        <f t="shared" si="3"/>
        <v>2</v>
      </c>
      <c r="AL24" s="8">
        <f t="shared" si="1"/>
        <v>0</v>
      </c>
      <c r="AM24" s="8">
        <f t="shared" si="1"/>
        <v>2</v>
      </c>
      <c r="AN24" s="8"/>
      <c r="AO24" s="8"/>
      <c r="AQ24" s="8" t="str">
        <f t="shared" si="4"/>
        <v>Att</v>
      </c>
      <c r="AR24" s="8" t="str">
        <f t="shared" si="2"/>
        <v>Not</v>
      </c>
      <c r="AS24" s="8" t="str">
        <f t="shared" si="2"/>
        <v>Att</v>
      </c>
      <c r="AT24" s="11"/>
      <c r="AU24" s="11"/>
      <c r="AW24" s="8">
        <f t="shared" si="5"/>
        <v>0</v>
      </c>
      <c r="AX24" s="8">
        <f t="shared" si="6"/>
        <v>2</v>
      </c>
      <c r="AY24" s="8">
        <f t="shared" si="7"/>
        <v>2</v>
      </c>
      <c r="AZ24" s="8">
        <f t="shared" si="8"/>
        <v>2</v>
      </c>
    </row>
    <row r="25" spans="1:52" ht="14.4">
      <c r="A25" s="84" t="s">
        <v>65</v>
      </c>
      <c r="B25" s="84" t="s">
        <v>66</v>
      </c>
      <c r="C25" s="92"/>
      <c r="D25" s="92">
        <v>8</v>
      </c>
      <c r="E25" s="94"/>
      <c r="F25" s="94"/>
      <c r="G25" s="94"/>
      <c r="H25" s="94"/>
      <c r="I25" s="94"/>
      <c r="J25" s="94"/>
      <c r="K25" s="94"/>
      <c r="L25" s="94"/>
      <c r="M25" s="94"/>
      <c r="N25" s="61">
        <f t="shared" si="0"/>
        <v>8</v>
      </c>
      <c r="O25" s="8">
        <v>10</v>
      </c>
      <c r="P25" s="8">
        <v>16</v>
      </c>
      <c r="Q25" s="62">
        <v>26</v>
      </c>
      <c r="R25" s="96">
        <v>18</v>
      </c>
      <c r="S25" s="8">
        <v>7</v>
      </c>
      <c r="T25" s="8">
        <v>4</v>
      </c>
      <c r="U25" s="8">
        <v>4</v>
      </c>
      <c r="V25" s="62">
        <v>15</v>
      </c>
      <c r="W25" s="63"/>
      <c r="Y25" s="64">
        <f>MIN(SUMIF($C$15:$U$15,Y$14,$C25:$U25), 100)</f>
        <v>8</v>
      </c>
      <c r="Z25" s="64">
        <f>MIN(SUMIF($C$15:$U$15,Z$14,$C25:$U25), 100)</f>
        <v>0</v>
      </c>
      <c r="AA25" s="64">
        <f>MIN(SUMIF($C$15:$U$15,AA$14,$C25:$U25), 100)</f>
        <v>59</v>
      </c>
      <c r="AB25" s="64"/>
      <c r="AC25" s="64"/>
      <c r="AD25" s="53"/>
      <c r="AE25" s="52">
        <f>MIN(SUMIF($C$15:$U$15,H$3,$C25:$U25)/M$3, 100%)</f>
        <v>0.8</v>
      </c>
      <c r="AF25" s="52">
        <f>MIN(SUMIF($C$15:$U$15,H$4,$C25:$U25)/M$4, 100%)</f>
        <v>0</v>
      </c>
      <c r="AG25" s="52">
        <f>MIN(SUMIF($C$15:$U$15,H$5,$C25:$U25)/M$5, 100%)</f>
        <v>0.84285714285714286</v>
      </c>
      <c r="AH25" s="52"/>
      <c r="AI25" s="52"/>
      <c r="AK25" s="8">
        <f t="shared" si="3"/>
        <v>2</v>
      </c>
      <c r="AL25" s="8">
        <f t="shared" si="1"/>
        <v>0</v>
      </c>
      <c r="AM25" s="8">
        <f t="shared" si="1"/>
        <v>2</v>
      </c>
      <c r="AN25" s="8"/>
      <c r="AO25" s="8"/>
      <c r="AQ25" s="8" t="str">
        <f t="shared" si="4"/>
        <v>Att</v>
      </c>
      <c r="AR25" s="8" t="str">
        <f t="shared" si="2"/>
        <v>Not</v>
      </c>
      <c r="AS25" s="8" t="str">
        <f t="shared" si="2"/>
        <v>Att</v>
      </c>
      <c r="AT25" s="11"/>
      <c r="AU25" s="11"/>
      <c r="AW25" s="8">
        <f t="shared" si="5"/>
        <v>0</v>
      </c>
      <c r="AX25" s="8">
        <f t="shared" si="6"/>
        <v>2</v>
      </c>
      <c r="AY25" s="8">
        <f t="shared" si="7"/>
        <v>2</v>
      </c>
      <c r="AZ25" s="8">
        <f t="shared" si="8"/>
        <v>2</v>
      </c>
    </row>
    <row r="26" spans="1:52" ht="14.4">
      <c r="A26" s="85" t="s">
        <v>67</v>
      </c>
      <c r="B26" s="85" t="s">
        <v>68</v>
      </c>
      <c r="C26" s="92"/>
      <c r="D26" s="92">
        <v>7</v>
      </c>
      <c r="E26" s="94"/>
      <c r="F26" s="94"/>
      <c r="G26" s="94"/>
      <c r="H26" s="94"/>
      <c r="I26" s="94"/>
      <c r="J26" s="94"/>
      <c r="K26" s="94"/>
      <c r="L26" s="94"/>
      <c r="M26" s="94"/>
      <c r="N26" s="61">
        <f t="shared" si="0"/>
        <v>7</v>
      </c>
      <c r="O26" s="8">
        <v>8</v>
      </c>
      <c r="P26" s="8">
        <v>12</v>
      </c>
      <c r="Q26" s="62">
        <v>20</v>
      </c>
      <c r="R26" s="96">
        <v>13</v>
      </c>
      <c r="S26" s="8">
        <v>6</v>
      </c>
      <c r="T26" s="8">
        <v>3</v>
      </c>
      <c r="U26" s="8">
        <v>3</v>
      </c>
      <c r="V26" s="62">
        <v>12</v>
      </c>
      <c r="W26" s="63"/>
      <c r="Y26" s="64">
        <f>MIN(SUMIF($C$15:$U$15,Y$14,$C26:$U26), 100)</f>
        <v>7</v>
      </c>
      <c r="Z26" s="64">
        <f>MIN(SUMIF($C$15:$U$15,Z$14,$C26:$U26), 100)</f>
        <v>0</v>
      </c>
      <c r="AA26" s="64">
        <f>MIN(SUMIF($C$15:$U$15,AA$14,$C26:$U26), 100)</f>
        <v>45</v>
      </c>
      <c r="AB26" s="64"/>
      <c r="AC26" s="64"/>
      <c r="AD26" s="53"/>
      <c r="AE26" s="52">
        <f>MIN(SUMIF($C$15:$U$15,H$3,$C26:$U26)/M$3, 100%)</f>
        <v>0.7</v>
      </c>
      <c r="AF26" s="52">
        <f>MIN(SUMIF($C$15:$U$15,H$4,$C26:$U26)/M$4, 100%)</f>
        <v>0</v>
      </c>
      <c r="AG26" s="52">
        <f>MIN(SUMIF($C$15:$U$15,H$5,$C26:$U26)/M$5, 100%)</f>
        <v>0.6428571428571429</v>
      </c>
      <c r="AH26" s="52"/>
      <c r="AI26" s="52"/>
      <c r="AK26" s="8">
        <f t="shared" si="3"/>
        <v>2</v>
      </c>
      <c r="AL26" s="8">
        <f t="shared" si="1"/>
        <v>0</v>
      </c>
      <c r="AM26" s="8">
        <f t="shared" si="1"/>
        <v>2</v>
      </c>
      <c r="AN26" s="8"/>
      <c r="AO26" s="8"/>
      <c r="AQ26" s="8" t="str">
        <f t="shared" si="4"/>
        <v>Att</v>
      </c>
      <c r="AR26" s="8" t="str">
        <f t="shared" si="2"/>
        <v>Not</v>
      </c>
      <c r="AS26" s="8" t="str">
        <f t="shared" si="2"/>
        <v>Att</v>
      </c>
      <c r="AT26" s="11"/>
      <c r="AU26" s="11"/>
      <c r="AW26" s="8">
        <f t="shared" si="5"/>
        <v>0</v>
      </c>
      <c r="AX26" s="8">
        <f t="shared" si="6"/>
        <v>2</v>
      </c>
      <c r="AY26" s="8">
        <f t="shared" si="7"/>
        <v>2</v>
      </c>
      <c r="AZ26" s="8">
        <f t="shared" si="8"/>
        <v>2</v>
      </c>
    </row>
    <row r="27" spans="1:52" ht="14.4">
      <c r="A27" s="85" t="s">
        <v>69</v>
      </c>
      <c r="B27" s="85" t="s">
        <v>70</v>
      </c>
      <c r="C27" s="92"/>
      <c r="D27" s="92">
        <v>7</v>
      </c>
      <c r="E27" s="94"/>
      <c r="F27" s="94"/>
      <c r="G27" s="94"/>
      <c r="H27" s="94"/>
      <c r="I27" s="94"/>
      <c r="J27" s="94"/>
      <c r="K27" s="94"/>
      <c r="L27" s="94"/>
      <c r="M27" s="94"/>
      <c r="N27" s="61">
        <f>SUM(C27:M27)</f>
        <v>7</v>
      </c>
      <c r="O27" s="8">
        <v>9</v>
      </c>
      <c r="P27" s="8">
        <v>13</v>
      </c>
      <c r="Q27" s="62">
        <v>22</v>
      </c>
      <c r="R27" s="96">
        <v>15</v>
      </c>
      <c r="S27" s="8">
        <v>6</v>
      </c>
      <c r="T27" s="8">
        <v>3</v>
      </c>
      <c r="U27" s="8">
        <v>3</v>
      </c>
      <c r="V27" s="62">
        <v>12</v>
      </c>
      <c r="W27" s="63"/>
      <c r="Y27" s="64">
        <f>MIN(SUMIF($C$15:$U$15,Y$14,$C27:$U27), 100)</f>
        <v>7</v>
      </c>
      <c r="Z27" s="64">
        <f>MIN(SUMIF($C$15:$U$15,Z$14,$C27:$U27), 100)</f>
        <v>0</v>
      </c>
      <c r="AA27" s="64">
        <f>MIN(SUMIF($C$15:$U$15,AA$14,$C27:$U27), 100)</f>
        <v>49</v>
      </c>
      <c r="AB27" s="64"/>
      <c r="AC27" s="64"/>
      <c r="AD27" s="53"/>
      <c r="AE27" s="52">
        <f>MIN(SUMIF($C$15:$U$15,H$3,$C27:$U27)/M$3, 100%)</f>
        <v>0.7</v>
      </c>
      <c r="AF27" s="52">
        <f>MIN(SUMIF($C$15:$U$15,H$4,$C27:$U27)/M$4, 100%)</f>
        <v>0</v>
      </c>
      <c r="AG27" s="52">
        <f>MIN(SUMIF($C$15:$U$15,H$5,$C27:$U27)/M$5, 100%)</f>
        <v>0.7</v>
      </c>
      <c r="AH27" s="52"/>
      <c r="AI27" s="52"/>
      <c r="AK27" s="8">
        <f t="shared" si="3"/>
        <v>2</v>
      </c>
      <c r="AL27" s="8">
        <f t="shared" si="1"/>
        <v>0</v>
      </c>
      <c r="AM27" s="8">
        <f t="shared" si="1"/>
        <v>2</v>
      </c>
      <c r="AN27" s="8"/>
      <c r="AO27" s="8"/>
      <c r="AQ27" s="8" t="str">
        <f t="shared" si="4"/>
        <v>Att</v>
      </c>
      <c r="AR27" s="8" t="str">
        <f t="shared" si="2"/>
        <v>Not</v>
      </c>
      <c r="AS27" s="8" t="str">
        <f t="shared" si="2"/>
        <v>Att</v>
      </c>
      <c r="AT27" s="11"/>
      <c r="AU27" s="11"/>
      <c r="AW27" s="8">
        <f t="shared" si="5"/>
        <v>0</v>
      </c>
      <c r="AX27" s="8">
        <f t="shared" si="6"/>
        <v>2</v>
      </c>
      <c r="AY27" s="8">
        <f t="shared" si="7"/>
        <v>2</v>
      </c>
      <c r="AZ27" s="8">
        <f t="shared" si="8"/>
        <v>2</v>
      </c>
    </row>
    <row r="28" spans="1:52" ht="14.4">
      <c r="A28" s="84" t="s">
        <v>71</v>
      </c>
      <c r="B28" s="84" t="s">
        <v>72</v>
      </c>
      <c r="C28" s="92"/>
      <c r="D28" s="92"/>
      <c r="E28" s="94"/>
      <c r="F28" s="94"/>
      <c r="G28" s="94"/>
      <c r="H28" s="94"/>
      <c r="I28" s="94"/>
      <c r="J28" s="94"/>
      <c r="K28" s="94"/>
      <c r="L28" s="94"/>
      <c r="M28" s="94"/>
      <c r="N28" s="61">
        <f t="shared" si="0"/>
        <v>0</v>
      </c>
      <c r="O28" s="8">
        <v>8</v>
      </c>
      <c r="P28" s="8">
        <v>12</v>
      </c>
      <c r="Q28" s="62">
        <v>20</v>
      </c>
      <c r="R28" s="96"/>
      <c r="S28" s="8">
        <v>7</v>
      </c>
      <c r="T28" s="8">
        <v>4</v>
      </c>
      <c r="U28" s="8">
        <v>4</v>
      </c>
      <c r="V28" s="62">
        <v>15</v>
      </c>
      <c r="W28" s="63"/>
      <c r="Y28" s="64">
        <f>MIN(SUMIF($C$15:$U$15,Y$14,$C28:$U28), 100)</f>
        <v>0</v>
      </c>
      <c r="Z28" s="64">
        <f>MIN(SUMIF($C$15:$U$15,Z$14,$C28:$U28), 100)</f>
        <v>0</v>
      </c>
      <c r="AA28" s="64">
        <f>MIN(SUMIF($C$15:$U$15,AA$14,$C28:$U28), 100)</f>
        <v>35</v>
      </c>
      <c r="AB28" s="64"/>
      <c r="AC28" s="64"/>
      <c r="AD28" s="53"/>
      <c r="AE28" s="52">
        <f>MIN(SUMIF($C$15:$U$15,H$3,$C28:$U28)/M$3, 100%)</f>
        <v>0</v>
      </c>
      <c r="AF28" s="52">
        <f>MIN(SUMIF($C$15:$U$15,H$4,$C28:$U28)/M$4, 100%)</f>
        <v>0</v>
      </c>
      <c r="AG28" s="52">
        <f>MIN(SUMIF($C$15:$U$15,H$5,$C28:$U28)/M$5, 100%)</f>
        <v>0.5</v>
      </c>
      <c r="AH28" s="52"/>
      <c r="AI28" s="52"/>
      <c r="AK28" s="8">
        <f t="shared" si="3"/>
        <v>0</v>
      </c>
      <c r="AL28" s="8">
        <f t="shared" si="1"/>
        <v>0</v>
      </c>
      <c r="AM28" s="8">
        <f t="shared" si="1"/>
        <v>2</v>
      </c>
      <c r="AN28" s="8"/>
      <c r="AO28" s="8"/>
      <c r="AQ28" s="8" t="str">
        <f t="shared" si="4"/>
        <v>Not</v>
      </c>
      <c r="AR28" s="8" t="str">
        <f t="shared" si="2"/>
        <v>Not</v>
      </c>
      <c r="AS28" s="8" t="str">
        <f t="shared" si="2"/>
        <v>Att</v>
      </c>
      <c r="AT28" s="11"/>
      <c r="AU28" s="11"/>
      <c r="AW28" s="8">
        <f t="shared" si="5"/>
        <v>0</v>
      </c>
      <c r="AX28" s="8">
        <f t="shared" si="6"/>
        <v>2</v>
      </c>
      <c r="AY28" s="8">
        <f t="shared" si="7"/>
        <v>0</v>
      </c>
      <c r="AZ28" s="8">
        <f t="shared" si="8"/>
        <v>2</v>
      </c>
    </row>
    <row r="29" spans="1:52" ht="14.4">
      <c r="A29" s="84" t="s">
        <v>73</v>
      </c>
      <c r="B29" s="84" t="s">
        <v>74</v>
      </c>
      <c r="C29" s="92">
        <v>10</v>
      </c>
      <c r="D29" s="92">
        <v>10</v>
      </c>
      <c r="E29" s="94"/>
      <c r="F29" s="94"/>
      <c r="G29" s="94"/>
      <c r="H29" s="94"/>
      <c r="I29" s="94"/>
      <c r="J29" s="94"/>
      <c r="K29" s="94"/>
      <c r="L29" s="94"/>
      <c r="M29" s="94"/>
      <c r="N29" s="61">
        <f>SUM(C29:M29)</f>
        <v>20</v>
      </c>
      <c r="O29" s="8">
        <v>10</v>
      </c>
      <c r="P29" s="8">
        <v>18</v>
      </c>
      <c r="Q29" s="62">
        <v>28</v>
      </c>
      <c r="R29" s="96">
        <v>18</v>
      </c>
      <c r="S29" s="8">
        <v>7</v>
      </c>
      <c r="T29" s="8">
        <v>4</v>
      </c>
      <c r="U29" s="8">
        <v>4</v>
      </c>
      <c r="V29" s="62">
        <v>15</v>
      </c>
      <c r="W29" s="63"/>
      <c r="Y29" s="64">
        <f>MIN(SUMIF($C$15:$U$15,Y$14,$C29:$U29), 100)</f>
        <v>10</v>
      </c>
      <c r="Z29" s="64">
        <f>MIN(SUMIF($C$15:$U$15,Z$14,$C29:$U29), 100)</f>
        <v>10</v>
      </c>
      <c r="AA29" s="64">
        <f>MIN(SUMIF($C$15:$U$15,AA$14,$C29:$U29), 100)</f>
        <v>61</v>
      </c>
      <c r="AB29" s="64"/>
      <c r="AC29" s="64"/>
      <c r="AD29" s="53"/>
      <c r="AE29" s="52">
        <f>MIN(SUMIF($C$15:$U$15,H$3,$C29:$U29)/M$3, 100%)</f>
        <v>1</v>
      </c>
      <c r="AF29" s="52">
        <f>MIN(SUMIF($C$15:$U$15,H$4,$C29:$U29)/M$4, 100%)</f>
        <v>1</v>
      </c>
      <c r="AG29" s="52">
        <f>MIN(SUMIF($C$15:$U$15,H$5,$C29:$U29)/M$5, 100%)</f>
        <v>0.87142857142857144</v>
      </c>
      <c r="AH29" s="52"/>
      <c r="AI29" s="52"/>
      <c r="AK29" s="8">
        <f t="shared" si="3"/>
        <v>2</v>
      </c>
      <c r="AL29" s="8">
        <f t="shared" si="1"/>
        <v>2</v>
      </c>
      <c r="AM29" s="8">
        <f t="shared" si="1"/>
        <v>2</v>
      </c>
      <c r="AN29" s="8"/>
      <c r="AO29" s="8"/>
      <c r="AQ29" s="8" t="str">
        <f t="shared" si="4"/>
        <v>Att</v>
      </c>
      <c r="AR29" s="8" t="str">
        <f t="shared" si="2"/>
        <v>Att</v>
      </c>
      <c r="AS29" s="8" t="str">
        <f t="shared" si="2"/>
        <v>Att</v>
      </c>
      <c r="AT29" s="11"/>
      <c r="AU29" s="11"/>
      <c r="AW29" s="8">
        <f t="shared" si="5"/>
        <v>2</v>
      </c>
      <c r="AX29" s="8">
        <f t="shared" si="6"/>
        <v>2</v>
      </c>
      <c r="AY29" s="8">
        <f t="shared" si="7"/>
        <v>2</v>
      </c>
      <c r="AZ29" s="8">
        <f t="shared" si="8"/>
        <v>2</v>
      </c>
    </row>
    <row r="30" spans="1:52" ht="14.4">
      <c r="A30" s="84" t="s">
        <v>75</v>
      </c>
      <c r="B30" s="84" t="s">
        <v>76</v>
      </c>
      <c r="C30" s="92">
        <v>8</v>
      </c>
      <c r="D30" s="92">
        <v>8</v>
      </c>
      <c r="E30" s="94"/>
      <c r="F30" s="94"/>
      <c r="G30" s="94"/>
      <c r="H30" s="94"/>
      <c r="I30" s="94"/>
      <c r="J30" s="94"/>
      <c r="K30" s="94"/>
      <c r="L30" s="94"/>
      <c r="M30" s="94"/>
      <c r="N30" s="61">
        <f>SUM(C30:M30)</f>
        <v>16</v>
      </c>
      <c r="O30" s="8">
        <v>10</v>
      </c>
      <c r="P30" s="8">
        <v>15</v>
      </c>
      <c r="Q30" s="62">
        <v>25</v>
      </c>
      <c r="R30" s="96">
        <v>12</v>
      </c>
      <c r="S30" s="8">
        <v>6</v>
      </c>
      <c r="T30" s="8">
        <v>3</v>
      </c>
      <c r="U30" s="8">
        <v>3</v>
      </c>
      <c r="V30" s="62">
        <v>12</v>
      </c>
      <c r="W30" s="63"/>
      <c r="Y30" s="64">
        <f>MIN(SUMIF($C$15:$U$15,Y$14,$C30:$U30), 100)</f>
        <v>8</v>
      </c>
      <c r="Z30" s="64">
        <f>MIN(SUMIF($C$15:$U$15,Z$14,$C30:$U30), 100)</f>
        <v>8</v>
      </c>
      <c r="AA30" s="64">
        <f>MIN(SUMIF($C$15:$U$15,AA$14,$C30:$U30), 100)</f>
        <v>49</v>
      </c>
      <c r="AB30" s="64"/>
      <c r="AC30" s="64"/>
      <c r="AD30" s="53"/>
      <c r="AE30" s="52">
        <f>MIN(SUMIF($C$15:$U$15,H$3,$C30:$U30)/M$3, 100%)</f>
        <v>0.8</v>
      </c>
      <c r="AF30" s="52">
        <f>MIN(SUMIF($C$15:$U$15,H$4,$C30:$U30)/M$4, 100%)</f>
        <v>0.8</v>
      </c>
      <c r="AG30" s="52">
        <f>MIN(SUMIF($C$15:$U$15,H$5,$C30:$U30)/M$5, 100%)</f>
        <v>0.7</v>
      </c>
      <c r="AH30" s="52"/>
      <c r="AI30" s="52"/>
      <c r="AK30" s="8">
        <f t="shared" si="3"/>
        <v>2</v>
      </c>
      <c r="AL30" s="8">
        <f t="shared" si="1"/>
        <v>2</v>
      </c>
      <c r="AM30" s="8">
        <f t="shared" si="1"/>
        <v>2</v>
      </c>
      <c r="AN30" s="8"/>
      <c r="AO30" s="8"/>
      <c r="AQ30" s="8" t="str">
        <f t="shared" si="4"/>
        <v>Att</v>
      </c>
      <c r="AR30" s="8" t="str">
        <f t="shared" si="2"/>
        <v>Att</v>
      </c>
      <c r="AS30" s="8" t="str">
        <f t="shared" si="2"/>
        <v>Att</v>
      </c>
      <c r="AT30" s="11"/>
      <c r="AU30" s="11"/>
      <c r="AW30" s="8">
        <f t="shared" si="5"/>
        <v>2</v>
      </c>
      <c r="AX30" s="8">
        <f t="shared" si="6"/>
        <v>2</v>
      </c>
      <c r="AY30" s="8">
        <f t="shared" si="7"/>
        <v>2</v>
      </c>
      <c r="AZ30" s="8">
        <f t="shared" si="8"/>
        <v>2</v>
      </c>
    </row>
    <row r="31" spans="1:52" ht="14.4">
      <c r="A31" s="84" t="s">
        <v>77</v>
      </c>
      <c r="B31" s="84" t="s">
        <v>78</v>
      </c>
      <c r="C31" s="92">
        <v>5</v>
      </c>
      <c r="D31" s="92">
        <v>7</v>
      </c>
      <c r="E31" s="94"/>
      <c r="F31" s="94"/>
      <c r="G31" s="94"/>
      <c r="H31" s="94"/>
      <c r="I31" s="94"/>
      <c r="J31" s="94"/>
      <c r="K31" s="94"/>
      <c r="L31" s="94"/>
      <c r="M31" s="94"/>
      <c r="N31" s="61">
        <f t="shared" si="0"/>
        <v>12</v>
      </c>
      <c r="O31" s="8">
        <v>9</v>
      </c>
      <c r="P31" s="8">
        <v>13</v>
      </c>
      <c r="Q31" s="62">
        <v>22</v>
      </c>
      <c r="R31" s="96">
        <v>14</v>
      </c>
      <c r="S31" s="8">
        <v>6</v>
      </c>
      <c r="T31" s="8">
        <v>3</v>
      </c>
      <c r="U31" s="8">
        <v>3</v>
      </c>
      <c r="V31" s="62">
        <v>12</v>
      </c>
      <c r="W31" s="63"/>
      <c r="Y31" s="64">
        <f>MIN(SUMIF($C$15:$U$15,Y$14,$C31:$U31), 100)</f>
        <v>7</v>
      </c>
      <c r="Z31" s="64">
        <f>MIN(SUMIF($C$15:$U$15,Z$14,$C31:$U31), 100)</f>
        <v>5</v>
      </c>
      <c r="AA31" s="64">
        <f>MIN(SUMIF($C$15:$U$15,AA$14,$C31:$U31), 100)</f>
        <v>48</v>
      </c>
      <c r="AB31" s="64"/>
      <c r="AC31" s="64"/>
      <c r="AD31" s="53"/>
      <c r="AE31" s="52">
        <f>MIN(SUMIF($C$15:$U$15,H$3,$C31:$U31)/M$3, 100%)</f>
        <v>0.7</v>
      </c>
      <c r="AF31" s="52">
        <f>MIN(SUMIF($C$15:$U$15,H$4,$C31:$U31)/M$4, 100%)</f>
        <v>0.5</v>
      </c>
      <c r="AG31" s="52">
        <f>MIN(SUMIF($C$15:$U$15,H$5,$C31:$U31)/M$5, 100%)</f>
        <v>0.68571428571428572</v>
      </c>
      <c r="AH31" s="52"/>
      <c r="AI31" s="52"/>
      <c r="AK31" s="8">
        <f t="shared" si="3"/>
        <v>2</v>
      </c>
      <c r="AL31" s="8">
        <f t="shared" si="1"/>
        <v>2</v>
      </c>
      <c r="AM31" s="8">
        <f t="shared" si="1"/>
        <v>2</v>
      </c>
      <c r="AN31" s="8"/>
      <c r="AO31" s="8"/>
      <c r="AQ31" s="8" t="str">
        <f t="shared" si="4"/>
        <v>Att</v>
      </c>
      <c r="AR31" s="8" t="str">
        <f t="shared" si="2"/>
        <v>Att</v>
      </c>
      <c r="AS31" s="8" t="str">
        <f t="shared" si="2"/>
        <v>Att</v>
      </c>
      <c r="AT31" s="11"/>
      <c r="AU31" s="11"/>
      <c r="AW31" s="8">
        <f t="shared" si="5"/>
        <v>2</v>
      </c>
      <c r="AX31" s="8">
        <f t="shared" si="6"/>
        <v>2</v>
      </c>
      <c r="AY31" s="8">
        <f t="shared" si="7"/>
        <v>2</v>
      </c>
      <c r="AZ31" s="8">
        <f t="shared" si="8"/>
        <v>2</v>
      </c>
    </row>
    <row r="32" spans="1:52" ht="14.4">
      <c r="A32" s="84" t="s">
        <v>79</v>
      </c>
      <c r="B32" s="84" t="s">
        <v>80</v>
      </c>
      <c r="C32" s="92">
        <v>10</v>
      </c>
      <c r="D32" s="92">
        <v>10</v>
      </c>
      <c r="E32" s="94"/>
      <c r="F32" s="94"/>
      <c r="G32" s="94"/>
      <c r="H32" s="94"/>
      <c r="I32" s="94"/>
      <c r="J32" s="94"/>
      <c r="K32" s="94"/>
      <c r="L32" s="94"/>
      <c r="M32" s="94"/>
      <c r="N32" s="61">
        <f t="shared" si="0"/>
        <v>20</v>
      </c>
      <c r="O32" s="8">
        <v>10</v>
      </c>
      <c r="P32" s="8">
        <v>18</v>
      </c>
      <c r="Q32" s="62">
        <v>28</v>
      </c>
      <c r="R32" s="96">
        <v>19</v>
      </c>
      <c r="S32" s="8">
        <v>10</v>
      </c>
      <c r="T32" s="8">
        <v>4</v>
      </c>
      <c r="U32" s="8">
        <v>3</v>
      </c>
      <c r="V32" s="62">
        <v>17</v>
      </c>
      <c r="W32" s="63"/>
      <c r="Y32" s="64">
        <f>MIN(SUMIF($C$15:$U$15,Y$14,$C32:$U32), 100)</f>
        <v>10</v>
      </c>
      <c r="Z32" s="64">
        <f>MIN(SUMIF($C$15:$U$15,Z$14,$C32:$U32), 100)</f>
        <v>10</v>
      </c>
      <c r="AA32" s="64">
        <f>MIN(SUMIF($C$15:$U$15,AA$14,$C32:$U32), 100)</f>
        <v>64</v>
      </c>
      <c r="AB32" s="64"/>
      <c r="AC32" s="64"/>
      <c r="AD32" s="53"/>
      <c r="AE32" s="52">
        <f>MIN(SUMIF($C$15:$U$15,H$3,$C32:$U32)/M$3, 100%)</f>
        <v>1</v>
      </c>
      <c r="AF32" s="52">
        <f>MIN(SUMIF($C$15:$U$15,H$4,$C32:$U32)/M$4, 100%)</f>
        <v>1</v>
      </c>
      <c r="AG32" s="52">
        <f>MIN(SUMIF($C$15:$U$15,H$5,$C32:$U32)/M$5, 100%)</f>
        <v>0.91428571428571426</v>
      </c>
      <c r="AH32" s="52"/>
      <c r="AI32" s="52"/>
      <c r="AK32" s="8">
        <f t="shared" si="3"/>
        <v>2</v>
      </c>
      <c r="AL32" s="8">
        <f t="shared" si="1"/>
        <v>2</v>
      </c>
      <c r="AM32" s="8">
        <f t="shared" si="1"/>
        <v>2</v>
      </c>
      <c r="AN32" s="8"/>
      <c r="AO32" s="8"/>
      <c r="AQ32" s="8" t="str">
        <f t="shared" si="4"/>
        <v>Att</v>
      </c>
      <c r="AR32" s="8" t="str">
        <f t="shared" si="2"/>
        <v>Att</v>
      </c>
      <c r="AS32" s="8" t="str">
        <f t="shared" si="2"/>
        <v>Att</v>
      </c>
      <c r="AT32" s="11"/>
      <c r="AU32" s="11"/>
      <c r="AW32" s="8">
        <f t="shared" si="5"/>
        <v>2</v>
      </c>
      <c r="AX32" s="8">
        <f t="shared" si="6"/>
        <v>2</v>
      </c>
      <c r="AY32" s="8">
        <f t="shared" si="7"/>
        <v>2</v>
      </c>
      <c r="AZ32" s="8">
        <f t="shared" si="8"/>
        <v>2</v>
      </c>
    </row>
    <row r="33" spans="1:52" ht="14.4">
      <c r="A33" s="84" t="s">
        <v>81</v>
      </c>
      <c r="B33" s="84" t="s">
        <v>82</v>
      </c>
      <c r="C33" s="92"/>
      <c r="D33" s="92">
        <v>8</v>
      </c>
      <c r="E33" s="94"/>
      <c r="F33" s="94"/>
      <c r="G33" s="94"/>
      <c r="H33" s="94"/>
      <c r="I33" s="94"/>
      <c r="J33" s="94"/>
      <c r="K33" s="94"/>
      <c r="L33" s="94"/>
      <c r="M33" s="94"/>
      <c r="N33" s="61">
        <f t="shared" si="0"/>
        <v>8</v>
      </c>
      <c r="O33" s="8">
        <v>10</v>
      </c>
      <c r="P33" s="8">
        <v>15</v>
      </c>
      <c r="Q33" s="62">
        <v>25</v>
      </c>
      <c r="R33" s="96">
        <v>18</v>
      </c>
      <c r="S33" s="8">
        <v>10</v>
      </c>
      <c r="T33" s="8">
        <v>4</v>
      </c>
      <c r="U33" s="8">
        <v>3</v>
      </c>
      <c r="V33" s="62">
        <v>17</v>
      </c>
      <c r="W33" s="63"/>
      <c r="Y33" s="64">
        <f>MIN(SUMIF($C$15:$U$15,Y$14,$C33:$U33), 100)</f>
        <v>8</v>
      </c>
      <c r="Z33" s="64">
        <f>MIN(SUMIF($C$15:$U$15,Z$14,$C33:$U33), 100)</f>
        <v>0</v>
      </c>
      <c r="AA33" s="64">
        <f>MIN(SUMIF($C$15:$U$15,AA$14,$C33:$U33), 100)</f>
        <v>60</v>
      </c>
      <c r="AB33" s="64"/>
      <c r="AC33" s="64"/>
      <c r="AD33" s="53"/>
      <c r="AE33" s="52">
        <f>MIN(SUMIF($C$15:$U$15,H$3,$C33:$U33)/M$3, 100%)</f>
        <v>0.8</v>
      </c>
      <c r="AF33" s="52">
        <f>MIN(SUMIF($C$15:$U$15,H$4,$C33:$U33)/M$4, 100%)</f>
        <v>0</v>
      </c>
      <c r="AG33" s="52">
        <f>MIN(SUMIF($C$15:$U$15,H$5,$C33:$U33)/M$5, 100%)</f>
        <v>0.8571428571428571</v>
      </c>
      <c r="AH33" s="52"/>
      <c r="AI33" s="52"/>
      <c r="AK33" s="8">
        <f t="shared" si="3"/>
        <v>2</v>
      </c>
      <c r="AL33" s="8">
        <f t="shared" si="3"/>
        <v>0</v>
      </c>
      <c r="AM33" s="8">
        <f t="shared" si="3"/>
        <v>2</v>
      </c>
      <c r="AN33" s="8"/>
      <c r="AO33" s="8"/>
      <c r="AQ33" s="8" t="str">
        <f t="shared" si="4"/>
        <v>Att</v>
      </c>
      <c r="AR33" s="8" t="str">
        <f t="shared" si="4"/>
        <v>Not</v>
      </c>
      <c r="AS33" s="8" t="str">
        <f t="shared" si="4"/>
        <v>Att</v>
      </c>
      <c r="AT33" s="11"/>
      <c r="AU33" s="11"/>
      <c r="AW33" s="8">
        <f t="shared" si="5"/>
        <v>0</v>
      </c>
      <c r="AX33" s="8">
        <f t="shared" si="6"/>
        <v>2</v>
      </c>
      <c r="AY33" s="8">
        <f t="shared" si="7"/>
        <v>2</v>
      </c>
      <c r="AZ33" s="8">
        <f t="shared" si="8"/>
        <v>2</v>
      </c>
    </row>
    <row r="34" spans="1:52" ht="14.4">
      <c r="A34" s="84" t="s">
        <v>83</v>
      </c>
      <c r="B34" s="84" t="s">
        <v>84</v>
      </c>
      <c r="C34" s="92"/>
      <c r="D34" s="92">
        <v>7</v>
      </c>
      <c r="E34" s="94"/>
      <c r="F34" s="94"/>
      <c r="G34" s="94"/>
      <c r="H34" s="94"/>
      <c r="I34" s="94"/>
      <c r="J34" s="94"/>
      <c r="K34" s="94"/>
      <c r="L34" s="94"/>
      <c r="M34" s="94"/>
      <c r="N34" s="61">
        <f t="shared" ref="N34:N39" si="9">SUM(C34:M34)</f>
        <v>7</v>
      </c>
      <c r="O34" s="8">
        <v>9</v>
      </c>
      <c r="P34" s="8">
        <v>14</v>
      </c>
      <c r="Q34" s="62">
        <v>23</v>
      </c>
      <c r="R34" s="96">
        <v>18</v>
      </c>
      <c r="S34" s="8">
        <v>7</v>
      </c>
      <c r="T34" s="8">
        <v>4</v>
      </c>
      <c r="U34" s="8">
        <v>4</v>
      </c>
      <c r="V34" s="62">
        <v>15</v>
      </c>
      <c r="W34" s="63"/>
      <c r="Y34" s="64">
        <f>MIN(SUMIF($C$15:$U$15,Y$14,$C34:$U34), 100)</f>
        <v>7</v>
      </c>
      <c r="Z34" s="64">
        <f>MIN(SUMIF($C$15:$U$15,Z$14,$C34:$U34), 100)</f>
        <v>0</v>
      </c>
      <c r="AA34" s="64">
        <f>MIN(SUMIF($C$15:$U$15,AA$14,$C34:$U34), 100)</f>
        <v>56</v>
      </c>
      <c r="AB34" s="64"/>
      <c r="AC34" s="64"/>
      <c r="AD34" s="53"/>
      <c r="AE34" s="52">
        <f>MIN(SUMIF($C$15:$U$15,H$3,$C34:$U34)/M$3, 100%)</f>
        <v>0.7</v>
      </c>
      <c r="AF34" s="52">
        <f>MIN(SUMIF($C$15:$U$15,H$4,$C34:$U34)/M$4, 100%)</f>
        <v>0</v>
      </c>
      <c r="AG34" s="52">
        <f>MIN(SUMIF($C$15:$U$15,H$5,$C34:$U34)/M$5, 100%)</f>
        <v>0.8</v>
      </c>
      <c r="AH34" s="52"/>
      <c r="AI34" s="52"/>
      <c r="AK34" s="8">
        <f t="shared" si="3"/>
        <v>2</v>
      </c>
      <c r="AL34" s="8">
        <f t="shared" si="3"/>
        <v>0</v>
      </c>
      <c r="AM34" s="8">
        <f t="shared" si="3"/>
        <v>2</v>
      </c>
      <c r="AN34" s="8"/>
      <c r="AO34" s="8"/>
      <c r="AQ34" s="8" t="str">
        <f t="shared" si="4"/>
        <v>Att</v>
      </c>
      <c r="AR34" s="8" t="str">
        <f t="shared" si="4"/>
        <v>Not</v>
      </c>
      <c r="AS34" s="8" t="str">
        <f t="shared" si="4"/>
        <v>Att</v>
      </c>
      <c r="AT34" s="11"/>
      <c r="AU34" s="11"/>
      <c r="AW34" s="8">
        <f t="shared" si="5"/>
        <v>0</v>
      </c>
      <c r="AX34" s="8">
        <f t="shared" si="6"/>
        <v>2</v>
      </c>
      <c r="AY34" s="8">
        <f t="shared" si="7"/>
        <v>2</v>
      </c>
      <c r="AZ34" s="8">
        <f t="shared" si="8"/>
        <v>2</v>
      </c>
    </row>
    <row r="35" spans="1:52" ht="14.4">
      <c r="A35" s="84" t="s">
        <v>85</v>
      </c>
      <c r="B35" s="84" t="s">
        <v>86</v>
      </c>
      <c r="C35" s="92"/>
      <c r="D35" s="92">
        <v>7</v>
      </c>
      <c r="E35" s="94"/>
      <c r="F35" s="94"/>
      <c r="G35" s="94"/>
      <c r="H35" s="94"/>
      <c r="I35" s="94"/>
      <c r="J35" s="94"/>
      <c r="K35" s="94"/>
      <c r="L35" s="94"/>
      <c r="M35" s="94"/>
      <c r="N35" s="61">
        <f t="shared" si="9"/>
        <v>7</v>
      </c>
      <c r="O35" s="8">
        <v>9</v>
      </c>
      <c r="P35" s="8">
        <v>14</v>
      </c>
      <c r="Q35" s="62">
        <v>23</v>
      </c>
      <c r="R35" s="96">
        <v>15</v>
      </c>
      <c r="S35" s="8">
        <v>7</v>
      </c>
      <c r="T35" s="8">
        <v>4</v>
      </c>
      <c r="U35" s="8">
        <v>4</v>
      </c>
      <c r="V35" s="62">
        <v>15</v>
      </c>
      <c r="W35" s="63"/>
      <c r="Y35" s="64">
        <f>MIN(SUMIF($C$15:$U$15,Y$14,$C35:$U35), 100)</f>
        <v>7</v>
      </c>
      <c r="Z35" s="64">
        <f>MIN(SUMIF($C$15:$U$15,Z$14,$C35:$U35), 100)</f>
        <v>0</v>
      </c>
      <c r="AA35" s="64">
        <f>MIN(SUMIF($C$15:$U$15,AA$14,$C35:$U35), 100)</f>
        <v>53</v>
      </c>
      <c r="AB35" s="64"/>
      <c r="AC35" s="64"/>
      <c r="AD35" s="53"/>
      <c r="AE35" s="52">
        <f>MIN(SUMIF($C$15:$U$15,H$3,$C35:$U35)/M$3, 100%)</f>
        <v>0.7</v>
      </c>
      <c r="AF35" s="52">
        <f>MIN(SUMIF($C$15:$U$15,H$4,$C35:$U35)/M$4, 100%)</f>
        <v>0</v>
      </c>
      <c r="AG35" s="52">
        <f>MIN(SUMIF($C$15:$U$15,H$5,$C35:$U35)/M$5, 100%)</f>
        <v>0.75714285714285712</v>
      </c>
      <c r="AH35" s="52"/>
      <c r="AI35" s="52"/>
      <c r="AK35" s="8">
        <f t="shared" si="3"/>
        <v>2</v>
      </c>
      <c r="AL35" s="8">
        <f t="shared" si="3"/>
        <v>0</v>
      </c>
      <c r="AM35" s="8">
        <f t="shared" si="3"/>
        <v>2</v>
      </c>
      <c r="AN35" s="8"/>
      <c r="AO35" s="8"/>
      <c r="AQ35" s="8" t="str">
        <f t="shared" si="4"/>
        <v>Att</v>
      </c>
      <c r="AR35" s="8" t="str">
        <f t="shared" si="4"/>
        <v>Not</v>
      </c>
      <c r="AS35" s="8" t="str">
        <f t="shared" si="4"/>
        <v>Att</v>
      </c>
      <c r="AT35" s="11"/>
      <c r="AU35" s="11"/>
      <c r="AW35" s="8">
        <f t="shared" si="5"/>
        <v>0</v>
      </c>
      <c r="AX35" s="8">
        <f t="shared" si="6"/>
        <v>2</v>
      </c>
      <c r="AY35" s="8">
        <f t="shared" si="7"/>
        <v>2</v>
      </c>
      <c r="AZ35" s="8">
        <f t="shared" si="8"/>
        <v>2</v>
      </c>
    </row>
    <row r="36" spans="1:52" ht="14.4">
      <c r="A36" s="84" t="s">
        <v>87</v>
      </c>
      <c r="B36" s="84" t="s">
        <v>88</v>
      </c>
      <c r="C36" s="92"/>
      <c r="D36" s="92">
        <v>6</v>
      </c>
      <c r="E36" s="94"/>
      <c r="F36" s="94"/>
      <c r="G36" s="94"/>
      <c r="H36" s="94"/>
      <c r="I36" s="94"/>
      <c r="J36" s="94"/>
      <c r="K36" s="94"/>
      <c r="L36" s="94"/>
      <c r="M36" s="94"/>
      <c r="N36" s="61">
        <f t="shared" si="9"/>
        <v>6</v>
      </c>
      <c r="O36" s="8">
        <v>5</v>
      </c>
      <c r="P36" s="8">
        <v>10</v>
      </c>
      <c r="Q36" s="62">
        <v>15</v>
      </c>
      <c r="R36" s="96">
        <v>12</v>
      </c>
      <c r="S36" s="8">
        <v>6</v>
      </c>
      <c r="T36" s="8">
        <v>3</v>
      </c>
      <c r="U36" s="8">
        <v>3</v>
      </c>
      <c r="V36" s="62">
        <v>12</v>
      </c>
      <c r="W36" s="63"/>
      <c r="Y36" s="64">
        <f>MIN(SUMIF($C$15:$U$15,Y$14,$C36:$U36), 100)</f>
        <v>6</v>
      </c>
      <c r="Z36" s="64">
        <f>MIN(SUMIF($C$15:$U$15,Z$14,$C36:$U36), 100)</f>
        <v>0</v>
      </c>
      <c r="AA36" s="64">
        <f>MIN(SUMIF($C$15:$U$15,AA$14,$C36:$U36), 100)</f>
        <v>39</v>
      </c>
      <c r="AB36" s="64"/>
      <c r="AC36" s="64"/>
      <c r="AD36" s="53"/>
      <c r="AE36" s="52">
        <f>MIN(SUMIF($C$15:$U$15,H$3,$C36:$U36)/M$3, 100%)</f>
        <v>0.6</v>
      </c>
      <c r="AF36" s="52">
        <f>MIN(SUMIF($C$15:$U$15,H$4,$C36:$U36)/M$4, 100%)</f>
        <v>0</v>
      </c>
      <c r="AG36" s="52">
        <f>MIN(SUMIF($C$15:$U$15,H$5,$C36:$U36)/M$5, 100%)</f>
        <v>0.55714285714285716</v>
      </c>
      <c r="AH36" s="52"/>
      <c r="AI36" s="52"/>
      <c r="AK36" s="8">
        <f t="shared" si="3"/>
        <v>2</v>
      </c>
      <c r="AL36" s="8">
        <f t="shared" si="3"/>
        <v>0</v>
      </c>
      <c r="AM36" s="8">
        <f t="shared" si="3"/>
        <v>2</v>
      </c>
      <c r="AN36" s="8"/>
      <c r="AO36" s="8"/>
      <c r="AQ36" s="8" t="str">
        <f t="shared" si="4"/>
        <v>Att</v>
      </c>
      <c r="AR36" s="8" t="str">
        <f t="shared" si="4"/>
        <v>Not</v>
      </c>
      <c r="AS36" s="8" t="str">
        <f t="shared" si="4"/>
        <v>Att</v>
      </c>
      <c r="AT36" s="11"/>
      <c r="AU36" s="11"/>
      <c r="AW36" s="8">
        <f t="shared" si="5"/>
        <v>0</v>
      </c>
      <c r="AX36" s="8">
        <f t="shared" si="6"/>
        <v>2</v>
      </c>
      <c r="AY36" s="8">
        <f t="shared" si="7"/>
        <v>2</v>
      </c>
      <c r="AZ36" s="8">
        <f t="shared" si="8"/>
        <v>2</v>
      </c>
    </row>
    <row r="37" spans="1:52" ht="14.4">
      <c r="A37" s="84" t="s">
        <v>89</v>
      </c>
      <c r="B37" s="84" t="s">
        <v>90</v>
      </c>
      <c r="C37" s="92"/>
      <c r="D37" s="92">
        <v>6</v>
      </c>
      <c r="E37" s="94"/>
      <c r="F37" s="94"/>
      <c r="G37" s="94"/>
      <c r="H37" s="94"/>
      <c r="I37" s="94"/>
      <c r="J37" s="94"/>
      <c r="K37" s="94"/>
      <c r="L37" s="94"/>
      <c r="M37" s="94"/>
      <c r="N37" s="61">
        <f t="shared" si="9"/>
        <v>6</v>
      </c>
      <c r="O37" s="8">
        <v>5</v>
      </c>
      <c r="P37" s="8">
        <v>10</v>
      </c>
      <c r="Q37" s="62">
        <v>15</v>
      </c>
      <c r="R37" s="96">
        <v>12</v>
      </c>
      <c r="S37" s="8">
        <v>6</v>
      </c>
      <c r="T37" s="8">
        <v>3</v>
      </c>
      <c r="U37" s="8">
        <v>3</v>
      </c>
      <c r="V37" s="62">
        <v>12</v>
      </c>
      <c r="W37" s="63"/>
      <c r="Y37" s="64">
        <f>MIN(SUMIF($C$15:$U$15,Y$14,$C37:$U37), 100)</f>
        <v>6</v>
      </c>
      <c r="Z37" s="64">
        <f>MIN(SUMIF($C$15:$U$15,Z$14,$C37:$U37), 100)</f>
        <v>0</v>
      </c>
      <c r="AA37" s="64">
        <f>MIN(SUMIF($C$15:$U$15,AA$14,$C37:$U37), 100)</f>
        <v>39</v>
      </c>
      <c r="AB37" s="64"/>
      <c r="AC37" s="64"/>
      <c r="AD37" s="53"/>
      <c r="AE37" s="52">
        <f>MIN(SUMIF($C$15:$U$15,H$3,$C37:$U37)/M$3, 100%)</f>
        <v>0.6</v>
      </c>
      <c r="AF37" s="52">
        <f>MIN(SUMIF($C$15:$U$15,H$4,$C37:$U37)/M$4, 100%)</f>
        <v>0</v>
      </c>
      <c r="AG37" s="52">
        <f>MIN(SUMIF($C$15:$U$15,H$5,$C37:$U37)/M$5, 100%)</f>
        <v>0.55714285714285716</v>
      </c>
      <c r="AH37" s="52"/>
      <c r="AI37" s="52"/>
      <c r="AK37" s="8">
        <f t="shared" si="3"/>
        <v>2</v>
      </c>
      <c r="AL37" s="8">
        <f t="shared" si="3"/>
        <v>0</v>
      </c>
      <c r="AM37" s="8">
        <f t="shared" si="3"/>
        <v>2</v>
      </c>
      <c r="AN37" s="8"/>
      <c r="AO37" s="8"/>
      <c r="AQ37" s="8" t="str">
        <f t="shared" si="4"/>
        <v>Att</v>
      </c>
      <c r="AR37" s="8" t="str">
        <f t="shared" si="4"/>
        <v>Not</v>
      </c>
      <c r="AS37" s="8" t="str">
        <f t="shared" si="4"/>
        <v>Att</v>
      </c>
      <c r="AT37" s="11"/>
      <c r="AU37" s="11"/>
      <c r="AW37" s="8">
        <f t="shared" si="5"/>
        <v>0</v>
      </c>
      <c r="AX37" s="8">
        <f t="shared" si="6"/>
        <v>2</v>
      </c>
      <c r="AY37" s="8">
        <f t="shared" si="7"/>
        <v>2</v>
      </c>
      <c r="AZ37" s="8">
        <f t="shared" si="8"/>
        <v>2</v>
      </c>
    </row>
    <row r="38" spans="1:52" ht="14.4">
      <c r="A38" s="85" t="s">
        <v>91</v>
      </c>
      <c r="B38" s="85" t="s">
        <v>92</v>
      </c>
      <c r="C38" s="92"/>
      <c r="D38" s="92">
        <v>7</v>
      </c>
      <c r="E38" s="94"/>
      <c r="F38" s="94"/>
      <c r="G38" s="94"/>
      <c r="H38" s="94"/>
      <c r="I38" s="94"/>
      <c r="J38" s="94"/>
      <c r="K38" s="94"/>
      <c r="L38" s="94"/>
      <c r="M38" s="94"/>
      <c r="N38" s="61">
        <f t="shared" si="9"/>
        <v>7</v>
      </c>
      <c r="O38" s="8"/>
      <c r="P38" s="8"/>
      <c r="Q38" s="62"/>
      <c r="R38" s="96"/>
      <c r="S38" s="8"/>
      <c r="T38" s="8"/>
      <c r="U38" s="8"/>
      <c r="V38" s="62"/>
      <c r="W38" s="63"/>
      <c r="Y38" s="64">
        <f>MIN(SUMIF($C$15:$U$15,Y$14,$C38:$U38), 100)</f>
        <v>7</v>
      </c>
      <c r="Z38" s="64">
        <f>MIN(SUMIF($C$15:$U$15,Z$14,$C38:$U38), 100)</f>
        <v>0</v>
      </c>
      <c r="AA38" s="64">
        <f>MIN(SUMIF($C$15:$U$15,AA$14,$C38:$U38), 100)</f>
        <v>0</v>
      </c>
      <c r="AB38" s="64"/>
      <c r="AC38" s="64"/>
      <c r="AD38" s="53"/>
      <c r="AE38" s="52">
        <f>MIN(SUMIF($C$15:$U$15,H$3,$C38:$U38)/M$3, 100%)</f>
        <v>0.7</v>
      </c>
      <c r="AF38" s="52">
        <f>MIN(SUMIF($C$15:$U$15,H$4,$C38:$U38)/M$4, 100%)</f>
        <v>0</v>
      </c>
      <c r="AG38" s="52">
        <f>MIN(SUMIF($C$15:$U$15,H$5,$C38:$U38)/M$5, 100%)</f>
        <v>0</v>
      </c>
      <c r="AH38" s="52"/>
      <c r="AI38" s="52"/>
      <c r="AK38" s="8">
        <f t="shared" si="3"/>
        <v>2</v>
      </c>
      <c r="AL38" s="8">
        <f t="shared" si="3"/>
        <v>0</v>
      </c>
      <c r="AM38" s="8">
        <f t="shared" si="3"/>
        <v>0</v>
      </c>
      <c r="AN38" s="8"/>
      <c r="AO38" s="8"/>
      <c r="AQ38" s="8" t="str">
        <f t="shared" si="4"/>
        <v>Att</v>
      </c>
      <c r="AR38" s="8" t="str">
        <f t="shared" si="4"/>
        <v>Not</v>
      </c>
      <c r="AS38" s="8" t="str">
        <f t="shared" si="4"/>
        <v>Not</v>
      </c>
      <c r="AT38" s="11"/>
      <c r="AU38" s="11"/>
      <c r="AW38" s="8">
        <f t="shared" si="5"/>
        <v>0</v>
      </c>
      <c r="AX38" s="8">
        <f t="shared" si="6"/>
        <v>0</v>
      </c>
      <c r="AY38" s="8">
        <f t="shared" si="7"/>
        <v>2</v>
      </c>
      <c r="AZ38" s="8">
        <f t="shared" si="8"/>
        <v>0</v>
      </c>
    </row>
    <row r="39" spans="1:52" ht="14.4">
      <c r="A39" s="86" t="s">
        <v>93</v>
      </c>
      <c r="B39" s="86" t="s">
        <v>94</v>
      </c>
      <c r="C39" s="92"/>
      <c r="D39" s="92">
        <v>7</v>
      </c>
      <c r="E39" s="94"/>
      <c r="F39" s="94"/>
      <c r="G39" s="94"/>
      <c r="H39" s="94"/>
      <c r="I39" s="94"/>
      <c r="J39" s="94"/>
      <c r="K39" s="94"/>
      <c r="L39" s="94"/>
      <c r="M39" s="94"/>
      <c r="N39" s="61">
        <f t="shared" si="9"/>
        <v>7</v>
      </c>
      <c r="O39" s="8">
        <v>5</v>
      </c>
      <c r="P39" s="8">
        <v>10</v>
      </c>
      <c r="Q39" s="62">
        <v>15</v>
      </c>
      <c r="R39" s="96">
        <v>10</v>
      </c>
      <c r="S39" s="8">
        <v>5</v>
      </c>
      <c r="T39" s="8">
        <v>2.5</v>
      </c>
      <c r="U39" s="8">
        <v>2.5</v>
      </c>
      <c r="V39" s="62">
        <v>10</v>
      </c>
      <c r="W39" s="63"/>
      <c r="Y39" s="64">
        <f>MIN(SUMIF($C$15:$U$15,Y$14,$C39:$U39), 100)</f>
        <v>7</v>
      </c>
      <c r="Z39" s="64">
        <f>MIN(SUMIF($C$15:$U$15,Z$14,$C39:$U39), 100)</f>
        <v>0</v>
      </c>
      <c r="AA39" s="64">
        <f>MIN(SUMIF($C$15:$U$15,AA$14,$C39:$U39), 100)</f>
        <v>35</v>
      </c>
      <c r="AB39" s="64"/>
      <c r="AC39" s="64"/>
      <c r="AD39" s="53"/>
      <c r="AE39" s="52">
        <f>MIN(SUMIF($C$15:$U$15,H$3,$C39:$U39)/M$3, 100%)</f>
        <v>0.7</v>
      </c>
      <c r="AF39" s="52">
        <f>MIN(SUMIF($C$15:$U$15,H$4,$C39:$U39)/M$4, 100%)</f>
        <v>0</v>
      </c>
      <c r="AG39" s="52">
        <f>MIN(SUMIF($C$15:$U$15,H$5,$C39:$U39)/M$5, 100%)</f>
        <v>0.5</v>
      </c>
      <c r="AH39" s="52"/>
      <c r="AI39" s="52"/>
      <c r="AK39" s="8">
        <f t="shared" si="3"/>
        <v>2</v>
      </c>
      <c r="AL39" s="8">
        <f t="shared" si="3"/>
        <v>0</v>
      </c>
      <c r="AM39" s="8">
        <f t="shared" si="3"/>
        <v>2</v>
      </c>
      <c r="AN39" s="67"/>
      <c r="AO39" s="67"/>
      <c r="AQ39" s="8" t="str">
        <f t="shared" si="4"/>
        <v>Att</v>
      </c>
      <c r="AR39" s="8" t="str">
        <f t="shared" si="4"/>
        <v>Not</v>
      </c>
      <c r="AS39" s="8" t="str">
        <f t="shared" si="4"/>
        <v>Att</v>
      </c>
      <c r="AT39" s="11"/>
      <c r="AU39" s="11"/>
      <c r="AW39" s="8">
        <f t="shared" si="5"/>
        <v>0</v>
      </c>
      <c r="AX39" s="8">
        <f t="shared" si="6"/>
        <v>2</v>
      </c>
      <c r="AY39" s="8">
        <f t="shared" si="7"/>
        <v>2</v>
      </c>
      <c r="AZ39" s="8">
        <f t="shared" si="8"/>
        <v>2</v>
      </c>
    </row>
    <row r="40" spans="1:52" s="76" customFormat="1" ht="14.4">
      <c r="A40" s="68"/>
      <c r="B40" s="69"/>
      <c r="C40" s="70"/>
      <c r="D40" s="70"/>
      <c r="E40" s="71"/>
      <c r="F40" s="71"/>
      <c r="G40" s="71"/>
      <c r="H40" s="72"/>
      <c r="I40" s="71"/>
      <c r="J40" s="71"/>
      <c r="K40" s="71"/>
      <c r="L40" s="71"/>
      <c r="M40" s="71"/>
      <c r="N40" s="73"/>
      <c r="O40" s="74"/>
      <c r="P40" s="74"/>
      <c r="Q40" s="75"/>
      <c r="R40" s="75"/>
      <c r="S40" s="74"/>
      <c r="T40" s="74"/>
      <c r="U40" s="74"/>
      <c r="V40" s="75"/>
      <c r="W40" s="71"/>
      <c r="Y40" s="77"/>
      <c r="Z40" s="77"/>
      <c r="AA40" s="77"/>
      <c r="AB40" s="77"/>
      <c r="AC40" s="77"/>
      <c r="AD40" s="78"/>
      <c r="AE40" s="78"/>
      <c r="AF40" s="78"/>
      <c r="AG40" s="78"/>
      <c r="AH40" s="78"/>
      <c r="AI40" s="78"/>
      <c r="AK40" s="74"/>
      <c r="AL40" s="74"/>
      <c r="AM40" s="74"/>
      <c r="AN40" s="74"/>
      <c r="AO40" s="74"/>
      <c r="AQ40" s="74"/>
      <c r="AR40" s="74"/>
      <c r="AS40" s="74"/>
    </row>
    <row r="41" spans="1:52" s="76" customFormat="1" ht="14.4">
      <c r="A41" s="68"/>
      <c r="B41" s="69"/>
      <c r="C41" s="70"/>
      <c r="D41" s="70"/>
      <c r="E41" s="71"/>
      <c r="F41" s="71"/>
      <c r="G41" s="71"/>
      <c r="H41" s="71"/>
      <c r="I41" s="71"/>
      <c r="J41" s="71"/>
      <c r="K41" s="71"/>
      <c r="L41" s="71"/>
      <c r="M41" s="71"/>
      <c r="N41" s="73"/>
      <c r="O41" s="74"/>
      <c r="P41" s="74"/>
      <c r="Q41" s="75"/>
      <c r="R41" s="75"/>
      <c r="S41" s="74"/>
      <c r="T41" s="74"/>
      <c r="U41" s="74"/>
      <c r="V41" s="75"/>
      <c r="W41" s="71"/>
      <c r="Y41" s="77"/>
      <c r="Z41" s="77"/>
      <c r="AA41" s="77"/>
      <c r="AB41" s="77"/>
      <c r="AC41" s="77"/>
      <c r="AD41" s="78"/>
      <c r="AE41" s="78"/>
      <c r="AF41" s="78"/>
      <c r="AG41" s="78"/>
      <c r="AH41" s="78"/>
      <c r="AI41" s="78"/>
      <c r="AK41" s="74"/>
      <c r="AL41" s="74"/>
      <c r="AM41" s="74"/>
      <c r="AN41" s="74"/>
      <c r="AO41" s="74"/>
      <c r="AQ41" s="74"/>
      <c r="AR41" s="74"/>
      <c r="AS41" s="74"/>
    </row>
    <row r="42" spans="1:52" s="76" customFormat="1" ht="14.4">
      <c r="A42" s="68"/>
      <c r="B42" s="69"/>
      <c r="C42" s="70"/>
      <c r="D42" s="70"/>
      <c r="E42" s="71"/>
      <c r="F42" s="71"/>
      <c r="G42" s="71"/>
      <c r="H42" s="71"/>
      <c r="I42" s="79"/>
      <c r="J42" s="70"/>
      <c r="K42" s="79"/>
      <c r="L42" s="71"/>
      <c r="M42" s="71"/>
      <c r="N42" s="73"/>
      <c r="O42" s="74"/>
      <c r="P42" s="74"/>
      <c r="Q42" s="75"/>
      <c r="R42" s="75"/>
      <c r="S42" s="74"/>
      <c r="T42" s="74"/>
      <c r="U42" s="74"/>
      <c r="V42" s="75"/>
      <c r="W42" s="74"/>
      <c r="Y42" s="77"/>
      <c r="Z42" s="77"/>
      <c r="AA42" s="77"/>
      <c r="AB42" s="77"/>
      <c r="AC42" s="77"/>
      <c r="AD42" s="78"/>
      <c r="AE42" s="78"/>
      <c r="AF42" s="78"/>
      <c r="AG42" s="78"/>
      <c r="AH42" s="78"/>
      <c r="AI42" s="78"/>
      <c r="AK42" s="74"/>
      <c r="AL42" s="74"/>
      <c r="AM42" s="74"/>
      <c r="AN42" s="74"/>
      <c r="AO42" s="74"/>
      <c r="AQ42" s="74"/>
      <c r="AR42" s="74"/>
      <c r="AS42" s="74"/>
    </row>
    <row r="43" spans="1:52" s="76" customFormat="1" ht="15" customHeight="1">
      <c r="A43" s="68"/>
      <c r="B43" s="69"/>
      <c r="C43" s="80"/>
      <c r="D43" s="81"/>
      <c r="E43" s="71"/>
      <c r="F43" s="71"/>
      <c r="G43" s="71"/>
      <c r="H43" s="71"/>
      <c r="I43" s="71"/>
      <c r="J43" s="71"/>
      <c r="K43" s="71"/>
      <c r="L43" s="71"/>
      <c r="M43" s="71"/>
      <c r="N43" s="73"/>
      <c r="O43" s="74"/>
      <c r="P43" s="74"/>
      <c r="Q43" s="75"/>
      <c r="R43" s="75"/>
      <c r="S43" s="74"/>
      <c r="T43" s="74"/>
      <c r="U43" s="74"/>
      <c r="V43" s="75"/>
      <c r="W43" s="74"/>
      <c r="Y43" s="77"/>
      <c r="Z43" s="77"/>
      <c r="AA43" s="77"/>
      <c r="AB43" s="77"/>
      <c r="AC43" s="77"/>
      <c r="AD43" s="78"/>
      <c r="AE43" s="78"/>
      <c r="AF43" s="78"/>
      <c r="AG43" s="78"/>
      <c r="AH43" s="78"/>
      <c r="AI43" s="78"/>
      <c r="AK43" s="74"/>
      <c r="AL43" s="74"/>
      <c r="AM43" s="74"/>
      <c r="AN43" s="74"/>
      <c r="AO43" s="74"/>
      <c r="AQ43" s="74"/>
      <c r="AR43" s="74"/>
      <c r="AS43" s="74"/>
    </row>
    <row r="44" spans="1:52" s="76" customFormat="1" ht="15" customHeight="1">
      <c r="A44" s="68"/>
      <c r="B44" s="69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3"/>
      <c r="O44" s="74"/>
      <c r="P44" s="74"/>
      <c r="Q44" s="75"/>
      <c r="R44" s="75"/>
      <c r="S44" s="74"/>
      <c r="T44" s="74"/>
      <c r="U44" s="74"/>
      <c r="V44" s="75"/>
      <c r="W44" s="74"/>
      <c r="Y44" s="77"/>
      <c r="Z44" s="77"/>
      <c r="AA44" s="77"/>
      <c r="AB44" s="77"/>
      <c r="AC44" s="77"/>
      <c r="AD44" s="78"/>
      <c r="AE44" s="78"/>
      <c r="AF44" s="78"/>
      <c r="AG44" s="78"/>
      <c r="AH44" s="78"/>
      <c r="AI44" s="78"/>
      <c r="AK44" s="74"/>
      <c r="AL44" s="74"/>
      <c r="AM44" s="74"/>
      <c r="AN44" s="74"/>
      <c r="AO44" s="74"/>
      <c r="AQ44" s="74"/>
      <c r="AR44" s="74"/>
      <c r="AS44" s="74"/>
    </row>
    <row r="45" spans="1:52" s="76" customFormat="1" ht="14.4">
      <c r="A45" s="68"/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3"/>
      <c r="O45" s="74"/>
      <c r="P45" s="74"/>
      <c r="Q45" s="75"/>
      <c r="R45" s="75"/>
      <c r="S45" s="74"/>
      <c r="T45" s="74"/>
      <c r="U45" s="74"/>
      <c r="V45" s="75"/>
      <c r="W45" s="74"/>
      <c r="Y45" s="77"/>
      <c r="Z45" s="77"/>
      <c r="AA45" s="77"/>
      <c r="AB45" s="77"/>
      <c r="AC45" s="77"/>
      <c r="AD45" s="78"/>
      <c r="AE45" s="78"/>
      <c r="AF45" s="78"/>
      <c r="AG45" s="78"/>
      <c r="AH45" s="78"/>
      <c r="AI45" s="78"/>
      <c r="AK45" s="74"/>
      <c r="AL45" s="74"/>
      <c r="AM45" s="74"/>
      <c r="AN45" s="74"/>
      <c r="AO45" s="74"/>
      <c r="AQ45" s="74"/>
      <c r="AR45" s="74"/>
      <c r="AS45" s="74"/>
    </row>
    <row r="46" spans="1:52" s="76" customFormat="1" ht="14.4">
      <c r="A46" s="68"/>
      <c r="B46" s="69"/>
      <c r="C46" s="70"/>
      <c r="D46" s="70"/>
      <c r="E46" s="70"/>
      <c r="F46" s="70"/>
      <c r="G46" s="70"/>
      <c r="H46" s="70"/>
      <c r="I46" s="70"/>
      <c r="J46" s="80"/>
      <c r="K46" s="80"/>
      <c r="L46" s="80"/>
      <c r="M46" s="81"/>
      <c r="N46" s="73"/>
      <c r="O46" s="74"/>
      <c r="P46" s="74"/>
      <c r="Q46" s="75"/>
      <c r="R46" s="75"/>
      <c r="S46" s="74"/>
      <c r="T46" s="74"/>
      <c r="U46" s="74"/>
      <c r="V46" s="75"/>
      <c r="W46" s="74"/>
      <c r="Y46" s="77"/>
      <c r="Z46" s="77"/>
      <c r="AA46" s="77"/>
      <c r="AB46" s="77"/>
      <c r="AC46" s="77"/>
      <c r="AD46" s="78"/>
      <c r="AE46" s="78"/>
      <c r="AF46" s="78"/>
      <c r="AG46" s="78"/>
      <c r="AH46" s="78"/>
      <c r="AI46" s="78"/>
      <c r="AK46" s="74"/>
      <c r="AL46" s="74"/>
      <c r="AM46" s="74"/>
      <c r="AN46" s="74"/>
      <c r="AO46" s="74"/>
      <c r="AQ46" s="74"/>
      <c r="AR46" s="74"/>
      <c r="AS46" s="74"/>
    </row>
    <row r="47" spans="1:52" s="76" customFormat="1" ht="14.4">
      <c r="A47" s="68"/>
      <c r="B47" s="69"/>
      <c r="C47" s="70"/>
      <c r="D47" s="80"/>
      <c r="E47" s="81"/>
      <c r="F47" s="70"/>
      <c r="G47" s="70"/>
      <c r="H47" s="71"/>
      <c r="I47" s="70"/>
      <c r="J47" s="70"/>
      <c r="K47" s="80"/>
      <c r="L47" s="70"/>
      <c r="M47" s="70"/>
      <c r="N47" s="73"/>
      <c r="O47" s="74"/>
      <c r="P47" s="74"/>
      <c r="Q47" s="75"/>
      <c r="R47" s="75"/>
      <c r="S47" s="74"/>
      <c r="T47" s="74"/>
      <c r="U47" s="74"/>
      <c r="V47" s="75"/>
      <c r="W47" s="74"/>
      <c r="Y47" s="77"/>
      <c r="Z47" s="77"/>
      <c r="AA47" s="77"/>
      <c r="AB47" s="77"/>
      <c r="AC47" s="77"/>
      <c r="AD47" s="78"/>
      <c r="AE47" s="78"/>
      <c r="AF47" s="78"/>
      <c r="AG47" s="78"/>
      <c r="AH47" s="78"/>
      <c r="AI47" s="78"/>
      <c r="AK47" s="74"/>
      <c r="AL47" s="74"/>
      <c r="AM47" s="74"/>
      <c r="AN47" s="74"/>
      <c r="AO47" s="74"/>
      <c r="AQ47" s="74"/>
      <c r="AR47" s="74"/>
      <c r="AS47" s="74"/>
    </row>
    <row r="48" spans="1:52" s="76" customFormat="1" ht="15.75" customHeight="1">
      <c r="A48" s="68"/>
      <c r="B48" s="69"/>
      <c r="C48" s="70"/>
      <c r="D48" s="80"/>
      <c r="E48" s="70"/>
      <c r="F48" s="70"/>
      <c r="G48" s="70"/>
      <c r="H48" s="70"/>
      <c r="I48" s="70"/>
      <c r="J48" s="70"/>
      <c r="K48" s="70"/>
      <c r="L48" s="70"/>
      <c r="M48" s="70"/>
      <c r="N48" s="73"/>
      <c r="O48" s="74"/>
      <c r="P48" s="74"/>
      <c r="Q48" s="75"/>
      <c r="R48" s="75"/>
      <c r="S48" s="74"/>
      <c r="T48" s="74"/>
      <c r="U48" s="74"/>
      <c r="V48" s="75"/>
      <c r="W48" s="74"/>
      <c r="Y48" s="77"/>
      <c r="Z48" s="77"/>
      <c r="AA48" s="77"/>
      <c r="AB48" s="77"/>
      <c r="AC48" s="77"/>
      <c r="AD48" s="78"/>
      <c r="AE48" s="78"/>
      <c r="AF48" s="78"/>
      <c r="AG48" s="78"/>
      <c r="AH48" s="78"/>
      <c r="AI48" s="78"/>
      <c r="AK48" s="74"/>
      <c r="AL48" s="74"/>
      <c r="AM48" s="74"/>
      <c r="AN48" s="74"/>
      <c r="AO48" s="74"/>
      <c r="AQ48" s="74"/>
      <c r="AR48" s="74"/>
      <c r="AS48" s="74"/>
    </row>
    <row r="49" spans="1:51" s="76" customFormat="1" ht="15.75" customHeight="1">
      <c r="A49" s="82"/>
      <c r="B49" s="69"/>
      <c r="C49" s="80"/>
      <c r="D49" s="70"/>
      <c r="E49" s="74"/>
      <c r="F49" s="74"/>
      <c r="G49" s="74"/>
      <c r="H49" s="83"/>
      <c r="I49" s="74"/>
      <c r="J49" s="74"/>
      <c r="K49" s="74"/>
      <c r="L49" s="74"/>
      <c r="M49" s="74"/>
      <c r="N49" s="73"/>
      <c r="O49" s="74"/>
      <c r="P49" s="74"/>
      <c r="Q49" s="75"/>
      <c r="R49" s="75"/>
      <c r="S49" s="74"/>
      <c r="T49" s="74"/>
      <c r="U49" s="74"/>
      <c r="V49" s="75"/>
      <c r="W49" s="74"/>
      <c r="Y49" s="77"/>
      <c r="Z49" s="77"/>
      <c r="AA49" s="77"/>
      <c r="AB49" s="77"/>
      <c r="AC49" s="77"/>
      <c r="AD49" s="78"/>
      <c r="AE49" s="78"/>
      <c r="AF49" s="78"/>
      <c r="AG49" s="78"/>
      <c r="AH49" s="78"/>
      <c r="AI49" s="78"/>
      <c r="AK49" s="74"/>
      <c r="AL49" s="74"/>
      <c r="AM49" s="74"/>
      <c r="AN49" s="74"/>
      <c r="AO49" s="74"/>
      <c r="AQ49" s="74"/>
      <c r="AR49" s="74"/>
      <c r="AS49" s="74"/>
    </row>
    <row r="50" spans="1:51" s="76" customFormat="1" ht="15.75" customHeight="1">
      <c r="A50" s="82"/>
      <c r="B50" s="69"/>
      <c r="C50" s="80"/>
      <c r="D50" s="70"/>
      <c r="E50" s="74"/>
      <c r="F50" s="74"/>
      <c r="G50" s="74"/>
      <c r="H50" s="83"/>
      <c r="I50" s="74"/>
      <c r="J50" s="74"/>
      <c r="K50" s="74"/>
      <c r="L50" s="74"/>
      <c r="M50" s="74"/>
      <c r="N50" s="73"/>
      <c r="O50" s="74"/>
      <c r="P50" s="74"/>
      <c r="Q50" s="75"/>
      <c r="R50" s="75"/>
      <c r="S50" s="74"/>
      <c r="T50" s="74"/>
      <c r="U50" s="74"/>
      <c r="V50" s="75"/>
      <c r="W50" s="74"/>
      <c r="Y50" s="77"/>
      <c r="Z50" s="77"/>
      <c r="AA50" s="77"/>
      <c r="AB50" s="77"/>
      <c r="AC50" s="77"/>
      <c r="AD50" s="78"/>
      <c r="AE50" s="78"/>
      <c r="AF50" s="78"/>
      <c r="AG50" s="78"/>
      <c r="AH50" s="78"/>
      <c r="AI50" s="78"/>
      <c r="AK50" s="74"/>
      <c r="AL50" s="74"/>
      <c r="AM50" s="74"/>
      <c r="AN50" s="74"/>
      <c r="AO50" s="74"/>
      <c r="AQ50" s="74"/>
      <c r="AR50" s="74"/>
      <c r="AS50" s="74"/>
    </row>
    <row r="51" spans="1:51" ht="15.75" customHeight="1">
      <c r="A51" s="102"/>
      <c r="B51" s="69"/>
      <c r="C51" s="103"/>
      <c r="D51" s="103"/>
      <c r="E51" s="104"/>
      <c r="F51" s="103"/>
      <c r="G51" s="103"/>
      <c r="H51" s="103"/>
      <c r="I51" s="105"/>
      <c r="J51" s="103"/>
      <c r="K51" s="73"/>
      <c r="L51" s="106"/>
      <c r="M51" s="106"/>
      <c r="N51" s="106"/>
      <c r="O51" s="106"/>
      <c r="P51" s="106"/>
      <c r="Q51" s="106"/>
      <c r="R51" s="106"/>
      <c r="S51" s="71"/>
      <c r="T51" s="71"/>
      <c r="U51" s="71"/>
      <c r="V51" s="71"/>
      <c r="W51" s="71"/>
      <c r="X51" s="76"/>
      <c r="Y51" s="77"/>
      <c r="Z51" s="77"/>
      <c r="AA51" s="77"/>
      <c r="AB51" s="77"/>
      <c r="AC51" s="77"/>
      <c r="AD51" s="78"/>
      <c r="AE51" s="78"/>
      <c r="AF51" s="78"/>
      <c r="AG51" s="78"/>
      <c r="AH51" s="78"/>
      <c r="AI51" s="78"/>
      <c r="AJ51" s="76"/>
      <c r="AK51" s="74"/>
      <c r="AL51" s="74"/>
      <c r="AM51" s="74"/>
      <c r="AN51" s="74"/>
      <c r="AO51" s="74"/>
      <c r="AP51" s="76"/>
      <c r="AQ51" s="74"/>
      <c r="AR51" s="74"/>
      <c r="AS51" s="74"/>
      <c r="AT51" s="76"/>
      <c r="AU51" s="76"/>
      <c r="AV51" s="76"/>
      <c r="AW51" s="76"/>
      <c r="AX51" s="76"/>
      <c r="AY51" s="76"/>
    </row>
    <row r="52" spans="1:51" ht="15.75" customHeight="1">
      <c r="A52" s="102"/>
      <c r="B52" s="69"/>
      <c r="C52" s="105"/>
      <c r="D52" s="105"/>
      <c r="E52" s="105"/>
      <c r="F52" s="105"/>
      <c r="G52" s="105"/>
      <c r="H52" s="105"/>
      <c r="I52" s="105"/>
      <c r="J52" s="105"/>
      <c r="K52" s="73"/>
      <c r="L52" s="70"/>
      <c r="M52" s="74"/>
      <c r="N52" s="74"/>
      <c r="O52" s="74"/>
      <c r="P52" s="70"/>
      <c r="Q52" s="74"/>
      <c r="R52" s="74"/>
      <c r="S52" s="74"/>
      <c r="T52" s="74"/>
      <c r="U52" s="74"/>
      <c r="V52" s="74"/>
      <c r="W52" s="74"/>
      <c r="X52" s="76"/>
      <c r="Y52" s="77"/>
      <c r="Z52" s="77"/>
      <c r="AA52" s="77"/>
      <c r="AB52" s="77"/>
      <c r="AC52" s="77"/>
      <c r="AD52" s="78"/>
      <c r="AE52" s="78"/>
      <c r="AF52" s="78"/>
      <c r="AG52" s="78"/>
      <c r="AH52" s="78"/>
      <c r="AI52" s="78"/>
      <c r="AJ52" s="76"/>
      <c r="AK52" s="74"/>
      <c r="AL52" s="74"/>
      <c r="AM52" s="74"/>
      <c r="AN52" s="74"/>
      <c r="AO52" s="74"/>
      <c r="AP52" s="76"/>
      <c r="AQ52" s="74"/>
      <c r="AR52" s="74"/>
      <c r="AS52" s="74"/>
      <c r="AT52" s="76"/>
      <c r="AU52" s="76"/>
      <c r="AV52" s="76"/>
      <c r="AW52" s="76"/>
      <c r="AX52" s="76"/>
      <c r="AY52" s="76"/>
    </row>
    <row r="53" spans="1:51" ht="15.75" customHeight="1">
      <c r="A53" s="102"/>
      <c r="B53" s="69"/>
      <c r="C53" s="105"/>
      <c r="D53" s="103"/>
      <c r="E53" s="105"/>
      <c r="F53" s="103"/>
      <c r="G53" s="105"/>
      <c r="H53" s="103"/>
      <c r="I53" s="105"/>
      <c r="J53" s="103"/>
      <c r="K53" s="73"/>
      <c r="L53" s="70"/>
      <c r="M53" s="70"/>
      <c r="N53" s="74"/>
      <c r="O53" s="74"/>
      <c r="P53" s="70"/>
      <c r="Q53" s="74"/>
      <c r="R53" s="74"/>
      <c r="S53" s="74"/>
      <c r="T53" s="74"/>
      <c r="U53" s="74"/>
      <c r="V53" s="74"/>
      <c r="W53" s="74"/>
      <c r="X53" s="76"/>
      <c r="Y53" s="77"/>
      <c r="Z53" s="77"/>
      <c r="AA53" s="77"/>
      <c r="AB53" s="77"/>
      <c r="AC53" s="77"/>
      <c r="AD53" s="78"/>
      <c r="AE53" s="78"/>
      <c r="AF53" s="78"/>
      <c r="AG53" s="78"/>
      <c r="AH53" s="78"/>
      <c r="AI53" s="78"/>
      <c r="AJ53" s="76"/>
      <c r="AK53" s="74"/>
      <c r="AL53" s="74"/>
      <c r="AM53" s="74"/>
      <c r="AN53" s="74"/>
      <c r="AO53" s="74"/>
      <c r="AP53" s="76"/>
      <c r="AQ53" s="74"/>
      <c r="AR53" s="74"/>
      <c r="AS53" s="74"/>
      <c r="AT53" s="76"/>
      <c r="AU53" s="76"/>
      <c r="AV53" s="76"/>
      <c r="AW53" s="76"/>
      <c r="AX53" s="76"/>
      <c r="AY53" s="76"/>
    </row>
    <row r="54" spans="1:51" ht="15.75" customHeight="1">
      <c r="A54" s="102"/>
      <c r="B54" s="69"/>
      <c r="C54" s="105"/>
      <c r="D54" s="105"/>
      <c r="E54" s="104"/>
      <c r="F54" s="105"/>
      <c r="G54" s="105"/>
      <c r="H54" s="103"/>
      <c r="I54" s="105"/>
      <c r="J54" s="103"/>
      <c r="K54" s="73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6"/>
      <c r="Y54" s="77"/>
      <c r="Z54" s="77"/>
      <c r="AA54" s="77"/>
      <c r="AB54" s="77"/>
      <c r="AC54" s="77"/>
      <c r="AD54" s="78"/>
      <c r="AE54" s="78"/>
      <c r="AF54" s="78"/>
      <c r="AG54" s="78"/>
      <c r="AH54" s="78"/>
      <c r="AI54" s="78"/>
      <c r="AJ54" s="76"/>
      <c r="AK54" s="74"/>
      <c r="AL54" s="74"/>
      <c r="AM54" s="74"/>
      <c r="AN54" s="74"/>
      <c r="AO54" s="74"/>
      <c r="AP54" s="76"/>
      <c r="AQ54" s="74"/>
      <c r="AR54" s="74"/>
      <c r="AS54" s="74"/>
      <c r="AT54" s="76"/>
      <c r="AU54" s="76"/>
      <c r="AV54" s="76"/>
      <c r="AW54" s="76"/>
      <c r="AX54" s="76"/>
      <c r="AY54" s="76"/>
    </row>
    <row r="55" spans="1:51" ht="15.75" customHeight="1">
      <c r="A55" s="102"/>
      <c r="B55" s="69"/>
      <c r="C55" s="105"/>
      <c r="D55" s="105"/>
      <c r="E55" s="105"/>
      <c r="F55" s="105"/>
      <c r="G55" s="105"/>
      <c r="H55" s="105"/>
      <c r="I55" s="105"/>
      <c r="J55" s="105"/>
      <c r="K55" s="73"/>
      <c r="L55" s="70"/>
      <c r="M55" s="74"/>
      <c r="N55" s="74"/>
      <c r="O55" s="74"/>
      <c r="P55" s="70"/>
      <c r="Q55" s="74"/>
      <c r="R55" s="74"/>
      <c r="S55" s="74"/>
      <c r="T55" s="74"/>
      <c r="U55" s="74"/>
      <c r="V55" s="74"/>
      <c r="W55" s="74"/>
      <c r="X55" s="76"/>
      <c r="Y55" s="77"/>
      <c r="Z55" s="77"/>
      <c r="AA55" s="77"/>
      <c r="AB55" s="77"/>
      <c r="AC55" s="77"/>
      <c r="AD55" s="78"/>
      <c r="AE55" s="78"/>
      <c r="AF55" s="78"/>
      <c r="AG55" s="78"/>
      <c r="AH55" s="78"/>
      <c r="AI55" s="78"/>
      <c r="AJ55" s="76"/>
      <c r="AK55" s="74"/>
      <c r="AL55" s="74"/>
      <c r="AM55" s="74"/>
      <c r="AN55" s="74"/>
      <c r="AO55" s="74"/>
      <c r="AP55" s="76"/>
      <c r="AQ55" s="74"/>
      <c r="AR55" s="74"/>
      <c r="AS55" s="74"/>
      <c r="AT55" s="76"/>
      <c r="AU55" s="76"/>
      <c r="AV55" s="76"/>
      <c r="AW55" s="76"/>
      <c r="AX55" s="76"/>
      <c r="AY55" s="76"/>
    </row>
    <row r="56" spans="1:51" ht="15.75" customHeight="1">
      <c r="A56" s="102"/>
      <c r="B56" s="69"/>
      <c r="C56" s="105"/>
      <c r="D56" s="105"/>
      <c r="E56" s="105"/>
      <c r="F56" s="105"/>
      <c r="G56" s="105"/>
      <c r="H56" s="105"/>
      <c r="I56" s="105"/>
      <c r="J56" s="103"/>
      <c r="K56" s="73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6"/>
      <c r="Y56" s="77"/>
      <c r="Z56" s="77"/>
      <c r="AA56" s="77"/>
      <c r="AB56" s="77"/>
      <c r="AC56" s="77"/>
      <c r="AD56" s="78"/>
      <c r="AE56" s="78"/>
      <c r="AF56" s="78"/>
      <c r="AG56" s="78"/>
      <c r="AH56" s="78"/>
      <c r="AI56" s="78"/>
      <c r="AJ56" s="76"/>
      <c r="AK56" s="74"/>
      <c r="AL56" s="74"/>
      <c r="AM56" s="74"/>
      <c r="AN56" s="74"/>
      <c r="AO56" s="74"/>
      <c r="AP56" s="76"/>
      <c r="AQ56" s="74"/>
      <c r="AR56" s="74"/>
      <c r="AS56" s="74"/>
      <c r="AT56" s="76"/>
      <c r="AU56" s="76"/>
      <c r="AV56" s="76"/>
      <c r="AW56" s="76"/>
      <c r="AX56" s="76"/>
      <c r="AY56" s="76"/>
    </row>
    <row r="57" spans="1:51" ht="15.75" customHeight="1">
      <c r="A57" s="102"/>
      <c r="B57" s="69"/>
      <c r="C57" s="105"/>
      <c r="D57" s="105"/>
      <c r="E57" s="105"/>
      <c r="F57" s="105"/>
      <c r="G57" s="103"/>
      <c r="H57" s="105"/>
      <c r="I57" s="105"/>
      <c r="J57" s="103"/>
      <c r="K57" s="73"/>
      <c r="L57" s="70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6"/>
      <c r="Y57" s="77"/>
      <c r="Z57" s="77"/>
      <c r="AA57" s="77"/>
      <c r="AB57" s="77"/>
      <c r="AC57" s="77"/>
      <c r="AD57" s="78"/>
      <c r="AE57" s="78"/>
      <c r="AF57" s="78"/>
      <c r="AG57" s="78"/>
      <c r="AH57" s="78"/>
      <c r="AI57" s="78"/>
      <c r="AJ57" s="76"/>
      <c r="AK57" s="74"/>
      <c r="AL57" s="74"/>
      <c r="AM57" s="74"/>
      <c r="AN57" s="74"/>
      <c r="AO57" s="74"/>
      <c r="AP57" s="76"/>
      <c r="AQ57" s="74"/>
      <c r="AR57" s="74"/>
      <c r="AS57" s="74"/>
      <c r="AT57" s="76"/>
      <c r="AU57" s="76"/>
      <c r="AV57" s="76"/>
      <c r="AW57" s="76"/>
      <c r="AX57" s="76"/>
      <c r="AY57" s="76"/>
    </row>
    <row r="58" spans="1:51" ht="15.75" customHeight="1">
      <c r="A58" s="102"/>
      <c r="B58" s="69"/>
      <c r="C58" s="105"/>
      <c r="D58" s="105"/>
      <c r="E58" s="104"/>
      <c r="F58" s="105"/>
      <c r="G58" s="105"/>
      <c r="H58" s="105"/>
      <c r="I58" s="105"/>
      <c r="J58" s="103"/>
      <c r="K58" s="73"/>
      <c r="L58" s="70"/>
      <c r="M58" s="70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6"/>
      <c r="Y58" s="77"/>
      <c r="Z58" s="77"/>
      <c r="AA58" s="77"/>
      <c r="AB58" s="77"/>
      <c r="AC58" s="77"/>
      <c r="AD58" s="78"/>
      <c r="AE58" s="78"/>
      <c r="AF58" s="78"/>
      <c r="AG58" s="78"/>
      <c r="AH58" s="78"/>
      <c r="AI58" s="78"/>
      <c r="AJ58" s="76"/>
      <c r="AK58" s="74"/>
      <c r="AL58" s="74"/>
      <c r="AM58" s="74"/>
      <c r="AN58" s="74"/>
      <c r="AO58" s="74"/>
      <c r="AP58" s="76"/>
      <c r="AQ58" s="74"/>
      <c r="AR58" s="74"/>
      <c r="AS58" s="74"/>
      <c r="AT58" s="76"/>
      <c r="AU58" s="76"/>
      <c r="AV58" s="76"/>
      <c r="AW58" s="76"/>
      <c r="AX58" s="76"/>
      <c r="AY58" s="76"/>
    </row>
    <row r="59" spans="1:51" ht="15.75" customHeight="1">
      <c r="A59" s="102"/>
      <c r="B59" s="69"/>
      <c r="C59" s="105"/>
      <c r="D59" s="105"/>
      <c r="E59" s="105"/>
      <c r="F59" s="105"/>
      <c r="G59" s="105"/>
      <c r="H59" s="105"/>
      <c r="I59" s="105"/>
      <c r="J59" s="105"/>
      <c r="K59" s="73"/>
      <c r="L59" s="70"/>
      <c r="M59" s="70"/>
      <c r="N59" s="74"/>
      <c r="O59" s="74"/>
      <c r="P59" s="70"/>
      <c r="Q59" s="74"/>
      <c r="R59" s="74"/>
      <c r="S59" s="74"/>
      <c r="T59" s="74"/>
      <c r="U59" s="74"/>
      <c r="V59" s="74"/>
      <c r="W59" s="74"/>
      <c r="X59" s="76"/>
      <c r="Y59" s="77"/>
      <c r="Z59" s="77"/>
      <c r="AA59" s="77"/>
      <c r="AB59" s="77"/>
      <c r="AC59" s="77"/>
      <c r="AD59" s="78"/>
      <c r="AE59" s="78"/>
      <c r="AF59" s="78"/>
      <c r="AG59" s="78"/>
      <c r="AH59" s="78"/>
      <c r="AI59" s="78"/>
      <c r="AJ59" s="76"/>
      <c r="AK59" s="74"/>
      <c r="AL59" s="74"/>
      <c r="AM59" s="74"/>
      <c r="AN59" s="74"/>
      <c r="AO59" s="74"/>
      <c r="AP59" s="76"/>
      <c r="AQ59" s="74"/>
      <c r="AR59" s="74"/>
      <c r="AS59" s="74"/>
      <c r="AT59" s="76"/>
      <c r="AU59" s="76"/>
      <c r="AV59" s="76"/>
      <c r="AW59" s="76"/>
      <c r="AX59" s="76"/>
      <c r="AY59" s="76"/>
    </row>
    <row r="60" spans="1:51" ht="15.75" customHeight="1">
      <c r="A60" s="102"/>
      <c r="B60" s="69"/>
      <c r="C60" s="105"/>
      <c r="D60" s="105"/>
      <c r="E60" s="105"/>
      <c r="F60" s="105"/>
      <c r="G60" s="105"/>
      <c r="H60" s="105"/>
      <c r="I60" s="105"/>
      <c r="J60" s="105"/>
      <c r="K60" s="73"/>
      <c r="L60" s="70"/>
      <c r="M60" s="70"/>
      <c r="N60" s="74"/>
      <c r="O60" s="74"/>
      <c r="P60" s="70"/>
      <c r="Q60" s="74"/>
      <c r="R60" s="74"/>
      <c r="S60" s="74"/>
      <c r="T60" s="74"/>
      <c r="U60" s="74"/>
      <c r="V60" s="74"/>
      <c r="W60" s="74"/>
      <c r="X60" s="76"/>
      <c r="Y60" s="77"/>
      <c r="Z60" s="77"/>
      <c r="AA60" s="77"/>
      <c r="AB60" s="77"/>
      <c r="AC60" s="77"/>
      <c r="AD60" s="78"/>
      <c r="AE60" s="78"/>
      <c r="AF60" s="78"/>
      <c r="AG60" s="78"/>
      <c r="AH60" s="78"/>
      <c r="AI60" s="78"/>
      <c r="AJ60" s="76"/>
      <c r="AK60" s="74"/>
      <c r="AL60" s="74"/>
      <c r="AM60" s="74"/>
      <c r="AN60" s="74"/>
      <c r="AO60" s="74"/>
      <c r="AP60" s="76"/>
      <c r="AQ60" s="74"/>
      <c r="AR60" s="74"/>
      <c r="AS60" s="74"/>
      <c r="AT60" s="76"/>
      <c r="AU60" s="76"/>
      <c r="AV60" s="76"/>
      <c r="AW60" s="76"/>
      <c r="AX60" s="76"/>
      <c r="AY60" s="76"/>
    </row>
    <row r="61" spans="1:51" ht="15.75" customHeight="1">
      <c r="A61" s="102"/>
      <c r="B61" s="69"/>
      <c r="C61" s="105"/>
      <c r="D61" s="105"/>
      <c r="E61" s="105"/>
      <c r="F61" s="105"/>
      <c r="G61" s="105"/>
      <c r="H61" s="105"/>
      <c r="I61" s="105"/>
      <c r="J61" s="105"/>
      <c r="K61" s="73"/>
      <c r="L61" s="74"/>
      <c r="M61" s="74"/>
      <c r="N61" s="74"/>
      <c r="O61" s="74"/>
      <c r="P61" s="70"/>
      <c r="Q61" s="74"/>
      <c r="R61" s="74"/>
      <c r="S61" s="74"/>
      <c r="T61" s="74"/>
      <c r="U61" s="74"/>
      <c r="V61" s="74"/>
      <c r="W61" s="74"/>
      <c r="X61" s="76"/>
      <c r="Y61" s="77"/>
      <c r="Z61" s="77"/>
      <c r="AA61" s="77"/>
      <c r="AB61" s="77"/>
      <c r="AC61" s="77"/>
      <c r="AD61" s="78"/>
      <c r="AE61" s="78"/>
      <c r="AF61" s="78"/>
      <c r="AG61" s="78"/>
      <c r="AH61" s="78"/>
      <c r="AI61" s="78"/>
      <c r="AJ61" s="76"/>
      <c r="AK61" s="74"/>
      <c r="AL61" s="74"/>
      <c r="AM61" s="74"/>
      <c r="AN61" s="74"/>
      <c r="AO61" s="74"/>
      <c r="AP61" s="76"/>
      <c r="AQ61" s="74"/>
      <c r="AR61" s="74"/>
      <c r="AS61" s="74"/>
      <c r="AT61" s="76"/>
      <c r="AU61" s="76"/>
      <c r="AV61" s="76"/>
      <c r="AW61" s="76"/>
      <c r="AX61" s="76"/>
      <c r="AY61" s="76"/>
    </row>
    <row r="62" spans="1:51" ht="15.75" customHeight="1">
      <c r="A62" s="102"/>
      <c r="B62" s="69"/>
      <c r="C62" s="105"/>
      <c r="D62" s="105"/>
      <c r="E62" s="105"/>
      <c r="F62" s="105"/>
      <c r="G62" s="105"/>
      <c r="H62" s="105"/>
      <c r="I62" s="105"/>
      <c r="J62" s="105"/>
      <c r="K62" s="73"/>
      <c r="L62" s="70"/>
      <c r="M62" s="70"/>
      <c r="N62" s="74"/>
      <c r="O62" s="74"/>
      <c r="P62" s="70"/>
      <c r="Q62" s="74"/>
      <c r="R62" s="74"/>
      <c r="S62" s="74"/>
      <c r="T62" s="74"/>
      <c r="U62" s="74"/>
      <c r="V62" s="74"/>
      <c r="W62" s="74"/>
      <c r="X62" s="76"/>
      <c r="Y62" s="77"/>
      <c r="Z62" s="77"/>
      <c r="AA62" s="77"/>
      <c r="AB62" s="77"/>
      <c r="AC62" s="77"/>
      <c r="AD62" s="78"/>
      <c r="AE62" s="78"/>
      <c r="AF62" s="78"/>
      <c r="AG62" s="78"/>
      <c r="AH62" s="78"/>
      <c r="AI62" s="78"/>
      <c r="AJ62" s="76"/>
      <c r="AK62" s="74"/>
      <c r="AL62" s="74"/>
      <c r="AM62" s="74"/>
      <c r="AN62" s="74"/>
      <c r="AO62" s="74"/>
      <c r="AP62" s="76"/>
      <c r="AQ62" s="74"/>
      <c r="AR62" s="74"/>
      <c r="AS62" s="74"/>
      <c r="AT62" s="76"/>
      <c r="AU62" s="76"/>
      <c r="AV62" s="76"/>
      <c r="AW62" s="76"/>
      <c r="AX62" s="76"/>
      <c r="AY62" s="76"/>
    </row>
    <row r="64" spans="1:51" ht="15.75" customHeight="1">
      <c r="Y64" s="65" t="s">
        <v>44</v>
      </c>
      <c r="Z64" s="65"/>
      <c r="AA64" s="65"/>
      <c r="AB64" s="65"/>
      <c r="AC64" s="65"/>
      <c r="AD64" s="65"/>
      <c r="AE64" s="8">
        <f>COUNT(AE17:AE62)</f>
        <v>23</v>
      </c>
      <c r="AF64" s="8">
        <f t="shared" ref="AF64:AI64" si="10">COUNT(AF17:AF62)</f>
        <v>23</v>
      </c>
      <c r="AG64" s="8">
        <f t="shared" si="10"/>
        <v>23</v>
      </c>
      <c r="AH64" s="8">
        <f t="shared" si="10"/>
        <v>0</v>
      </c>
      <c r="AI64" s="8">
        <f t="shared" si="10"/>
        <v>0</v>
      </c>
    </row>
    <row r="65" spans="25:35" ht="15.75" customHeight="1">
      <c r="Y65" s="65" t="s">
        <v>45</v>
      </c>
      <c r="Z65" s="65"/>
      <c r="AA65" s="65"/>
      <c r="AB65" s="65"/>
      <c r="AC65" s="65"/>
      <c r="AD65" s="65"/>
      <c r="AE65" s="8">
        <f>COUNTIF(AE17:AE62,"&gt;=50%")</f>
        <v>20</v>
      </c>
      <c r="AF65" s="8">
        <f t="shared" ref="AF65:AI65" si="11">COUNTIF(AF17:AF62,"&gt;=50%")</f>
        <v>4</v>
      </c>
      <c r="AG65" s="8">
        <f t="shared" si="11"/>
        <v>19</v>
      </c>
      <c r="AH65" s="8">
        <f t="shared" si="11"/>
        <v>0</v>
      </c>
      <c r="AI65" s="8">
        <f t="shared" si="11"/>
        <v>0</v>
      </c>
    </row>
    <row r="66" spans="25:35" ht="15.75" customHeight="1">
      <c r="Y66" s="65" t="s">
        <v>46</v>
      </c>
      <c r="Z66" s="65"/>
      <c r="AA66" s="65"/>
      <c r="AB66" s="65"/>
      <c r="AC66" s="65"/>
      <c r="AD66" s="65"/>
      <c r="AE66" s="66">
        <f>AE65/AE64</f>
        <v>0.86956521739130432</v>
      </c>
      <c r="AF66" s="66">
        <f>AF65/AF64</f>
        <v>0.17391304347826086</v>
      </c>
      <c r="AG66" s="66">
        <f>AG65/AG64</f>
        <v>0.82608695652173914</v>
      </c>
      <c r="AH66" s="66" t="e">
        <f t="shared" ref="AH66:AI66" si="12">AH65/AH64</f>
        <v>#DIV/0!</v>
      </c>
      <c r="AI66" s="66" t="e">
        <f t="shared" si="12"/>
        <v>#DIV/0!</v>
      </c>
    </row>
  </sheetData>
  <mergeCells count="21">
    <mergeCell ref="A16:B16"/>
    <mergeCell ref="Y64:AD64"/>
    <mergeCell ref="Y65:AD65"/>
    <mergeCell ref="Y66:AD66"/>
    <mergeCell ref="AW12:AZ13"/>
    <mergeCell ref="Y12:AC13"/>
    <mergeCell ref="AE12:AI13"/>
    <mergeCell ref="AK12:AO13"/>
    <mergeCell ref="AQ12:AU13"/>
    <mergeCell ref="S13:U13"/>
    <mergeCell ref="A15:B15"/>
    <mergeCell ref="H1:N1"/>
    <mergeCell ref="Y1:AK1"/>
    <mergeCell ref="A12:A14"/>
    <mergeCell ref="B12:B14"/>
    <mergeCell ref="C12:M12"/>
    <mergeCell ref="N12:N15"/>
    <mergeCell ref="O12:P12"/>
    <mergeCell ref="Q12:Q15"/>
    <mergeCell ref="S12:U12"/>
    <mergeCell ref="V12:V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4982-8764-4251-8096-287582EEAC70}">
  <dimension ref="A1:AZ66"/>
  <sheetViews>
    <sheetView tabSelected="1" topLeftCell="R67" workbookViewId="0">
      <selection activeCell="AX76" sqref="AX76"/>
    </sheetView>
  </sheetViews>
  <sheetFormatPr defaultColWidth="12.5546875" defaultRowHeight="15.75" customHeight="1"/>
  <cols>
    <col min="1" max="1" width="17.21875" bestFit="1" customWidth="1"/>
    <col min="2" max="2" width="35.77734375" bestFit="1" customWidth="1"/>
    <col min="3" max="3" width="4.77734375" bestFit="1" customWidth="1"/>
    <col min="4" max="4" width="8.5546875" bestFit="1" customWidth="1"/>
    <col min="5" max="8" width="4.44140625" bestFit="1" customWidth="1"/>
    <col min="9" max="10" width="4.77734375" bestFit="1" customWidth="1"/>
    <col min="11" max="11" width="6.5546875" bestFit="1" customWidth="1"/>
    <col min="12" max="13" width="6.6640625" bestFit="1" customWidth="1"/>
    <col min="14" max="14" width="6.88671875" customWidth="1"/>
    <col min="15" max="15" width="7.21875" customWidth="1"/>
    <col min="16" max="16" width="8.33203125" customWidth="1"/>
    <col min="17" max="17" width="7.21875" customWidth="1"/>
    <col min="18" max="18" width="4.77734375" bestFit="1" customWidth="1"/>
    <col min="19" max="19" width="6.33203125" bestFit="1" customWidth="1"/>
    <col min="20" max="23" width="6.33203125" customWidth="1"/>
    <col min="25" max="25" width="6.44140625" bestFit="1" customWidth="1"/>
    <col min="26" max="27" width="5.44140625" bestFit="1" customWidth="1"/>
    <col min="28" max="30" width="4.5546875" bestFit="1" customWidth="1"/>
    <col min="31" max="31" width="6.5546875" customWidth="1"/>
    <col min="32" max="32" width="5.5546875" bestFit="1" customWidth="1"/>
    <col min="33" max="33" width="5.44140625" bestFit="1" customWidth="1"/>
    <col min="34" max="35" width="7.21875" bestFit="1" customWidth="1"/>
    <col min="36" max="36" width="5.5546875" bestFit="1" customWidth="1"/>
    <col min="37" max="38" width="5.44140625" bestFit="1" customWidth="1"/>
    <col min="39" max="41" width="4.5546875" bestFit="1" customWidth="1"/>
    <col min="42" max="42" width="5.109375" customWidth="1"/>
    <col min="43" max="43" width="5.77734375" bestFit="1" customWidth="1"/>
    <col min="44" max="44" width="4.5546875" bestFit="1" customWidth="1"/>
    <col min="45" max="45" width="5.44140625" bestFit="1" customWidth="1"/>
    <col min="46" max="46" width="4.5546875" bestFit="1" customWidth="1"/>
    <col min="47" max="47" width="5.44140625" customWidth="1"/>
    <col min="49" max="52" width="4.6640625" bestFit="1" customWidth="1"/>
  </cols>
  <sheetData>
    <row r="1" spans="1:52" ht="15.75" customHeight="1">
      <c r="A1" s="1" t="s">
        <v>0</v>
      </c>
      <c r="B1" s="1" t="s">
        <v>47</v>
      </c>
      <c r="C1" s="2"/>
      <c r="D1" s="3"/>
      <c r="E1" s="3"/>
      <c r="F1" s="3"/>
      <c r="G1" s="3"/>
      <c r="H1" s="4" t="s">
        <v>1</v>
      </c>
      <c r="I1" s="4"/>
      <c r="J1" s="4"/>
      <c r="K1" s="4"/>
      <c r="L1" s="4"/>
      <c r="M1" s="4"/>
      <c r="N1" s="4"/>
      <c r="Y1" s="5" t="s">
        <v>2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7"/>
    </row>
    <row r="2" spans="1:52" ht="31.8" customHeight="1">
      <c r="A2" s="112" t="s">
        <v>3</v>
      </c>
      <c r="B2" s="15" t="s">
        <v>97</v>
      </c>
      <c r="C2" s="2"/>
      <c r="D2" s="2"/>
      <c r="E2" s="2"/>
      <c r="F2" s="2"/>
      <c r="G2" s="2"/>
      <c r="H2" s="8"/>
      <c r="I2" s="9" t="s">
        <v>4</v>
      </c>
      <c r="J2" s="10" t="s">
        <v>5</v>
      </c>
      <c r="K2" s="9" t="s">
        <v>6</v>
      </c>
      <c r="L2" s="9" t="s">
        <v>7</v>
      </c>
      <c r="M2" s="8" t="s">
        <v>8</v>
      </c>
      <c r="N2" s="8" t="s">
        <v>9</v>
      </c>
      <c r="Y2" s="11"/>
      <c r="Z2" s="12" t="s">
        <v>10</v>
      </c>
      <c r="AA2" s="12" t="s">
        <v>11</v>
      </c>
      <c r="AB2" s="12" t="s">
        <v>12</v>
      </c>
      <c r="AC2" s="12" t="s">
        <v>13</v>
      </c>
      <c r="AD2" s="13" t="s">
        <v>14</v>
      </c>
      <c r="AE2" s="13" t="s">
        <v>15</v>
      </c>
      <c r="AF2" s="13" t="s">
        <v>16</v>
      </c>
      <c r="AG2" s="12" t="s">
        <v>17</v>
      </c>
      <c r="AH2" s="12" t="s">
        <v>18</v>
      </c>
      <c r="AI2" s="12" t="s">
        <v>19</v>
      </c>
      <c r="AJ2" s="12" t="s">
        <v>20</v>
      </c>
      <c r="AK2" s="12" t="s">
        <v>21</v>
      </c>
    </row>
    <row r="3" spans="1:52" ht="15.75" customHeight="1">
      <c r="A3" s="1" t="s">
        <v>22</v>
      </c>
      <c r="B3" s="1" t="s">
        <v>169</v>
      </c>
      <c r="C3" s="2"/>
      <c r="D3" s="3"/>
      <c r="E3" s="3"/>
      <c r="F3" s="3"/>
      <c r="G3" s="3"/>
      <c r="H3" s="8" t="s">
        <v>23</v>
      </c>
      <c r="I3" s="8">
        <v>10</v>
      </c>
      <c r="J3" s="8"/>
      <c r="K3" s="8"/>
      <c r="L3" s="8"/>
      <c r="M3" s="8">
        <f>SUM(I3:L3)</f>
        <v>10</v>
      </c>
      <c r="N3" s="14">
        <f>M3/M6</f>
        <v>0.1111111111111111</v>
      </c>
      <c r="Y3" s="8" t="s">
        <v>23</v>
      </c>
      <c r="AA3" s="12"/>
      <c r="AB3" s="11"/>
      <c r="AC3" s="12"/>
      <c r="AD3" s="12" t="s">
        <v>24</v>
      </c>
      <c r="AE3" s="13"/>
      <c r="AF3" s="13"/>
      <c r="AG3" s="12"/>
      <c r="AH3" s="12"/>
      <c r="AI3" s="12"/>
      <c r="AJ3" s="12"/>
      <c r="AK3" s="12"/>
    </row>
    <row r="4" spans="1:52" ht="15.75" customHeight="1">
      <c r="A4" s="1" t="s">
        <v>25</v>
      </c>
      <c r="B4" s="1" t="s">
        <v>26</v>
      </c>
      <c r="C4" s="2"/>
      <c r="D4" s="3"/>
      <c r="E4" s="3"/>
      <c r="F4" s="3"/>
      <c r="G4" s="3"/>
      <c r="H4" s="8" t="s">
        <v>27</v>
      </c>
      <c r="I4" s="8">
        <v>10</v>
      </c>
      <c r="J4" s="8"/>
      <c r="K4" s="8"/>
      <c r="L4" s="8"/>
      <c r="M4" s="8">
        <f>SUM(I4:L4)</f>
        <v>10</v>
      </c>
      <c r="N4" s="14">
        <f>M4/M6</f>
        <v>0.1111111111111111</v>
      </c>
      <c r="Y4" s="8" t="s">
        <v>27</v>
      </c>
      <c r="Z4" s="12"/>
      <c r="AA4" s="12" t="s">
        <v>24</v>
      </c>
      <c r="AB4" s="11"/>
      <c r="AC4" s="12"/>
      <c r="AD4" s="13"/>
      <c r="AE4" s="13"/>
      <c r="AF4" s="13"/>
      <c r="AG4" s="12"/>
      <c r="AH4" s="12"/>
      <c r="AI4" s="12"/>
      <c r="AJ4" s="12"/>
      <c r="AK4" s="12"/>
    </row>
    <row r="5" spans="1:52" ht="15.75" customHeight="1">
      <c r="A5" s="1" t="s">
        <v>28</v>
      </c>
      <c r="B5" s="15">
        <v>35</v>
      </c>
      <c r="C5" s="2"/>
      <c r="D5" s="3"/>
      <c r="E5" s="3"/>
      <c r="F5" s="3"/>
      <c r="G5" s="3"/>
      <c r="H5" s="8" t="s">
        <v>29</v>
      </c>
      <c r="I5" s="8"/>
      <c r="J5" s="8">
        <v>30</v>
      </c>
      <c r="K5" s="8">
        <v>20</v>
      </c>
      <c r="L5" s="8">
        <v>20</v>
      </c>
      <c r="M5" s="8">
        <f>SUM(I5:L5)</f>
        <v>70</v>
      </c>
      <c r="N5" s="14">
        <f>M5/M6</f>
        <v>0.77777777777777779</v>
      </c>
      <c r="Y5" s="8" t="s">
        <v>29</v>
      </c>
      <c r="Z5" s="12"/>
      <c r="AA5" s="12"/>
      <c r="AB5" s="12" t="s">
        <v>24</v>
      </c>
      <c r="AC5" s="12"/>
      <c r="AD5" s="13"/>
      <c r="AE5" s="13"/>
      <c r="AF5" s="13"/>
      <c r="AH5" s="12" t="s">
        <v>24</v>
      </c>
      <c r="AI5" s="12"/>
      <c r="AJ5" s="12"/>
      <c r="AK5" s="12"/>
    </row>
    <row r="6" spans="1:52" ht="15.75" customHeight="1">
      <c r="A6" s="1"/>
      <c r="B6" s="15"/>
      <c r="C6" s="2"/>
      <c r="D6" s="3"/>
      <c r="E6" s="3"/>
      <c r="F6" s="3"/>
      <c r="G6" s="3"/>
      <c r="H6" s="8"/>
      <c r="I6" s="8"/>
      <c r="J6" s="8"/>
      <c r="K6" s="8"/>
      <c r="L6" s="8"/>
      <c r="M6" s="8">
        <f>SUM(M3:M5)</f>
        <v>90</v>
      </c>
      <c r="N6" s="14">
        <f>SUM(N3:N5)</f>
        <v>1</v>
      </c>
      <c r="Y6" s="8"/>
      <c r="Z6" s="12"/>
      <c r="AA6" s="12"/>
      <c r="AB6" s="12"/>
      <c r="AC6" s="12"/>
      <c r="AD6" s="13"/>
      <c r="AE6" s="13"/>
      <c r="AF6" s="13"/>
      <c r="AG6" s="12"/>
      <c r="AH6" s="12"/>
      <c r="AI6" s="12"/>
      <c r="AJ6" s="12"/>
      <c r="AK6" s="12"/>
    </row>
    <row r="7" spans="1:52" ht="15.75" customHeight="1">
      <c r="A7" s="1"/>
      <c r="B7" s="15"/>
      <c r="C7" s="2"/>
      <c r="D7" s="3"/>
      <c r="E7" s="3"/>
      <c r="F7" s="3"/>
      <c r="G7" s="3"/>
      <c r="H7" s="9"/>
      <c r="I7" s="8"/>
      <c r="J7" s="8"/>
      <c r="K7" s="8"/>
      <c r="L7" s="8"/>
      <c r="M7" s="8"/>
      <c r="N7" s="14"/>
      <c r="Y7" s="14"/>
      <c r="Z7" s="16"/>
      <c r="AA7" s="16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52" ht="15.75" customHeight="1">
      <c r="A8" s="1"/>
      <c r="B8" s="15"/>
      <c r="C8" s="2"/>
      <c r="D8" s="3"/>
      <c r="E8" s="3"/>
      <c r="F8" s="3"/>
      <c r="G8" s="3"/>
      <c r="H8" s="9"/>
      <c r="I8" s="8"/>
      <c r="J8" s="8"/>
      <c r="K8" s="8"/>
      <c r="L8" s="8"/>
      <c r="M8" s="8"/>
      <c r="N8" s="14"/>
      <c r="Y8" s="14"/>
      <c r="Z8" s="16"/>
      <c r="AA8" s="16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52" ht="15.75" customHeight="1">
      <c r="A9" s="1"/>
      <c r="B9" s="17"/>
      <c r="C9" s="2"/>
      <c r="D9" s="2"/>
      <c r="E9" s="2"/>
      <c r="F9" s="2"/>
      <c r="G9" s="2"/>
      <c r="H9" s="8"/>
      <c r="I9" s="8"/>
      <c r="J9" s="8"/>
      <c r="K9" s="8"/>
      <c r="L9" s="8"/>
      <c r="M9" s="8"/>
      <c r="N9" s="14"/>
    </row>
    <row r="10" spans="1:52" ht="14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52" ht="14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52" ht="13.8" customHeight="1">
      <c r="A12" s="18" t="s">
        <v>30</v>
      </c>
      <c r="B12" s="19" t="s">
        <v>31</v>
      </c>
      <c r="C12" s="20" t="s">
        <v>32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 t="s">
        <v>33</v>
      </c>
      <c r="O12" s="22" t="s">
        <v>34</v>
      </c>
      <c r="P12" s="22"/>
      <c r="Q12" s="21" t="s">
        <v>35</v>
      </c>
      <c r="R12" s="23" t="s">
        <v>6</v>
      </c>
      <c r="S12" s="24" t="s">
        <v>7</v>
      </c>
      <c r="T12" s="25"/>
      <c r="U12" s="26"/>
      <c r="V12" s="27" t="s">
        <v>36</v>
      </c>
      <c r="W12" s="28"/>
      <c r="Y12" s="29" t="s">
        <v>37</v>
      </c>
      <c r="Z12" s="29"/>
      <c r="AA12" s="29"/>
      <c r="AB12" s="29"/>
      <c r="AC12" s="29"/>
      <c r="AD12" s="30"/>
      <c r="AE12" s="29" t="s">
        <v>37</v>
      </c>
      <c r="AF12" s="29"/>
      <c r="AG12" s="29"/>
      <c r="AH12" s="29"/>
      <c r="AI12" s="29"/>
      <c r="AK12" s="29" t="s">
        <v>37</v>
      </c>
      <c r="AL12" s="29"/>
      <c r="AM12" s="29"/>
      <c r="AN12" s="29"/>
      <c r="AO12" s="29"/>
      <c r="AQ12" s="29" t="s">
        <v>37</v>
      </c>
      <c r="AR12" s="29"/>
      <c r="AS12" s="29"/>
      <c r="AT12" s="29"/>
      <c r="AU12" s="29"/>
      <c r="AW12" s="111" t="s">
        <v>98</v>
      </c>
      <c r="AX12" s="111"/>
      <c r="AY12" s="111"/>
      <c r="AZ12" s="111"/>
    </row>
    <row r="13" spans="1:52" ht="105" customHeight="1">
      <c r="A13" s="33"/>
      <c r="B13" s="33"/>
      <c r="C13" s="88" t="s">
        <v>95</v>
      </c>
      <c r="D13" s="87" t="s">
        <v>96</v>
      </c>
      <c r="E13" s="34"/>
      <c r="F13" s="34"/>
      <c r="G13" s="34"/>
      <c r="H13" s="34"/>
      <c r="I13" s="34"/>
      <c r="J13" s="34"/>
      <c r="K13" s="34"/>
      <c r="L13" s="34"/>
      <c r="M13" s="35"/>
      <c r="N13" s="36"/>
      <c r="O13" s="37"/>
      <c r="P13" s="38"/>
      <c r="Q13" s="36"/>
      <c r="R13" s="38"/>
      <c r="S13" s="39"/>
      <c r="T13" s="39"/>
      <c r="U13" s="39"/>
      <c r="V13" s="40"/>
      <c r="W13" s="28"/>
      <c r="Y13" s="29"/>
      <c r="Z13" s="29"/>
      <c r="AA13" s="29"/>
      <c r="AB13" s="29"/>
      <c r="AC13" s="29"/>
      <c r="AD13" s="30"/>
      <c r="AE13" s="29"/>
      <c r="AF13" s="29"/>
      <c r="AG13" s="29"/>
      <c r="AH13" s="29"/>
      <c r="AI13" s="29"/>
      <c r="AK13" s="29"/>
      <c r="AL13" s="29"/>
      <c r="AM13" s="29"/>
      <c r="AN13" s="29"/>
      <c r="AO13" s="29"/>
      <c r="AQ13" s="29"/>
      <c r="AR13" s="29"/>
      <c r="AS13" s="29"/>
      <c r="AT13" s="29"/>
      <c r="AU13" s="29"/>
      <c r="AW13" s="111"/>
      <c r="AX13" s="111"/>
      <c r="AY13" s="111"/>
      <c r="AZ13" s="111"/>
    </row>
    <row r="14" spans="1:52" ht="115.8" customHeight="1">
      <c r="A14" s="33"/>
      <c r="B14" s="33"/>
      <c r="C14" s="41" t="s">
        <v>38</v>
      </c>
      <c r="D14" s="41" t="s">
        <v>38</v>
      </c>
      <c r="E14" s="41"/>
      <c r="F14" s="41"/>
      <c r="G14" s="41"/>
      <c r="H14" s="41"/>
      <c r="I14" s="41"/>
      <c r="J14" s="41"/>
      <c r="K14" s="41"/>
      <c r="L14" s="41"/>
      <c r="M14" s="42"/>
      <c r="N14" s="36"/>
      <c r="O14" s="43" t="s">
        <v>39</v>
      </c>
      <c r="P14" s="43" t="s">
        <v>40</v>
      </c>
      <c r="Q14" s="36"/>
      <c r="R14" s="37"/>
      <c r="S14" s="42" t="s">
        <v>41</v>
      </c>
      <c r="T14" s="44" t="s">
        <v>42</v>
      </c>
      <c r="U14" s="42" t="s">
        <v>43</v>
      </c>
      <c r="V14" s="40"/>
      <c r="W14" s="28"/>
      <c r="Y14" s="45" t="s">
        <v>23</v>
      </c>
      <c r="Z14" s="45" t="s">
        <v>27</v>
      </c>
      <c r="AA14" s="45" t="s">
        <v>29</v>
      </c>
      <c r="AB14" s="46"/>
      <c r="AC14" s="46"/>
      <c r="AD14" s="47"/>
      <c r="AE14" s="46" t="s">
        <v>23</v>
      </c>
      <c r="AF14" s="46" t="s">
        <v>27</v>
      </c>
      <c r="AG14" s="46" t="s">
        <v>29</v>
      </c>
      <c r="AH14" s="46"/>
      <c r="AI14" s="46"/>
      <c r="AK14" s="45" t="s">
        <v>23</v>
      </c>
      <c r="AL14" s="45" t="s">
        <v>27</v>
      </c>
      <c r="AM14" s="45" t="s">
        <v>29</v>
      </c>
      <c r="AN14" s="46"/>
      <c r="AO14" s="46"/>
      <c r="AQ14" s="46" t="s">
        <v>23</v>
      </c>
      <c r="AR14" s="46" t="s">
        <v>27</v>
      </c>
      <c r="AS14" s="46" t="s">
        <v>29</v>
      </c>
      <c r="AT14" s="46"/>
      <c r="AU14" s="46"/>
      <c r="AW14" s="38" t="s">
        <v>11</v>
      </c>
      <c r="AX14" s="38" t="s">
        <v>12</v>
      </c>
      <c r="AY14" s="38" t="s">
        <v>14</v>
      </c>
      <c r="AZ14" s="38" t="s">
        <v>18</v>
      </c>
    </row>
    <row r="15" spans="1:52" ht="31.8" customHeight="1">
      <c r="A15" s="48"/>
      <c r="B15" s="48"/>
      <c r="C15" s="38" t="s">
        <v>27</v>
      </c>
      <c r="D15" s="38" t="s">
        <v>23</v>
      </c>
      <c r="E15" s="38"/>
      <c r="F15" s="49"/>
      <c r="G15" s="49"/>
      <c r="H15" s="49"/>
      <c r="I15" s="50"/>
      <c r="J15" s="49"/>
      <c r="K15" s="49"/>
      <c r="L15" s="49"/>
      <c r="M15" s="38"/>
      <c r="N15" s="51"/>
      <c r="O15" s="38" t="s">
        <v>29</v>
      </c>
      <c r="P15" s="38" t="s">
        <v>29</v>
      </c>
      <c r="Q15" s="51"/>
      <c r="R15" s="38" t="s">
        <v>29</v>
      </c>
      <c r="S15" s="38" t="s">
        <v>29</v>
      </c>
      <c r="T15" s="38" t="s">
        <v>29</v>
      </c>
      <c r="U15" s="38" t="s">
        <v>29</v>
      </c>
      <c r="V15" s="40"/>
      <c r="W15" s="28"/>
      <c r="Y15" s="52"/>
      <c r="Z15" s="52"/>
      <c r="AA15" s="52"/>
      <c r="AB15" s="52"/>
      <c r="AC15" s="52"/>
      <c r="AD15" s="53"/>
      <c r="AE15" s="53"/>
      <c r="AF15" s="53"/>
      <c r="AG15" s="53"/>
      <c r="AH15" s="53"/>
      <c r="AI15" s="53"/>
      <c r="AK15" s="53"/>
      <c r="AL15" s="53"/>
      <c r="AM15" s="53"/>
      <c r="AN15" s="53"/>
      <c r="AO15" s="53"/>
      <c r="AQ15" s="53"/>
      <c r="AR15" s="53"/>
      <c r="AS15" s="53"/>
      <c r="AW15" s="107"/>
      <c r="AX15" s="107"/>
      <c r="AY15" s="8"/>
      <c r="AZ15" s="8"/>
    </row>
    <row r="16" spans="1:52" ht="18" customHeight="1">
      <c r="A16" s="54"/>
      <c r="B16" s="55"/>
      <c r="C16" s="89">
        <v>10</v>
      </c>
      <c r="D16" s="57">
        <v>10</v>
      </c>
      <c r="E16" s="89"/>
      <c r="F16" s="89"/>
      <c r="G16" s="89"/>
      <c r="H16" s="89"/>
      <c r="I16" s="89"/>
      <c r="J16" s="89"/>
      <c r="K16" s="89"/>
      <c r="L16" s="89"/>
      <c r="M16" s="89"/>
      <c r="N16" s="90">
        <f>SUM(C16:M16)</f>
        <v>20</v>
      </c>
      <c r="O16" s="89">
        <v>10</v>
      </c>
      <c r="P16" s="89">
        <v>20</v>
      </c>
      <c r="Q16" s="90">
        <v>30</v>
      </c>
      <c r="R16" s="89">
        <v>20</v>
      </c>
      <c r="S16" s="89">
        <v>10</v>
      </c>
      <c r="T16" s="89">
        <v>5</v>
      </c>
      <c r="U16" s="89">
        <v>5</v>
      </c>
      <c r="V16" s="56">
        <v>20</v>
      </c>
      <c r="W16" s="58"/>
      <c r="Y16" s="59">
        <f>SUMIF($C$15:$U$15,H$3,$C16:$U16)</f>
        <v>10</v>
      </c>
      <c r="Z16" s="59">
        <f>SUMIF($C$15:$U$15,H$4,$C16:$U16)</f>
        <v>10</v>
      </c>
      <c r="AA16" s="59">
        <f>SUMIF($C$15:$U$15,H$5,$C16:$U16)</f>
        <v>70</v>
      </c>
      <c r="AB16" s="59"/>
      <c r="AC16" s="59"/>
      <c r="AD16" s="60"/>
      <c r="AE16" s="59">
        <f>SUMIF($C$15:$U$15,H$3,$C16:$U16)</f>
        <v>10</v>
      </c>
      <c r="AF16" s="59">
        <f>SUMIF($C$15:$U$15,H$4,$C16:$U16)</f>
        <v>10</v>
      </c>
      <c r="AG16" s="59">
        <f>SUMIF($C$15:$U$15,H$5,$C16:$U16)</f>
        <v>70</v>
      </c>
      <c r="AH16" s="59"/>
      <c r="AI16" s="59"/>
      <c r="AK16" s="59"/>
      <c r="AL16" s="59"/>
      <c r="AM16" s="59"/>
      <c r="AN16" s="59"/>
      <c r="AO16" s="59"/>
      <c r="AQ16" s="59"/>
      <c r="AR16" s="59"/>
      <c r="AS16" s="59"/>
      <c r="AT16" s="11"/>
      <c r="AU16" s="11"/>
      <c r="AW16" s="110">
        <v>2</v>
      </c>
      <c r="AX16" s="109">
        <v>2</v>
      </c>
      <c r="AY16" s="108">
        <v>2</v>
      </c>
      <c r="AZ16" s="108">
        <v>2</v>
      </c>
    </row>
    <row r="17" spans="1:52" ht="15.75" customHeight="1">
      <c r="A17" s="84" t="s">
        <v>99</v>
      </c>
      <c r="B17" s="84" t="s">
        <v>100</v>
      </c>
      <c r="C17" s="92">
        <v>5</v>
      </c>
      <c r="D17" s="92">
        <v>7</v>
      </c>
      <c r="E17" s="92"/>
      <c r="F17" s="92"/>
      <c r="G17" s="92"/>
      <c r="H17" s="92"/>
      <c r="I17" s="92"/>
      <c r="J17" s="92"/>
      <c r="K17" s="94"/>
      <c r="L17" s="92"/>
      <c r="M17" s="92"/>
      <c r="N17" s="61">
        <f t="shared" ref="N17:N33" si="0">SUM(C17:L17)</f>
        <v>12</v>
      </c>
      <c r="O17" s="8">
        <v>5</v>
      </c>
      <c r="P17" s="8">
        <v>10</v>
      </c>
      <c r="Q17" s="62">
        <v>15</v>
      </c>
      <c r="R17" s="96">
        <v>13</v>
      </c>
      <c r="S17" s="8">
        <v>5</v>
      </c>
      <c r="T17" s="8">
        <v>2.5</v>
      </c>
      <c r="U17" s="8">
        <v>2.5</v>
      </c>
      <c r="V17" s="62">
        <v>10</v>
      </c>
      <c r="W17" s="63"/>
      <c r="Y17" s="64">
        <f>MIN(SUMIF($C$15:$U$15,Y$14,$C17:$U17), 100)</f>
        <v>7</v>
      </c>
      <c r="Z17" s="64">
        <f>MIN(SUMIF($C$15:$U$15,Z$14,$C17:$U17), 100)</f>
        <v>5</v>
      </c>
      <c r="AA17" s="64">
        <f>MIN(SUMIF($C$15:$U$15,AA$14,$C17:$U17), 100)</f>
        <v>38</v>
      </c>
      <c r="AB17" s="64"/>
      <c r="AC17" s="64"/>
      <c r="AD17" s="53"/>
      <c r="AE17" s="52">
        <f>MIN(SUMIF($C$15:$U$15,H$3,$C17:$U17)/M$3, 100%)</f>
        <v>0.7</v>
      </c>
      <c r="AF17" s="52">
        <f>MIN(SUMIF($C$15:$U$15,H$4,$C17:$U17)/M$4, 100%)</f>
        <v>0.5</v>
      </c>
      <c r="AG17" s="52">
        <f>MIN(SUMIF($C$15:$U$15,H$5,$C17:$U17)/M$5, 100%)</f>
        <v>0.54285714285714282</v>
      </c>
      <c r="AH17" s="52"/>
      <c r="AI17" s="52"/>
      <c r="AK17" s="8">
        <f>IF((AE17)&gt;=50%, 2, (IF((AE17)&lt;25%, 0, 1)))</f>
        <v>2</v>
      </c>
      <c r="AL17" s="8">
        <f t="shared" ref="AL17:AM32" si="1">IF((AF17)&gt;=50%, 2, (IF((AF17)&lt;25%, 0, 1)))</f>
        <v>2</v>
      </c>
      <c r="AM17" s="8">
        <f t="shared" si="1"/>
        <v>2</v>
      </c>
      <c r="AN17" s="8"/>
      <c r="AO17" s="8"/>
      <c r="AQ17" s="8" t="str">
        <f>IF(AK17=2,"Att", (IF(AK17=0,"Not","Weak")))</f>
        <v>Att</v>
      </c>
      <c r="AR17" s="8" t="str">
        <f t="shared" ref="AR17:AS32" si="2">IF(AL17=2,"Att", (IF(AL17=0,"Not","Weak")))</f>
        <v>Att</v>
      </c>
      <c r="AS17" s="8" t="str">
        <f t="shared" si="2"/>
        <v>Att</v>
      </c>
      <c r="AT17" s="11"/>
      <c r="AU17" s="11"/>
      <c r="AW17" s="8">
        <f>$AL17</f>
        <v>2</v>
      </c>
      <c r="AX17" s="8">
        <f>$AM17</f>
        <v>2</v>
      </c>
      <c r="AY17" s="8">
        <f>$AK17</f>
        <v>2</v>
      </c>
      <c r="AZ17" s="8">
        <f>$AM17</f>
        <v>2</v>
      </c>
    </row>
    <row r="18" spans="1:52" ht="15.75" customHeight="1">
      <c r="A18" s="84" t="s">
        <v>101</v>
      </c>
      <c r="B18" s="84" t="s">
        <v>102</v>
      </c>
      <c r="C18" s="92">
        <v>7</v>
      </c>
      <c r="D18" s="92">
        <v>7</v>
      </c>
      <c r="E18" s="94"/>
      <c r="F18" s="94"/>
      <c r="G18" s="94"/>
      <c r="H18" s="94"/>
      <c r="I18" s="94"/>
      <c r="J18" s="94"/>
      <c r="K18" s="94"/>
      <c r="L18" s="94"/>
      <c r="M18" s="94"/>
      <c r="N18" s="61">
        <f t="shared" si="0"/>
        <v>14</v>
      </c>
      <c r="O18" s="8">
        <v>4</v>
      </c>
      <c r="P18" s="8">
        <v>6</v>
      </c>
      <c r="Q18" s="62">
        <v>10</v>
      </c>
      <c r="R18" s="96">
        <v>14</v>
      </c>
      <c r="S18" s="8">
        <v>8</v>
      </c>
      <c r="T18" s="8">
        <v>3</v>
      </c>
      <c r="U18" s="8">
        <v>3</v>
      </c>
      <c r="V18" s="62">
        <v>14</v>
      </c>
      <c r="W18" s="63"/>
      <c r="Y18" s="64">
        <f>MIN(SUMIF($C$15:$U$15,Y$14,$C18:$U18), 100)</f>
        <v>7</v>
      </c>
      <c r="Z18" s="64">
        <f>MIN(SUMIF($C$15:$U$15,Z$14,$C18:$U18), 100)</f>
        <v>7</v>
      </c>
      <c r="AA18" s="64">
        <f>MIN(SUMIF($C$15:$U$15,AA$14,$C18:$U18), 100)</f>
        <v>38</v>
      </c>
      <c r="AB18" s="64"/>
      <c r="AC18" s="64"/>
      <c r="AD18" s="53"/>
      <c r="AE18" s="52">
        <f>MIN(SUMIF($C$15:$U$15,H$3,$C18:$U18)/M$3, 100%)</f>
        <v>0.7</v>
      </c>
      <c r="AF18" s="52">
        <f>MIN(SUMIF($C$15:$U$15,H$4,$C18:$U18)/M$4, 100%)</f>
        <v>0.7</v>
      </c>
      <c r="AG18" s="52">
        <f>MIN(SUMIF($C$15:$U$15,H$5,$C18:$U18)/M$5, 100%)</f>
        <v>0.54285714285714282</v>
      </c>
      <c r="AH18" s="52"/>
      <c r="AI18" s="52"/>
      <c r="AK18" s="8">
        <f t="shared" ref="AK18:AM42" si="3">IF((AE18)&gt;=50%, 2, (IF((AE18)&lt;25%, 0, 1)))</f>
        <v>2</v>
      </c>
      <c r="AL18" s="8">
        <f t="shared" si="1"/>
        <v>2</v>
      </c>
      <c r="AM18" s="8">
        <f t="shared" si="1"/>
        <v>2</v>
      </c>
      <c r="AN18" s="8"/>
      <c r="AO18" s="8"/>
      <c r="AQ18" s="8" t="str">
        <f t="shared" ref="AQ18:AS42" si="4">IF(AK18=2,"Att", (IF(AK18=0,"Not","Weak")))</f>
        <v>Att</v>
      </c>
      <c r="AR18" s="8" t="str">
        <f t="shared" si="2"/>
        <v>Att</v>
      </c>
      <c r="AS18" s="8" t="str">
        <f t="shared" si="2"/>
        <v>Att</v>
      </c>
      <c r="AT18" s="11"/>
      <c r="AU18" s="11"/>
      <c r="AW18" s="8">
        <f t="shared" ref="AW18:AW51" si="5">$AL18</f>
        <v>2</v>
      </c>
      <c r="AX18" s="8">
        <f t="shared" ref="AX18:AX51" si="6">$AM18</f>
        <v>2</v>
      </c>
      <c r="AY18" s="8">
        <f t="shared" ref="AY18:AY51" si="7">$AK18</f>
        <v>2</v>
      </c>
      <c r="AZ18" s="8">
        <f t="shared" ref="AZ18:AZ51" si="8">$AM18</f>
        <v>2</v>
      </c>
    </row>
    <row r="19" spans="1:52" ht="15.75" customHeight="1">
      <c r="A19" s="85" t="s">
        <v>103</v>
      </c>
      <c r="B19" s="85" t="s">
        <v>104</v>
      </c>
      <c r="C19" s="92"/>
      <c r="D19" s="92">
        <v>5</v>
      </c>
      <c r="E19" s="94"/>
      <c r="F19" s="94"/>
      <c r="G19" s="94"/>
      <c r="H19" s="94"/>
      <c r="I19" s="94"/>
      <c r="J19" s="94"/>
      <c r="K19" s="94"/>
      <c r="L19" s="94"/>
      <c r="M19" s="94"/>
      <c r="N19" s="61">
        <f t="shared" si="0"/>
        <v>5</v>
      </c>
      <c r="O19" s="8">
        <v>5</v>
      </c>
      <c r="P19" s="8">
        <v>10</v>
      </c>
      <c r="Q19" s="62">
        <v>15</v>
      </c>
      <c r="R19" s="96">
        <v>10</v>
      </c>
      <c r="S19" s="8">
        <v>6</v>
      </c>
      <c r="T19" s="8">
        <v>3</v>
      </c>
      <c r="U19" s="8">
        <v>2</v>
      </c>
      <c r="V19" s="62">
        <v>12</v>
      </c>
      <c r="W19" s="63"/>
      <c r="Y19" s="64">
        <f>MIN(SUMIF($C$15:$U$15,Y$14,$C19:$U19), 100)</f>
        <v>5</v>
      </c>
      <c r="Z19" s="64">
        <f>MIN(SUMIF($C$15:$U$15,Z$14,$C19:$U19), 100)</f>
        <v>0</v>
      </c>
      <c r="AA19" s="64">
        <f>MIN(SUMIF($C$15:$U$15,AA$14,$C19:$U19), 100)</f>
        <v>36</v>
      </c>
      <c r="AB19" s="64"/>
      <c r="AC19" s="64"/>
      <c r="AD19" s="53"/>
      <c r="AE19" s="52">
        <f>MIN(SUMIF($C$15:$U$15,H$3,$C19:$U19)/M$3, 100%)</f>
        <v>0.5</v>
      </c>
      <c r="AF19" s="52">
        <f>MIN(SUMIF($C$15:$U$15,H$4,$C19:$U19)/M$4, 100%)</f>
        <v>0</v>
      </c>
      <c r="AG19" s="52">
        <f>MIN(SUMIF($C$15:$U$15,H$5,$C19:$U19)/M$5, 100%)</f>
        <v>0.51428571428571423</v>
      </c>
      <c r="AH19" s="52"/>
      <c r="AI19" s="52"/>
      <c r="AK19" s="8">
        <f t="shared" si="3"/>
        <v>2</v>
      </c>
      <c r="AL19" s="8">
        <f t="shared" si="1"/>
        <v>0</v>
      </c>
      <c r="AM19" s="8">
        <f t="shared" si="1"/>
        <v>2</v>
      </c>
      <c r="AN19" s="8"/>
      <c r="AO19" s="8"/>
      <c r="AQ19" s="8" t="str">
        <f t="shared" si="4"/>
        <v>Att</v>
      </c>
      <c r="AR19" s="8" t="str">
        <f t="shared" si="2"/>
        <v>Not</v>
      </c>
      <c r="AS19" s="8" t="str">
        <f t="shared" si="2"/>
        <v>Att</v>
      </c>
      <c r="AT19" s="11"/>
      <c r="AU19" s="11"/>
      <c r="AW19" s="8">
        <f t="shared" si="5"/>
        <v>0</v>
      </c>
      <c r="AX19" s="8">
        <f t="shared" si="6"/>
        <v>2</v>
      </c>
      <c r="AY19" s="8">
        <f t="shared" si="7"/>
        <v>2</v>
      </c>
      <c r="AZ19" s="8">
        <f t="shared" si="8"/>
        <v>2</v>
      </c>
    </row>
    <row r="20" spans="1:52" ht="15.75" customHeight="1">
      <c r="A20" s="84" t="s">
        <v>105</v>
      </c>
      <c r="B20" s="84" t="s">
        <v>106</v>
      </c>
      <c r="C20" s="92">
        <v>6</v>
      </c>
      <c r="D20" s="92">
        <v>7</v>
      </c>
      <c r="E20" s="94"/>
      <c r="F20" s="94"/>
      <c r="G20" s="94"/>
      <c r="H20" s="94"/>
      <c r="I20" s="94"/>
      <c r="J20" s="94"/>
      <c r="K20" s="94"/>
      <c r="L20" s="94"/>
      <c r="M20" s="94"/>
      <c r="N20" s="61">
        <f>SUM(C20:M20)</f>
        <v>13</v>
      </c>
      <c r="O20" s="100">
        <v>8</v>
      </c>
      <c r="P20" s="100">
        <v>14</v>
      </c>
      <c r="Q20" s="62">
        <v>22</v>
      </c>
      <c r="R20" s="96">
        <v>15</v>
      </c>
      <c r="S20" s="8">
        <v>6</v>
      </c>
      <c r="T20" s="8">
        <v>3</v>
      </c>
      <c r="U20" s="8">
        <v>3</v>
      </c>
      <c r="V20" s="62">
        <v>12</v>
      </c>
      <c r="W20" s="63"/>
      <c r="Y20" s="64">
        <f>MIN(SUMIF($C$15:$U$15,Y$14,$C20:$U20), 100)</f>
        <v>7</v>
      </c>
      <c r="Z20" s="64">
        <f>MIN(SUMIF($C$15:$U$15,Z$14,$C20:$U20), 100)</f>
        <v>6</v>
      </c>
      <c r="AA20" s="64">
        <f>MIN(SUMIF($C$15:$U$15,AA$14,$C20:$U20), 100)</f>
        <v>49</v>
      </c>
      <c r="AB20" s="64"/>
      <c r="AC20" s="64"/>
      <c r="AD20" s="53"/>
      <c r="AE20" s="52">
        <f>MIN(SUMIF($C$15:$U$15,H$3,$C20:$U20)/M$3, 100%)</f>
        <v>0.7</v>
      </c>
      <c r="AF20" s="52">
        <f>MIN(SUMIF($C$15:$U$15,H$4,$C20:$U20)/M$4, 100%)</f>
        <v>0.6</v>
      </c>
      <c r="AG20" s="52">
        <f>MIN(SUMIF($C$15:$U$15,H$5,$C20:$U20)/M$5, 100%)</f>
        <v>0.7</v>
      </c>
      <c r="AH20" s="52"/>
      <c r="AI20" s="52"/>
      <c r="AK20" s="8">
        <f t="shared" si="3"/>
        <v>2</v>
      </c>
      <c r="AL20" s="8">
        <f t="shared" si="1"/>
        <v>2</v>
      </c>
      <c r="AM20" s="8">
        <f t="shared" si="1"/>
        <v>2</v>
      </c>
      <c r="AN20" s="8"/>
      <c r="AO20" s="8"/>
      <c r="AQ20" s="8" t="str">
        <f t="shared" si="4"/>
        <v>Att</v>
      </c>
      <c r="AR20" s="8" t="str">
        <f t="shared" si="2"/>
        <v>Att</v>
      </c>
      <c r="AS20" s="8" t="str">
        <f t="shared" si="2"/>
        <v>Att</v>
      </c>
      <c r="AT20" s="11"/>
      <c r="AU20" s="11"/>
      <c r="AW20" s="8">
        <f t="shared" si="5"/>
        <v>2</v>
      </c>
      <c r="AX20" s="8">
        <f t="shared" si="6"/>
        <v>2</v>
      </c>
      <c r="AY20" s="8">
        <f t="shared" si="7"/>
        <v>2</v>
      </c>
      <c r="AZ20" s="8">
        <f t="shared" si="8"/>
        <v>2</v>
      </c>
    </row>
    <row r="21" spans="1:52" ht="15.75" customHeight="1">
      <c r="A21" s="84" t="s">
        <v>107</v>
      </c>
      <c r="B21" s="84" t="s">
        <v>108</v>
      </c>
      <c r="C21" s="92">
        <v>5</v>
      </c>
      <c r="D21" s="92">
        <v>6</v>
      </c>
      <c r="E21" s="94"/>
      <c r="F21" s="94"/>
      <c r="G21" s="94"/>
      <c r="H21" s="94"/>
      <c r="I21" s="94"/>
      <c r="J21" s="94"/>
      <c r="K21" s="94"/>
      <c r="L21" s="94"/>
      <c r="M21" s="94"/>
      <c r="N21" s="61">
        <f t="shared" si="0"/>
        <v>11</v>
      </c>
      <c r="O21" s="8">
        <v>10</v>
      </c>
      <c r="P21" s="8">
        <v>15</v>
      </c>
      <c r="Q21" s="62">
        <v>25</v>
      </c>
      <c r="R21" s="96">
        <v>12</v>
      </c>
      <c r="S21" s="8">
        <v>8</v>
      </c>
      <c r="T21" s="8">
        <v>4</v>
      </c>
      <c r="U21" s="8">
        <v>3</v>
      </c>
      <c r="V21" s="62">
        <v>15</v>
      </c>
      <c r="W21" s="63"/>
      <c r="Y21" s="64">
        <f>MIN(SUMIF($C$15:$U$15,Y$14,$C21:$U21), 100)</f>
        <v>6</v>
      </c>
      <c r="Z21" s="64">
        <f>MIN(SUMIF($C$15:$U$15,Z$14,$C21:$U21), 100)</f>
        <v>5</v>
      </c>
      <c r="AA21" s="64">
        <f>MIN(SUMIF($C$15:$U$15,AA$14,$C21:$U21), 100)</f>
        <v>52</v>
      </c>
      <c r="AB21" s="64"/>
      <c r="AC21" s="64"/>
      <c r="AD21" s="53"/>
      <c r="AE21" s="52">
        <f>MIN(SUMIF($C$15:$U$15,H$3,$C21:$U21)/M$3, 100%)</f>
        <v>0.6</v>
      </c>
      <c r="AF21" s="52">
        <f>MIN(SUMIF($C$15:$U$15,H$4,$C21:$U21)/M$4, 100%)</f>
        <v>0.5</v>
      </c>
      <c r="AG21" s="52">
        <f>MIN(SUMIF($C$15:$U$15,H$5,$C21:$U21)/M$5, 100%)</f>
        <v>0.74285714285714288</v>
      </c>
      <c r="AH21" s="52"/>
      <c r="AI21" s="52"/>
      <c r="AK21" s="8">
        <f t="shared" si="3"/>
        <v>2</v>
      </c>
      <c r="AL21" s="8">
        <f t="shared" si="1"/>
        <v>2</v>
      </c>
      <c r="AM21" s="8">
        <f t="shared" si="1"/>
        <v>2</v>
      </c>
      <c r="AN21" s="8"/>
      <c r="AO21" s="8"/>
      <c r="AQ21" s="8" t="str">
        <f t="shared" si="4"/>
        <v>Att</v>
      </c>
      <c r="AR21" s="8" t="str">
        <f t="shared" si="2"/>
        <v>Att</v>
      </c>
      <c r="AS21" s="8" t="str">
        <f t="shared" si="2"/>
        <v>Att</v>
      </c>
      <c r="AT21" s="11"/>
      <c r="AU21" s="11"/>
      <c r="AW21" s="8">
        <f t="shared" si="5"/>
        <v>2</v>
      </c>
      <c r="AX21" s="8">
        <f t="shared" si="6"/>
        <v>2</v>
      </c>
      <c r="AY21" s="8">
        <f t="shared" si="7"/>
        <v>2</v>
      </c>
      <c r="AZ21" s="8">
        <f t="shared" si="8"/>
        <v>2</v>
      </c>
    </row>
    <row r="22" spans="1:52" ht="15.75" customHeight="1">
      <c r="A22" s="84" t="s">
        <v>109</v>
      </c>
      <c r="B22" s="84" t="s">
        <v>110</v>
      </c>
      <c r="C22" s="92">
        <v>5</v>
      </c>
      <c r="D22" s="92">
        <v>6</v>
      </c>
      <c r="E22" s="94"/>
      <c r="F22" s="94"/>
      <c r="G22" s="94"/>
      <c r="H22" s="94"/>
      <c r="I22" s="94"/>
      <c r="J22" s="94"/>
      <c r="K22" s="94"/>
      <c r="L22" s="94"/>
      <c r="M22" s="94"/>
      <c r="N22" s="61">
        <f t="shared" si="0"/>
        <v>11</v>
      </c>
      <c r="O22" s="100">
        <v>8</v>
      </c>
      <c r="P22" s="100">
        <v>12</v>
      </c>
      <c r="Q22" s="62">
        <v>20</v>
      </c>
      <c r="R22" s="96">
        <v>12</v>
      </c>
      <c r="S22" s="8">
        <v>8</v>
      </c>
      <c r="T22" s="8">
        <v>4</v>
      </c>
      <c r="U22" s="8">
        <v>3</v>
      </c>
      <c r="V22" s="62">
        <v>15</v>
      </c>
      <c r="W22" s="63"/>
      <c r="Y22" s="64">
        <f>MIN(SUMIF($C$15:$U$15,Y$14,$C22:$U22), 100)</f>
        <v>6</v>
      </c>
      <c r="Z22" s="64">
        <f>MIN(SUMIF($C$15:$U$15,Z$14,$C22:$U22), 100)</f>
        <v>5</v>
      </c>
      <c r="AA22" s="64">
        <f>MIN(SUMIF($C$15:$U$15,AA$14,$C22:$U22), 100)</f>
        <v>47</v>
      </c>
      <c r="AB22" s="64"/>
      <c r="AC22" s="64"/>
      <c r="AD22" s="53"/>
      <c r="AE22" s="52">
        <f>MIN(SUMIF($C$15:$U$15,H$3,$C22:$U22)/M$3, 100%)</f>
        <v>0.6</v>
      </c>
      <c r="AF22" s="52">
        <f>MIN(SUMIF($C$15:$U$15,H$4,$C22:$U22)/M$4, 100%)</f>
        <v>0.5</v>
      </c>
      <c r="AG22" s="52">
        <f>MIN(SUMIF($C$15:$U$15,H$5,$C22:$U22)/M$5, 100%)</f>
        <v>0.67142857142857137</v>
      </c>
      <c r="AH22" s="52"/>
      <c r="AI22" s="52"/>
      <c r="AK22" s="8">
        <f t="shared" si="3"/>
        <v>2</v>
      </c>
      <c r="AL22" s="8">
        <f t="shared" si="1"/>
        <v>2</v>
      </c>
      <c r="AM22" s="8">
        <f t="shared" si="1"/>
        <v>2</v>
      </c>
      <c r="AN22" s="8"/>
      <c r="AO22" s="8"/>
      <c r="AQ22" s="8" t="str">
        <f t="shared" si="4"/>
        <v>Att</v>
      </c>
      <c r="AR22" s="8" t="str">
        <f t="shared" si="2"/>
        <v>Att</v>
      </c>
      <c r="AS22" s="8" t="str">
        <f t="shared" si="2"/>
        <v>Att</v>
      </c>
      <c r="AT22" s="11"/>
      <c r="AU22" s="11"/>
      <c r="AW22" s="8">
        <f t="shared" si="5"/>
        <v>2</v>
      </c>
      <c r="AX22" s="8">
        <f t="shared" si="6"/>
        <v>2</v>
      </c>
      <c r="AY22" s="8">
        <f t="shared" si="7"/>
        <v>2</v>
      </c>
      <c r="AZ22" s="8">
        <f t="shared" si="8"/>
        <v>2</v>
      </c>
    </row>
    <row r="23" spans="1:52" ht="15.75" customHeight="1">
      <c r="A23" s="84" t="s">
        <v>111</v>
      </c>
      <c r="B23" s="84" t="s">
        <v>112</v>
      </c>
      <c r="C23" s="92">
        <v>5</v>
      </c>
      <c r="D23" s="92">
        <v>7</v>
      </c>
      <c r="E23" s="94"/>
      <c r="F23" s="94"/>
      <c r="G23" s="94"/>
      <c r="H23" s="94"/>
      <c r="I23" s="94"/>
      <c r="J23" s="94"/>
      <c r="K23" s="94"/>
      <c r="L23" s="94"/>
      <c r="M23" s="94"/>
      <c r="N23" s="61">
        <f t="shared" si="0"/>
        <v>12</v>
      </c>
      <c r="O23" s="100">
        <v>8</v>
      </c>
      <c r="P23" s="100">
        <v>14</v>
      </c>
      <c r="Q23" s="62">
        <v>22</v>
      </c>
      <c r="R23" s="96">
        <v>13</v>
      </c>
      <c r="S23" s="8">
        <v>8</v>
      </c>
      <c r="T23" s="8">
        <v>4</v>
      </c>
      <c r="U23" s="8">
        <v>3</v>
      </c>
      <c r="V23" s="62">
        <v>15</v>
      </c>
      <c r="W23" s="63"/>
      <c r="Y23" s="64">
        <f>MIN(SUMIF($C$15:$U$15,Y$14,$C23:$U23), 100)</f>
        <v>7</v>
      </c>
      <c r="Z23" s="64">
        <f>MIN(SUMIF($C$15:$U$15,Z$14,$C23:$U23), 100)</f>
        <v>5</v>
      </c>
      <c r="AA23" s="64">
        <f>MIN(SUMIF($C$15:$U$15,AA$14,$C23:$U23), 100)</f>
        <v>50</v>
      </c>
      <c r="AB23" s="64"/>
      <c r="AC23" s="64"/>
      <c r="AD23" s="53"/>
      <c r="AE23" s="52">
        <f>MIN(SUMIF($C$15:$U$15,H$3,$C23:$U23)/M$3, 100%)</f>
        <v>0.7</v>
      </c>
      <c r="AF23" s="52">
        <f>MIN(SUMIF($C$15:$U$15,H$4,$C23:$U23)/M$4, 100%)</f>
        <v>0.5</v>
      </c>
      <c r="AG23" s="52">
        <f>MIN(SUMIF($C$15:$U$15,H$5,$C23:$U23)/M$5, 100%)</f>
        <v>0.7142857142857143</v>
      </c>
      <c r="AH23" s="52"/>
      <c r="AI23" s="52"/>
      <c r="AK23" s="8">
        <f t="shared" si="3"/>
        <v>2</v>
      </c>
      <c r="AL23" s="8">
        <f t="shared" si="1"/>
        <v>2</v>
      </c>
      <c r="AM23" s="8">
        <f t="shared" si="1"/>
        <v>2</v>
      </c>
      <c r="AN23" s="8"/>
      <c r="AO23" s="8"/>
      <c r="AQ23" s="8" t="str">
        <f t="shared" si="4"/>
        <v>Att</v>
      </c>
      <c r="AR23" s="8" t="str">
        <f t="shared" si="2"/>
        <v>Att</v>
      </c>
      <c r="AS23" s="8" t="str">
        <f t="shared" si="2"/>
        <v>Att</v>
      </c>
      <c r="AT23" s="11"/>
      <c r="AU23" s="11"/>
      <c r="AW23" s="8">
        <f t="shared" si="5"/>
        <v>2</v>
      </c>
      <c r="AX23" s="8">
        <f t="shared" si="6"/>
        <v>2</v>
      </c>
      <c r="AY23" s="8">
        <f t="shared" si="7"/>
        <v>2</v>
      </c>
      <c r="AZ23" s="8">
        <f t="shared" si="8"/>
        <v>2</v>
      </c>
    </row>
    <row r="24" spans="1:52" ht="15.75" customHeight="1">
      <c r="A24" s="84" t="s">
        <v>113</v>
      </c>
      <c r="B24" s="84" t="s">
        <v>114</v>
      </c>
      <c r="C24" s="92">
        <v>5</v>
      </c>
      <c r="D24" s="92">
        <v>7</v>
      </c>
      <c r="E24" s="94"/>
      <c r="F24" s="94"/>
      <c r="G24" s="94"/>
      <c r="H24" s="94"/>
      <c r="I24" s="94"/>
      <c r="J24" s="94"/>
      <c r="K24" s="94"/>
      <c r="L24" s="94"/>
      <c r="M24" s="94"/>
      <c r="N24" s="61">
        <f t="shared" si="0"/>
        <v>12</v>
      </c>
      <c r="O24" s="100">
        <v>8</v>
      </c>
      <c r="P24" s="100">
        <v>14</v>
      </c>
      <c r="Q24" s="62">
        <v>22</v>
      </c>
      <c r="R24" s="96">
        <v>13</v>
      </c>
      <c r="S24" s="8">
        <v>8</v>
      </c>
      <c r="T24" s="8">
        <v>4</v>
      </c>
      <c r="U24" s="8">
        <v>3</v>
      </c>
      <c r="V24" s="62">
        <v>15</v>
      </c>
      <c r="W24" s="63"/>
      <c r="Y24" s="64">
        <f>MIN(SUMIF($C$15:$U$15,Y$14,$C24:$U24), 100)</f>
        <v>7</v>
      </c>
      <c r="Z24" s="64">
        <f>MIN(SUMIF($C$15:$U$15,Z$14,$C24:$U24), 100)</f>
        <v>5</v>
      </c>
      <c r="AA24" s="64">
        <f>MIN(SUMIF($C$15:$U$15,AA$14,$C24:$U24), 100)</f>
        <v>50</v>
      </c>
      <c r="AB24" s="64"/>
      <c r="AC24" s="64"/>
      <c r="AD24" s="53"/>
      <c r="AE24" s="52">
        <f>MIN(SUMIF($C$15:$U$15,H$3,$C24:$U24)/M$3, 100%)</f>
        <v>0.7</v>
      </c>
      <c r="AF24" s="52">
        <f>MIN(SUMIF($C$15:$U$15,H$4,$C24:$U24)/M$4, 100%)</f>
        <v>0.5</v>
      </c>
      <c r="AG24" s="52">
        <f>MIN(SUMIF($C$15:$U$15,H$5,$C24:$U24)/M$5, 100%)</f>
        <v>0.7142857142857143</v>
      </c>
      <c r="AH24" s="52"/>
      <c r="AI24" s="52"/>
      <c r="AK24" s="8">
        <f t="shared" si="3"/>
        <v>2</v>
      </c>
      <c r="AL24" s="8">
        <f t="shared" si="1"/>
        <v>2</v>
      </c>
      <c r="AM24" s="8">
        <f t="shared" si="1"/>
        <v>2</v>
      </c>
      <c r="AN24" s="8"/>
      <c r="AO24" s="8"/>
      <c r="AQ24" s="8" t="str">
        <f t="shared" si="4"/>
        <v>Att</v>
      </c>
      <c r="AR24" s="8" t="str">
        <f t="shared" si="2"/>
        <v>Att</v>
      </c>
      <c r="AS24" s="8" t="str">
        <f t="shared" si="2"/>
        <v>Att</v>
      </c>
      <c r="AT24" s="11"/>
      <c r="AU24" s="11"/>
      <c r="AW24" s="8">
        <f t="shared" si="5"/>
        <v>2</v>
      </c>
      <c r="AX24" s="8">
        <f t="shared" si="6"/>
        <v>2</v>
      </c>
      <c r="AY24" s="8">
        <f t="shared" si="7"/>
        <v>2</v>
      </c>
      <c r="AZ24" s="8">
        <f t="shared" si="8"/>
        <v>2</v>
      </c>
    </row>
    <row r="25" spans="1:52" ht="14.4">
      <c r="A25" s="84" t="s">
        <v>115</v>
      </c>
      <c r="B25" s="84" t="s">
        <v>116</v>
      </c>
      <c r="C25" s="92">
        <v>6</v>
      </c>
      <c r="D25" s="92">
        <v>6</v>
      </c>
      <c r="E25" s="94"/>
      <c r="F25" s="94"/>
      <c r="G25" s="94"/>
      <c r="H25" s="94"/>
      <c r="I25" s="94"/>
      <c r="J25" s="94"/>
      <c r="K25" s="94"/>
      <c r="L25" s="94"/>
      <c r="M25" s="94"/>
      <c r="N25" s="61">
        <f t="shared" si="0"/>
        <v>12</v>
      </c>
      <c r="O25" s="8">
        <v>10</v>
      </c>
      <c r="P25" s="8">
        <v>15</v>
      </c>
      <c r="Q25" s="62">
        <v>25</v>
      </c>
      <c r="R25" s="96">
        <v>14</v>
      </c>
      <c r="S25" s="8">
        <v>10</v>
      </c>
      <c r="T25" s="8">
        <v>3</v>
      </c>
      <c r="U25" s="8">
        <v>3</v>
      </c>
      <c r="V25" s="62">
        <v>16</v>
      </c>
      <c r="W25" s="63"/>
      <c r="Y25" s="64">
        <f>MIN(SUMIF($C$15:$U$15,Y$14,$C25:$U25), 100)</f>
        <v>6</v>
      </c>
      <c r="Z25" s="64">
        <f>MIN(SUMIF($C$15:$U$15,Z$14,$C25:$U25), 100)</f>
        <v>6</v>
      </c>
      <c r="AA25" s="64">
        <f>MIN(SUMIF($C$15:$U$15,AA$14,$C25:$U25), 100)</f>
        <v>55</v>
      </c>
      <c r="AB25" s="64"/>
      <c r="AC25" s="64"/>
      <c r="AD25" s="53"/>
      <c r="AE25" s="52">
        <f>MIN(SUMIF($C$15:$U$15,H$3,$C25:$U25)/M$3, 100%)</f>
        <v>0.6</v>
      </c>
      <c r="AF25" s="52">
        <f>MIN(SUMIF($C$15:$U$15,H$4,$C25:$U25)/M$4, 100%)</f>
        <v>0.6</v>
      </c>
      <c r="AG25" s="52">
        <f>MIN(SUMIF($C$15:$U$15,H$5,$C25:$U25)/M$5, 100%)</f>
        <v>0.7857142857142857</v>
      </c>
      <c r="AH25" s="52"/>
      <c r="AI25" s="52"/>
      <c r="AK25" s="8">
        <f t="shared" si="3"/>
        <v>2</v>
      </c>
      <c r="AL25" s="8">
        <f t="shared" si="1"/>
        <v>2</v>
      </c>
      <c r="AM25" s="8">
        <f t="shared" si="1"/>
        <v>2</v>
      </c>
      <c r="AN25" s="8"/>
      <c r="AO25" s="8"/>
      <c r="AQ25" s="8" t="str">
        <f t="shared" si="4"/>
        <v>Att</v>
      </c>
      <c r="AR25" s="8" t="str">
        <f t="shared" si="2"/>
        <v>Att</v>
      </c>
      <c r="AS25" s="8" t="str">
        <f t="shared" si="2"/>
        <v>Att</v>
      </c>
      <c r="AT25" s="11"/>
      <c r="AU25" s="11"/>
      <c r="AW25" s="8">
        <f t="shared" si="5"/>
        <v>2</v>
      </c>
      <c r="AX25" s="8">
        <f t="shared" si="6"/>
        <v>2</v>
      </c>
      <c r="AY25" s="8">
        <f t="shared" si="7"/>
        <v>2</v>
      </c>
      <c r="AZ25" s="8">
        <f t="shared" si="8"/>
        <v>2</v>
      </c>
    </row>
    <row r="26" spans="1:52" ht="14.4">
      <c r="A26" s="85" t="s">
        <v>117</v>
      </c>
      <c r="B26" s="85" t="s">
        <v>118</v>
      </c>
      <c r="C26" s="92">
        <v>7</v>
      </c>
      <c r="D26" s="92">
        <v>7</v>
      </c>
      <c r="E26" s="94"/>
      <c r="F26" s="94"/>
      <c r="G26" s="94"/>
      <c r="H26" s="94"/>
      <c r="I26" s="94"/>
      <c r="J26" s="94"/>
      <c r="K26" s="94"/>
      <c r="L26" s="94"/>
      <c r="M26" s="94"/>
      <c r="N26" s="61">
        <f t="shared" si="0"/>
        <v>14</v>
      </c>
      <c r="O26" s="8">
        <v>10</v>
      </c>
      <c r="P26" s="8">
        <v>18</v>
      </c>
      <c r="Q26" s="62">
        <v>28</v>
      </c>
      <c r="R26" s="96">
        <v>16</v>
      </c>
      <c r="S26" s="8">
        <v>10</v>
      </c>
      <c r="T26" s="8">
        <v>3</v>
      </c>
      <c r="U26" s="8">
        <v>3</v>
      </c>
      <c r="V26" s="62">
        <v>16</v>
      </c>
      <c r="W26" s="63"/>
      <c r="Y26" s="64">
        <f>MIN(SUMIF($C$15:$U$15,Y$14,$C26:$U26), 100)</f>
        <v>7</v>
      </c>
      <c r="Z26" s="64">
        <f>MIN(SUMIF($C$15:$U$15,Z$14,$C26:$U26), 100)</f>
        <v>7</v>
      </c>
      <c r="AA26" s="64">
        <f>MIN(SUMIF($C$15:$U$15,AA$14,$C26:$U26), 100)</f>
        <v>60</v>
      </c>
      <c r="AB26" s="64"/>
      <c r="AC26" s="64"/>
      <c r="AD26" s="53"/>
      <c r="AE26" s="52">
        <f>MIN(SUMIF($C$15:$U$15,H$3,$C26:$U26)/M$3, 100%)</f>
        <v>0.7</v>
      </c>
      <c r="AF26" s="52">
        <f>MIN(SUMIF($C$15:$U$15,H$4,$C26:$U26)/M$4, 100%)</f>
        <v>0.7</v>
      </c>
      <c r="AG26" s="52">
        <f>MIN(SUMIF($C$15:$U$15,H$5,$C26:$U26)/M$5, 100%)</f>
        <v>0.8571428571428571</v>
      </c>
      <c r="AH26" s="52"/>
      <c r="AI26" s="52"/>
      <c r="AK26" s="8">
        <f t="shared" si="3"/>
        <v>2</v>
      </c>
      <c r="AL26" s="8">
        <f t="shared" si="1"/>
        <v>2</v>
      </c>
      <c r="AM26" s="8">
        <f t="shared" si="1"/>
        <v>2</v>
      </c>
      <c r="AN26" s="8"/>
      <c r="AO26" s="8"/>
      <c r="AQ26" s="8" t="str">
        <f t="shared" si="4"/>
        <v>Att</v>
      </c>
      <c r="AR26" s="8" t="str">
        <f t="shared" si="2"/>
        <v>Att</v>
      </c>
      <c r="AS26" s="8" t="str">
        <f t="shared" si="2"/>
        <v>Att</v>
      </c>
      <c r="AT26" s="11"/>
      <c r="AU26" s="11"/>
      <c r="AW26" s="8">
        <f t="shared" si="5"/>
        <v>2</v>
      </c>
      <c r="AX26" s="8">
        <f t="shared" si="6"/>
        <v>2</v>
      </c>
      <c r="AY26" s="8">
        <f t="shared" si="7"/>
        <v>2</v>
      </c>
      <c r="AZ26" s="8">
        <f t="shared" si="8"/>
        <v>2</v>
      </c>
    </row>
    <row r="27" spans="1:52" ht="14.4">
      <c r="A27" s="85" t="s">
        <v>119</v>
      </c>
      <c r="B27" s="85" t="s">
        <v>120</v>
      </c>
      <c r="C27" s="92">
        <v>5</v>
      </c>
      <c r="D27" s="92">
        <v>5</v>
      </c>
      <c r="E27" s="94"/>
      <c r="F27" s="94"/>
      <c r="G27" s="94"/>
      <c r="H27" s="94"/>
      <c r="I27" s="94"/>
      <c r="J27" s="94"/>
      <c r="K27" s="94"/>
      <c r="L27" s="94"/>
      <c r="M27" s="94"/>
      <c r="N27" s="61">
        <f>SUM(C27:M27)</f>
        <v>10</v>
      </c>
      <c r="O27" s="8">
        <v>10</v>
      </c>
      <c r="P27" s="8">
        <v>16</v>
      </c>
      <c r="Q27" s="62">
        <v>26</v>
      </c>
      <c r="R27" s="96">
        <v>14</v>
      </c>
      <c r="S27" s="8">
        <v>8</v>
      </c>
      <c r="T27" s="8">
        <v>4</v>
      </c>
      <c r="U27" s="8">
        <v>3</v>
      </c>
      <c r="V27" s="62">
        <v>15</v>
      </c>
      <c r="W27" s="63"/>
      <c r="Y27" s="64">
        <f>MIN(SUMIF($C$15:$U$15,Y$14,$C27:$U27), 100)</f>
        <v>5</v>
      </c>
      <c r="Z27" s="64">
        <f>MIN(SUMIF($C$15:$U$15,Z$14,$C27:$U27), 100)</f>
        <v>5</v>
      </c>
      <c r="AA27" s="64">
        <f>MIN(SUMIF($C$15:$U$15,AA$14,$C27:$U27), 100)</f>
        <v>55</v>
      </c>
      <c r="AB27" s="64"/>
      <c r="AC27" s="64"/>
      <c r="AD27" s="53"/>
      <c r="AE27" s="52">
        <f>MIN(SUMIF($C$15:$U$15,H$3,$C27:$U27)/M$3, 100%)</f>
        <v>0.5</v>
      </c>
      <c r="AF27" s="52">
        <f>MIN(SUMIF($C$15:$U$15,H$4,$C27:$U27)/M$4, 100%)</f>
        <v>0.5</v>
      </c>
      <c r="AG27" s="52">
        <f>MIN(SUMIF($C$15:$U$15,H$5,$C27:$U27)/M$5, 100%)</f>
        <v>0.7857142857142857</v>
      </c>
      <c r="AH27" s="52"/>
      <c r="AI27" s="52"/>
      <c r="AK27" s="8">
        <f t="shared" si="3"/>
        <v>2</v>
      </c>
      <c r="AL27" s="8">
        <f t="shared" si="1"/>
        <v>2</v>
      </c>
      <c r="AM27" s="8">
        <f t="shared" si="1"/>
        <v>2</v>
      </c>
      <c r="AN27" s="8"/>
      <c r="AO27" s="8"/>
      <c r="AQ27" s="8" t="str">
        <f t="shared" si="4"/>
        <v>Att</v>
      </c>
      <c r="AR27" s="8" t="str">
        <f t="shared" si="2"/>
        <v>Att</v>
      </c>
      <c r="AS27" s="8" t="str">
        <f t="shared" si="2"/>
        <v>Att</v>
      </c>
      <c r="AT27" s="11"/>
      <c r="AU27" s="11"/>
      <c r="AW27" s="8">
        <f t="shared" si="5"/>
        <v>2</v>
      </c>
      <c r="AX27" s="8">
        <f t="shared" si="6"/>
        <v>2</v>
      </c>
      <c r="AY27" s="8">
        <f t="shared" si="7"/>
        <v>2</v>
      </c>
      <c r="AZ27" s="8">
        <f t="shared" si="8"/>
        <v>2</v>
      </c>
    </row>
    <row r="28" spans="1:52" ht="14.4">
      <c r="A28" s="84" t="s">
        <v>121</v>
      </c>
      <c r="B28" s="84" t="s">
        <v>122</v>
      </c>
      <c r="C28" s="92">
        <v>5</v>
      </c>
      <c r="D28" s="92">
        <v>7</v>
      </c>
      <c r="E28" s="94"/>
      <c r="F28" s="94"/>
      <c r="G28" s="94"/>
      <c r="H28" s="94"/>
      <c r="I28" s="94"/>
      <c r="J28" s="94"/>
      <c r="K28" s="94"/>
      <c r="L28" s="94"/>
      <c r="M28" s="94"/>
      <c r="N28" s="61">
        <f t="shared" si="0"/>
        <v>12</v>
      </c>
      <c r="O28" s="8">
        <v>10</v>
      </c>
      <c r="P28" s="8">
        <v>18</v>
      </c>
      <c r="Q28" s="62">
        <v>28</v>
      </c>
      <c r="R28" s="96">
        <v>15</v>
      </c>
      <c r="S28" s="8">
        <v>8</v>
      </c>
      <c r="T28" s="8">
        <v>4</v>
      </c>
      <c r="U28" s="8">
        <v>3</v>
      </c>
      <c r="V28" s="62">
        <v>15</v>
      </c>
      <c r="W28" s="63"/>
      <c r="Y28" s="64">
        <f>MIN(SUMIF($C$15:$U$15,Y$14,$C28:$U28), 100)</f>
        <v>7</v>
      </c>
      <c r="Z28" s="64">
        <f>MIN(SUMIF($C$15:$U$15,Z$14,$C28:$U28), 100)</f>
        <v>5</v>
      </c>
      <c r="AA28" s="64">
        <f>MIN(SUMIF($C$15:$U$15,AA$14,$C28:$U28), 100)</f>
        <v>58</v>
      </c>
      <c r="AB28" s="64"/>
      <c r="AC28" s="64"/>
      <c r="AD28" s="53"/>
      <c r="AE28" s="52">
        <f>MIN(SUMIF($C$15:$U$15,H$3,$C28:$U28)/M$3, 100%)</f>
        <v>0.7</v>
      </c>
      <c r="AF28" s="52">
        <f>MIN(SUMIF($C$15:$U$15,H$4,$C28:$U28)/M$4, 100%)</f>
        <v>0.5</v>
      </c>
      <c r="AG28" s="52">
        <f>MIN(SUMIF($C$15:$U$15,H$5,$C28:$U28)/M$5, 100%)</f>
        <v>0.82857142857142863</v>
      </c>
      <c r="AH28" s="52"/>
      <c r="AI28" s="52"/>
      <c r="AK28" s="8">
        <f t="shared" si="3"/>
        <v>2</v>
      </c>
      <c r="AL28" s="8">
        <f t="shared" si="1"/>
        <v>2</v>
      </c>
      <c r="AM28" s="8">
        <f t="shared" si="1"/>
        <v>2</v>
      </c>
      <c r="AN28" s="8"/>
      <c r="AO28" s="8"/>
      <c r="AQ28" s="8" t="str">
        <f t="shared" si="4"/>
        <v>Att</v>
      </c>
      <c r="AR28" s="8" t="str">
        <f t="shared" si="2"/>
        <v>Att</v>
      </c>
      <c r="AS28" s="8" t="str">
        <f t="shared" si="2"/>
        <v>Att</v>
      </c>
      <c r="AT28" s="11"/>
      <c r="AU28" s="11"/>
      <c r="AW28" s="8">
        <f t="shared" si="5"/>
        <v>2</v>
      </c>
      <c r="AX28" s="8">
        <f t="shared" si="6"/>
        <v>2</v>
      </c>
      <c r="AY28" s="8">
        <f t="shared" si="7"/>
        <v>2</v>
      </c>
      <c r="AZ28" s="8">
        <f t="shared" si="8"/>
        <v>2</v>
      </c>
    </row>
    <row r="29" spans="1:52" ht="14.4">
      <c r="A29" s="84" t="s">
        <v>123</v>
      </c>
      <c r="B29" s="84" t="s">
        <v>124</v>
      </c>
      <c r="C29" s="92">
        <v>7</v>
      </c>
      <c r="D29" s="92">
        <v>7</v>
      </c>
      <c r="E29" s="94"/>
      <c r="F29" s="94"/>
      <c r="G29" s="94"/>
      <c r="H29" s="94"/>
      <c r="I29" s="94"/>
      <c r="J29" s="94"/>
      <c r="K29" s="94"/>
      <c r="L29" s="94"/>
      <c r="M29" s="94"/>
      <c r="N29" s="61">
        <f>SUM(C29:M29)</f>
        <v>14</v>
      </c>
      <c r="O29" s="8">
        <v>10</v>
      </c>
      <c r="P29" s="8">
        <v>15</v>
      </c>
      <c r="Q29" s="62">
        <v>25</v>
      </c>
      <c r="R29" s="96">
        <v>15</v>
      </c>
      <c r="S29" s="8">
        <v>10</v>
      </c>
      <c r="T29" s="8">
        <v>3</v>
      </c>
      <c r="U29" s="8">
        <v>3</v>
      </c>
      <c r="V29" s="62">
        <v>16</v>
      </c>
      <c r="W29" s="63"/>
      <c r="Y29" s="64">
        <f>MIN(SUMIF($C$15:$U$15,Y$14,$C29:$U29), 100)</f>
        <v>7</v>
      </c>
      <c r="Z29" s="64">
        <f>MIN(SUMIF($C$15:$U$15,Z$14,$C29:$U29), 100)</f>
        <v>7</v>
      </c>
      <c r="AA29" s="64">
        <f>MIN(SUMIF($C$15:$U$15,AA$14,$C29:$U29), 100)</f>
        <v>56</v>
      </c>
      <c r="AB29" s="64"/>
      <c r="AC29" s="64"/>
      <c r="AD29" s="53"/>
      <c r="AE29" s="52">
        <f>MIN(SUMIF($C$15:$U$15,H$3,$C29:$U29)/M$3, 100%)</f>
        <v>0.7</v>
      </c>
      <c r="AF29" s="52">
        <f>MIN(SUMIF($C$15:$U$15,H$4,$C29:$U29)/M$4, 100%)</f>
        <v>0.7</v>
      </c>
      <c r="AG29" s="52">
        <f>MIN(SUMIF($C$15:$U$15,H$5,$C29:$U29)/M$5, 100%)</f>
        <v>0.8</v>
      </c>
      <c r="AH29" s="52"/>
      <c r="AI29" s="52"/>
      <c r="AK29" s="8">
        <f t="shared" si="3"/>
        <v>2</v>
      </c>
      <c r="AL29" s="8">
        <f t="shared" si="1"/>
        <v>2</v>
      </c>
      <c r="AM29" s="8">
        <f t="shared" si="1"/>
        <v>2</v>
      </c>
      <c r="AN29" s="8"/>
      <c r="AO29" s="8"/>
      <c r="AQ29" s="8" t="str">
        <f t="shared" si="4"/>
        <v>Att</v>
      </c>
      <c r="AR29" s="8" t="str">
        <f t="shared" si="2"/>
        <v>Att</v>
      </c>
      <c r="AS29" s="8" t="str">
        <f t="shared" si="2"/>
        <v>Att</v>
      </c>
      <c r="AT29" s="11"/>
      <c r="AU29" s="11"/>
      <c r="AW29" s="8">
        <f t="shared" si="5"/>
        <v>2</v>
      </c>
      <c r="AX29" s="8">
        <f t="shared" si="6"/>
        <v>2</v>
      </c>
      <c r="AY29" s="8">
        <f t="shared" si="7"/>
        <v>2</v>
      </c>
      <c r="AZ29" s="8">
        <f t="shared" si="8"/>
        <v>2</v>
      </c>
    </row>
    <row r="30" spans="1:52" ht="14.4">
      <c r="A30" s="84" t="s">
        <v>125</v>
      </c>
      <c r="B30" s="84" t="s">
        <v>126</v>
      </c>
      <c r="C30" s="92">
        <v>7</v>
      </c>
      <c r="D30" s="92">
        <v>7</v>
      </c>
      <c r="E30" s="94"/>
      <c r="F30" s="94"/>
      <c r="G30" s="94"/>
      <c r="H30" s="94"/>
      <c r="I30" s="94"/>
      <c r="J30" s="94"/>
      <c r="K30" s="94"/>
      <c r="L30" s="94"/>
      <c r="M30" s="94"/>
      <c r="N30" s="61">
        <f>SUM(C30:M30)</f>
        <v>14</v>
      </c>
      <c r="O30" s="8">
        <v>10</v>
      </c>
      <c r="P30" s="8">
        <v>15</v>
      </c>
      <c r="Q30" s="62">
        <v>25</v>
      </c>
      <c r="R30" s="96">
        <v>15</v>
      </c>
      <c r="S30" s="8">
        <v>10</v>
      </c>
      <c r="T30" s="8">
        <v>3</v>
      </c>
      <c r="U30" s="8">
        <v>3</v>
      </c>
      <c r="V30" s="62">
        <v>16</v>
      </c>
      <c r="W30" s="63"/>
      <c r="Y30" s="64">
        <f>MIN(SUMIF($C$15:$U$15,Y$14,$C30:$U30), 100)</f>
        <v>7</v>
      </c>
      <c r="Z30" s="64">
        <f>MIN(SUMIF($C$15:$U$15,Z$14,$C30:$U30), 100)</f>
        <v>7</v>
      </c>
      <c r="AA30" s="64">
        <f>MIN(SUMIF($C$15:$U$15,AA$14,$C30:$U30), 100)</f>
        <v>56</v>
      </c>
      <c r="AB30" s="64"/>
      <c r="AC30" s="64"/>
      <c r="AD30" s="53"/>
      <c r="AE30" s="52">
        <f>MIN(SUMIF($C$15:$U$15,H$3,$C30:$U30)/M$3, 100%)</f>
        <v>0.7</v>
      </c>
      <c r="AF30" s="52">
        <f>MIN(SUMIF($C$15:$U$15,H$4,$C30:$U30)/M$4, 100%)</f>
        <v>0.7</v>
      </c>
      <c r="AG30" s="52">
        <f>MIN(SUMIF($C$15:$U$15,H$5,$C30:$U30)/M$5, 100%)</f>
        <v>0.8</v>
      </c>
      <c r="AH30" s="52"/>
      <c r="AI30" s="52"/>
      <c r="AK30" s="8">
        <f t="shared" si="3"/>
        <v>2</v>
      </c>
      <c r="AL30" s="8">
        <f t="shared" si="1"/>
        <v>2</v>
      </c>
      <c r="AM30" s="8">
        <f t="shared" si="1"/>
        <v>2</v>
      </c>
      <c r="AN30" s="8"/>
      <c r="AO30" s="8"/>
      <c r="AQ30" s="8" t="str">
        <f t="shared" si="4"/>
        <v>Att</v>
      </c>
      <c r="AR30" s="8" t="str">
        <f t="shared" si="2"/>
        <v>Att</v>
      </c>
      <c r="AS30" s="8" t="str">
        <f t="shared" si="2"/>
        <v>Att</v>
      </c>
      <c r="AT30" s="11"/>
      <c r="AU30" s="11"/>
      <c r="AW30" s="8">
        <f t="shared" si="5"/>
        <v>2</v>
      </c>
      <c r="AX30" s="8">
        <f t="shared" si="6"/>
        <v>2</v>
      </c>
      <c r="AY30" s="8">
        <f t="shared" si="7"/>
        <v>2</v>
      </c>
      <c r="AZ30" s="8">
        <f t="shared" si="8"/>
        <v>2</v>
      </c>
    </row>
    <row r="31" spans="1:52" ht="14.4">
      <c r="A31" s="84" t="s">
        <v>127</v>
      </c>
      <c r="B31" s="84" t="s">
        <v>128</v>
      </c>
      <c r="C31" s="92">
        <v>7</v>
      </c>
      <c r="D31" s="92">
        <v>7</v>
      </c>
      <c r="E31" s="94"/>
      <c r="F31" s="94"/>
      <c r="G31" s="94"/>
      <c r="H31" s="94"/>
      <c r="I31" s="94"/>
      <c r="J31" s="94"/>
      <c r="K31" s="94"/>
      <c r="L31" s="94"/>
      <c r="M31" s="94"/>
      <c r="N31" s="61">
        <f t="shared" si="0"/>
        <v>14</v>
      </c>
      <c r="O31" s="8">
        <v>10</v>
      </c>
      <c r="P31" s="8">
        <v>15</v>
      </c>
      <c r="Q31" s="62">
        <v>25</v>
      </c>
      <c r="R31" s="96">
        <v>14</v>
      </c>
      <c r="S31" s="8">
        <v>7</v>
      </c>
      <c r="T31" s="8">
        <v>3</v>
      </c>
      <c r="U31" s="8">
        <v>3</v>
      </c>
      <c r="V31" s="62">
        <v>13</v>
      </c>
      <c r="W31" s="63"/>
      <c r="Y31" s="64">
        <f>MIN(SUMIF($C$15:$U$15,Y$14,$C31:$U31), 100)</f>
        <v>7</v>
      </c>
      <c r="Z31" s="64">
        <f>MIN(SUMIF($C$15:$U$15,Z$14,$C31:$U31), 100)</f>
        <v>7</v>
      </c>
      <c r="AA31" s="64">
        <f>MIN(SUMIF($C$15:$U$15,AA$14,$C31:$U31), 100)</f>
        <v>52</v>
      </c>
      <c r="AB31" s="64"/>
      <c r="AC31" s="64"/>
      <c r="AD31" s="53"/>
      <c r="AE31" s="52">
        <f>MIN(SUMIF($C$15:$U$15,H$3,$C31:$U31)/M$3, 100%)</f>
        <v>0.7</v>
      </c>
      <c r="AF31" s="52">
        <f>MIN(SUMIF($C$15:$U$15,H$4,$C31:$U31)/M$4, 100%)</f>
        <v>0.7</v>
      </c>
      <c r="AG31" s="52">
        <f>MIN(SUMIF($C$15:$U$15,H$5,$C31:$U31)/M$5, 100%)</f>
        <v>0.74285714285714288</v>
      </c>
      <c r="AH31" s="52"/>
      <c r="AI31" s="52"/>
      <c r="AK31" s="8">
        <f t="shared" si="3"/>
        <v>2</v>
      </c>
      <c r="AL31" s="8">
        <f t="shared" si="1"/>
        <v>2</v>
      </c>
      <c r="AM31" s="8">
        <f t="shared" si="1"/>
        <v>2</v>
      </c>
      <c r="AN31" s="8"/>
      <c r="AO31" s="8"/>
      <c r="AQ31" s="8" t="str">
        <f t="shared" si="4"/>
        <v>Att</v>
      </c>
      <c r="AR31" s="8" t="str">
        <f t="shared" si="2"/>
        <v>Att</v>
      </c>
      <c r="AS31" s="8" t="str">
        <f t="shared" si="2"/>
        <v>Att</v>
      </c>
      <c r="AT31" s="11"/>
      <c r="AU31" s="11"/>
      <c r="AW31" s="8">
        <f t="shared" si="5"/>
        <v>2</v>
      </c>
      <c r="AX31" s="8">
        <f t="shared" si="6"/>
        <v>2</v>
      </c>
      <c r="AY31" s="8">
        <f t="shared" si="7"/>
        <v>2</v>
      </c>
      <c r="AZ31" s="8">
        <f t="shared" si="8"/>
        <v>2</v>
      </c>
    </row>
    <row r="32" spans="1:52" ht="14.4">
      <c r="A32" s="84" t="s">
        <v>129</v>
      </c>
      <c r="B32" s="84" t="s">
        <v>130</v>
      </c>
      <c r="C32" s="92">
        <v>7</v>
      </c>
      <c r="D32" s="92">
        <v>7</v>
      </c>
      <c r="E32" s="94"/>
      <c r="F32" s="94"/>
      <c r="G32" s="94"/>
      <c r="H32" s="94"/>
      <c r="I32" s="94"/>
      <c r="J32" s="94"/>
      <c r="K32" s="94"/>
      <c r="L32" s="94"/>
      <c r="M32" s="94"/>
      <c r="N32" s="61">
        <f t="shared" si="0"/>
        <v>14</v>
      </c>
      <c r="O32" s="8">
        <v>10</v>
      </c>
      <c r="P32" s="8">
        <v>15</v>
      </c>
      <c r="Q32" s="62">
        <v>25</v>
      </c>
      <c r="R32" s="96">
        <v>14</v>
      </c>
      <c r="S32" s="8">
        <v>7</v>
      </c>
      <c r="T32" s="8">
        <v>3</v>
      </c>
      <c r="U32" s="8">
        <v>3</v>
      </c>
      <c r="V32" s="62">
        <v>13</v>
      </c>
      <c r="W32" s="63"/>
      <c r="Y32" s="64">
        <f>MIN(SUMIF($C$15:$U$15,Y$14,$C32:$U32), 100)</f>
        <v>7</v>
      </c>
      <c r="Z32" s="64">
        <f>MIN(SUMIF($C$15:$U$15,Z$14,$C32:$U32), 100)</f>
        <v>7</v>
      </c>
      <c r="AA32" s="64">
        <f>MIN(SUMIF($C$15:$U$15,AA$14,$C32:$U32), 100)</f>
        <v>52</v>
      </c>
      <c r="AB32" s="64"/>
      <c r="AC32" s="64"/>
      <c r="AD32" s="53"/>
      <c r="AE32" s="52">
        <f>MIN(SUMIF($C$15:$U$15,H$3,$C32:$U32)/M$3, 100%)</f>
        <v>0.7</v>
      </c>
      <c r="AF32" s="52">
        <f>MIN(SUMIF($C$15:$U$15,H$4,$C32:$U32)/M$4, 100%)</f>
        <v>0.7</v>
      </c>
      <c r="AG32" s="52">
        <f>MIN(SUMIF($C$15:$U$15,H$5,$C32:$U32)/M$5, 100%)</f>
        <v>0.74285714285714288</v>
      </c>
      <c r="AH32" s="52"/>
      <c r="AI32" s="52"/>
      <c r="AK32" s="8">
        <f t="shared" si="3"/>
        <v>2</v>
      </c>
      <c r="AL32" s="8">
        <f t="shared" si="1"/>
        <v>2</v>
      </c>
      <c r="AM32" s="8">
        <f t="shared" si="1"/>
        <v>2</v>
      </c>
      <c r="AN32" s="8"/>
      <c r="AO32" s="8"/>
      <c r="AQ32" s="8" t="str">
        <f t="shared" si="4"/>
        <v>Att</v>
      </c>
      <c r="AR32" s="8" t="str">
        <f t="shared" si="2"/>
        <v>Att</v>
      </c>
      <c r="AS32" s="8" t="str">
        <f t="shared" si="2"/>
        <v>Att</v>
      </c>
      <c r="AT32" s="11"/>
      <c r="AU32" s="11"/>
      <c r="AW32" s="8">
        <f t="shared" si="5"/>
        <v>2</v>
      </c>
      <c r="AX32" s="8">
        <f t="shared" si="6"/>
        <v>2</v>
      </c>
      <c r="AY32" s="8">
        <f t="shared" si="7"/>
        <v>2</v>
      </c>
      <c r="AZ32" s="8">
        <f t="shared" si="8"/>
        <v>2</v>
      </c>
    </row>
    <row r="33" spans="1:52" ht="14.4">
      <c r="A33" s="84" t="s">
        <v>131</v>
      </c>
      <c r="B33" s="84" t="s">
        <v>132</v>
      </c>
      <c r="C33" s="92">
        <v>5</v>
      </c>
      <c r="D33" s="92">
        <v>7</v>
      </c>
      <c r="E33" s="94"/>
      <c r="F33" s="94"/>
      <c r="G33" s="94"/>
      <c r="H33" s="94"/>
      <c r="I33" s="94"/>
      <c r="J33" s="94"/>
      <c r="K33" s="94"/>
      <c r="L33" s="94"/>
      <c r="M33" s="94"/>
      <c r="N33" s="61">
        <f t="shared" si="0"/>
        <v>12</v>
      </c>
      <c r="O33" s="100">
        <v>8</v>
      </c>
      <c r="P33" s="100">
        <v>14</v>
      </c>
      <c r="Q33" s="62">
        <v>22</v>
      </c>
      <c r="R33" s="96">
        <v>15</v>
      </c>
      <c r="S33" s="8">
        <v>8</v>
      </c>
      <c r="T33" s="8">
        <v>3</v>
      </c>
      <c r="U33" s="8">
        <v>3</v>
      </c>
      <c r="V33" s="62">
        <v>14</v>
      </c>
      <c r="W33" s="63"/>
      <c r="Y33" s="64">
        <f>MIN(SUMIF($C$15:$U$15,Y$14,$C33:$U33), 100)</f>
        <v>7</v>
      </c>
      <c r="Z33" s="64">
        <f>MIN(SUMIF($C$15:$U$15,Z$14,$C33:$U33), 100)</f>
        <v>5</v>
      </c>
      <c r="AA33" s="64">
        <f>MIN(SUMIF($C$15:$U$15,AA$14,$C33:$U33), 100)</f>
        <v>51</v>
      </c>
      <c r="AB33" s="64"/>
      <c r="AC33" s="64"/>
      <c r="AD33" s="53"/>
      <c r="AE33" s="52">
        <f>MIN(SUMIF($C$15:$U$15,H$3,$C33:$U33)/M$3, 100%)</f>
        <v>0.7</v>
      </c>
      <c r="AF33" s="52">
        <f>MIN(SUMIF($C$15:$U$15,H$4,$C33:$U33)/M$4, 100%)</f>
        <v>0.5</v>
      </c>
      <c r="AG33" s="52">
        <f>MIN(SUMIF($C$15:$U$15,H$5,$C33:$U33)/M$5, 100%)</f>
        <v>0.72857142857142854</v>
      </c>
      <c r="AH33" s="52"/>
      <c r="AI33" s="52"/>
      <c r="AK33" s="8">
        <f t="shared" si="3"/>
        <v>2</v>
      </c>
      <c r="AL33" s="8">
        <f t="shared" si="3"/>
        <v>2</v>
      </c>
      <c r="AM33" s="8">
        <f t="shared" si="3"/>
        <v>2</v>
      </c>
      <c r="AN33" s="8"/>
      <c r="AO33" s="8"/>
      <c r="AQ33" s="8" t="str">
        <f t="shared" si="4"/>
        <v>Att</v>
      </c>
      <c r="AR33" s="8" t="str">
        <f t="shared" si="4"/>
        <v>Att</v>
      </c>
      <c r="AS33" s="8" t="str">
        <f t="shared" si="4"/>
        <v>Att</v>
      </c>
      <c r="AT33" s="11"/>
      <c r="AU33" s="11"/>
      <c r="AW33" s="8">
        <f t="shared" si="5"/>
        <v>2</v>
      </c>
      <c r="AX33" s="8">
        <f t="shared" si="6"/>
        <v>2</v>
      </c>
      <c r="AY33" s="8">
        <f t="shared" si="7"/>
        <v>2</v>
      </c>
      <c r="AZ33" s="8">
        <f t="shared" si="8"/>
        <v>2</v>
      </c>
    </row>
    <row r="34" spans="1:52" ht="14.4">
      <c r="A34" s="84" t="s">
        <v>133</v>
      </c>
      <c r="B34" s="84" t="s">
        <v>134</v>
      </c>
      <c r="C34" s="92">
        <v>5</v>
      </c>
      <c r="D34" s="92">
        <v>7</v>
      </c>
      <c r="E34" s="94"/>
      <c r="F34" s="94"/>
      <c r="G34" s="94"/>
      <c r="H34" s="94"/>
      <c r="I34" s="94"/>
      <c r="J34" s="94"/>
      <c r="K34" s="94"/>
      <c r="L34" s="94"/>
      <c r="M34" s="94"/>
      <c r="N34" s="61">
        <f t="shared" ref="N34:N51" si="9">SUM(C34:M34)</f>
        <v>12</v>
      </c>
      <c r="O34" s="100">
        <v>8</v>
      </c>
      <c r="P34" s="100">
        <v>14</v>
      </c>
      <c r="Q34" s="62">
        <v>22</v>
      </c>
      <c r="R34" s="96">
        <v>12</v>
      </c>
      <c r="S34" s="8">
        <v>8</v>
      </c>
      <c r="T34" s="8">
        <v>3</v>
      </c>
      <c r="U34" s="8">
        <v>3</v>
      </c>
      <c r="V34" s="62">
        <v>14</v>
      </c>
      <c r="W34" s="63"/>
      <c r="Y34" s="64">
        <f>MIN(SUMIF($C$15:$U$15,Y$14,$C34:$U34), 100)</f>
        <v>7</v>
      </c>
      <c r="Z34" s="64">
        <f>MIN(SUMIF($C$15:$U$15,Z$14,$C34:$U34), 100)</f>
        <v>5</v>
      </c>
      <c r="AA34" s="64">
        <f>MIN(SUMIF($C$15:$U$15,AA$14,$C34:$U34), 100)</f>
        <v>48</v>
      </c>
      <c r="AB34" s="64"/>
      <c r="AC34" s="64"/>
      <c r="AD34" s="53"/>
      <c r="AE34" s="52">
        <f>MIN(SUMIF($C$15:$U$15,H$3,$C34:$U34)/M$3, 100%)</f>
        <v>0.7</v>
      </c>
      <c r="AF34" s="52">
        <f>MIN(SUMIF($C$15:$U$15,H$4,$C34:$U34)/M$4, 100%)</f>
        <v>0.5</v>
      </c>
      <c r="AG34" s="52">
        <f>MIN(SUMIF($C$15:$U$15,H$5,$C34:$U34)/M$5, 100%)</f>
        <v>0.68571428571428572</v>
      </c>
      <c r="AH34" s="52"/>
      <c r="AI34" s="52"/>
      <c r="AK34" s="8">
        <f t="shared" si="3"/>
        <v>2</v>
      </c>
      <c r="AL34" s="8">
        <f t="shared" si="3"/>
        <v>2</v>
      </c>
      <c r="AM34" s="8">
        <f t="shared" si="3"/>
        <v>2</v>
      </c>
      <c r="AN34" s="8"/>
      <c r="AO34" s="8"/>
      <c r="AQ34" s="8" t="str">
        <f t="shared" si="4"/>
        <v>Att</v>
      </c>
      <c r="AR34" s="8" t="str">
        <f t="shared" si="4"/>
        <v>Att</v>
      </c>
      <c r="AS34" s="8" t="str">
        <f t="shared" si="4"/>
        <v>Att</v>
      </c>
      <c r="AT34" s="11"/>
      <c r="AU34" s="11"/>
      <c r="AW34" s="8">
        <f t="shared" si="5"/>
        <v>2</v>
      </c>
      <c r="AX34" s="8">
        <f t="shared" si="6"/>
        <v>2</v>
      </c>
      <c r="AY34" s="8">
        <f t="shared" si="7"/>
        <v>2</v>
      </c>
      <c r="AZ34" s="8">
        <f t="shared" si="8"/>
        <v>2</v>
      </c>
    </row>
    <row r="35" spans="1:52" ht="14.4">
      <c r="A35" s="84" t="s">
        <v>135</v>
      </c>
      <c r="B35" s="84" t="s">
        <v>136</v>
      </c>
      <c r="C35" s="92">
        <v>7</v>
      </c>
      <c r="D35" s="92">
        <v>8</v>
      </c>
      <c r="E35" s="94"/>
      <c r="F35" s="94"/>
      <c r="G35" s="94"/>
      <c r="H35" s="94"/>
      <c r="I35" s="94"/>
      <c r="J35" s="94"/>
      <c r="K35" s="94"/>
      <c r="L35" s="94"/>
      <c r="M35" s="94"/>
      <c r="N35" s="61">
        <f t="shared" si="9"/>
        <v>15</v>
      </c>
      <c r="O35" s="8">
        <v>10</v>
      </c>
      <c r="P35" s="8">
        <v>16</v>
      </c>
      <c r="Q35" s="62">
        <v>26</v>
      </c>
      <c r="R35" s="96">
        <v>15</v>
      </c>
      <c r="S35" s="8">
        <v>8</v>
      </c>
      <c r="T35" s="8">
        <v>3</v>
      </c>
      <c r="U35" s="8">
        <v>3</v>
      </c>
      <c r="V35" s="62">
        <v>14</v>
      </c>
      <c r="W35" s="63"/>
      <c r="Y35" s="64">
        <f>MIN(SUMIF($C$15:$U$15,Y$14,$C35:$U35), 100)</f>
        <v>8</v>
      </c>
      <c r="Z35" s="64">
        <f>MIN(SUMIF($C$15:$U$15,Z$14,$C35:$U35), 100)</f>
        <v>7</v>
      </c>
      <c r="AA35" s="64">
        <f>MIN(SUMIF($C$15:$U$15,AA$14,$C35:$U35), 100)</f>
        <v>55</v>
      </c>
      <c r="AB35" s="64"/>
      <c r="AC35" s="64"/>
      <c r="AD35" s="53"/>
      <c r="AE35" s="52">
        <f>MIN(SUMIF($C$15:$U$15,H$3,$C35:$U35)/M$3, 100%)</f>
        <v>0.8</v>
      </c>
      <c r="AF35" s="52">
        <f>MIN(SUMIF($C$15:$U$15,H$4,$C35:$U35)/M$4, 100%)</f>
        <v>0.7</v>
      </c>
      <c r="AG35" s="52">
        <f>MIN(SUMIF($C$15:$U$15,H$5,$C35:$U35)/M$5, 100%)</f>
        <v>0.7857142857142857</v>
      </c>
      <c r="AH35" s="52"/>
      <c r="AI35" s="52"/>
      <c r="AK35" s="8">
        <f t="shared" si="3"/>
        <v>2</v>
      </c>
      <c r="AL35" s="8">
        <f t="shared" si="3"/>
        <v>2</v>
      </c>
      <c r="AM35" s="8">
        <f t="shared" si="3"/>
        <v>2</v>
      </c>
      <c r="AN35" s="8"/>
      <c r="AO35" s="8"/>
      <c r="AQ35" s="8" t="str">
        <f t="shared" si="4"/>
        <v>Att</v>
      </c>
      <c r="AR35" s="8" t="str">
        <f t="shared" si="4"/>
        <v>Att</v>
      </c>
      <c r="AS35" s="8" t="str">
        <f t="shared" si="4"/>
        <v>Att</v>
      </c>
      <c r="AT35" s="11"/>
      <c r="AU35" s="11"/>
      <c r="AW35" s="8">
        <f t="shared" si="5"/>
        <v>2</v>
      </c>
      <c r="AX35" s="8">
        <f t="shared" si="6"/>
        <v>2</v>
      </c>
      <c r="AY35" s="8">
        <f t="shared" si="7"/>
        <v>2</v>
      </c>
      <c r="AZ35" s="8">
        <f t="shared" si="8"/>
        <v>2</v>
      </c>
    </row>
    <row r="36" spans="1:52" ht="14.4">
      <c r="A36" s="84" t="s">
        <v>137</v>
      </c>
      <c r="B36" s="84" t="s">
        <v>138</v>
      </c>
      <c r="C36" s="92">
        <v>5</v>
      </c>
      <c r="D36" s="92">
        <v>5</v>
      </c>
      <c r="E36" s="94"/>
      <c r="F36" s="94"/>
      <c r="G36" s="94"/>
      <c r="H36" s="94"/>
      <c r="I36" s="94"/>
      <c r="J36" s="94"/>
      <c r="K36" s="94"/>
      <c r="L36" s="94"/>
      <c r="M36" s="94"/>
      <c r="N36" s="61">
        <f t="shared" si="9"/>
        <v>10</v>
      </c>
      <c r="O36" s="8">
        <v>10</v>
      </c>
      <c r="P36" s="8">
        <v>15</v>
      </c>
      <c r="Q36" s="62">
        <v>25</v>
      </c>
      <c r="R36" s="96">
        <v>16</v>
      </c>
      <c r="S36" s="8">
        <v>8</v>
      </c>
      <c r="T36" s="8">
        <v>3</v>
      </c>
      <c r="U36" s="8">
        <v>3</v>
      </c>
      <c r="V36" s="62">
        <v>14</v>
      </c>
      <c r="W36" s="63"/>
      <c r="Y36" s="64">
        <f>MIN(SUMIF($C$15:$U$15,Y$14,$C36:$U36), 100)</f>
        <v>5</v>
      </c>
      <c r="Z36" s="64">
        <f>MIN(SUMIF($C$15:$U$15,Z$14,$C36:$U36), 100)</f>
        <v>5</v>
      </c>
      <c r="AA36" s="64">
        <f>MIN(SUMIF($C$15:$U$15,AA$14,$C36:$U36), 100)</f>
        <v>55</v>
      </c>
      <c r="AB36" s="64"/>
      <c r="AC36" s="64"/>
      <c r="AD36" s="53"/>
      <c r="AE36" s="52">
        <f>MIN(SUMIF($C$15:$U$15,H$3,$C36:$U36)/M$3, 100%)</f>
        <v>0.5</v>
      </c>
      <c r="AF36" s="52">
        <f>MIN(SUMIF($C$15:$U$15,H$4,$C36:$U36)/M$4, 100%)</f>
        <v>0.5</v>
      </c>
      <c r="AG36" s="52">
        <f>MIN(SUMIF($C$15:$U$15,H$5,$C36:$U36)/M$5, 100%)</f>
        <v>0.7857142857142857</v>
      </c>
      <c r="AH36" s="52"/>
      <c r="AI36" s="52"/>
      <c r="AK36" s="8">
        <f t="shared" si="3"/>
        <v>2</v>
      </c>
      <c r="AL36" s="8">
        <f t="shared" si="3"/>
        <v>2</v>
      </c>
      <c r="AM36" s="8">
        <f t="shared" si="3"/>
        <v>2</v>
      </c>
      <c r="AN36" s="8"/>
      <c r="AO36" s="8"/>
      <c r="AQ36" s="8" t="str">
        <f t="shared" si="4"/>
        <v>Att</v>
      </c>
      <c r="AR36" s="8" t="str">
        <f t="shared" si="4"/>
        <v>Att</v>
      </c>
      <c r="AS36" s="8" t="str">
        <f t="shared" si="4"/>
        <v>Att</v>
      </c>
      <c r="AT36" s="11"/>
      <c r="AU36" s="11"/>
      <c r="AW36" s="8">
        <f t="shared" si="5"/>
        <v>2</v>
      </c>
      <c r="AX36" s="8">
        <f t="shared" si="6"/>
        <v>2</v>
      </c>
      <c r="AY36" s="8">
        <f t="shared" si="7"/>
        <v>2</v>
      </c>
      <c r="AZ36" s="8">
        <f t="shared" si="8"/>
        <v>2</v>
      </c>
    </row>
    <row r="37" spans="1:52" ht="14.4">
      <c r="A37" s="84" t="s">
        <v>139</v>
      </c>
      <c r="B37" s="84" t="s">
        <v>140</v>
      </c>
      <c r="C37" s="92"/>
      <c r="D37" s="92">
        <v>8</v>
      </c>
      <c r="E37" s="94"/>
      <c r="F37" s="94"/>
      <c r="G37" s="94"/>
      <c r="H37" s="94"/>
      <c r="I37" s="94"/>
      <c r="J37" s="94"/>
      <c r="K37" s="94"/>
      <c r="L37" s="94"/>
      <c r="M37" s="94"/>
      <c r="N37" s="61">
        <f t="shared" si="9"/>
        <v>8</v>
      </c>
      <c r="O37" s="8">
        <v>10</v>
      </c>
      <c r="P37" s="8">
        <v>18</v>
      </c>
      <c r="Q37" s="62">
        <v>28</v>
      </c>
      <c r="R37" s="96">
        <v>17</v>
      </c>
      <c r="S37" s="8">
        <v>10</v>
      </c>
      <c r="T37" s="8">
        <v>4</v>
      </c>
      <c r="U37" s="8">
        <v>3</v>
      </c>
      <c r="V37" s="62">
        <v>17</v>
      </c>
      <c r="W37" s="63"/>
      <c r="Y37" s="64">
        <f>MIN(SUMIF($C$15:$U$15,Y$14,$C37:$U37), 100)</f>
        <v>8</v>
      </c>
      <c r="Z37" s="64">
        <f>MIN(SUMIF($C$15:$U$15,Z$14,$C37:$U37), 100)</f>
        <v>0</v>
      </c>
      <c r="AA37" s="64">
        <f>MIN(SUMIF($C$15:$U$15,AA$14,$C37:$U37), 100)</f>
        <v>62</v>
      </c>
      <c r="AB37" s="64"/>
      <c r="AC37" s="64"/>
      <c r="AD37" s="53"/>
      <c r="AE37" s="52">
        <f>MIN(SUMIF($C$15:$U$15,H$3,$C37:$U37)/M$3, 100%)</f>
        <v>0.8</v>
      </c>
      <c r="AF37" s="52">
        <f>MIN(SUMIF($C$15:$U$15,H$4,$C37:$U37)/M$4, 100%)</f>
        <v>0</v>
      </c>
      <c r="AG37" s="52">
        <f>MIN(SUMIF($C$15:$U$15,H$5,$C37:$U37)/M$5, 100%)</f>
        <v>0.88571428571428568</v>
      </c>
      <c r="AH37" s="52"/>
      <c r="AI37" s="52"/>
      <c r="AK37" s="8">
        <f t="shared" si="3"/>
        <v>2</v>
      </c>
      <c r="AL37" s="8">
        <f t="shared" si="3"/>
        <v>0</v>
      </c>
      <c r="AM37" s="8">
        <f t="shared" si="3"/>
        <v>2</v>
      </c>
      <c r="AN37" s="8"/>
      <c r="AO37" s="8"/>
      <c r="AQ37" s="8" t="str">
        <f t="shared" si="4"/>
        <v>Att</v>
      </c>
      <c r="AR37" s="8" t="str">
        <f t="shared" si="4"/>
        <v>Not</v>
      </c>
      <c r="AS37" s="8" t="str">
        <f t="shared" si="4"/>
        <v>Att</v>
      </c>
      <c r="AT37" s="11"/>
      <c r="AU37" s="11"/>
      <c r="AW37" s="8">
        <f t="shared" si="5"/>
        <v>0</v>
      </c>
      <c r="AX37" s="8">
        <f t="shared" si="6"/>
        <v>2</v>
      </c>
      <c r="AY37" s="8">
        <f t="shared" si="7"/>
        <v>2</v>
      </c>
      <c r="AZ37" s="8">
        <f t="shared" si="8"/>
        <v>2</v>
      </c>
    </row>
    <row r="38" spans="1:52" ht="14.4">
      <c r="A38" s="85" t="s">
        <v>141</v>
      </c>
      <c r="B38" s="85" t="s">
        <v>142</v>
      </c>
      <c r="C38" s="92">
        <v>7</v>
      </c>
      <c r="D38" s="92">
        <v>7</v>
      </c>
      <c r="E38" s="94"/>
      <c r="F38" s="94"/>
      <c r="G38" s="94"/>
      <c r="H38" s="94"/>
      <c r="I38" s="94"/>
      <c r="J38" s="94"/>
      <c r="K38" s="94"/>
      <c r="L38" s="94"/>
      <c r="M38" s="94"/>
      <c r="N38" s="61">
        <f t="shared" si="9"/>
        <v>14</v>
      </c>
      <c r="O38" s="8">
        <v>10</v>
      </c>
      <c r="P38" s="8">
        <v>18</v>
      </c>
      <c r="Q38" s="62">
        <v>28</v>
      </c>
      <c r="R38" s="96">
        <v>17</v>
      </c>
      <c r="S38" s="8">
        <v>10</v>
      </c>
      <c r="T38" s="8">
        <v>4</v>
      </c>
      <c r="U38" s="8">
        <v>3</v>
      </c>
      <c r="V38" s="62">
        <v>17</v>
      </c>
      <c r="W38" s="63"/>
      <c r="Y38" s="64">
        <f>MIN(SUMIF($C$15:$U$15,Y$14,$C38:$U38), 100)</f>
        <v>7</v>
      </c>
      <c r="Z38" s="64">
        <f>MIN(SUMIF($C$15:$U$15,Z$14,$C38:$U38), 100)</f>
        <v>7</v>
      </c>
      <c r="AA38" s="64">
        <f>MIN(SUMIF($C$15:$U$15,AA$14,$C38:$U38), 100)</f>
        <v>62</v>
      </c>
      <c r="AB38" s="64"/>
      <c r="AC38" s="64"/>
      <c r="AD38" s="53"/>
      <c r="AE38" s="52">
        <f>MIN(SUMIF($C$15:$U$15,H$3,$C38:$U38)/M$3, 100%)</f>
        <v>0.7</v>
      </c>
      <c r="AF38" s="52">
        <f>MIN(SUMIF($C$15:$U$15,H$4,$C38:$U38)/M$4, 100%)</f>
        <v>0.7</v>
      </c>
      <c r="AG38" s="52">
        <f>MIN(SUMIF($C$15:$U$15,H$5,$C38:$U38)/M$5, 100%)</f>
        <v>0.88571428571428568</v>
      </c>
      <c r="AH38" s="52"/>
      <c r="AI38" s="52"/>
      <c r="AK38" s="8">
        <f t="shared" si="3"/>
        <v>2</v>
      </c>
      <c r="AL38" s="8">
        <f t="shared" si="3"/>
        <v>2</v>
      </c>
      <c r="AM38" s="8">
        <f t="shared" si="3"/>
        <v>2</v>
      </c>
      <c r="AN38" s="8"/>
      <c r="AO38" s="8"/>
      <c r="AQ38" s="8" t="str">
        <f t="shared" si="4"/>
        <v>Att</v>
      </c>
      <c r="AR38" s="8" t="str">
        <f t="shared" si="4"/>
        <v>Att</v>
      </c>
      <c r="AS38" s="8" t="str">
        <f t="shared" si="4"/>
        <v>Att</v>
      </c>
      <c r="AT38" s="11"/>
      <c r="AU38" s="11"/>
      <c r="AW38" s="8">
        <f t="shared" si="5"/>
        <v>2</v>
      </c>
      <c r="AX38" s="8">
        <f t="shared" si="6"/>
        <v>2</v>
      </c>
      <c r="AY38" s="8">
        <f t="shared" si="7"/>
        <v>2</v>
      </c>
      <c r="AZ38" s="8">
        <f t="shared" si="8"/>
        <v>2</v>
      </c>
    </row>
    <row r="39" spans="1:52" ht="14.4">
      <c r="A39" s="86" t="s">
        <v>143</v>
      </c>
      <c r="B39" s="86" t="s">
        <v>144</v>
      </c>
      <c r="C39" s="92">
        <v>7</v>
      </c>
      <c r="D39" s="92">
        <v>7</v>
      </c>
      <c r="E39" s="94"/>
      <c r="F39" s="94"/>
      <c r="G39" s="94"/>
      <c r="H39" s="94"/>
      <c r="I39" s="94"/>
      <c r="J39" s="94"/>
      <c r="K39" s="94"/>
      <c r="L39" s="94"/>
      <c r="M39" s="94"/>
      <c r="N39" s="61">
        <f t="shared" si="9"/>
        <v>14</v>
      </c>
      <c r="O39" s="8">
        <v>10</v>
      </c>
      <c r="P39" s="8">
        <v>15</v>
      </c>
      <c r="Q39" s="62">
        <v>25</v>
      </c>
      <c r="R39" s="96">
        <v>15</v>
      </c>
      <c r="S39" s="8">
        <v>10</v>
      </c>
      <c r="T39" s="8">
        <v>4</v>
      </c>
      <c r="U39" s="8">
        <v>3</v>
      </c>
      <c r="V39" s="62">
        <v>17</v>
      </c>
      <c r="W39" s="63"/>
      <c r="Y39" s="64">
        <f>MIN(SUMIF($C$15:$U$15,Y$14,$C39:$U39), 100)</f>
        <v>7</v>
      </c>
      <c r="Z39" s="64">
        <f>MIN(SUMIF($C$15:$U$15,Z$14,$C39:$U39), 100)</f>
        <v>7</v>
      </c>
      <c r="AA39" s="64">
        <f>MIN(SUMIF($C$15:$U$15,AA$14,$C39:$U39), 100)</f>
        <v>57</v>
      </c>
      <c r="AB39" s="64"/>
      <c r="AC39" s="64"/>
      <c r="AD39" s="53"/>
      <c r="AE39" s="52">
        <f>MIN(SUMIF($C$15:$U$15,H$3,$C39:$U39)/M$3, 100%)</f>
        <v>0.7</v>
      </c>
      <c r="AF39" s="52">
        <f>MIN(SUMIF($C$15:$U$15,H$4,$C39:$U39)/M$4, 100%)</f>
        <v>0.7</v>
      </c>
      <c r="AG39" s="52">
        <f>MIN(SUMIF($C$15:$U$15,H$5,$C39:$U39)/M$5, 100%)</f>
        <v>0.81428571428571428</v>
      </c>
      <c r="AH39" s="52"/>
      <c r="AI39" s="52"/>
      <c r="AK39" s="67">
        <f t="shared" si="3"/>
        <v>2</v>
      </c>
      <c r="AL39" s="67">
        <f t="shared" si="3"/>
        <v>2</v>
      </c>
      <c r="AM39" s="67">
        <f t="shared" si="3"/>
        <v>2</v>
      </c>
      <c r="AN39" s="67"/>
      <c r="AO39" s="67"/>
      <c r="AQ39" s="8" t="str">
        <f t="shared" si="4"/>
        <v>Att</v>
      </c>
      <c r="AR39" s="8" t="str">
        <f t="shared" si="4"/>
        <v>Att</v>
      </c>
      <c r="AS39" s="8" t="str">
        <f t="shared" si="4"/>
        <v>Att</v>
      </c>
      <c r="AT39" s="11"/>
      <c r="AU39" s="11"/>
      <c r="AW39" s="8">
        <f t="shared" si="5"/>
        <v>2</v>
      </c>
      <c r="AX39" s="8">
        <f t="shared" si="6"/>
        <v>2</v>
      </c>
      <c r="AY39" s="8">
        <f t="shared" si="7"/>
        <v>2</v>
      </c>
      <c r="AZ39" s="8">
        <f t="shared" si="8"/>
        <v>2</v>
      </c>
    </row>
    <row r="40" spans="1:52" s="76" customFormat="1" ht="14.4">
      <c r="A40" s="123" t="s">
        <v>145</v>
      </c>
      <c r="B40" s="113" t="s">
        <v>146</v>
      </c>
      <c r="C40" s="92">
        <v>5</v>
      </c>
      <c r="D40" s="92">
        <v>7</v>
      </c>
      <c r="E40" s="94"/>
      <c r="F40" s="94"/>
      <c r="G40" s="94"/>
      <c r="H40" s="95"/>
      <c r="I40" s="94"/>
      <c r="J40" s="94"/>
      <c r="K40" s="94"/>
      <c r="L40" s="94"/>
      <c r="M40" s="94"/>
      <c r="N40" s="61">
        <f t="shared" si="9"/>
        <v>12</v>
      </c>
      <c r="O40" s="8">
        <v>10</v>
      </c>
      <c r="P40" s="8">
        <v>15</v>
      </c>
      <c r="Q40" s="62">
        <v>25</v>
      </c>
      <c r="R40" s="96">
        <v>14</v>
      </c>
      <c r="S40" s="8">
        <v>10</v>
      </c>
      <c r="T40" s="8">
        <v>4</v>
      </c>
      <c r="U40" s="8">
        <v>3</v>
      </c>
      <c r="V40" s="62">
        <v>17</v>
      </c>
      <c r="W40" s="71"/>
      <c r="Y40" s="64">
        <f t="shared" ref="Y40:AA51" si="10">MIN(SUMIF($C$15:$U$15,Y$14,$C40:$U40), 100)</f>
        <v>7</v>
      </c>
      <c r="Z40" s="64">
        <f t="shared" si="10"/>
        <v>5</v>
      </c>
      <c r="AA40" s="64">
        <f t="shared" si="10"/>
        <v>56</v>
      </c>
      <c r="AB40" s="98"/>
      <c r="AC40" s="98"/>
      <c r="AD40" s="78"/>
      <c r="AE40" s="52">
        <f t="shared" ref="AE40:AE51" si="11">MIN(SUMIF($C$15:$U$15,H$3,$C40:$U40)/M$3, 100%)</f>
        <v>0.7</v>
      </c>
      <c r="AF40" s="52">
        <f t="shared" ref="AF40:AF51" si="12">MIN(SUMIF($C$15:$U$15,H$4,$C40:$U40)/M$4, 100%)</f>
        <v>0.5</v>
      </c>
      <c r="AG40" s="52">
        <f t="shared" ref="AG40:AG51" si="13">MIN(SUMIF($C$15:$U$15,H$5,$C40:$U40)/M$5, 100%)</f>
        <v>0.8</v>
      </c>
      <c r="AH40" s="99"/>
      <c r="AI40" s="99"/>
      <c r="AK40" s="67">
        <f t="shared" si="3"/>
        <v>2</v>
      </c>
      <c r="AL40" s="67">
        <f t="shared" si="3"/>
        <v>2</v>
      </c>
      <c r="AM40" s="67">
        <f t="shared" si="3"/>
        <v>2</v>
      </c>
      <c r="AN40" s="100"/>
      <c r="AO40" s="100"/>
      <c r="AQ40" s="8" t="str">
        <f t="shared" si="4"/>
        <v>Att</v>
      </c>
      <c r="AR40" s="8" t="str">
        <f t="shared" si="4"/>
        <v>Att</v>
      </c>
      <c r="AS40" s="8" t="str">
        <f t="shared" si="4"/>
        <v>Att</v>
      </c>
      <c r="AT40" s="101"/>
      <c r="AU40" s="101"/>
      <c r="AW40" s="8">
        <f t="shared" si="5"/>
        <v>2</v>
      </c>
      <c r="AX40" s="8">
        <f t="shared" si="6"/>
        <v>2</v>
      </c>
      <c r="AY40" s="8">
        <f t="shared" si="7"/>
        <v>2</v>
      </c>
      <c r="AZ40" s="8">
        <f t="shared" si="8"/>
        <v>2</v>
      </c>
    </row>
    <row r="41" spans="1:52" s="76" customFormat="1" ht="14.4">
      <c r="A41" s="123" t="s">
        <v>147</v>
      </c>
      <c r="B41" s="113" t="s">
        <v>148</v>
      </c>
      <c r="C41" s="92">
        <v>5</v>
      </c>
      <c r="D41" s="92">
        <v>5</v>
      </c>
      <c r="E41" s="94"/>
      <c r="F41" s="94"/>
      <c r="G41" s="94"/>
      <c r="H41" s="94"/>
      <c r="I41" s="94"/>
      <c r="J41" s="94"/>
      <c r="K41" s="94"/>
      <c r="L41" s="94"/>
      <c r="M41" s="94"/>
      <c r="N41" s="61">
        <f t="shared" si="9"/>
        <v>10</v>
      </c>
      <c r="O41" s="100">
        <v>8</v>
      </c>
      <c r="P41" s="100">
        <v>12</v>
      </c>
      <c r="Q41" s="62">
        <v>20</v>
      </c>
      <c r="R41" s="96">
        <v>10</v>
      </c>
      <c r="S41" s="8">
        <v>8</v>
      </c>
      <c r="T41" s="8">
        <v>4</v>
      </c>
      <c r="U41" s="8">
        <v>3</v>
      </c>
      <c r="V41" s="62">
        <v>15</v>
      </c>
      <c r="W41" s="71"/>
      <c r="Y41" s="64">
        <f t="shared" si="10"/>
        <v>5</v>
      </c>
      <c r="Z41" s="64">
        <f t="shared" si="10"/>
        <v>5</v>
      </c>
      <c r="AA41" s="64">
        <f t="shared" si="10"/>
        <v>45</v>
      </c>
      <c r="AB41" s="98"/>
      <c r="AC41" s="98"/>
      <c r="AD41" s="78"/>
      <c r="AE41" s="52">
        <f t="shared" si="11"/>
        <v>0.5</v>
      </c>
      <c r="AF41" s="52">
        <f t="shared" si="12"/>
        <v>0.5</v>
      </c>
      <c r="AG41" s="52">
        <f t="shared" si="13"/>
        <v>0.6428571428571429</v>
      </c>
      <c r="AH41" s="99"/>
      <c r="AI41" s="99"/>
      <c r="AK41" s="67">
        <f t="shared" si="3"/>
        <v>2</v>
      </c>
      <c r="AL41" s="67">
        <f t="shared" si="3"/>
        <v>2</v>
      </c>
      <c r="AM41" s="67">
        <f t="shared" si="3"/>
        <v>2</v>
      </c>
      <c r="AN41" s="100"/>
      <c r="AO41" s="100"/>
      <c r="AQ41" s="8" t="str">
        <f t="shared" si="4"/>
        <v>Att</v>
      </c>
      <c r="AR41" s="8" t="str">
        <f t="shared" si="4"/>
        <v>Att</v>
      </c>
      <c r="AS41" s="8" t="str">
        <f t="shared" si="4"/>
        <v>Att</v>
      </c>
      <c r="AT41" s="101"/>
      <c r="AU41" s="101"/>
      <c r="AW41" s="8">
        <f t="shared" si="5"/>
        <v>2</v>
      </c>
      <c r="AX41" s="8">
        <f t="shared" si="6"/>
        <v>2</v>
      </c>
      <c r="AY41" s="8">
        <f t="shared" si="7"/>
        <v>2</v>
      </c>
      <c r="AZ41" s="8">
        <f t="shared" si="8"/>
        <v>2</v>
      </c>
    </row>
    <row r="42" spans="1:52" s="76" customFormat="1" ht="14.4">
      <c r="A42" s="123" t="s">
        <v>149</v>
      </c>
      <c r="B42" s="113" t="s">
        <v>150</v>
      </c>
      <c r="C42" s="92">
        <v>8</v>
      </c>
      <c r="D42" s="92">
        <v>8</v>
      </c>
      <c r="E42" s="94"/>
      <c r="F42" s="94"/>
      <c r="G42" s="94"/>
      <c r="H42" s="94"/>
      <c r="I42" s="93"/>
      <c r="J42" s="92"/>
      <c r="K42" s="93"/>
      <c r="L42" s="94"/>
      <c r="M42" s="94"/>
      <c r="N42" s="61">
        <f t="shared" si="9"/>
        <v>16</v>
      </c>
      <c r="O42" s="8">
        <v>10</v>
      </c>
      <c r="P42" s="8">
        <v>16</v>
      </c>
      <c r="Q42" s="62">
        <v>26</v>
      </c>
      <c r="R42" s="96">
        <v>15</v>
      </c>
      <c r="S42" s="8">
        <v>8</v>
      </c>
      <c r="T42" s="8">
        <v>4</v>
      </c>
      <c r="U42" s="8">
        <v>3</v>
      </c>
      <c r="V42" s="62">
        <v>15</v>
      </c>
      <c r="W42" s="74"/>
      <c r="Y42" s="64">
        <f t="shared" si="10"/>
        <v>8</v>
      </c>
      <c r="Z42" s="64">
        <f t="shared" si="10"/>
        <v>8</v>
      </c>
      <c r="AA42" s="64">
        <f t="shared" si="10"/>
        <v>56</v>
      </c>
      <c r="AB42" s="98"/>
      <c r="AC42" s="98"/>
      <c r="AD42" s="78"/>
      <c r="AE42" s="52">
        <f t="shared" si="11"/>
        <v>0.8</v>
      </c>
      <c r="AF42" s="52">
        <f t="shared" si="12"/>
        <v>0.8</v>
      </c>
      <c r="AG42" s="52">
        <f t="shared" si="13"/>
        <v>0.8</v>
      </c>
      <c r="AH42" s="99"/>
      <c r="AI42" s="99"/>
      <c r="AK42" s="67">
        <f t="shared" si="3"/>
        <v>2</v>
      </c>
      <c r="AL42" s="67">
        <f t="shared" si="3"/>
        <v>2</v>
      </c>
      <c r="AM42" s="67">
        <f t="shared" si="3"/>
        <v>2</v>
      </c>
      <c r="AN42" s="100"/>
      <c r="AO42" s="100"/>
      <c r="AQ42" s="8" t="str">
        <f t="shared" si="4"/>
        <v>Att</v>
      </c>
      <c r="AR42" s="8" t="str">
        <f t="shared" si="4"/>
        <v>Att</v>
      </c>
      <c r="AS42" s="8" t="str">
        <f t="shared" si="4"/>
        <v>Att</v>
      </c>
      <c r="AT42" s="101"/>
      <c r="AU42" s="101"/>
      <c r="AW42" s="8">
        <f t="shared" si="5"/>
        <v>2</v>
      </c>
      <c r="AX42" s="8">
        <f t="shared" si="6"/>
        <v>2</v>
      </c>
      <c r="AY42" s="8">
        <f t="shared" si="7"/>
        <v>2</v>
      </c>
      <c r="AZ42" s="8">
        <f t="shared" si="8"/>
        <v>2</v>
      </c>
    </row>
    <row r="43" spans="1:52" s="76" customFormat="1" ht="15" customHeight="1">
      <c r="A43" s="123" t="s">
        <v>151</v>
      </c>
      <c r="B43" s="113" t="s">
        <v>152</v>
      </c>
      <c r="C43" s="92">
        <v>5</v>
      </c>
      <c r="D43" s="92">
        <v>7</v>
      </c>
      <c r="E43" s="94"/>
      <c r="F43" s="94"/>
      <c r="G43" s="94"/>
      <c r="H43" s="94"/>
      <c r="I43" s="94"/>
      <c r="J43" s="94"/>
      <c r="K43" s="94"/>
      <c r="L43" s="94"/>
      <c r="M43" s="94"/>
      <c r="N43" s="61">
        <f t="shared" si="9"/>
        <v>12</v>
      </c>
      <c r="O43" s="100">
        <v>8</v>
      </c>
      <c r="P43" s="100">
        <v>12</v>
      </c>
      <c r="Q43" s="62">
        <v>20</v>
      </c>
      <c r="R43" s="96">
        <v>10</v>
      </c>
      <c r="S43" s="8">
        <v>8</v>
      </c>
      <c r="T43" s="8">
        <v>4</v>
      </c>
      <c r="U43" s="8">
        <v>3</v>
      </c>
      <c r="V43" s="62">
        <v>15</v>
      </c>
      <c r="W43" s="74"/>
      <c r="Y43" s="64">
        <f t="shared" si="10"/>
        <v>7</v>
      </c>
      <c r="Z43" s="64">
        <f t="shared" si="10"/>
        <v>5</v>
      </c>
      <c r="AA43" s="64">
        <f t="shared" si="10"/>
        <v>45</v>
      </c>
      <c r="AB43" s="98"/>
      <c r="AC43" s="98"/>
      <c r="AD43" s="78"/>
      <c r="AE43" s="52">
        <f t="shared" si="11"/>
        <v>0.7</v>
      </c>
      <c r="AF43" s="52">
        <f t="shared" si="12"/>
        <v>0.5</v>
      </c>
      <c r="AG43" s="52">
        <f t="shared" si="13"/>
        <v>0.6428571428571429</v>
      </c>
      <c r="AH43" s="99"/>
      <c r="AI43" s="99"/>
      <c r="AK43" s="67">
        <f t="shared" ref="AK43:AM51" si="14">IF((AE43)&gt;=50%, 2, (IF((AE43)&lt;25%, 0, 1)))</f>
        <v>2</v>
      </c>
      <c r="AL43" s="67">
        <f t="shared" si="14"/>
        <v>2</v>
      </c>
      <c r="AM43" s="67">
        <f t="shared" si="14"/>
        <v>2</v>
      </c>
      <c r="AN43" s="100"/>
      <c r="AO43" s="100"/>
      <c r="AQ43" s="8" t="str">
        <f t="shared" ref="AQ43:AS51" si="15">IF(AK43=2,"Att", (IF(AK43=0,"Not","Weak")))</f>
        <v>Att</v>
      </c>
      <c r="AR43" s="8" t="str">
        <f t="shared" si="15"/>
        <v>Att</v>
      </c>
      <c r="AS43" s="8" t="str">
        <f t="shared" si="15"/>
        <v>Att</v>
      </c>
      <c r="AT43" s="101"/>
      <c r="AU43" s="101"/>
      <c r="AW43" s="8">
        <f t="shared" si="5"/>
        <v>2</v>
      </c>
      <c r="AX43" s="8">
        <f t="shared" si="6"/>
        <v>2</v>
      </c>
      <c r="AY43" s="8">
        <f t="shared" si="7"/>
        <v>2</v>
      </c>
      <c r="AZ43" s="8">
        <f t="shared" si="8"/>
        <v>2</v>
      </c>
    </row>
    <row r="44" spans="1:52" s="76" customFormat="1" ht="15" customHeight="1">
      <c r="A44" s="123" t="s">
        <v>153</v>
      </c>
      <c r="B44" s="113" t="s">
        <v>154</v>
      </c>
      <c r="C44" s="92">
        <v>7</v>
      </c>
      <c r="D44" s="92">
        <v>7</v>
      </c>
      <c r="E44" s="92"/>
      <c r="F44" s="92"/>
      <c r="G44" s="92"/>
      <c r="H44" s="92"/>
      <c r="I44" s="92"/>
      <c r="J44" s="92"/>
      <c r="K44" s="92"/>
      <c r="L44" s="92"/>
      <c r="M44" s="92"/>
      <c r="N44" s="61">
        <f t="shared" si="9"/>
        <v>14</v>
      </c>
      <c r="O44" s="100">
        <v>8</v>
      </c>
      <c r="P44" s="100">
        <v>14</v>
      </c>
      <c r="Q44" s="62">
        <v>22</v>
      </c>
      <c r="R44" s="96">
        <v>15</v>
      </c>
      <c r="S44" s="8">
        <v>8</v>
      </c>
      <c r="T44" s="8">
        <v>4</v>
      </c>
      <c r="U44" s="8">
        <v>3</v>
      </c>
      <c r="V44" s="62">
        <v>15</v>
      </c>
      <c r="W44" s="74"/>
      <c r="Y44" s="64">
        <f t="shared" si="10"/>
        <v>7</v>
      </c>
      <c r="Z44" s="64">
        <f t="shared" si="10"/>
        <v>7</v>
      </c>
      <c r="AA44" s="64">
        <f t="shared" si="10"/>
        <v>52</v>
      </c>
      <c r="AB44" s="98"/>
      <c r="AC44" s="98"/>
      <c r="AD44" s="78"/>
      <c r="AE44" s="52">
        <f t="shared" si="11"/>
        <v>0.7</v>
      </c>
      <c r="AF44" s="52">
        <f t="shared" si="12"/>
        <v>0.7</v>
      </c>
      <c r="AG44" s="52">
        <f t="shared" si="13"/>
        <v>0.74285714285714288</v>
      </c>
      <c r="AH44" s="99"/>
      <c r="AI44" s="99"/>
      <c r="AK44" s="67">
        <f t="shared" si="14"/>
        <v>2</v>
      </c>
      <c r="AL44" s="67">
        <f t="shared" si="14"/>
        <v>2</v>
      </c>
      <c r="AM44" s="67">
        <f t="shared" si="14"/>
        <v>2</v>
      </c>
      <c r="AN44" s="100"/>
      <c r="AO44" s="100"/>
      <c r="AQ44" s="8" t="str">
        <f t="shared" si="15"/>
        <v>Att</v>
      </c>
      <c r="AR44" s="8" t="str">
        <f t="shared" si="15"/>
        <v>Att</v>
      </c>
      <c r="AS44" s="8" t="str">
        <f t="shared" si="15"/>
        <v>Att</v>
      </c>
      <c r="AT44" s="101"/>
      <c r="AU44" s="101"/>
      <c r="AW44" s="8">
        <f t="shared" si="5"/>
        <v>2</v>
      </c>
      <c r="AX44" s="8">
        <f t="shared" si="6"/>
        <v>2</v>
      </c>
      <c r="AY44" s="8">
        <f t="shared" si="7"/>
        <v>2</v>
      </c>
      <c r="AZ44" s="8">
        <f t="shared" si="8"/>
        <v>2</v>
      </c>
    </row>
    <row r="45" spans="1:52" s="76" customFormat="1" ht="14.4">
      <c r="A45" s="123" t="s">
        <v>155</v>
      </c>
      <c r="B45" s="113" t="s">
        <v>156</v>
      </c>
      <c r="C45" s="92">
        <v>5</v>
      </c>
      <c r="D45" s="92">
        <v>6</v>
      </c>
      <c r="E45" s="92"/>
      <c r="F45" s="92"/>
      <c r="G45" s="92"/>
      <c r="H45" s="92"/>
      <c r="I45" s="92"/>
      <c r="J45" s="92"/>
      <c r="K45" s="92"/>
      <c r="L45" s="92"/>
      <c r="M45" s="92"/>
      <c r="N45" s="61">
        <f t="shared" si="9"/>
        <v>11</v>
      </c>
      <c r="O45" s="8">
        <v>10</v>
      </c>
      <c r="P45" s="8">
        <v>16</v>
      </c>
      <c r="Q45" s="62">
        <v>26</v>
      </c>
      <c r="R45" s="96">
        <v>12</v>
      </c>
      <c r="S45" s="8">
        <v>7</v>
      </c>
      <c r="T45" s="8">
        <v>3</v>
      </c>
      <c r="U45" s="8">
        <v>3</v>
      </c>
      <c r="V45" s="62">
        <v>13</v>
      </c>
      <c r="W45" s="74"/>
      <c r="Y45" s="64">
        <f t="shared" si="10"/>
        <v>6</v>
      </c>
      <c r="Z45" s="64">
        <f t="shared" si="10"/>
        <v>5</v>
      </c>
      <c r="AA45" s="64">
        <f t="shared" si="10"/>
        <v>51</v>
      </c>
      <c r="AB45" s="98"/>
      <c r="AC45" s="98"/>
      <c r="AD45" s="78"/>
      <c r="AE45" s="52">
        <f t="shared" si="11"/>
        <v>0.6</v>
      </c>
      <c r="AF45" s="52">
        <f t="shared" si="12"/>
        <v>0.5</v>
      </c>
      <c r="AG45" s="52">
        <f t="shared" si="13"/>
        <v>0.72857142857142854</v>
      </c>
      <c r="AH45" s="99"/>
      <c r="AI45" s="99"/>
      <c r="AK45" s="67">
        <f t="shared" si="14"/>
        <v>2</v>
      </c>
      <c r="AL45" s="67">
        <f t="shared" si="14"/>
        <v>2</v>
      </c>
      <c r="AM45" s="67">
        <f t="shared" si="14"/>
        <v>2</v>
      </c>
      <c r="AN45" s="100"/>
      <c r="AO45" s="100"/>
      <c r="AQ45" s="8" t="str">
        <f t="shared" si="15"/>
        <v>Att</v>
      </c>
      <c r="AR45" s="8" t="str">
        <f t="shared" si="15"/>
        <v>Att</v>
      </c>
      <c r="AS45" s="8" t="str">
        <f t="shared" si="15"/>
        <v>Att</v>
      </c>
      <c r="AT45" s="101"/>
      <c r="AU45" s="101"/>
      <c r="AW45" s="8">
        <f t="shared" si="5"/>
        <v>2</v>
      </c>
      <c r="AX45" s="8">
        <f t="shared" si="6"/>
        <v>2</v>
      </c>
      <c r="AY45" s="8">
        <f t="shared" si="7"/>
        <v>2</v>
      </c>
      <c r="AZ45" s="8">
        <f t="shared" si="8"/>
        <v>2</v>
      </c>
    </row>
    <row r="46" spans="1:52" s="76" customFormat="1" ht="14.4">
      <c r="A46" s="123" t="s">
        <v>157</v>
      </c>
      <c r="B46" s="113" t="s">
        <v>158</v>
      </c>
      <c r="C46" s="92">
        <v>5</v>
      </c>
      <c r="D46" s="92">
        <v>6</v>
      </c>
      <c r="E46" s="92"/>
      <c r="F46" s="92"/>
      <c r="G46" s="92"/>
      <c r="H46" s="92"/>
      <c r="I46" s="92"/>
      <c r="J46" s="91"/>
      <c r="K46" s="91"/>
      <c r="L46" s="91"/>
      <c r="M46" s="115"/>
      <c r="N46" s="61">
        <f t="shared" si="9"/>
        <v>11</v>
      </c>
      <c r="O46" s="8">
        <v>10</v>
      </c>
      <c r="P46" s="8">
        <v>16</v>
      </c>
      <c r="Q46" s="62">
        <v>26</v>
      </c>
      <c r="R46" s="96">
        <v>12</v>
      </c>
      <c r="S46" s="8">
        <v>7</v>
      </c>
      <c r="T46" s="8">
        <v>3</v>
      </c>
      <c r="U46" s="8">
        <v>3</v>
      </c>
      <c r="V46" s="62">
        <v>13</v>
      </c>
      <c r="W46" s="74"/>
      <c r="Y46" s="64">
        <f t="shared" si="10"/>
        <v>6</v>
      </c>
      <c r="Z46" s="64">
        <f t="shared" si="10"/>
        <v>5</v>
      </c>
      <c r="AA46" s="64">
        <f t="shared" si="10"/>
        <v>51</v>
      </c>
      <c r="AB46" s="98"/>
      <c r="AC46" s="98"/>
      <c r="AD46" s="78"/>
      <c r="AE46" s="52">
        <f t="shared" si="11"/>
        <v>0.6</v>
      </c>
      <c r="AF46" s="52">
        <f t="shared" si="12"/>
        <v>0.5</v>
      </c>
      <c r="AG46" s="52">
        <f t="shared" si="13"/>
        <v>0.72857142857142854</v>
      </c>
      <c r="AH46" s="99"/>
      <c r="AI46" s="99"/>
      <c r="AK46" s="67">
        <f t="shared" si="14"/>
        <v>2</v>
      </c>
      <c r="AL46" s="67">
        <f t="shared" si="14"/>
        <v>2</v>
      </c>
      <c r="AM46" s="67">
        <f t="shared" si="14"/>
        <v>2</v>
      </c>
      <c r="AN46" s="100"/>
      <c r="AO46" s="100"/>
      <c r="AQ46" s="8" t="str">
        <f t="shared" si="15"/>
        <v>Att</v>
      </c>
      <c r="AR46" s="8" t="str">
        <f t="shared" si="15"/>
        <v>Att</v>
      </c>
      <c r="AS46" s="8" t="str">
        <f t="shared" si="15"/>
        <v>Att</v>
      </c>
      <c r="AT46" s="101"/>
      <c r="AU46" s="101"/>
      <c r="AW46" s="8">
        <f t="shared" si="5"/>
        <v>2</v>
      </c>
      <c r="AX46" s="8">
        <f t="shared" si="6"/>
        <v>2</v>
      </c>
      <c r="AY46" s="8">
        <f t="shared" si="7"/>
        <v>2</v>
      </c>
      <c r="AZ46" s="8">
        <f t="shared" si="8"/>
        <v>2</v>
      </c>
    </row>
    <row r="47" spans="1:52" s="76" customFormat="1" ht="14.4">
      <c r="A47" s="123" t="s">
        <v>159</v>
      </c>
      <c r="B47" s="113" t="s">
        <v>160</v>
      </c>
      <c r="C47" s="92">
        <v>5</v>
      </c>
      <c r="D47" s="92">
        <v>5</v>
      </c>
      <c r="E47" s="115"/>
      <c r="F47" s="92"/>
      <c r="G47" s="92"/>
      <c r="H47" s="94"/>
      <c r="I47" s="92"/>
      <c r="J47" s="92"/>
      <c r="K47" s="91"/>
      <c r="L47" s="92"/>
      <c r="M47" s="92"/>
      <c r="N47" s="61">
        <f t="shared" si="9"/>
        <v>10</v>
      </c>
      <c r="O47" s="100">
        <v>8</v>
      </c>
      <c r="P47" s="100">
        <v>14</v>
      </c>
      <c r="Q47" s="62">
        <v>22</v>
      </c>
      <c r="R47" s="96">
        <v>12</v>
      </c>
      <c r="S47" s="100">
        <v>6</v>
      </c>
      <c r="T47" s="100">
        <v>3</v>
      </c>
      <c r="U47" s="100">
        <v>3</v>
      </c>
      <c r="V47" s="62">
        <v>12</v>
      </c>
      <c r="W47" s="74"/>
      <c r="Y47" s="64">
        <f t="shared" si="10"/>
        <v>5</v>
      </c>
      <c r="Z47" s="64">
        <f t="shared" si="10"/>
        <v>5</v>
      </c>
      <c r="AA47" s="64">
        <f t="shared" si="10"/>
        <v>46</v>
      </c>
      <c r="AB47" s="98"/>
      <c r="AC47" s="98"/>
      <c r="AD47" s="78"/>
      <c r="AE47" s="52">
        <f t="shared" si="11"/>
        <v>0.5</v>
      </c>
      <c r="AF47" s="52">
        <f t="shared" si="12"/>
        <v>0.5</v>
      </c>
      <c r="AG47" s="52">
        <f t="shared" si="13"/>
        <v>0.65714285714285714</v>
      </c>
      <c r="AH47" s="99"/>
      <c r="AI47" s="99"/>
      <c r="AK47" s="67">
        <f t="shared" si="14"/>
        <v>2</v>
      </c>
      <c r="AL47" s="67">
        <f t="shared" si="14"/>
        <v>2</v>
      </c>
      <c r="AM47" s="67">
        <f t="shared" si="14"/>
        <v>2</v>
      </c>
      <c r="AN47" s="100"/>
      <c r="AO47" s="100"/>
      <c r="AQ47" s="8" t="str">
        <f t="shared" si="15"/>
        <v>Att</v>
      </c>
      <c r="AR47" s="8" t="str">
        <f t="shared" si="15"/>
        <v>Att</v>
      </c>
      <c r="AS47" s="8" t="str">
        <f t="shared" si="15"/>
        <v>Att</v>
      </c>
      <c r="AT47" s="101"/>
      <c r="AU47" s="101"/>
      <c r="AW47" s="8">
        <f t="shared" si="5"/>
        <v>2</v>
      </c>
      <c r="AX47" s="8">
        <f t="shared" si="6"/>
        <v>2</v>
      </c>
      <c r="AY47" s="8">
        <f t="shared" si="7"/>
        <v>2</v>
      </c>
      <c r="AZ47" s="8">
        <f t="shared" si="8"/>
        <v>2</v>
      </c>
    </row>
    <row r="48" spans="1:52" s="76" customFormat="1" ht="15.75" customHeight="1">
      <c r="A48" s="123" t="s">
        <v>161</v>
      </c>
      <c r="B48" s="113" t="s">
        <v>162</v>
      </c>
      <c r="C48" s="92"/>
      <c r="D48" s="92">
        <v>7</v>
      </c>
      <c r="E48" s="92"/>
      <c r="F48" s="92"/>
      <c r="G48" s="92"/>
      <c r="H48" s="92"/>
      <c r="I48" s="92"/>
      <c r="J48" s="92"/>
      <c r="K48" s="92"/>
      <c r="L48" s="92"/>
      <c r="M48" s="92"/>
      <c r="N48" s="61">
        <f t="shared" si="9"/>
        <v>7</v>
      </c>
      <c r="O48" s="100">
        <v>8</v>
      </c>
      <c r="P48" s="100">
        <v>14</v>
      </c>
      <c r="Q48" s="62">
        <v>22</v>
      </c>
      <c r="R48" s="96">
        <v>10</v>
      </c>
      <c r="S48" s="100">
        <v>6</v>
      </c>
      <c r="T48" s="100">
        <v>3</v>
      </c>
      <c r="U48" s="100">
        <v>3</v>
      </c>
      <c r="V48" s="62">
        <v>12</v>
      </c>
      <c r="W48" s="74"/>
      <c r="Y48" s="64">
        <f t="shared" si="10"/>
        <v>7</v>
      </c>
      <c r="Z48" s="64">
        <f t="shared" si="10"/>
        <v>0</v>
      </c>
      <c r="AA48" s="64">
        <f t="shared" si="10"/>
        <v>44</v>
      </c>
      <c r="AB48" s="98"/>
      <c r="AC48" s="98"/>
      <c r="AD48" s="78"/>
      <c r="AE48" s="52">
        <f t="shared" si="11"/>
        <v>0.7</v>
      </c>
      <c r="AF48" s="52">
        <f t="shared" si="12"/>
        <v>0</v>
      </c>
      <c r="AG48" s="52">
        <f t="shared" si="13"/>
        <v>0.62857142857142856</v>
      </c>
      <c r="AH48" s="99"/>
      <c r="AI48" s="99"/>
      <c r="AK48" s="67">
        <f t="shared" si="14"/>
        <v>2</v>
      </c>
      <c r="AL48" s="67">
        <f t="shared" si="14"/>
        <v>0</v>
      </c>
      <c r="AM48" s="67">
        <f t="shared" si="14"/>
        <v>2</v>
      </c>
      <c r="AN48" s="100"/>
      <c r="AO48" s="100"/>
      <c r="AQ48" s="8" t="str">
        <f t="shared" si="15"/>
        <v>Att</v>
      </c>
      <c r="AR48" s="8" t="str">
        <f t="shared" si="15"/>
        <v>Not</v>
      </c>
      <c r="AS48" s="8" t="str">
        <f t="shared" si="15"/>
        <v>Att</v>
      </c>
      <c r="AT48" s="101"/>
      <c r="AU48" s="101"/>
      <c r="AW48" s="8">
        <f t="shared" si="5"/>
        <v>0</v>
      </c>
      <c r="AX48" s="8">
        <f t="shared" si="6"/>
        <v>2</v>
      </c>
      <c r="AY48" s="8">
        <f t="shared" si="7"/>
        <v>2</v>
      </c>
      <c r="AZ48" s="8">
        <f t="shared" si="8"/>
        <v>2</v>
      </c>
    </row>
    <row r="49" spans="1:52" s="76" customFormat="1" ht="15.75" customHeight="1">
      <c r="A49" s="124" t="s">
        <v>163</v>
      </c>
      <c r="B49" s="113" t="s">
        <v>164</v>
      </c>
      <c r="C49" s="92"/>
      <c r="D49" s="92">
        <v>6</v>
      </c>
      <c r="E49" s="100"/>
      <c r="F49" s="100"/>
      <c r="G49" s="100"/>
      <c r="H49" s="117"/>
      <c r="I49" s="100"/>
      <c r="J49" s="100"/>
      <c r="K49" s="100"/>
      <c r="L49" s="100"/>
      <c r="M49" s="100"/>
      <c r="N49" s="61">
        <f t="shared" si="9"/>
        <v>6</v>
      </c>
      <c r="O49" s="8">
        <v>10</v>
      </c>
      <c r="P49" s="8">
        <v>15</v>
      </c>
      <c r="Q49" s="62">
        <v>25</v>
      </c>
      <c r="R49" s="96">
        <v>14</v>
      </c>
      <c r="S49" s="8">
        <v>7</v>
      </c>
      <c r="T49" s="8">
        <v>3</v>
      </c>
      <c r="U49" s="8">
        <v>3</v>
      </c>
      <c r="V49" s="62">
        <v>13</v>
      </c>
      <c r="W49" s="74"/>
      <c r="Y49" s="64">
        <f t="shared" si="10"/>
        <v>6</v>
      </c>
      <c r="Z49" s="64">
        <f t="shared" si="10"/>
        <v>0</v>
      </c>
      <c r="AA49" s="64">
        <f t="shared" si="10"/>
        <v>52</v>
      </c>
      <c r="AB49" s="98"/>
      <c r="AC49" s="98"/>
      <c r="AD49" s="78"/>
      <c r="AE49" s="52">
        <f t="shared" si="11"/>
        <v>0.6</v>
      </c>
      <c r="AF49" s="52">
        <f t="shared" si="12"/>
        <v>0</v>
      </c>
      <c r="AG49" s="52">
        <f t="shared" si="13"/>
        <v>0.74285714285714288</v>
      </c>
      <c r="AH49" s="99"/>
      <c r="AI49" s="99"/>
      <c r="AK49" s="67">
        <f t="shared" si="14"/>
        <v>2</v>
      </c>
      <c r="AL49" s="67">
        <f t="shared" si="14"/>
        <v>0</v>
      </c>
      <c r="AM49" s="67">
        <f t="shared" si="14"/>
        <v>2</v>
      </c>
      <c r="AN49" s="100"/>
      <c r="AO49" s="100"/>
      <c r="AQ49" s="8" t="str">
        <f t="shared" si="15"/>
        <v>Att</v>
      </c>
      <c r="AR49" s="8" t="str">
        <f t="shared" si="15"/>
        <v>Not</v>
      </c>
      <c r="AS49" s="8" t="str">
        <f t="shared" si="15"/>
        <v>Att</v>
      </c>
      <c r="AT49" s="101"/>
      <c r="AU49" s="101"/>
      <c r="AW49" s="8">
        <f t="shared" si="5"/>
        <v>0</v>
      </c>
      <c r="AX49" s="8">
        <f t="shared" si="6"/>
        <v>2</v>
      </c>
      <c r="AY49" s="8">
        <f t="shared" si="7"/>
        <v>2</v>
      </c>
      <c r="AZ49" s="8">
        <f t="shared" si="8"/>
        <v>2</v>
      </c>
    </row>
    <row r="50" spans="1:52" s="76" customFormat="1" ht="15.75" customHeight="1">
      <c r="A50" s="116" t="s">
        <v>165</v>
      </c>
      <c r="B50" s="113" t="s">
        <v>166</v>
      </c>
      <c r="C50" s="92">
        <v>6</v>
      </c>
      <c r="D50" s="92">
        <v>7</v>
      </c>
      <c r="E50" s="100"/>
      <c r="F50" s="100"/>
      <c r="G50" s="100"/>
      <c r="H50" s="117"/>
      <c r="I50" s="100"/>
      <c r="J50" s="100"/>
      <c r="K50" s="100"/>
      <c r="L50" s="100"/>
      <c r="M50" s="100"/>
      <c r="N50" s="61">
        <f t="shared" si="9"/>
        <v>13</v>
      </c>
      <c r="O50" s="8">
        <v>10</v>
      </c>
      <c r="P50" s="8">
        <v>15</v>
      </c>
      <c r="Q50" s="62">
        <v>25</v>
      </c>
      <c r="R50" s="96">
        <v>14</v>
      </c>
      <c r="S50" s="8">
        <v>7</v>
      </c>
      <c r="T50" s="8">
        <v>3</v>
      </c>
      <c r="U50" s="8">
        <v>3</v>
      </c>
      <c r="V50" s="62">
        <v>13</v>
      </c>
      <c r="W50" s="74"/>
      <c r="Y50" s="64">
        <f t="shared" si="10"/>
        <v>7</v>
      </c>
      <c r="Z50" s="64">
        <f t="shared" si="10"/>
        <v>6</v>
      </c>
      <c r="AA50" s="64">
        <f t="shared" si="10"/>
        <v>52</v>
      </c>
      <c r="AB50" s="98"/>
      <c r="AC50" s="98"/>
      <c r="AD50" s="78"/>
      <c r="AE50" s="52">
        <f t="shared" si="11"/>
        <v>0.7</v>
      </c>
      <c r="AF50" s="52">
        <f t="shared" si="12"/>
        <v>0.6</v>
      </c>
      <c r="AG50" s="52">
        <f t="shared" si="13"/>
        <v>0.74285714285714288</v>
      </c>
      <c r="AH50" s="99"/>
      <c r="AI50" s="99"/>
      <c r="AK50" s="67">
        <f t="shared" si="14"/>
        <v>2</v>
      </c>
      <c r="AL50" s="67">
        <f t="shared" si="14"/>
        <v>2</v>
      </c>
      <c r="AM50" s="67">
        <f t="shared" si="14"/>
        <v>2</v>
      </c>
      <c r="AN50" s="100"/>
      <c r="AO50" s="100"/>
      <c r="AQ50" s="8" t="str">
        <f t="shared" si="15"/>
        <v>Att</v>
      </c>
      <c r="AR50" s="8" t="str">
        <f t="shared" si="15"/>
        <v>Att</v>
      </c>
      <c r="AS50" s="8" t="str">
        <f t="shared" si="15"/>
        <v>Att</v>
      </c>
      <c r="AT50" s="101"/>
      <c r="AU50" s="101"/>
      <c r="AW50" s="8">
        <f t="shared" si="5"/>
        <v>2</v>
      </c>
      <c r="AX50" s="8">
        <f t="shared" si="6"/>
        <v>2</v>
      </c>
      <c r="AY50" s="8">
        <f t="shared" si="7"/>
        <v>2</v>
      </c>
      <c r="AZ50" s="8">
        <f t="shared" si="8"/>
        <v>2</v>
      </c>
    </row>
    <row r="51" spans="1:52" ht="15.75" customHeight="1">
      <c r="A51" s="118" t="s">
        <v>168</v>
      </c>
      <c r="B51" s="113" t="s">
        <v>167</v>
      </c>
      <c r="C51" s="125">
        <v>5</v>
      </c>
      <c r="D51" s="125">
        <v>7</v>
      </c>
      <c r="E51" s="120"/>
      <c r="F51" s="119"/>
      <c r="G51" s="119"/>
      <c r="H51" s="119"/>
      <c r="I51" s="121"/>
      <c r="J51" s="119"/>
      <c r="K51" s="114"/>
      <c r="L51" s="122"/>
      <c r="M51" s="122"/>
      <c r="N51" s="61">
        <f t="shared" si="9"/>
        <v>12</v>
      </c>
      <c r="O51" s="8">
        <v>5</v>
      </c>
      <c r="P51" s="8">
        <v>11</v>
      </c>
      <c r="Q51" s="126">
        <v>16</v>
      </c>
      <c r="R51" s="122">
        <v>16</v>
      </c>
      <c r="S51" s="8">
        <v>8</v>
      </c>
      <c r="T51" s="8">
        <v>3</v>
      </c>
      <c r="U51" s="8">
        <v>3</v>
      </c>
      <c r="V51" s="127">
        <v>14</v>
      </c>
      <c r="W51" s="71"/>
      <c r="X51" s="76"/>
      <c r="Y51" s="64">
        <f t="shared" si="10"/>
        <v>7</v>
      </c>
      <c r="Z51" s="64">
        <f t="shared" si="10"/>
        <v>5</v>
      </c>
      <c r="AA51" s="64">
        <f t="shared" si="10"/>
        <v>46</v>
      </c>
      <c r="AB51" s="98"/>
      <c r="AC51" s="98"/>
      <c r="AD51" s="78"/>
      <c r="AE51" s="52">
        <f t="shared" si="11"/>
        <v>0.7</v>
      </c>
      <c r="AF51" s="52">
        <f t="shared" si="12"/>
        <v>0.5</v>
      </c>
      <c r="AG51" s="52">
        <f t="shared" si="13"/>
        <v>0.65714285714285714</v>
      </c>
      <c r="AH51" s="99"/>
      <c r="AI51" s="99"/>
      <c r="AJ51" s="76"/>
      <c r="AK51" s="67">
        <f t="shared" si="14"/>
        <v>2</v>
      </c>
      <c r="AL51" s="67">
        <f t="shared" si="14"/>
        <v>2</v>
      </c>
      <c r="AM51" s="67">
        <f t="shared" si="14"/>
        <v>2</v>
      </c>
      <c r="AN51" s="100"/>
      <c r="AO51" s="100"/>
      <c r="AP51" s="76"/>
      <c r="AQ51" s="8" t="str">
        <f t="shared" si="15"/>
        <v>Att</v>
      </c>
      <c r="AR51" s="8" t="str">
        <f t="shared" si="15"/>
        <v>Att</v>
      </c>
      <c r="AS51" s="8" t="str">
        <f t="shared" si="15"/>
        <v>Att</v>
      </c>
      <c r="AT51" s="101"/>
      <c r="AU51" s="101"/>
      <c r="AV51" s="76"/>
      <c r="AW51" s="8">
        <f t="shared" si="5"/>
        <v>2</v>
      </c>
      <c r="AX51" s="8">
        <f t="shared" si="6"/>
        <v>2</v>
      </c>
      <c r="AY51" s="8">
        <f t="shared" si="7"/>
        <v>2</v>
      </c>
      <c r="AZ51" s="8">
        <f t="shared" si="8"/>
        <v>2</v>
      </c>
    </row>
    <row r="52" spans="1:52" ht="15.75" customHeight="1">
      <c r="A52" s="102"/>
      <c r="B52" s="69"/>
      <c r="C52" s="105"/>
      <c r="D52" s="105"/>
      <c r="E52" s="105"/>
      <c r="F52" s="105"/>
      <c r="G52" s="105"/>
      <c r="H52" s="105"/>
      <c r="I52" s="105"/>
      <c r="J52" s="105"/>
      <c r="K52" s="73"/>
      <c r="L52" s="70"/>
      <c r="M52" s="74"/>
      <c r="N52" s="74"/>
      <c r="O52" s="74"/>
      <c r="P52" s="70"/>
      <c r="Q52" s="74"/>
      <c r="R52" s="74"/>
      <c r="S52" s="74"/>
      <c r="T52" s="74"/>
      <c r="U52" s="74"/>
      <c r="V52" s="74"/>
      <c r="W52" s="74"/>
      <c r="X52" s="76"/>
      <c r="Y52" s="77"/>
      <c r="Z52" s="77"/>
      <c r="AA52" s="77"/>
      <c r="AB52" s="77"/>
      <c r="AC52" s="77"/>
      <c r="AD52" s="78"/>
      <c r="AE52" s="78"/>
      <c r="AF52" s="78"/>
      <c r="AG52" s="78"/>
      <c r="AH52" s="78"/>
      <c r="AI52" s="78"/>
      <c r="AJ52" s="76"/>
      <c r="AK52" s="74"/>
      <c r="AL52" s="74"/>
      <c r="AM52" s="74"/>
      <c r="AN52" s="74"/>
      <c r="AO52" s="74"/>
      <c r="AP52" s="76"/>
      <c r="AQ52" s="74"/>
      <c r="AR52" s="74"/>
      <c r="AS52" s="74"/>
      <c r="AT52" s="76"/>
      <c r="AU52" s="76"/>
      <c r="AV52" s="76"/>
      <c r="AW52" s="76"/>
      <c r="AX52" s="76"/>
      <c r="AY52" s="76"/>
    </row>
    <row r="53" spans="1:52" ht="15.75" customHeight="1">
      <c r="A53" s="102"/>
      <c r="B53" s="69"/>
      <c r="C53" s="105"/>
      <c r="D53" s="103"/>
      <c r="E53" s="105"/>
      <c r="F53" s="103"/>
      <c r="G53" s="105"/>
      <c r="H53" s="103"/>
      <c r="I53" s="105"/>
      <c r="J53" s="103"/>
      <c r="K53" s="73"/>
      <c r="L53" s="70"/>
      <c r="M53" s="70"/>
      <c r="N53" s="74"/>
      <c r="O53" s="74"/>
      <c r="P53" s="70"/>
      <c r="Q53" s="74"/>
      <c r="R53" s="74"/>
      <c r="S53" s="74"/>
      <c r="T53" s="74"/>
      <c r="U53" s="74"/>
      <c r="V53" s="74"/>
      <c r="W53" s="74"/>
      <c r="X53" s="76"/>
      <c r="Y53" s="77"/>
      <c r="Z53" s="77"/>
      <c r="AA53" s="77"/>
      <c r="AB53" s="77"/>
      <c r="AC53" s="77"/>
      <c r="AD53" s="78"/>
      <c r="AE53" s="78"/>
      <c r="AF53" s="78"/>
      <c r="AG53" s="78"/>
      <c r="AH53" s="78"/>
      <c r="AI53" s="78"/>
      <c r="AJ53" s="76"/>
      <c r="AK53" s="74"/>
      <c r="AL53" s="74"/>
      <c r="AM53" s="74"/>
      <c r="AN53" s="74"/>
      <c r="AO53" s="74"/>
      <c r="AP53" s="76"/>
      <c r="AQ53" s="74"/>
      <c r="AR53" s="74"/>
      <c r="AS53" s="74"/>
      <c r="AT53" s="76"/>
      <c r="AU53" s="76"/>
      <c r="AV53" s="76"/>
      <c r="AW53" s="76"/>
      <c r="AX53" s="76"/>
      <c r="AY53" s="76"/>
    </row>
    <row r="54" spans="1:52" ht="15.75" customHeight="1">
      <c r="A54" s="102"/>
      <c r="B54" s="69"/>
      <c r="C54" s="105"/>
      <c r="D54" s="105"/>
      <c r="E54" s="104"/>
      <c r="F54" s="105"/>
      <c r="G54" s="105"/>
      <c r="H54" s="103"/>
      <c r="I54" s="105"/>
      <c r="J54" s="103"/>
      <c r="K54" s="73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6"/>
      <c r="Y54" s="77"/>
      <c r="Z54" s="77"/>
      <c r="AA54" s="77"/>
      <c r="AB54" s="77"/>
      <c r="AC54" s="77"/>
      <c r="AD54" s="78"/>
      <c r="AE54" s="78"/>
      <c r="AF54" s="78"/>
      <c r="AG54" s="78"/>
      <c r="AH54" s="78"/>
      <c r="AI54" s="78"/>
      <c r="AJ54" s="76"/>
      <c r="AK54" s="74"/>
      <c r="AL54" s="74"/>
      <c r="AM54" s="74"/>
      <c r="AN54" s="74"/>
      <c r="AO54" s="74"/>
      <c r="AP54" s="76"/>
      <c r="AQ54" s="74"/>
      <c r="AR54" s="74"/>
      <c r="AS54" s="74"/>
      <c r="AT54" s="76"/>
      <c r="AU54" s="76"/>
      <c r="AV54" s="76"/>
      <c r="AW54" s="76"/>
      <c r="AX54" s="76"/>
      <c r="AY54" s="76"/>
    </row>
    <row r="55" spans="1:52" ht="15.75" customHeight="1">
      <c r="A55" s="102"/>
      <c r="B55" s="69"/>
      <c r="C55" s="105"/>
      <c r="D55" s="105"/>
      <c r="E55" s="105"/>
      <c r="F55" s="105"/>
      <c r="G55" s="105"/>
      <c r="H55" s="105"/>
      <c r="I55" s="105"/>
      <c r="J55" s="105"/>
      <c r="K55" s="73"/>
      <c r="L55" s="70"/>
      <c r="M55" s="74"/>
      <c r="N55" s="74"/>
      <c r="O55" s="74"/>
      <c r="P55" s="70"/>
      <c r="Q55" s="74"/>
      <c r="R55" s="74"/>
      <c r="S55" s="74"/>
      <c r="T55" s="74"/>
      <c r="U55" s="74"/>
      <c r="V55" s="74"/>
      <c r="W55" s="74"/>
      <c r="X55" s="76"/>
      <c r="Y55" s="77"/>
      <c r="Z55" s="77"/>
      <c r="AA55" s="77"/>
      <c r="AB55" s="77"/>
      <c r="AC55" s="77"/>
      <c r="AD55" s="78"/>
      <c r="AE55" s="78"/>
      <c r="AF55" s="78"/>
      <c r="AG55" s="78"/>
      <c r="AH55" s="78"/>
      <c r="AI55" s="78"/>
      <c r="AJ55" s="76"/>
      <c r="AK55" s="74"/>
      <c r="AL55" s="74"/>
      <c r="AM55" s="74"/>
      <c r="AN55" s="74"/>
      <c r="AO55" s="74"/>
      <c r="AP55" s="76"/>
      <c r="AQ55" s="74"/>
      <c r="AR55" s="74"/>
      <c r="AS55" s="74"/>
      <c r="AT55" s="76"/>
      <c r="AU55" s="76"/>
      <c r="AV55" s="76"/>
      <c r="AW55" s="76"/>
      <c r="AX55" s="76"/>
      <c r="AY55" s="76"/>
    </row>
    <row r="56" spans="1:52" ht="15.75" customHeight="1">
      <c r="A56" s="102"/>
      <c r="B56" s="69"/>
      <c r="C56" s="105"/>
      <c r="D56" s="105"/>
      <c r="E56" s="105"/>
      <c r="F56" s="105"/>
      <c r="G56" s="105"/>
      <c r="H56" s="105"/>
      <c r="I56" s="105"/>
      <c r="J56" s="103"/>
      <c r="K56" s="73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6"/>
      <c r="Y56" s="77"/>
      <c r="Z56" s="77"/>
      <c r="AA56" s="77"/>
      <c r="AB56" s="77"/>
      <c r="AC56" s="77"/>
      <c r="AD56" s="78"/>
      <c r="AE56" s="78"/>
      <c r="AF56" s="78"/>
      <c r="AG56" s="78"/>
      <c r="AH56" s="78"/>
      <c r="AI56" s="78"/>
      <c r="AJ56" s="76"/>
      <c r="AK56" s="74"/>
      <c r="AL56" s="74"/>
      <c r="AM56" s="74"/>
      <c r="AN56" s="74"/>
      <c r="AO56" s="74"/>
      <c r="AP56" s="76"/>
      <c r="AQ56" s="74"/>
      <c r="AR56" s="74"/>
      <c r="AS56" s="74"/>
      <c r="AT56" s="76"/>
      <c r="AU56" s="76"/>
      <c r="AV56" s="76"/>
      <c r="AW56" s="76"/>
      <c r="AX56" s="76"/>
      <c r="AY56" s="76"/>
    </row>
    <row r="57" spans="1:52" ht="15.75" customHeight="1">
      <c r="A57" s="102"/>
      <c r="B57" s="69"/>
      <c r="C57" s="105"/>
      <c r="D57" s="105"/>
      <c r="E57" s="105"/>
      <c r="F57" s="105"/>
      <c r="G57" s="103"/>
      <c r="H57" s="105"/>
      <c r="I57" s="105"/>
      <c r="J57" s="103"/>
      <c r="K57" s="73"/>
      <c r="L57" s="70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6"/>
      <c r="Y57" s="77"/>
      <c r="Z57" s="77"/>
      <c r="AA57" s="77"/>
      <c r="AB57" s="77"/>
      <c r="AC57" s="77"/>
      <c r="AD57" s="78"/>
      <c r="AE57" s="78"/>
      <c r="AF57" s="78"/>
      <c r="AG57" s="78"/>
      <c r="AH57" s="78"/>
      <c r="AI57" s="78"/>
      <c r="AJ57" s="76"/>
      <c r="AK57" s="74"/>
      <c r="AL57" s="74"/>
      <c r="AM57" s="74"/>
      <c r="AN57" s="74"/>
      <c r="AO57" s="74"/>
      <c r="AP57" s="76"/>
      <c r="AQ57" s="74"/>
      <c r="AR57" s="74"/>
      <c r="AS57" s="74"/>
      <c r="AT57" s="76"/>
      <c r="AU57" s="76"/>
      <c r="AV57" s="76"/>
      <c r="AW57" s="76"/>
      <c r="AX57" s="76"/>
      <c r="AY57" s="76"/>
    </row>
    <row r="58" spans="1:52" ht="15.75" customHeight="1">
      <c r="A58" s="102"/>
      <c r="B58" s="69"/>
      <c r="C58" s="105"/>
      <c r="D58" s="105"/>
      <c r="E58" s="104"/>
      <c r="F58" s="105"/>
      <c r="G58" s="105"/>
      <c r="H58" s="105"/>
      <c r="I58" s="105"/>
      <c r="J58" s="103"/>
      <c r="K58" s="73"/>
      <c r="L58" s="70"/>
      <c r="M58" s="70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6"/>
      <c r="Y58" s="77"/>
      <c r="Z58" s="77"/>
      <c r="AA58" s="77"/>
      <c r="AB58" s="77"/>
      <c r="AC58" s="77"/>
      <c r="AD58" s="78"/>
      <c r="AE58" s="78"/>
      <c r="AF58" s="78"/>
      <c r="AG58" s="78"/>
      <c r="AH58" s="78"/>
      <c r="AI58" s="78"/>
      <c r="AJ58" s="76"/>
      <c r="AK58" s="74"/>
      <c r="AL58" s="74"/>
      <c r="AM58" s="74"/>
      <c r="AN58" s="74"/>
      <c r="AO58" s="74"/>
      <c r="AP58" s="76"/>
      <c r="AQ58" s="74"/>
      <c r="AR58" s="74"/>
      <c r="AS58" s="74"/>
      <c r="AT58" s="76"/>
      <c r="AU58" s="76"/>
      <c r="AV58" s="76"/>
      <c r="AW58" s="76"/>
      <c r="AX58" s="76"/>
      <c r="AY58" s="76"/>
    </row>
    <row r="59" spans="1:52" ht="15.75" customHeight="1">
      <c r="A59" s="102"/>
      <c r="B59" s="69"/>
      <c r="C59" s="105"/>
      <c r="D59" s="105"/>
      <c r="E59" s="105"/>
      <c r="F59" s="105"/>
      <c r="G59" s="105"/>
      <c r="H59" s="105"/>
      <c r="I59" s="105"/>
      <c r="J59" s="105"/>
      <c r="K59" s="73"/>
      <c r="L59" s="70"/>
      <c r="M59" s="70"/>
      <c r="N59" s="74"/>
      <c r="O59" s="74"/>
      <c r="P59" s="70"/>
      <c r="Q59" s="74"/>
      <c r="R59" s="74"/>
      <c r="S59" s="74"/>
      <c r="T59" s="74"/>
      <c r="U59" s="74"/>
      <c r="V59" s="74"/>
      <c r="W59" s="74"/>
      <c r="X59" s="76"/>
      <c r="Y59" s="77"/>
      <c r="Z59" s="77"/>
      <c r="AA59" s="77"/>
      <c r="AB59" s="77"/>
      <c r="AC59" s="77"/>
      <c r="AD59" s="78"/>
      <c r="AE59" s="78"/>
      <c r="AF59" s="78"/>
      <c r="AG59" s="78"/>
      <c r="AH59" s="78"/>
      <c r="AI59" s="78"/>
      <c r="AJ59" s="76"/>
      <c r="AK59" s="74"/>
      <c r="AL59" s="74"/>
      <c r="AM59" s="74"/>
      <c r="AN59" s="74"/>
      <c r="AO59" s="74"/>
      <c r="AP59" s="76"/>
      <c r="AQ59" s="74"/>
      <c r="AR59" s="74"/>
      <c r="AS59" s="74"/>
      <c r="AT59" s="76"/>
      <c r="AU59" s="76"/>
      <c r="AV59" s="76"/>
      <c r="AW59" s="76"/>
      <c r="AX59" s="76"/>
      <c r="AY59" s="76"/>
    </row>
    <row r="60" spans="1:52" ht="15.75" customHeight="1">
      <c r="A60" s="102"/>
      <c r="B60" s="69"/>
      <c r="C60" s="105"/>
      <c r="D60" s="105"/>
      <c r="E60" s="105"/>
      <c r="F60" s="105"/>
      <c r="G60" s="105"/>
      <c r="H60" s="105"/>
      <c r="I60" s="105"/>
      <c r="J60" s="105"/>
      <c r="K60" s="73"/>
      <c r="L60" s="70"/>
      <c r="M60" s="70"/>
      <c r="N60" s="74"/>
      <c r="O60" s="74"/>
      <c r="P60" s="70"/>
      <c r="Q60" s="74"/>
      <c r="R60" s="74"/>
      <c r="S60" s="74"/>
      <c r="T60" s="74"/>
      <c r="U60" s="74"/>
      <c r="V60" s="74"/>
      <c r="W60" s="74"/>
      <c r="X60" s="76"/>
      <c r="Y60" s="77"/>
      <c r="Z60" s="77"/>
      <c r="AA60" s="77"/>
      <c r="AB60" s="77"/>
      <c r="AC60" s="77"/>
      <c r="AD60" s="78"/>
      <c r="AE60" s="78"/>
      <c r="AF60" s="78"/>
      <c r="AG60" s="78"/>
      <c r="AH60" s="78"/>
      <c r="AI60" s="78"/>
      <c r="AJ60" s="76"/>
      <c r="AK60" s="74"/>
      <c r="AL60" s="74"/>
      <c r="AM60" s="74"/>
      <c r="AN60" s="74"/>
      <c r="AO60" s="74"/>
      <c r="AP60" s="76"/>
      <c r="AQ60" s="74"/>
      <c r="AR60" s="74"/>
      <c r="AS60" s="74"/>
      <c r="AT60" s="76"/>
      <c r="AU60" s="76"/>
      <c r="AV60" s="76"/>
      <c r="AW60" s="76"/>
      <c r="AX60" s="76"/>
      <c r="AY60" s="76"/>
    </row>
    <row r="61" spans="1:52" ht="15.75" customHeight="1">
      <c r="A61" s="102"/>
      <c r="B61" s="69"/>
      <c r="C61" s="105"/>
      <c r="D61" s="105"/>
      <c r="E61" s="105"/>
      <c r="F61" s="105"/>
      <c r="G61" s="105"/>
      <c r="H61" s="105"/>
      <c r="I61" s="105"/>
      <c r="J61" s="105"/>
      <c r="K61" s="73"/>
      <c r="L61" s="74"/>
      <c r="M61" s="74"/>
      <c r="N61" s="74"/>
      <c r="O61" s="74"/>
      <c r="P61" s="70"/>
      <c r="Q61" s="74"/>
      <c r="R61" s="74"/>
      <c r="S61" s="74"/>
      <c r="T61" s="74"/>
      <c r="U61" s="74"/>
      <c r="V61" s="74"/>
      <c r="W61" s="74"/>
      <c r="X61" s="76"/>
      <c r="Y61" s="77"/>
      <c r="Z61" s="77"/>
      <c r="AA61" s="77"/>
      <c r="AB61" s="77"/>
      <c r="AC61" s="77"/>
      <c r="AD61" s="78"/>
      <c r="AE61" s="78"/>
      <c r="AF61" s="78"/>
      <c r="AG61" s="78"/>
      <c r="AH61" s="78"/>
      <c r="AI61" s="78"/>
      <c r="AJ61" s="76"/>
      <c r="AK61" s="74"/>
      <c r="AL61" s="74"/>
      <c r="AM61" s="74"/>
      <c r="AN61" s="74"/>
      <c r="AO61" s="74"/>
      <c r="AP61" s="76"/>
      <c r="AQ61" s="74"/>
      <c r="AR61" s="74"/>
      <c r="AS61" s="74"/>
      <c r="AT61" s="76"/>
      <c r="AU61" s="76"/>
      <c r="AV61" s="76"/>
      <c r="AW61" s="76"/>
      <c r="AX61" s="76"/>
      <c r="AY61" s="76"/>
    </row>
    <row r="62" spans="1:52" ht="15.75" customHeight="1">
      <c r="A62" s="102"/>
      <c r="B62" s="69"/>
      <c r="C62" s="105"/>
      <c r="D62" s="105"/>
      <c r="E62" s="105"/>
      <c r="F62" s="105"/>
      <c r="G62" s="105"/>
      <c r="H62" s="105"/>
      <c r="I62" s="105"/>
      <c r="J62" s="105"/>
      <c r="K62" s="73"/>
      <c r="L62" s="70"/>
      <c r="M62" s="70"/>
      <c r="N62" s="74"/>
      <c r="O62" s="74"/>
      <c r="P62" s="70"/>
      <c r="Q62" s="74"/>
      <c r="R62" s="74"/>
      <c r="S62" s="74"/>
      <c r="T62" s="74"/>
      <c r="U62" s="74"/>
      <c r="V62" s="74"/>
      <c r="W62" s="74"/>
      <c r="X62" s="76"/>
      <c r="Y62" s="77"/>
      <c r="Z62" s="77"/>
      <c r="AA62" s="77"/>
      <c r="AB62" s="77"/>
      <c r="AC62" s="77"/>
      <c r="AD62" s="78"/>
      <c r="AE62" s="78"/>
      <c r="AF62" s="78"/>
      <c r="AG62" s="78"/>
      <c r="AH62" s="78"/>
      <c r="AI62" s="78"/>
      <c r="AJ62" s="76"/>
      <c r="AK62" s="74"/>
      <c r="AL62" s="74"/>
      <c r="AM62" s="74"/>
      <c r="AN62" s="74"/>
      <c r="AO62" s="74"/>
      <c r="AP62" s="76"/>
      <c r="AQ62" s="74"/>
      <c r="AR62" s="74"/>
      <c r="AS62" s="74"/>
      <c r="AT62" s="76"/>
      <c r="AU62" s="76"/>
      <c r="AV62" s="76"/>
      <c r="AW62" s="76"/>
      <c r="AX62" s="76"/>
      <c r="AY62" s="76"/>
    </row>
    <row r="64" spans="1:52" ht="15.75" customHeight="1">
      <c r="Y64" s="65" t="s">
        <v>44</v>
      </c>
      <c r="Z64" s="65"/>
      <c r="AA64" s="65"/>
      <c r="AB64" s="65"/>
      <c r="AC64" s="65"/>
      <c r="AD64" s="65"/>
      <c r="AE64" s="8">
        <f>COUNT(AE17:AE62)</f>
        <v>35</v>
      </c>
      <c r="AF64" s="8">
        <f t="shared" ref="AF64:AI64" si="16">COUNT(AF17:AF62)</f>
        <v>35</v>
      </c>
      <c r="AG64" s="8">
        <f t="shared" si="16"/>
        <v>35</v>
      </c>
      <c r="AH64" s="8">
        <f t="shared" si="16"/>
        <v>0</v>
      </c>
      <c r="AI64" s="8">
        <f t="shared" si="16"/>
        <v>0</v>
      </c>
    </row>
    <row r="65" spans="25:35" ht="15.75" customHeight="1">
      <c r="Y65" s="65" t="s">
        <v>45</v>
      </c>
      <c r="Z65" s="65"/>
      <c r="AA65" s="65"/>
      <c r="AB65" s="65"/>
      <c r="AC65" s="65"/>
      <c r="AD65" s="65"/>
      <c r="AE65" s="8">
        <f>COUNTIF(AE17:AE62,"&gt;=50%")</f>
        <v>35</v>
      </c>
      <c r="AF65" s="8">
        <f t="shared" ref="AF65:AI65" si="17">COUNTIF(AF17:AF62,"&gt;=50%")</f>
        <v>31</v>
      </c>
      <c r="AG65" s="8">
        <f t="shared" si="17"/>
        <v>35</v>
      </c>
      <c r="AH65" s="8">
        <f t="shared" si="17"/>
        <v>0</v>
      </c>
      <c r="AI65" s="8">
        <f t="shared" si="17"/>
        <v>0</v>
      </c>
    </row>
    <row r="66" spans="25:35" ht="15.75" customHeight="1">
      <c r="Y66" s="65" t="s">
        <v>46</v>
      </c>
      <c r="Z66" s="65"/>
      <c r="AA66" s="65"/>
      <c r="AB66" s="65"/>
      <c r="AC66" s="65"/>
      <c r="AD66" s="65"/>
      <c r="AE66" s="66">
        <f>AE65/AE64</f>
        <v>1</v>
      </c>
      <c r="AF66" s="66">
        <f>AF65/AF64</f>
        <v>0.88571428571428568</v>
      </c>
      <c r="AG66" s="66">
        <f>AG65/AG64</f>
        <v>1</v>
      </c>
      <c r="AH66" s="66" t="e">
        <f t="shared" ref="AH66:AI66" si="18">AH65/AH64</f>
        <v>#DIV/0!</v>
      </c>
      <c r="AI66" s="66" t="e">
        <f t="shared" si="18"/>
        <v>#DIV/0!</v>
      </c>
    </row>
  </sheetData>
  <mergeCells count="21">
    <mergeCell ref="A15:B15"/>
    <mergeCell ref="A16:B16"/>
    <mergeCell ref="Y64:AD64"/>
    <mergeCell ref="Y65:AD65"/>
    <mergeCell ref="Y66:AD66"/>
    <mergeCell ref="Y12:AC13"/>
    <mergeCell ref="AE12:AI13"/>
    <mergeCell ref="AK12:AO13"/>
    <mergeCell ref="AQ12:AU13"/>
    <mergeCell ref="AW12:AZ13"/>
    <mergeCell ref="S13:U13"/>
    <mergeCell ref="H1:N1"/>
    <mergeCell ref="Y1:AK1"/>
    <mergeCell ref="A12:A14"/>
    <mergeCell ref="B12:B14"/>
    <mergeCell ref="C12:M12"/>
    <mergeCell ref="N12:N15"/>
    <mergeCell ref="O12:P12"/>
    <mergeCell ref="Q12:Q15"/>
    <mergeCell ref="S12:U12"/>
    <mergeCell ref="V12:V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2023-06-22T09:15:16Z</dcterms:modified>
</cp:coreProperties>
</file>