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c\Documents\Premier University\6th semester\Fall 2023\CO-PO\"/>
    </mc:Choice>
  </mc:AlternateContent>
  <xr:revisionPtr revIDLastSave="0" documentId="13_ncr:1_{A7630DA2-8779-4A12-B655-33F7A2BD0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S-Spring202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4" i="7" l="1"/>
  <c r="AR75" i="7"/>
  <c r="AR76" i="7"/>
  <c r="AQ74" i="7"/>
  <c r="AQ75" i="7"/>
  <c r="AQ76" i="7"/>
  <c r="BG74" i="7"/>
  <c r="BM74" i="7" s="1"/>
  <c r="BB74" i="7"/>
  <c r="BH74" i="7" s="1"/>
  <c r="BN74" i="7" s="1"/>
  <c r="BB75" i="7"/>
  <c r="BH75" i="7" s="1"/>
  <c r="BN75" i="7" s="1"/>
  <c r="BB76" i="7"/>
  <c r="BH76" i="7" s="1"/>
  <c r="BN76" i="7" s="1"/>
  <c r="BA74" i="7"/>
  <c r="BA75" i="7"/>
  <c r="BG75" i="7" s="1"/>
  <c r="BM75" i="7" s="1"/>
  <c r="BA76" i="7"/>
  <c r="BG76" i="7" s="1"/>
  <c r="BM76" i="7" s="1"/>
  <c r="AZ74" i="7"/>
  <c r="BF74" i="7" s="1"/>
  <c r="BL74" i="7" s="1"/>
  <c r="AZ75" i="7"/>
  <c r="BF75" i="7" s="1"/>
  <c r="BL75" i="7" s="1"/>
  <c r="AZ76" i="7"/>
  <c r="BF76" i="7" s="1"/>
  <c r="BL76" i="7" s="1"/>
  <c r="AV74" i="7"/>
  <c r="AV75" i="7"/>
  <c r="AV76" i="7"/>
  <c r="AU74" i="7"/>
  <c r="AU75" i="7"/>
  <c r="AU76" i="7"/>
  <c r="AT74" i="7"/>
  <c r="AT75" i="7"/>
  <c r="AT76" i="7"/>
  <c r="F76" i="7"/>
  <c r="F75" i="7"/>
  <c r="F74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15" i="7"/>
  <c r="B5" i="7"/>
  <c r="AQ16" i="7" l="1"/>
  <c r="AR16" i="7" s="1"/>
  <c r="AQ17" i="7"/>
  <c r="AR17" i="7" s="1"/>
  <c r="AQ18" i="7"/>
  <c r="AR18" i="7" s="1"/>
  <c r="AQ19" i="7"/>
  <c r="AR19" i="7" s="1"/>
  <c r="AQ20" i="7"/>
  <c r="AR20" i="7" s="1"/>
  <c r="AQ21" i="7"/>
  <c r="AR21" i="7" s="1"/>
  <c r="AQ22" i="7"/>
  <c r="AR22" i="7" s="1"/>
  <c r="AQ23" i="7"/>
  <c r="AR23" i="7" s="1"/>
  <c r="AQ24" i="7"/>
  <c r="AR24" i="7" s="1"/>
  <c r="AQ25" i="7"/>
  <c r="AR25" i="7" s="1"/>
  <c r="AQ26" i="7"/>
  <c r="AR26" i="7" s="1"/>
  <c r="AQ27" i="7"/>
  <c r="AR27" i="7" s="1"/>
  <c r="AQ28" i="7"/>
  <c r="AR28" i="7" s="1"/>
  <c r="AQ29" i="7"/>
  <c r="AR29" i="7" s="1"/>
  <c r="AQ30" i="7"/>
  <c r="AR30" i="7" s="1"/>
  <c r="AQ31" i="7"/>
  <c r="AR31" i="7" s="1"/>
  <c r="AQ32" i="7"/>
  <c r="AR32" i="7" s="1"/>
  <c r="AQ33" i="7"/>
  <c r="AR33" i="7" s="1"/>
  <c r="AQ34" i="7"/>
  <c r="AR34" i="7" s="1"/>
  <c r="AQ35" i="7"/>
  <c r="AR35" i="7" s="1"/>
  <c r="AQ36" i="7"/>
  <c r="AR36" i="7" s="1"/>
  <c r="AQ37" i="7"/>
  <c r="AR37" i="7" s="1"/>
  <c r="AQ38" i="7"/>
  <c r="AR38" i="7" s="1"/>
  <c r="AQ39" i="7"/>
  <c r="AR39" i="7" s="1"/>
  <c r="AQ40" i="7"/>
  <c r="AR40" i="7" s="1"/>
  <c r="AQ41" i="7"/>
  <c r="AR41" i="7" s="1"/>
  <c r="AQ42" i="7"/>
  <c r="AR42" i="7" s="1"/>
  <c r="AQ43" i="7"/>
  <c r="AR43" i="7" s="1"/>
  <c r="AQ44" i="7"/>
  <c r="AR44" i="7" s="1"/>
  <c r="AQ45" i="7"/>
  <c r="AR45" i="7" s="1"/>
  <c r="AQ46" i="7"/>
  <c r="AR46" i="7" s="1"/>
  <c r="AQ47" i="7"/>
  <c r="AR47" i="7" s="1"/>
  <c r="AQ48" i="7"/>
  <c r="AR48" i="7" s="1"/>
  <c r="AQ49" i="7"/>
  <c r="AR49" i="7" s="1"/>
  <c r="AQ50" i="7"/>
  <c r="AR50" i="7" s="1"/>
  <c r="AQ51" i="7"/>
  <c r="AR51" i="7" s="1"/>
  <c r="AQ52" i="7"/>
  <c r="AR52" i="7" s="1"/>
  <c r="AQ53" i="7"/>
  <c r="AR53" i="7" s="1"/>
  <c r="AQ54" i="7"/>
  <c r="AR54" i="7" s="1"/>
  <c r="AQ55" i="7"/>
  <c r="AR55" i="7" s="1"/>
  <c r="AQ56" i="7"/>
  <c r="AR56" i="7" s="1"/>
  <c r="AQ57" i="7"/>
  <c r="AR57" i="7" s="1"/>
  <c r="AQ58" i="7"/>
  <c r="AR58" i="7" s="1"/>
  <c r="AQ59" i="7"/>
  <c r="AR59" i="7" s="1"/>
  <c r="AQ60" i="7"/>
  <c r="AR60" i="7" s="1"/>
  <c r="AQ61" i="7"/>
  <c r="AR61" i="7" s="1"/>
  <c r="AQ62" i="7"/>
  <c r="AR62" i="7" s="1"/>
  <c r="AQ63" i="7"/>
  <c r="AR63" i="7" s="1"/>
  <c r="AQ64" i="7"/>
  <c r="AR64" i="7" s="1"/>
  <c r="AQ65" i="7"/>
  <c r="AR65" i="7" s="1"/>
  <c r="AQ66" i="7"/>
  <c r="AR66" i="7" s="1"/>
  <c r="AQ67" i="7"/>
  <c r="AR67" i="7" s="1"/>
  <c r="AQ68" i="7"/>
  <c r="AR68" i="7" s="1"/>
  <c r="AQ69" i="7"/>
  <c r="AR69" i="7" s="1"/>
  <c r="AQ70" i="7"/>
  <c r="AR70" i="7" s="1"/>
  <c r="AQ71" i="7"/>
  <c r="AR71" i="7" s="1"/>
  <c r="AQ72" i="7"/>
  <c r="AR72" i="7" s="1"/>
  <c r="AQ73" i="7"/>
  <c r="AR73" i="7" s="1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1" i="7"/>
  <c r="G20" i="7"/>
  <c r="G19" i="7"/>
  <c r="G18" i="7"/>
  <c r="G17" i="7"/>
  <c r="G15" i="7"/>
  <c r="Q4" i="7" l="1"/>
  <c r="R4" i="7" s="1"/>
  <c r="Q5" i="7"/>
  <c r="R5" i="7" s="1"/>
  <c r="Q6" i="7"/>
  <c r="R6" i="7" s="1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15" i="7"/>
  <c r="AU16" i="7"/>
  <c r="AU17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AU73" i="7"/>
  <c r="AU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15" i="7"/>
  <c r="AU14" i="7"/>
  <c r="BA14" i="7"/>
  <c r="BA20" i="7" s="1"/>
  <c r="N3" i="7"/>
  <c r="Q3" i="7"/>
  <c r="BL14" i="7" s="1"/>
  <c r="N4" i="7"/>
  <c r="N5" i="7"/>
  <c r="BB14" i="7" l="1"/>
  <c r="BB22" i="7" s="1"/>
  <c r="AV14" i="7"/>
  <c r="BH14" i="7"/>
  <c r="N7" i="7"/>
  <c r="O3" i="7" s="1"/>
  <c r="BF14" i="7"/>
  <c r="BG14" i="7"/>
  <c r="R3" i="7"/>
  <c r="AZ14" i="7"/>
  <c r="AZ27" i="7" s="1"/>
  <c r="BN14" i="7"/>
  <c r="BM14" i="7"/>
  <c r="AT14" i="7"/>
  <c r="BA35" i="7"/>
  <c r="BA27" i="7"/>
  <c r="BA19" i="7"/>
  <c r="BA67" i="7"/>
  <c r="BA59" i="7"/>
  <c r="BA51" i="7"/>
  <c r="BA43" i="7"/>
  <c r="BA50" i="7"/>
  <c r="BA34" i="7"/>
  <c r="BA18" i="7"/>
  <c r="BA73" i="7"/>
  <c r="BA65" i="7"/>
  <c r="BA57" i="7"/>
  <c r="BA49" i="7"/>
  <c r="BA41" i="7"/>
  <c r="BA33" i="7"/>
  <c r="BA25" i="7"/>
  <c r="BA17" i="7"/>
  <c r="BA66" i="7"/>
  <c r="BA42" i="7"/>
  <c r="BA26" i="7"/>
  <c r="BA72" i="7"/>
  <c r="BA64" i="7"/>
  <c r="BA56" i="7"/>
  <c r="BA48" i="7"/>
  <c r="BA40" i="7"/>
  <c r="BA32" i="7"/>
  <c r="BA24" i="7"/>
  <c r="BA16" i="7"/>
  <c r="BA39" i="7"/>
  <c r="BA58" i="7"/>
  <c r="BA55" i="7"/>
  <c r="BA23" i="7"/>
  <c r="BA70" i="7"/>
  <c r="BA62" i="7"/>
  <c r="BA54" i="7"/>
  <c r="BA46" i="7"/>
  <c r="BA38" i="7"/>
  <c r="BA30" i="7"/>
  <c r="BA22" i="7"/>
  <c r="BA63" i="7"/>
  <c r="BA31" i="7"/>
  <c r="BA69" i="7"/>
  <c r="BA61" i="7"/>
  <c r="BA53" i="7"/>
  <c r="BA45" i="7"/>
  <c r="BA37" i="7"/>
  <c r="BA29" i="7"/>
  <c r="BA21" i="7"/>
  <c r="BA71" i="7"/>
  <c r="BA47" i="7"/>
  <c r="BA15" i="7"/>
  <c r="BA68" i="7"/>
  <c r="BA60" i="7"/>
  <c r="BA52" i="7"/>
  <c r="BA44" i="7"/>
  <c r="BA36" i="7"/>
  <c r="BA28" i="7"/>
  <c r="BB25" i="7" l="1"/>
  <c r="BB30" i="7"/>
  <c r="BB72" i="7"/>
  <c r="BB35" i="7"/>
  <c r="BB43" i="7"/>
  <c r="BB23" i="7"/>
  <c r="BB42" i="7"/>
  <c r="BB29" i="7"/>
  <c r="BB71" i="7"/>
  <c r="BB58" i="7"/>
  <c r="BB50" i="7"/>
  <c r="BB16" i="7"/>
  <c r="BB64" i="7"/>
  <c r="BB20" i="7"/>
  <c r="BB57" i="7"/>
  <c r="BB62" i="7"/>
  <c r="BB27" i="7"/>
  <c r="O5" i="7"/>
  <c r="O4" i="7"/>
  <c r="BB41" i="7"/>
  <c r="BB52" i="7"/>
  <c r="BB38" i="7"/>
  <c r="BB66" i="7"/>
  <c r="BB61" i="7"/>
  <c r="BB73" i="7"/>
  <c r="BB37" i="7"/>
  <c r="BB46" i="7"/>
  <c r="BB39" i="7"/>
  <c r="BB32" i="7"/>
  <c r="BB59" i="7"/>
  <c r="BB33" i="7"/>
  <c r="BB60" i="7"/>
  <c r="BB45" i="7"/>
  <c r="BB17" i="7"/>
  <c r="BB31" i="7"/>
  <c r="BB24" i="7"/>
  <c r="BB51" i="7"/>
  <c r="BB68" i="7"/>
  <c r="BB54" i="7"/>
  <c r="BB47" i="7"/>
  <c r="BB40" i="7"/>
  <c r="BB18" i="7"/>
  <c r="BB67" i="7"/>
  <c r="BB21" i="7"/>
  <c r="BB28" i="7"/>
  <c r="BB53" i="7"/>
  <c r="BB48" i="7"/>
  <c r="BB15" i="7"/>
  <c r="BB55" i="7"/>
  <c r="BB26" i="7"/>
  <c r="BB44" i="7"/>
  <c r="BB49" i="7"/>
  <c r="BB70" i="7"/>
  <c r="BB63" i="7"/>
  <c r="BB56" i="7"/>
  <c r="BB34" i="7"/>
  <c r="BB19" i="7"/>
  <c r="BB65" i="7"/>
  <c r="BB69" i="7"/>
  <c r="BB36" i="7"/>
  <c r="AZ58" i="7"/>
  <c r="AZ34" i="7"/>
  <c r="AZ62" i="7"/>
  <c r="AZ21" i="7"/>
  <c r="AZ45" i="7"/>
  <c r="AZ17" i="7"/>
  <c r="AZ36" i="7"/>
  <c r="AZ44" i="7"/>
  <c r="AZ68" i="7"/>
  <c r="AZ16" i="7"/>
  <c r="AZ57" i="7"/>
  <c r="AZ49" i="7"/>
  <c r="AZ40" i="7"/>
  <c r="AZ31" i="7"/>
  <c r="AZ72" i="7"/>
  <c r="AZ22" i="7"/>
  <c r="AZ39" i="7"/>
  <c r="AZ35" i="7"/>
  <c r="AZ54" i="7"/>
  <c r="AZ63" i="7"/>
  <c r="AZ26" i="7"/>
  <c r="AZ52" i="7"/>
  <c r="AZ29" i="7"/>
  <c r="AZ70" i="7"/>
  <c r="AZ47" i="7"/>
  <c r="AZ24" i="7"/>
  <c r="AZ65" i="7"/>
  <c r="AZ42" i="7"/>
  <c r="AZ19" i="7"/>
  <c r="BA80" i="7"/>
  <c r="AZ60" i="7"/>
  <c r="AZ37" i="7"/>
  <c r="AZ55" i="7"/>
  <c r="AZ32" i="7"/>
  <c r="AZ73" i="7"/>
  <c r="AZ50" i="7"/>
  <c r="AZ20" i="7"/>
  <c r="AZ15" i="7"/>
  <c r="AZ53" i="7"/>
  <c r="AZ30" i="7"/>
  <c r="AZ71" i="7"/>
  <c r="AZ48" i="7"/>
  <c r="AZ25" i="7"/>
  <c r="AZ66" i="7"/>
  <c r="AZ43" i="7"/>
  <c r="AZ61" i="7"/>
  <c r="AZ38" i="7"/>
  <c r="AZ56" i="7"/>
  <c r="AZ33" i="7"/>
  <c r="AZ51" i="7"/>
  <c r="AZ28" i="7"/>
  <c r="AZ69" i="7"/>
  <c r="AZ46" i="7"/>
  <c r="AZ23" i="7"/>
  <c r="AZ64" i="7"/>
  <c r="AZ41" i="7"/>
  <c r="AZ18" i="7"/>
  <c r="AZ59" i="7"/>
  <c r="AZ67" i="7"/>
  <c r="AQ15" i="7"/>
  <c r="AR15" i="7" s="1"/>
  <c r="O7" i="7" l="1"/>
  <c r="BB80" i="7"/>
  <c r="AZ80" i="7"/>
  <c r="BF73" i="7"/>
  <c r="BL73" i="7" s="1"/>
  <c r="BF71" i="7"/>
  <c r="BL71" i="7" s="1"/>
  <c r="BF67" i="7"/>
  <c r="BL67" i="7" s="1"/>
  <c r="BF65" i="7"/>
  <c r="BL65" i="7" s="1"/>
  <c r="BF47" i="7"/>
  <c r="BL47" i="7" s="1"/>
  <c r="BF25" i="7"/>
  <c r="BL25" i="7" s="1"/>
  <c r="BF43" i="7"/>
  <c r="BL43" i="7" s="1"/>
  <c r="BF63" i="7"/>
  <c r="BL63" i="7" s="1"/>
  <c r="BF41" i="7"/>
  <c r="BL41" i="7" s="1"/>
  <c r="BF19" i="7"/>
  <c r="BL19" i="7" s="1"/>
  <c r="BF59" i="7"/>
  <c r="BL59" i="7" s="1"/>
  <c r="BF39" i="7"/>
  <c r="BL39" i="7" s="1"/>
  <c r="BF17" i="7"/>
  <c r="BL17" i="7" s="1"/>
  <c r="BF23" i="7"/>
  <c r="BL23" i="7" s="1"/>
  <c r="BF57" i="7"/>
  <c r="BL57" i="7" s="1"/>
  <c r="BF35" i="7"/>
  <c r="BL35" i="7" s="1"/>
  <c r="BF55" i="7"/>
  <c r="BL55" i="7" s="1"/>
  <c r="BF33" i="7"/>
  <c r="BL33" i="7" s="1"/>
  <c r="BF51" i="7"/>
  <c r="BL51" i="7" s="1"/>
  <c r="BF31" i="7"/>
  <c r="BL31" i="7" s="1"/>
  <c r="BF49" i="7"/>
  <c r="BL49" i="7" s="1"/>
  <c r="BF27" i="7"/>
  <c r="BL27" i="7" s="1"/>
  <c r="BF70" i="7"/>
  <c r="BL70" i="7" s="1"/>
  <c r="BF62" i="7"/>
  <c r="BL62" i="7" s="1"/>
  <c r="BF54" i="7"/>
  <c r="BL54" i="7" s="1"/>
  <c r="BF46" i="7"/>
  <c r="BL46" i="7" s="1"/>
  <c r="BF38" i="7"/>
  <c r="BL38" i="7" s="1"/>
  <c r="BF30" i="7"/>
  <c r="BL30" i="7" s="1"/>
  <c r="BF22" i="7"/>
  <c r="BL22" i="7" s="1"/>
  <c r="BF61" i="7"/>
  <c r="BL61" i="7" s="1"/>
  <c r="BF37" i="7"/>
  <c r="BL37" i="7" s="1"/>
  <c r="BF21" i="7"/>
  <c r="BL21" i="7" s="1"/>
  <c r="BF69" i="7"/>
  <c r="BL69" i="7" s="1"/>
  <c r="BF53" i="7"/>
  <c r="BL53" i="7" s="1"/>
  <c r="BF45" i="7"/>
  <c r="BL45" i="7" s="1"/>
  <c r="BF29" i="7"/>
  <c r="BL29" i="7" s="1"/>
  <c r="BF68" i="7"/>
  <c r="BL68" i="7" s="1"/>
  <c r="BF60" i="7"/>
  <c r="BL60" i="7" s="1"/>
  <c r="BF52" i="7"/>
  <c r="BL52" i="7" s="1"/>
  <c r="BF44" i="7"/>
  <c r="BL44" i="7" s="1"/>
  <c r="BF36" i="7"/>
  <c r="BL36" i="7" s="1"/>
  <c r="BF28" i="7"/>
  <c r="BL28" i="7" s="1"/>
  <c r="BF20" i="7"/>
  <c r="BL20" i="7" s="1"/>
  <c r="BF66" i="7"/>
  <c r="BL66" i="7" s="1"/>
  <c r="BF58" i="7"/>
  <c r="BL58" i="7" s="1"/>
  <c r="BF50" i="7"/>
  <c r="BL50" i="7" s="1"/>
  <c r="BF42" i="7"/>
  <c r="BL42" i="7" s="1"/>
  <c r="BF34" i="7"/>
  <c r="BL34" i="7" s="1"/>
  <c r="BF26" i="7"/>
  <c r="BL26" i="7" s="1"/>
  <c r="BF18" i="7"/>
  <c r="BL18" i="7" s="1"/>
  <c r="BF72" i="7"/>
  <c r="BL72" i="7" s="1"/>
  <c r="BF64" i="7"/>
  <c r="BL64" i="7" s="1"/>
  <c r="BF56" i="7"/>
  <c r="BL56" i="7" s="1"/>
  <c r="BF48" i="7"/>
  <c r="BL48" i="7" s="1"/>
  <c r="BF40" i="7"/>
  <c r="BL40" i="7" s="1"/>
  <c r="BF32" i="7"/>
  <c r="BL32" i="7" s="1"/>
  <c r="BF24" i="7"/>
  <c r="BL24" i="7" s="1"/>
  <c r="BF16" i="7"/>
  <c r="BL16" i="7" s="1"/>
  <c r="BG18" i="7" l="1"/>
  <c r="BM18" i="7" s="1"/>
  <c r="BG26" i="7"/>
  <c r="BM26" i="7" s="1"/>
  <c r="BG34" i="7"/>
  <c r="BM34" i="7" s="1"/>
  <c r="BG42" i="7"/>
  <c r="BM42" i="7" s="1"/>
  <c r="BG50" i="7"/>
  <c r="BM50" i="7" s="1"/>
  <c r="BG58" i="7"/>
  <c r="BM58" i="7" s="1"/>
  <c r="BG66" i="7"/>
  <c r="BM66" i="7" s="1"/>
  <c r="BG20" i="7"/>
  <c r="BM20" i="7" s="1"/>
  <c r="BG28" i="7"/>
  <c r="BM28" i="7" s="1"/>
  <c r="BG36" i="7"/>
  <c r="BM36" i="7" s="1"/>
  <c r="BG44" i="7"/>
  <c r="BM44" i="7" s="1"/>
  <c r="BG52" i="7"/>
  <c r="BM52" i="7" s="1"/>
  <c r="BG60" i="7"/>
  <c r="BM60" i="7" s="1"/>
  <c r="BG68" i="7"/>
  <c r="BM68" i="7" s="1"/>
  <c r="BG22" i="7"/>
  <c r="BM22" i="7" s="1"/>
  <c r="BG30" i="7"/>
  <c r="BM30" i="7" s="1"/>
  <c r="BG38" i="7"/>
  <c r="BM38" i="7" s="1"/>
  <c r="BG46" i="7"/>
  <c r="BM46" i="7" s="1"/>
  <c r="BG54" i="7"/>
  <c r="BM54" i="7" s="1"/>
  <c r="BG62" i="7"/>
  <c r="BM62" i="7" s="1"/>
  <c r="BG70" i="7"/>
  <c r="BM70" i="7" s="1"/>
  <c r="BG23" i="7"/>
  <c r="BM23" i="7" s="1"/>
  <c r="BG39" i="7"/>
  <c r="BM39" i="7" s="1"/>
  <c r="BG55" i="7"/>
  <c r="BM55" i="7" s="1"/>
  <c r="BG71" i="7"/>
  <c r="BM71" i="7" s="1"/>
  <c r="BG31" i="7"/>
  <c r="BM31" i="7" s="1"/>
  <c r="BG47" i="7"/>
  <c r="BM47" i="7" s="1"/>
  <c r="BG63" i="7"/>
  <c r="BM63" i="7" s="1"/>
  <c r="BG16" i="7"/>
  <c r="BM16" i="7" s="1"/>
  <c r="BG24" i="7"/>
  <c r="BM24" i="7" s="1"/>
  <c r="BG32" i="7"/>
  <c r="BM32" i="7" s="1"/>
  <c r="BG40" i="7"/>
  <c r="BM40" i="7" s="1"/>
  <c r="BG48" i="7"/>
  <c r="BM48" i="7" s="1"/>
  <c r="BG56" i="7"/>
  <c r="BM56" i="7" s="1"/>
  <c r="BG64" i="7"/>
  <c r="BM64" i="7" s="1"/>
  <c r="BG72" i="7"/>
  <c r="BM72" i="7" s="1"/>
  <c r="BG27" i="7"/>
  <c r="BM27" i="7" s="1"/>
  <c r="BG49" i="7"/>
  <c r="BM49" i="7" s="1"/>
  <c r="BG69" i="7"/>
  <c r="BM69" i="7" s="1"/>
  <c r="BG29" i="7"/>
  <c r="BM29" i="7" s="1"/>
  <c r="BG51" i="7"/>
  <c r="BM51" i="7" s="1"/>
  <c r="BG73" i="7"/>
  <c r="BM73" i="7" s="1"/>
  <c r="BG33" i="7"/>
  <c r="BM33" i="7" s="1"/>
  <c r="BG53" i="7"/>
  <c r="BM53" i="7" s="1"/>
  <c r="BG57" i="7"/>
  <c r="BM57" i="7" s="1"/>
  <c r="BG35" i="7"/>
  <c r="BM35" i="7" s="1"/>
  <c r="BG17" i="7"/>
  <c r="BM17" i="7" s="1"/>
  <c r="BG37" i="7"/>
  <c r="BM37" i="7" s="1"/>
  <c r="BG59" i="7"/>
  <c r="BM59" i="7" s="1"/>
  <c r="BG19" i="7"/>
  <c r="BM19" i="7" s="1"/>
  <c r="BG41" i="7"/>
  <c r="BM41" i="7" s="1"/>
  <c r="BG61" i="7"/>
  <c r="BM61" i="7" s="1"/>
  <c r="BG25" i="7"/>
  <c r="BM25" i="7" s="1"/>
  <c r="BG21" i="7"/>
  <c r="BM21" i="7" s="1"/>
  <c r="BG43" i="7"/>
  <c r="BM43" i="7" s="1"/>
  <c r="BG65" i="7"/>
  <c r="BM65" i="7" s="1"/>
  <c r="BG45" i="7"/>
  <c r="BM45" i="7" s="1"/>
  <c r="BG67" i="7"/>
  <c r="BM67" i="7" s="1"/>
  <c r="BH20" i="7"/>
  <c r="BN20" i="7" s="1"/>
  <c r="BH28" i="7"/>
  <c r="BN28" i="7" s="1"/>
  <c r="BH36" i="7"/>
  <c r="BN36" i="7" s="1"/>
  <c r="BH44" i="7"/>
  <c r="BN44" i="7" s="1"/>
  <c r="BH52" i="7"/>
  <c r="BN52" i="7" s="1"/>
  <c r="BH60" i="7"/>
  <c r="BN60" i="7" s="1"/>
  <c r="BH68" i="7"/>
  <c r="BN68" i="7" s="1"/>
  <c r="BH22" i="7"/>
  <c r="BN22" i="7" s="1"/>
  <c r="BH30" i="7"/>
  <c r="BN30" i="7" s="1"/>
  <c r="BH38" i="7"/>
  <c r="BN38" i="7" s="1"/>
  <c r="BH46" i="7"/>
  <c r="BN46" i="7" s="1"/>
  <c r="BH54" i="7"/>
  <c r="BN54" i="7" s="1"/>
  <c r="BH62" i="7"/>
  <c r="BN62" i="7" s="1"/>
  <c r="BH70" i="7"/>
  <c r="BN70" i="7" s="1"/>
  <c r="BH16" i="7"/>
  <c r="BN16" i="7" s="1"/>
  <c r="BH24" i="7"/>
  <c r="BN24" i="7" s="1"/>
  <c r="BH32" i="7"/>
  <c r="BN32" i="7" s="1"/>
  <c r="BH40" i="7"/>
  <c r="BN40" i="7" s="1"/>
  <c r="BH48" i="7"/>
  <c r="BN48" i="7" s="1"/>
  <c r="BH56" i="7"/>
  <c r="BN56" i="7" s="1"/>
  <c r="BH64" i="7"/>
  <c r="BN64" i="7" s="1"/>
  <c r="BH72" i="7"/>
  <c r="BN72" i="7" s="1"/>
  <c r="BH17" i="7"/>
  <c r="BN17" i="7" s="1"/>
  <c r="BH25" i="7"/>
  <c r="BN25" i="7" s="1"/>
  <c r="BH33" i="7"/>
  <c r="BN33" i="7" s="1"/>
  <c r="BH41" i="7"/>
  <c r="BN41" i="7" s="1"/>
  <c r="BH49" i="7"/>
  <c r="BN49" i="7" s="1"/>
  <c r="BH57" i="7"/>
  <c r="BN57" i="7" s="1"/>
  <c r="BH65" i="7"/>
  <c r="BN65" i="7" s="1"/>
  <c r="BH73" i="7"/>
  <c r="BN73" i="7" s="1"/>
  <c r="BH18" i="7"/>
  <c r="BN18" i="7" s="1"/>
  <c r="BH26" i="7"/>
  <c r="BN26" i="7" s="1"/>
  <c r="BH34" i="7"/>
  <c r="BN34" i="7" s="1"/>
  <c r="BH42" i="7"/>
  <c r="BN42" i="7" s="1"/>
  <c r="BH50" i="7"/>
  <c r="BN50" i="7" s="1"/>
  <c r="BH58" i="7"/>
  <c r="BN58" i="7" s="1"/>
  <c r="BH66" i="7"/>
  <c r="BN66" i="7" s="1"/>
  <c r="BH21" i="7"/>
  <c r="BN21" i="7" s="1"/>
  <c r="BH43" i="7"/>
  <c r="BN43" i="7" s="1"/>
  <c r="BH63" i="7"/>
  <c r="BN63" i="7" s="1"/>
  <c r="BH23" i="7"/>
  <c r="BN23" i="7" s="1"/>
  <c r="BH45" i="7"/>
  <c r="BN45" i="7" s="1"/>
  <c r="BH67" i="7"/>
  <c r="BN67" i="7" s="1"/>
  <c r="BH27" i="7"/>
  <c r="BN27" i="7" s="1"/>
  <c r="BH47" i="7"/>
  <c r="BN47" i="7" s="1"/>
  <c r="BH69" i="7"/>
  <c r="BN69" i="7" s="1"/>
  <c r="BH51" i="7"/>
  <c r="BN51" i="7" s="1"/>
  <c r="BH29" i="7"/>
  <c r="BN29" i="7" s="1"/>
  <c r="BH71" i="7"/>
  <c r="BN71" i="7" s="1"/>
  <c r="BH31" i="7"/>
  <c r="BN31" i="7" s="1"/>
  <c r="BH53" i="7"/>
  <c r="BN53" i="7" s="1"/>
  <c r="BH35" i="7"/>
  <c r="BN35" i="7" s="1"/>
  <c r="BH55" i="7"/>
  <c r="BN55" i="7" s="1"/>
  <c r="BH37" i="7"/>
  <c r="BN37" i="7" s="1"/>
  <c r="BH59" i="7"/>
  <c r="BN59" i="7" s="1"/>
  <c r="BH19" i="7"/>
  <c r="BN19" i="7" s="1"/>
  <c r="BH39" i="7"/>
  <c r="BN39" i="7" s="1"/>
  <c r="BH61" i="7"/>
  <c r="BN61" i="7" s="1"/>
  <c r="BB81" i="7" l="1"/>
  <c r="BB82" i="7" s="1"/>
  <c r="BH15" i="7"/>
  <c r="BN15" i="7" s="1"/>
  <c r="BG15" i="7"/>
  <c r="BM15" i="7" s="1"/>
  <c r="BA81" i="7"/>
  <c r="BA82" i="7" s="1"/>
  <c r="G73" i="7" l="1"/>
  <c r="G72" i="7"/>
  <c r="G71" i="7"/>
  <c r="G70" i="7"/>
  <c r="BF15" i="7" l="1"/>
  <c r="BL15" i="7" s="1"/>
  <c r="AZ81" i="7" l="1"/>
  <c r="AZ82" i="7" s="1"/>
  <c r="G67" i="7" l="1"/>
  <c r="G48" i="7"/>
  <c r="G50" i="7"/>
  <c r="G55" i="7"/>
  <c r="G54" i="7"/>
  <c r="G57" i="7"/>
  <c r="G64" i="7"/>
  <c r="G61" i="7"/>
  <c r="G58" i="7"/>
  <c r="G66" i="7"/>
  <c r="G51" i="7"/>
  <c r="G52" i="7"/>
  <c r="G60" i="7"/>
  <c r="G69" i="7"/>
  <c r="G62" i="7"/>
  <c r="G53" i="7"/>
  <c r="G65" i="7"/>
  <c r="G49" i="7"/>
  <c r="G68" i="7"/>
  <c r="G59" i="7"/>
  <c r="G63" i="7"/>
  <c r="G56" i="7"/>
  <c r="G47" i="7"/>
</calcChain>
</file>

<file path=xl/sharedStrings.xml><?xml version="1.0" encoding="utf-8"?>
<sst xmlns="http://schemas.openxmlformats.org/spreadsheetml/2006/main" count="314" uniqueCount="191">
  <si>
    <t>Total</t>
  </si>
  <si>
    <t>MT</t>
  </si>
  <si>
    <t>Final</t>
  </si>
  <si>
    <t>Course Code</t>
  </si>
  <si>
    <t>Session</t>
  </si>
  <si>
    <t>CO1</t>
  </si>
  <si>
    <t>CO2</t>
  </si>
  <si>
    <t>CO3</t>
  </si>
  <si>
    <t>CT</t>
  </si>
  <si>
    <t>%</t>
  </si>
  <si>
    <t>Roll</t>
  </si>
  <si>
    <t>Students' Name</t>
  </si>
  <si>
    <t>CT1</t>
  </si>
  <si>
    <t>CT2</t>
  </si>
  <si>
    <t>Mid Term</t>
  </si>
  <si>
    <t>Q1</t>
  </si>
  <si>
    <t>Q2</t>
  </si>
  <si>
    <t>Q3</t>
  </si>
  <si>
    <t>a</t>
  </si>
  <si>
    <t>b</t>
  </si>
  <si>
    <t>c</t>
  </si>
  <si>
    <t>Assignment</t>
  </si>
  <si>
    <t>Q4</t>
  </si>
  <si>
    <t>Q5</t>
  </si>
  <si>
    <t>Q6</t>
  </si>
  <si>
    <t xml:space="preserve">        CO-Question Matrix</t>
  </si>
  <si>
    <t>Course Title</t>
  </si>
  <si>
    <t>No of students</t>
  </si>
  <si>
    <t>Md Arif Istiak</t>
  </si>
  <si>
    <t>Dhruba Dey</t>
  </si>
  <si>
    <t>Ankur Kanti Paul</t>
  </si>
  <si>
    <t>K.M. ADNAN ABSAR JILAN</t>
  </si>
  <si>
    <t>Att</t>
  </si>
  <si>
    <t>CT3</t>
  </si>
  <si>
    <t>CT BEST</t>
  </si>
  <si>
    <t>Sub-Total</t>
  </si>
  <si>
    <t># Students Attempted CO</t>
  </si>
  <si>
    <t># Students Achieved CO</t>
  </si>
  <si>
    <t>% Students Achieved CO</t>
  </si>
  <si>
    <t>Assign
ment</t>
  </si>
  <si>
    <t>CO Attainment</t>
  </si>
  <si>
    <t xml:space="preserve">CO1 </t>
  </si>
  <si>
    <t xml:space="preserve">CO3 </t>
  </si>
  <si>
    <t xml:space="preserve">CO2 </t>
  </si>
  <si>
    <t>Final 
Weighted</t>
  </si>
  <si>
    <t>d</t>
  </si>
  <si>
    <t>CO4</t>
  </si>
  <si>
    <t>CO5</t>
  </si>
  <si>
    <t>1803410201595-</t>
  </si>
  <si>
    <t>CSE 367</t>
  </si>
  <si>
    <t>Computer Networks</t>
  </si>
  <si>
    <t>Cos</t>
  </si>
  <si>
    <t>Program Outcomes (POs)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</si>
  <si>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</si>
  <si>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</si>
  <si>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</si>
  <si>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</si>
  <si>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</si>
  <si>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</si>
  <si>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</si>
  <si>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</si>
  <si>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</si>
  <si>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</si>
  <si>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</si>
  <si>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</si>
  <si>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 xml:space="preserve">   √</t>
  </si>
  <si>
    <t xml:space="preserve">  </t>
  </si>
  <si>
    <t xml:space="preserve">   </t>
  </si>
  <si>
    <t>Section</t>
  </si>
  <si>
    <t>Fall 2023</t>
  </si>
  <si>
    <t>1502810200912-</t>
  </si>
  <si>
    <t>Md Imran Hossain</t>
  </si>
  <si>
    <t>1703310201502-</t>
  </si>
  <si>
    <t>Toufique Ahmed Udoy &lt;R&gt;</t>
  </si>
  <si>
    <t>1803410201579-</t>
  </si>
  <si>
    <t>Amartya Rakshit</t>
  </si>
  <si>
    <t>Shaila Afroz Khan Toma</t>
  </si>
  <si>
    <t>1803410201601-</t>
  </si>
  <si>
    <t>Antika Das</t>
  </si>
  <si>
    <t>1803510201611-</t>
  </si>
  <si>
    <t>Toukir Ahmed &lt;R&gt;</t>
  </si>
  <si>
    <t>1803510201612-</t>
  </si>
  <si>
    <t>Shawny Diya Mitra</t>
  </si>
  <si>
    <t>1803510201627-</t>
  </si>
  <si>
    <t>Shreya Das</t>
  </si>
  <si>
    <t>1803510201634-</t>
  </si>
  <si>
    <t>Tanzim Bin Quium</t>
  </si>
  <si>
    <t>1803510201636-</t>
  </si>
  <si>
    <t>Rafia Rahman &lt;R&gt;</t>
  </si>
  <si>
    <t>1803510201654-</t>
  </si>
  <si>
    <t>Mahmudul Hasan</t>
  </si>
  <si>
    <t>1803510201668-</t>
  </si>
  <si>
    <t>Pragga Barua</t>
  </si>
  <si>
    <t>1803510201694-</t>
  </si>
  <si>
    <t>Md. Emran Hossen</t>
  </si>
  <si>
    <t>1803510201697-</t>
  </si>
  <si>
    <t>Sadik Hossain</t>
  </si>
  <si>
    <t>1803510201723-</t>
  </si>
  <si>
    <t>Jannatul Aivy Bristy</t>
  </si>
  <si>
    <t>1803510201737-</t>
  </si>
  <si>
    <t>Naimur Rahman</t>
  </si>
  <si>
    <t>1803510201751-</t>
  </si>
  <si>
    <t>Pantha Singha &lt;R&gt;</t>
  </si>
  <si>
    <t>1903610201760-</t>
  </si>
  <si>
    <t>Joya Dhar &lt;R&gt;</t>
  </si>
  <si>
    <t>1903610201781-</t>
  </si>
  <si>
    <t>MD. Moinul Ahtesam Chowdhury &lt;R&gt;</t>
  </si>
  <si>
    <t>1903610201789-</t>
  </si>
  <si>
    <t>Tonmoy Chakraborty &lt;R&gt;</t>
  </si>
  <si>
    <t>1903610201806-</t>
  </si>
  <si>
    <t>ARYAN MASHUD RAJ</t>
  </si>
  <si>
    <t>1903610201816-</t>
  </si>
  <si>
    <t>Joy Majumder</t>
  </si>
  <si>
    <t>1903710201880-</t>
  </si>
  <si>
    <t>Akib Hasan ( Mitu)</t>
  </si>
  <si>
    <t>1903710201924-</t>
  </si>
  <si>
    <t>Sohoraf Ahamad Arab</t>
  </si>
  <si>
    <t>1903710201941-</t>
  </si>
  <si>
    <t>Ahmed Ullah</t>
  </si>
  <si>
    <t>1903710201991-</t>
  </si>
  <si>
    <t>SALMA AMIN</t>
  </si>
  <si>
    <t>1903710201995-</t>
  </si>
  <si>
    <t>Robiul Hosen &lt;R&gt;</t>
  </si>
  <si>
    <t>1903710202043-</t>
  </si>
  <si>
    <t>Abdullah Al Mamun &lt;R&gt;</t>
  </si>
  <si>
    <t>1903710202062-</t>
  </si>
  <si>
    <t>Rajon Datta</t>
  </si>
  <si>
    <t>2003810202071-</t>
  </si>
  <si>
    <t>Tahiatul Islam Tamanna</t>
  </si>
  <si>
    <t>2003810202089-</t>
  </si>
  <si>
    <t>MD. Abdulla Al Shakaet</t>
  </si>
  <si>
    <t>2003810202101-</t>
  </si>
  <si>
    <t>BRISHTY DAS</t>
  </si>
  <si>
    <t>2103910202105-</t>
  </si>
  <si>
    <t>MD AZMAYEN</t>
  </si>
  <si>
    <t>2103910202106-</t>
  </si>
  <si>
    <t>ABDULLAH AL MIRAJ</t>
  </si>
  <si>
    <t>2103910202109-</t>
  </si>
  <si>
    <t>FATEMA SULTANA JUHI</t>
  </si>
  <si>
    <t>2103910202111-</t>
  </si>
  <si>
    <t>Mohammad Ashikur Rahman</t>
  </si>
  <si>
    <t>2103910202112-</t>
  </si>
  <si>
    <t>MOSTAFA REZA MEHEDI</t>
  </si>
  <si>
    <t>2103910202113-</t>
  </si>
  <si>
    <t>ISMAM AZAD RAMIM</t>
  </si>
  <si>
    <t>2103910202116-</t>
  </si>
  <si>
    <t>Raktim Barua</t>
  </si>
  <si>
    <t>2103910202121-</t>
  </si>
  <si>
    <t>Fatema Tuz Zohra Faria</t>
  </si>
  <si>
    <t>2103910202123-</t>
  </si>
  <si>
    <t>Tufail Ahamad Babo</t>
  </si>
  <si>
    <t>2103910202124-</t>
  </si>
  <si>
    <t>NAILA ZAHIR</t>
  </si>
  <si>
    <t>2103910202125-</t>
  </si>
  <si>
    <t>Bristy Chowdhury</t>
  </si>
  <si>
    <t>2103910202128-</t>
  </si>
  <si>
    <t>DHRUVA MOHAJAN</t>
  </si>
  <si>
    <t>2103910202130-</t>
  </si>
  <si>
    <t>ABDULLAH MOHAMMAD SHAD</t>
  </si>
  <si>
    <t>2103910202132-</t>
  </si>
  <si>
    <t>ANUPOM KANTI NATH</t>
  </si>
  <si>
    <t>2103910202134-</t>
  </si>
  <si>
    <t>BIJOY BISHWAS</t>
  </si>
  <si>
    <t>2103910202135-</t>
  </si>
  <si>
    <t>JARIN SINGH RAY</t>
  </si>
  <si>
    <t>2103910202137-</t>
  </si>
  <si>
    <t>Isfa Sultana Tarin</t>
  </si>
  <si>
    <t>2103910202138-</t>
  </si>
  <si>
    <t>Nusrat Jahan Priota</t>
  </si>
  <si>
    <t>2103910202139-</t>
  </si>
  <si>
    <t>Amamul Ahasan</t>
  </si>
  <si>
    <t>2103910202140-</t>
  </si>
  <si>
    <t>Mohammad Joynal Abedin</t>
  </si>
  <si>
    <t>2103910202141-</t>
  </si>
  <si>
    <t>SANOWER HOSSAIN</t>
  </si>
  <si>
    <t>2103910202142-</t>
  </si>
  <si>
    <t>Mohiuddin Ishmam</t>
  </si>
  <si>
    <t>2103910202143-</t>
  </si>
  <si>
    <t>RIYA DAS</t>
  </si>
  <si>
    <t>2103910202144-</t>
  </si>
  <si>
    <t>Sudiptha Chakma</t>
  </si>
  <si>
    <t>2103910202145-</t>
  </si>
  <si>
    <t>Mohammad Iftikhar Mahmood Chowdhury</t>
  </si>
  <si>
    <t>2103910202146-</t>
  </si>
  <si>
    <t>Avinandan Chowdhury</t>
  </si>
  <si>
    <t>2103910202148-</t>
  </si>
  <si>
    <t>2103910202149-</t>
  </si>
  <si>
    <t>2103910202150-</t>
  </si>
  <si>
    <t>0222210005101141-</t>
  </si>
  <si>
    <t>total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</si>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</sst>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04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0" xfId="1" applyFont="1" applyFill="1" applyBorder="1"/>
    <xf numFmtId="1" fontId="0" fillId="0" borderId="0" xfId="1" applyNumberFormat="1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0" xfId="1" applyFont="1" applyAlignment="1"/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2" fontId="0" fillId="2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0" fontId="0" fillId="6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6" borderId="1" xfId="1" applyNumberFormat="1" applyFont="1" applyFill="1" applyBorder="1" applyAlignment="1">
      <alignment horizontal="center" vertical="center"/>
    </xf>
    <xf numFmtId="9" fontId="0" fillId="3" borderId="1" xfId="1" applyFont="1" applyFill="1" applyBorder="1"/>
    <xf numFmtId="0" fontId="0" fillId="0" borderId="1" xfId="0" applyBorder="1" applyAlignment="1">
      <alignment wrapText="1"/>
    </xf>
    <xf numFmtId="0" fontId="0" fillId="0" borderId="14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6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3" borderId="0" xfId="1" applyNumberFormat="1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1" applyNumberFormat="1" applyFont="1"/>
    <xf numFmtId="0" fontId="0" fillId="3" borderId="0" xfId="0" applyFill="1" applyAlignment="1">
      <alignment horizontal="center"/>
    </xf>
    <xf numFmtId="0" fontId="0" fillId="3" borderId="0" xfId="1" applyNumberFormat="1" applyFont="1" applyFill="1" applyBorder="1"/>
    <xf numFmtId="0" fontId="6" fillId="0" borderId="20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0" fillId="0" borderId="1" xfId="1" applyFont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CSE</a:t>
            </a:r>
            <a:r>
              <a:rPr lang="en-US" b="1" baseline="0"/>
              <a:t> 367: Computer Networks (CN) </a:t>
            </a:r>
          </a:p>
          <a:p>
            <a:pPr>
              <a:defRPr b="1"/>
            </a:pPr>
            <a:r>
              <a:rPr lang="en-US" b="1" baseline="0"/>
              <a:t>SECTION - A - FALL 2022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pattFill prst="shingle">
              <a:fgClr>
                <a:schemeClr val="tx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pct75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1D0-4D39-893F-A4B2291D3904}"/>
              </c:ext>
            </c:extLst>
          </c:dPt>
          <c:dPt>
            <c:idx val="1"/>
            <c:bubble3D val="0"/>
            <c:spPr>
              <a:pattFill prst="horzBrick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0-4D39-893F-A4B2291D3904}"/>
              </c:ext>
            </c:extLst>
          </c:dPt>
          <c:dPt>
            <c:idx val="2"/>
            <c:bubble3D val="0"/>
            <c:spPr>
              <a:pattFill prst="wdDnDiag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0-4D39-893F-A4B2291D39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'DMS-Spring2023'!$AZ$12:$BB$12</c:f>
              <c:strCache>
                <c:ptCount val="3"/>
                <c:pt idx="0">
                  <c:v>CO1 </c:v>
                </c:pt>
                <c:pt idx="1">
                  <c:v>CO2 </c:v>
                </c:pt>
                <c:pt idx="2">
                  <c:v>CO3 </c:v>
                </c:pt>
              </c:strCache>
            </c:strRef>
          </c:cat>
          <c:val>
            <c:numRef>
              <c:f>'DMS-Spring2023'!$AZ$82:$BB$82</c:f>
              <c:numCache>
                <c:formatCode>0%</c:formatCode>
                <c:ptCount val="3"/>
                <c:pt idx="0">
                  <c:v>0.52542372881355937</c:v>
                </c:pt>
                <c:pt idx="1">
                  <c:v>0.77966101694915257</c:v>
                </c:pt>
                <c:pt idx="2">
                  <c:v>0.72881355932203384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0-4D39-893F-A4B2291D39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281940</xdr:colOff>
      <xdr:row>79</xdr:row>
      <xdr:rowOff>42862</xdr:rowOff>
    </xdr:from>
    <xdr:to>
      <xdr:col>70</xdr:col>
      <xdr:colOff>480060</xdr:colOff>
      <xdr:row>95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62146-5412-4B80-BDEB-471929E40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82"/>
  <sheetViews>
    <sheetView tabSelected="1" zoomScale="70" zoomScaleNormal="70" workbookViewId="0">
      <pane xSplit="1" ySplit="13" topLeftCell="S14" activePane="bottomRight" state="frozen"/>
      <selection pane="topRight" activeCell="B1" sqref="B1"/>
      <selection pane="bottomLeft" activeCell="A13" sqref="A13"/>
      <selection pane="bottomRight" activeCell="S10" sqref="S10:AQ10"/>
    </sheetView>
  </sheetViews>
  <sheetFormatPr defaultRowHeight="14.4" x14ac:dyDescent="0.3"/>
  <cols>
    <col min="1" max="1" width="20.44140625" customWidth="1"/>
    <col min="2" max="2" width="28.44140625" customWidth="1"/>
    <col min="3" max="3" width="3.5546875" hidden="1" customWidth="1"/>
    <col min="4" max="6" width="4.44140625" bestFit="1" customWidth="1"/>
    <col min="7" max="7" width="7.6640625" hidden="1" customWidth="1"/>
    <col min="8" max="8" width="11.109375" style="29" bestFit="1" customWidth="1"/>
    <col min="9" max="9" width="4.44140625" style="29" bestFit="1" customWidth="1"/>
    <col min="10" max="10" width="4.44140625" bestFit="1" customWidth="1"/>
    <col min="11" max="11" width="6.5546875" bestFit="1" customWidth="1"/>
    <col min="12" max="12" width="4.44140625" bestFit="1" customWidth="1"/>
    <col min="13" max="13" width="5.109375" bestFit="1" customWidth="1"/>
    <col min="14" max="14" width="5.109375" customWidth="1"/>
    <col min="15" max="15" width="5.33203125" customWidth="1"/>
    <col min="16" max="16" width="7" customWidth="1"/>
    <col min="17" max="17" width="10.109375" customWidth="1"/>
    <col min="18" max="18" width="5.33203125" bestFit="1" customWidth="1"/>
    <col min="19" max="19" width="9.44140625" bestFit="1" customWidth="1"/>
    <col min="20" max="20" width="5.21875" bestFit="1" customWidth="1"/>
    <col min="21" max="21" width="4.44140625" bestFit="1" customWidth="1"/>
    <col min="22" max="22" width="4.44140625" customWidth="1"/>
    <col min="23" max="25" width="4.44140625" bestFit="1" customWidth="1"/>
    <col min="26" max="26" width="4.44140625" customWidth="1"/>
    <col min="27" max="27" width="4.44140625" bestFit="1" customWidth="1"/>
    <col min="28" max="28" width="5.44140625" bestFit="1" customWidth="1"/>
    <col min="29" max="29" width="4.44140625" bestFit="1" customWidth="1"/>
    <col min="30" max="30" width="4.44140625" customWidth="1"/>
    <col min="31" max="33" width="4.44140625" bestFit="1" customWidth="1"/>
    <col min="34" max="34" width="4.44140625" customWidth="1"/>
    <col min="35" max="37" width="4.44140625" bestFit="1" customWidth="1"/>
    <col min="38" max="38" width="4.44140625" customWidth="1"/>
    <col min="39" max="39" width="4.44140625" bestFit="1" customWidth="1"/>
    <col min="40" max="40" width="5.44140625" bestFit="1" customWidth="1"/>
    <col min="41" max="41" width="4.44140625" bestFit="1" customWidth="1"/>
    <col min="42" max="42" width="4.44140625" customWidth="1"/>
    <col min="44" max="44" width="5.33203125" bestFit="1" customWidth="1"/>
    <col min="45" max="45" width="5.33203125" customWidth="1"/>
    <col min="46" max="48" width="8.21875" bestFit="1" customWidth="1"/>
    <col min="49" max="50" width="8.21875" customWidth="1"/>
    <col min="51" max="51" width="9.6640625" style="1" customWidth="1"/>
    <col min="52" max="52" width="8.33203125" style="1" customWidth="1"/>
    <col min="53" max="54" width="7.6640625" style="1" bestFit="1" customWidth="1"/>
    <col min="55" max="68" width="7.6640625" style="1" customWidth="1"/>
    <col min="69" max="69" width="11" customWidth="1"/>
    <col min="70" max="70" width="9.109375" customWidth="1"/>
  </cols>
  <sheetData>
    <row r="1" spans="1:69" ht="15" thickBot="1" x14ac:dyDescent="0.35">
      <c r="A1" t="s">
        <v>3</v>
      </c>
      <c r="B1" t="s">
        <v>49</v>
      </c>
      <c r="I1" s="86" t="s">
        <v>25</v>
      </c>
      <c r="J1" s="86"/>
      <c r="K1" s="86"/>
      <c r="L1" s="86"/>
      <c r="M1" s="86"/>
      <c r="N1" s="86"/>
      <c r="O1" s="86"/>
    </row>
    <row r="2" spans="1:69" ht="29.4" customHeight="1" thickBot="1" x14ac:dyDescent="0.35">
      <c r="A2" t="s">
        <v>26</v>
      </c>
      <c r="B2" t="s">
        <v>50</v>
      </c>
      <c r="I2" s="7"/>
      <c r="J2" s="7" t="s">
        <v>8</v>
      </c>
      <c r="K2" s="9" t="s">
        <v>39</v>
      </c>
      <c r="L2" s="7" t="s">
        <v>1</v>
      </c>
      <c r="M2" s="7" t="s">
        <v>2</v>
      </c>
      <c r="N2" s="7" t="s">
        <v>0</v>
      </c>
      <c r="O2" s="7" t="s">
        <v>9</v>
      </c>
      <c r="P2" s="34"/>
      <c r="Q2" s="9" t="s">
        <v>44</v>
      </c>
      <c r="R2" s="7" t="s">
        <v>0</v>
      </c>
      <c r="T2" s="81" t="s">
        <v>51</v>
      </c>
      <c r="U2" s="83" t="s">
        <v>52</v>
      </c>
      <c r="V2" s="84"/>
      <c r="W2" s="84"/>
      <c r="X2" s="84"/>
      <c r="Y2" s="84"/>
      <c r="Z2" s="84"/>
      <c r="AA2" s="84"/>
      <c r="AB2" s="84"/>
      <c r="AC2" s="84"/>
      <c r="AD2" s="84"/>
      <c r="AE2" s="84"/>
      <c r="AF2" s="85"/>
    </row>
    <row r="3" spans="1:69" ht="24.6" thickBot="1" x14ac:dyDescent="0.35">
      <c r="A3" t="s">
        <v>68</v>
      </c>
      <c r="I3" s="7" t="s">
        <v>5</v>
      </c>
      <c r="J3" s="7">
        <v>10</v>
      </c>
      <c r="K3" s="7"/>
      <c r="L3" s="7">
        <v>0</v>
      </c>
      <c r="M3" s="7">
        <v>15</v>
      </c>
      <c r="N3" s="7">
        <f>SUM(J3:M3)</f>
        <v>25</v>
      </c>
      <c r="O3" s="13">
        <f>N3/N7</f>
        <v>0.22727272727272727</v>
      </c>
      <c r="P3" s="34"/>
      <c r="Q3" s="39">
        <f>(M3*66.67)/100</f>
        <v>10.000500000000001</v>
      </c>
      <c r="R3" s="43">
        <f>(J3+K3+L3+Q3)</f>
        <v>20.000500000000002</v>
      </c>
      <c r="T3" s="82"/>
      <c r="U3" s="65" t="s">
        <v>53</v>
      </c>
      <c r="V3" s="65" t="s">
        <v>54</v>
      </c>
      <c r="W3" s="65" t="s">
        <v>55</v>
      </c>
      <c r="X3" s="65" t="s">
        <v>56</v>
      </c>
      <c r="Y3" s="65" t="s">
        <v>57</v>
      </c>
      <c r="Z3" s="65" t="s">
        <v>58</v>
      </c>
      <c r="AA3" s="65" t="s">
        <v>59</v>
      </c>
      <c r="AB3" s="65" t="s">
        <v>60</v>
      </c>
      <c r="AC3" s="65" t="s">
        <v>61</v>
      </c>
      <c r="AD3" s="65" t="s">
        <v>62</v>
      </c>
      <c r="AE3" s="65" t="s">
        <v>63</v>
      </c>
      <c r="AF3" s="65" t="s">
        <v>64</v>
      </c>
    </row>
    <row r="4" spans="1:69" ht="15" thickBot="1" x14ac:dyDescent="0.35">
      <c r="A4" t="s">
        <v>4</v>
      </c>
      <c r="B4" t="s">
        <v>69</v>
      </c>
      <c r="C4" s="15"/>
      <c r="I4" s="7" t="s">
        <v>6</v>
      </c>
      <c r="J4" s="7"/>
      <c r="K4" s="7"/>
      <c r="L4" s="7">
        <v>20</v>
      </c>
      <c r="M4" s="7">
        <v>23</v>
      </c>
      <c r="N4" s="7">
        <f>SUM(J4:M4)</f>
        <v>43</v>
      </c>
      <c r="O4" s="13">
        <f>N4/N7</f>
        <v>0.39090909090909093</v>
      </c>
      <c r="P4" s="34"/>
      <c r="Q4" s="39">
        <f t="shared" ref="Q4:Q6" si="0">(M4*66.67)/100</f>
        <v>15.334100000000001</v>
      </c>
      <c r="R4" s="43">
        <f t="shared" ref="R4:R6" si="1">(J4+K4+L4+Q4)</f>
        <v>35.334099999999999</v>
      </c>
      <c r="T4" s="64" t="s">
        <v>5</v>
      </c>
      <c r="U4" s="66" t="s">
        <v>65</v>
      </c>
      <c r="V4" s="67"/>
      <c r="W4" s="67"/>
      <c r="X4" s="66" t="s">
        <v>66</v>
      </c>
      <c r="Y4" s="68"/>
      <c r="Z4" s="68"/>
      <c r="AA4" s="68"/>
      <c r="AB4" s="68"/>
      <c r="AC4" s="68"/>
      <c r="AD4" s="68"/>
      <c r="AE4" s="68"/>
      <c r="AF4" s="68"/>
    </row>
    <row r="5" spans="1:69" ht="15" thickBot="1" x14ac:dyDescent="0.35">
      <c r="A5" t="s">
        <v>27</v>
      </c>
      <c r="B5" s="15">
        <f>COUNTA(B15:B81)</f>
        <v>62</v>
      </c>
      <c r="C5" s="16"/>
      <c r="I5" s="7" t="s">
        <v>7</v>
      </c>
      <c r="J5" s="7">
        <v>10</v>
      </c>
      <c r="K5" s="7">
        <v>10</v>
      </c>
      <c r="L5" s="7"/>
      <c r="M5" s="7">
        <v>22</v>
      </c>
      <c r="N5" s="7">
        <f>SUM(J5:M5)</f>
        <v>42</v>
      </c>
      <c r="O5" s="13">
        <f>N5/N7</f>
        <v>0.38181818181818183</v>
      </c>
      <c r="P5" s="34"/>
      <c r="Q5" s="39">
        <f t="shared" si="0"/>
        <v>14.667400000000001</v>
      </c>
      <c r="R5" s="43">
        <f t="shared" si="1"/>
        <v>34.667400000000001</v>
      </c>
      <c r="T5" s="64" t="s">
        <v>6</v>
      </c>
      <c r="U5" s="66" t="s">
        <v>65</v>
      </c>
      <c r="V5" s="67"/>
      <c r="W5" s="67"/>
      <c r="X5" s="67"/>
      <c r="Y5" s="68"/>
      <c r="Z5" s="68"/>
      <c r="AA5" s="68"/>
      <c r="AB5" s="68"/>
      <c r="AC5" s="68"/>
      <c r="AD5" s="68"/>
      <c r="AE5" s="68"/>
      <c r="AF5" s="68"/>
    </row>
    <row r="6" spans="1:69" ht="15" thickBot="1" x14ac:dyDescent="0.35">
      <c r="B6" s="16"/>
      <c r="C6" s="16"/>
      <c r="I6" s="7"/>
      <c r="J6" s="7"/>
      <c r="K6" s="7"/>
      <c r="L6" s="7"/>
      <c r="M6" s="7"/>
      <c r="N6" s="7"/>
      <c r="O6" s="13"/>
      <c r="P6" s="34"/>
      <c r="Q6" s="39">
        <f t="shared" si="0"/>
        <v>0</v>
      </c>
      <c r="R6" s="43">
        <f t="shared" si="1"/>
        <v>0</v>
      </c>
      <c r="T6" s="64" t="s">
        <v>7</v>
      </c>
      <c r="U6" s="66" t="s">
        <v>67</v>
      </c>
      <c r="V6" s="67"/>
      <c r="W6" s="66" t="s">
        <v>65</v>
      </c>
      <c r="X6" s="67"/>
      <c r="Y6" s="68"/>
      <c r="Z6" s="68"/>
      <c r="AA6" s="68"/>
      <c r="AB6" s="68"/>
      <c r="AC6" s="68"/>
      <c r="AD6" s="68"/>
      <c r="AE6" s="68"/>
      <c r="AF6" s="68"/>
    </row>
    <row r="7" spans="1:69" x14ac:dyDescent="0.3">
      <c r="I7" s="7"/>
      <c r="J7" s="7"/>
      <c r="K7" s="7"/>
      <c r="L7" s="7"/>
      <c r="M7" s="7"/>
      <c r="N7" s="7">
        <f>SUM(N3:N5)</f>
        <v>110</v>
      </c>
      <c r="O7" s="13">
        <f>SUM(O3:O5)</f>
        <v>1</v>
      </c>
      <c r="P7" s="34"/>
      <c r="Q7" s="33"/>
      <c r="R7" s="2"/>
    </row>
    <row r="10" spans="1:69" x14ac:dyDescent="0.3">
      <c r="A10" s="90" t="s">
        <v>10</v>
      </c>
      <c r="B10" s="90" t="s">
        <v>11</v>
      </c>
      <c r="C10" s="31" t="s">
        <v>32</v>
      </c>
      <c r="D10" s="31" t="s">
        <v>12</v>
      </c>
      <c r="E10" s="31" t="s">
        <v>13</v>
      </c>
      <c r="F10" s="31" t="s">
        <v>33</v>
      </c>
      <c r="G10" s="31" t="s">
        <v>34</v>
      </c>
      <c r="H10" s="31" t="s">
        <v>21</v>
      </c>
      <c r="I10" s="91" t="s">
        <v>14</v>
      </c>
      <c r="J10" s="91"/>
      <c r="K10" s="91"/>
      <c r="L10" s="91"/>
      <c r="M10" s="91"/>
      <c r="N10" s="91"/>
      <c r="O10" s="91"/>
      <c r="P10" s="91"/>
      <c r="Q10" s="91"/>
      <c r="R10" s="91"/>
      <c r="S10" s="97" t="s">
        <v>2</v>
      </c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9"/>
      <c r="AR10" s="91" t="s">
        <v>0</v>
      </c>
      <c r="AS10" s="46"/>
      <c r="AT10" s="96" t="s">
        <v>40</v>
      </c>
      <c r="AU10" s="96"/>
      <c r="AV10" s="96"/>
      <c r="AW10" s="96"/>
      <c r="AX10" s="96"/>
      <c r="AY10" s="32"/>
      <c r="AZ10" s="96" t="s">
        <v>40</v>
      </c>
      <c r="BA10" s="96"/>
      <c r="BB10" s="96"/>
      <c r="BC10" s="96"/>
      <c r="BD10" s="96"/>
      <c r="BE10" s="36"/>
      <c r="BF10" s="96" t="s">
        <v>40</v>
      </c>
      <c r="BG10" s="96"/>
      <c r="BH10" s="96"/>
      <c r="BI10" s="96"/>
      <c r="BJ10" s="96"/>
      <c r="BK10" s="36"/>
      <c r="BL10" s="96" t="s">
        <v>40</v>
      </c>
      <c r="BM10" s="96"/>
      <c r="BN10" s="96"/>
      <c r="BO10" s="96"/>
      <c r="BP10" s="96"/>
      <c r="BQ10" s="32"/>
    </row>
    <row r="11" spans="1:69" ht="14.4" customHeight="1" x14ac:dyDescent="0.3">
      <c r="A11" s="90"/>
      <c r="B11" s="90"/>
      <c r="C11" s="7"/>
      <c r="D11" s="2"/>
      <c r="E11" s="2"/>
      <c r="F11" s="2"/>
      <c r="G11" s="2"/>
      <c r="H11" s="6"/>
      <c r="I11" s="87" t="s">
        <v>15</v>
      </c>
      <c r="J11" s="88"/>
      <c r="K11" s="89"/>
      <c r="L11" s="87"/>
      <c r="M11" s="88"/>
      <c r="N11" s="89"/>
      <c r="O11" s="93"/>
      <c r="P11" s="94"/>
      <c r="Q11" s="95"/>
      <c r="R11" s="92"/>
      <c r="S11" s="97" t="s">
        <v>15</v>
      </c>
      <c r="T11" s="98"/>
      <c r="U11" s="98"/>
      <c r="V11" s="99"/>
      <c r="W11" s="97" t="s">
        <v>16</v>
      </c>
      <c r="X11" s="98"/>
      <c r="Y11" s="98"/>
      <c r="Z11" s="99"/>
      <c r="AA11" s="97" t="s">
        <v>17</v>
      </c>
      <c r="AB11" s="98"/>
      <c r="AC11" s="98"/>
      <c r="AD11" s="99"/>
      <c r="AE11" s="97" t="s">
        <v>22</v>
      </c>
      <c r="AF11" s="98"/>
      <c r="AG11" s="98"/>
      <c r="AH11" s="99"/>
      <c r="AI11" s="97" t="s">
        <v>23</v>
      </c>
      <c r="AJ11" s="98"/>
      <c r="AK11" s="98"/>
      <c r="AL11" s="99"/>
      <c r="AM11" s="97" t="s">
        <v>24</v>
      </c>
      <c r="AN11" s="98"/>
      <c r="AO11" s="98"/>
      <c r="AP11" s="99"/>
      <c r="AQ11" s="100" t="s">
        <v>35</v>
      </c>
      <c r="AR11" s="91"/>
      <c r="AS11" s="46"/>
      <c r="AT11" s="96"/>
      <c r="AU11" s="96"/>
      <c r="AV11" s="96"/>
      <c r="AW11" s="96"/>
      <c r="AX11" s="96"/>
      <c r="AZ11" s="96"/>
      <c r="BA11" s="96"/>
      <c r="BB11" s="96"/>
      <c r="BC11" s="96"/>
      <c r="BD11" s="96"/>
      <c r="BE11" s="36"/>
      <c r="BF11" s="96"/>
      <c r="BG11" s="96"/>
      <c r="BH11" s="96"/>
      <c r="BI11" s="96"/>
      <c r="BJ11" s="96"/>
      <c r="BK11" s="36"/>
      <c r="BL11" s="96"/>
      <c r="BM11" s="96"/>
      <c r="BN11" s="96"/>
      <c r="BO11" s="96"/>
      <c r="BP11" s="96"/>
      <c r="BQ11" s="3"/>
    </row>
    <row r="12" spans="1:69" x14ac:dyDescent="0.3">
      <c r="A12" s="90"/>
      <c r="B12" s="90"/>
      <c r="C12" s="7"/>
      <c r="D12" s="2"/>
      <c r="E12" s="2"/>
      <c r="F12" s="2"/>
      <c r="G12" s="2"/>
      <c r="H12" s="6"/>
      <c r="I12" s="6"/>
      <c r="J12" s="6"/>
      <c r="K12" s="6"/>
      <c r="L12" s="6"/>
      <c r="M12" s="6"/>
      <c r="N12" s="6"/>
      <c r="O12" s="6"/>
      <c r="P12" s="6"/>
      <c r="Q12" s="6"/>
      <c r="R12" s="92"/>
      <c r="S12" s="7" t="s">
        <v>18</v>
      </c>
      <c r="T12" s="7" t="s">
        <v>19</v>
      </c>
      <c r="U12" s="7" t="s">
        <v>20</v>
      </c>
      <c r="V12" s="7" t="s">
        <v>45</v>
      </c>
      <c r="W12" s="7" t="s">
        <v>18</v>
      </c>
      <c r="X12" s="7" t="s">
        <v>19</v>
      </c>
      <c r="Y12" s="7" t="s">
        <v>20</v>
      </c>
      <c r="Z12" s="7" t="s">
        <v>45</v>
      </c>
      <c r="AA12" s="7" t="s">
        <v>18</v>
      </c>
      <c r="AB12" s="7" t="s">
        <v>19</v>
      </c>
      <c r="AC12" s="7" t="s">
        <v>20</v>
      </c>
      <c r="AD12" s="7" t="s">
        <v>45</v>
      </c>
      <c r="AE12" s="7" t="s">
        <v>18</v>
      </c>
      <c r="AF12" s="7" t="s">
        <v>19</v>
      </c>
      <c r="AG12" s="7" t="s">
        <v>20</v>
      </c>
      <c r="AH12" s="7" t="s">
        <v>45</v>
      </c>
      <c r="AI12" s="7" t="s">
        <v>18</v>
      </c>
      <c r="AJ12" s="7" t="s">
        <v>19</v>
      </c>
      <c r="AK12" s="7" t="s">
        <v>20</v>
      </c>
      <c r="AL12" s="7" t="s">
        <v>45</v>
      </c>
      <c r="AM12" s="7" t="s">
        <v>18</v>
      </c>
      <c r="AN12" s="7" t="s">
        <v>19</v>
      </c>
      <c r="AO12" s="7" t="s">
        <v>20</v>
      </c>
      <c r="AP12" s="7" t="s">
        <v>45</v>
      </c>
      <c r="AQ12" s="101"/>
      <c r="AR12" s="91"/>
      <c r="AS12" s="46"/>
      <c r="AT12" s="41" t="s">
        <v>41</v>
      </c>
      <c r="AU12" s="41" t="s">
        <v>43</v>
      </c>
      <c r="AV12" s="41" t="s">
        <v>42</v>
      </c>
      <c r="AW12" s="41" t="s">
        <v>46</v>
      </c>
      <c r="AX12" s="41" t="s">
        <v>47</v>
      </c>
      <c r="AZ12" s="41" t="s">
        <v>41</v>
      </c>
      <c r="BA12" s="41" t="s">
        <v>43</v>
      </c>
      <c r="BB12" s="41" t="s">
        <v>42</v>
      </c>
      <c r="BC12" s="41" t="s">
        <v>46</v>
      </c>
      <c r="BD12" s="41" t="s">
        <v>47</v>
      </c>
      <c r="BE12" s="35"/>
      <c r="BF12" s="13" t="s">
        <v>41</v>
      </c>
      <c r="BG12" s="13" t="s">
        <v>6</v>
      </c>
      <c r="BH12" s="13" t="s">
        <v>42</v>
      </c>
      <c r="BI12" s="13" t="s">
        <v>46</v>
      </c>
      <c r="BJ12" s="13" t="s">
        <v>47</v>
      </c>
      <c r="BK12" s="35"/>
      <c r="BL12" s="13" t="s">
        <v>41</v>
      </c>
      <c r="BM12" s="13" t="s">
        <v>6</v>
      </c>
      <c r="BN12" s="13" t="s">
        <v>42</v>
      </c>
      <c r="BO12" s="13" t="s">
        <v>46</v>
      </c>
      <c r="BP12" s="13" t="s">
        <v>47</v>
      </c>
      <c r="BQ12" s="3"/>
    </row>
    <row r="13" spans="1:69" x14ac:dyDescent="0.3">
      <c r="A13" s="90"/>
      <c r="B13" s="90"/>
      <c r="C13" s="7"/>
      <c r="D13" s="42" t="s">
        <v>5</v>
      </c>
      <c r="E13" s="7" t="s">
        <v>7</v>
      </c>
      <c r="F13" s="7" t="s">
        <v>189</v>
      </c>
      <c r="G13" s="7"/>
      <c r="H13" s="7" t="s">
        <v>7</v>
      </c>
      <c r="I13" s="7" t="s">
        <v>6</v>
      </c>
      <c r="J13" s="7"/>
      <c r="K13" s="7"/>
      <c r="L13" s="7"/>
      <c r="M13" s="7"/>
      <c r="N13" s="7"/>
      <c r="O13" s="7"/>
      <c r="P13" s="7"/>
      <c r="Q13" s="7"/>
      <c r="R13" s="92"/>
      <c r="S13" s="7" t="s">
        <v>5</v>
      </c>
      <c r="T13" s="7" t="s">
        <v>6</v>
      </c>
      <c r="U13" s="7"/>
      <c r="V13" s="7"/>
      <c r="W13" s="7" t="s">
        <v>5</v>
      </c>
      <c r="X13" s="6" t="s">
        <v>5</v>
      </c>
      <c r="Y13" s="7" t="s">
        <v>7</v>
      </c>
      <c r="Z13" s="7"/>
      <c r="AA13" s="7" t="s">
        <v>5</v>
      </c>
      <c r="AB13" s="7" t="s">
        <v>7</v>
      </c>
      <c r="AC13" s="7" t="s">
        <v>6</v>
      </c>
      <c r="AD13" s="7"/>
      <c r="AE13" s="7" t="s">
        <v>6</v>
      </c>
      <c r="AF13" s="7" t="s">
        <v>6</v>
      </c>
      <c r="AG13" s="6" t="s">
        <v>7</v>
      </c>
      <c r="AH13" s="6"/>
      <c r="AI13" s="7" t="s">
        <v>7</v>
      </c>
      <c r="AJ13" s="7" t="s">
        <v>6</v>
      </c>
      <c r="AK13" t="s">
        <v>6</v>
      </c>
      <c r="AL13" s="7"/>
      <c r="AM13" s="7" t="s">
        <v>7</v>
      </c>
      <c r="AN13" s="7" t="s">
        <v>6</v>
      </c>
      <c r="AO13" s="7"/>
      <c r="AP13" s="7"/>
      <c r="AQ13" s="102"/>
      <c r="AR13" s="91"/>
      <c r="AS13" s="46"/>
      <c r="AT13" s="33"/>
      <c r="AU13" s="33"/>
      <c r="AV13" s="33"/>
      <c r="AW13" s="33"/>
      <c r="AX13" s="33"/>
      <c r="AZ13" s="33"/>
      <c r="BA13" s="33"/>
      <c r="BB13" s="33"/>
      <c r="BC13" s="33"/>
      <c r="BD13" s="33"/>
      <c r="BE13" s="35"/>
      <c r="BF13" s="13"/>
      <c r="BG13" s="13"/>
      <c r="BH13" s="13"/>
      <c r="BI13" s="13"/>
      <c r="BJ13" s="13"/>
      <c r="BK13" s="35"/>
      <c r="BL13" s="13"/>
      <c r="BM13" s="13"/>
      <c r="BN13" s="13"/>
      <c r="BO13" s="13"/>
      <c r="BP13" s="13"/>
    </row>
    <row r="14" spans="1:69" x14ac:dyDescent="0.3">
      <c r="A14" s="90"/>
      <c r="B14" s="90"/>
      <c r="C14" s="7"/>
      <c r="D14" s="10">
        <v>10</v>
      </c>
      <c r="E14" s="10">
        <v>10</v>
      </c>
      <c r="F14" s="10">
        <v>20</v>
      </c>
      <c r="G14" s="10"/>
      <c r="H14" s="10">
        <v>10</v>
      </c>
      <c r="I14" s="11">
        <v>20</v>
      </c>
      <c r="J14" s="11"/>
      <c r="K14" s="11"/>
      <c r="L14" s="11"/>
      <c r="M14" s="11"/>
      <c r="N14" s="11"/>
      <c r="O14" s="11"/>
      <c r="P14" s="11"/>
      <c r="Q14" s="11"/>
      <c r="R14" s="10"/>
      <c r="S14" s="11">
        <v>5</v>
      </c>
      <c r="T14" s="11">
        <v>5</v>
      </c>
      <c r="U14" s="11"/>
      <c r="V14" s="11"/>
      <c r="W14" s="11">
        <v>3</v>
      </c>
      <c r="X14" s="11">
        <v>4</v>
      </c>
      <c r="Y14" s="11">
        <v>3</v>
      </c>
      <c r="Z14" s="11"/>
      <c r="AA14" s="11">
        <v>3</v>
      </c>
      <c r="AB14" s="11">
        <v>5</v>
      </c>
      <c r="AC14" s="11">
        <v>2</v>
      </c>
      <c r="AD14" s="11"/>
      <c r="AE14" s="11">
        <v>3</v>
      </c>
      <c r="AF14" s="11">
        <v>2</v>
      </c>
      <c r="AG14" s="11">
        <v>5</v>
      </c>
      <c r="AH14" s="11"/>
      <c r="AI14" s="11">
        <v>3</v>
      </c>
      <c r="AJ14" s="11">
        <v>4</v>
      </c>
      <c r="AK14" s="11">
        <v>3</v>
      </c>
      <c r="AL14" s="11"/>
      <c r="AM14" s="11">
        <v>6</v>
      </c>
      <c r="AN14" s="11">
        <v>4</v>
      </c>
      <c r="AO14" s="11"/>
      <c r="AP14" s="11"/>
      <c r="AQ14" s="11">
        <v>40</v>
      </c>
      <c r="AR14" s="2"/>
      <c r="AT14" s="40">
        <f>SUMIF($D$13:$AP$13,I$3,$D14:$AP14) -M$3+Q$3</f>
        <v>20.000500000000002</v>
      </c>
      <c r="AU14" s="40">
        <f>SUMIF($D$13:$AP$13,I$4,$D14:$AP14) -M$4+Q$4</f>
        <v>35.334099999999999</v>
      </c>
      <c r="AV14" s="40">
        <f>SUMIF($D$13:$AP$13,I$5,$D14:$AP14) -M$5 +Q$5</f>
        <v>34.667400000000001</v>
      </c>
      <c r="AW14" s="40"/>
      <c r="AX14" s="40"/>
      <c r="AZ14" s="40">
        <f>SUMIF($D$13:$AP$13,I$3,$D14:$AP14) -M$3+Q$3</f>
        <v>20.000500000000002</v>
      </c>
      <c r="BA14" s="40">
        <f>SUMIF($D$13:$AP$13,I$4,$D14:$AP14) -M$4+Q$4</f>
        <v>35.334099999999999</v>
      </c>
      <c r="BB14" s="40">
        <f>SUMIF($D$13:$AP$13,I$5,$D14:$AP14) -M$5 +Q$5</f>
        <v>34.667400000000001</v>
      </c>
      <c r="BC14" s="40"/>
      <c r="BD14" s="40"/>
      <c r="BE14" s="37"/>
      <c r="BF14" s="40">
        <f>SUMIF($D$13:$AP$13,I$3,$D14:$AP14) -M$3+Q$3</f>
        <v>20.000500000000002</v>
      </c>
      <c r="BG14" s="40">
        <f>SUMIF($D$13:$AP$13,I$4,$D14:$AP14) -M$4+Q$4</f>
        <v>35.334099999999999</v>
      </c>
      <c r="BH14" s="40">
        <f>SUMIF($D$13:$AP$13,I$5,$D14:$AP14) -M$5 +Q$5</f>
        <v>34.667400000000001</v>
      </c>
      <c r="BI14" s="40"/>
      <c r="BJ14" s="40"/>
      <c r="BK14" s="37"/>
      <c r="BL14" s="40">
        <f>SUMIF($D$13:$AP$13,I$3,$D14:$AP14) -M$3+Q$3</f>
        <v>20.000500000000002</v>
      </c>
      <c r="BM14" s="40">
        <f>SUMIF($D$13:$AP$13,I$4,$D14:$AP14) -M$4+Q$4</f>
        <v>35.334099999999999</v>
      </c>
      <c r="BN14" s="40">
        <f>SUMIF($D$13:$AP$13,I$5,$D14:$AP14) -M$5 +Q$5</f>
        <v>34.667400000000001</v>
      </c>
      <c r="BO14" s="40"/>
      <c r="BP14" s="40"/>
    </row>
    <row r="15" spans="1:69" ht="14.4" customHeight="1" x14ac:dyDescent="0.3">
      <c r="A15" s="17" t="s">
        <v>70</v>
      </c>
      <c r="B15" s="17" t="s">
        <v>71</v>
      </c>
      <c r="C15" s="6">
        <v>8</v>
      </c>
      <c r="D15" s="50">
        <v>0</v>
      </c>
      <c r="E15" s="50">
        <v>10</v>
      </c>
      <c r="F15" s="9">
        <f>SUM(D15:E15)</f>
        <v>10</v>
      </c>
      <c r="G15" s="30">
        <f>LARGE(D15:F15,1)+LARGE(D15:F15,2)</f>
        <v>20</v>
      </c>
      <c r="H15" s="62">
        <v>10</v>
      </c>
      <c r="I15" s="63">
        <v>10</v>
      </c>
      <c r="J15" s="6"/>
      <c r="K15" s="6"/>
      <c r="L15" s="21"/>
      <c r="M15" s="21"/>
      <c r="N15" s="21"/>
      <c r="O15" s="6"/>
      <c r="P15" s="6"/>
      <c r="Q15" s="6"/>
      <c r="R15" s="7"/>
      <c r="S15" s="7">
        <v>3</v>
      </c>
      <c r="T15" s="7">
        <v>0</v>
      </c>
      <c r="U15" s="7"/>
      <c r="V15" s="7"/>
      <c r="W15" s="12">
        <v>3</v>
      </c>
      <c r="X15" s="12">
        <v>0</v>
      </c>
      <c r="Y15" s="12">
        <v>0.5</v>
      </c>
      <c r="Z15" s="12"/>
      <c r="AA15" s="51"/>
      <c r="AB15" s="52"/>
      <c r="AC15" s="53">
        <v>0</v>
      </c>
      <c r="AD15" s="7"/>
      <c r="AE15" s="54"/>
      <c r="AF15" s="8"/>
      <c r="AG15" s="55"/>
      <c r="AH15" s="12"/>
      <c r="AI15" s="54"/>
      <c r="AJ15" s="8"/>
      <c r="AK15" s="55"/>
      <c r="AL15" s="7"/>
      <c r="AM15" s="54">
        <v>0</v>
      </c>
      <c r="AN15" s="8">
        <v>2</v>
      </c>
      <c r="AO15" s="12"/>
      <c r="AP15" s="12"/>
      <c r="AQ15" s="7">
        <f t="shared" ref="AQ15:AQ76" si="2">SUM(S15:AP15)</f>
        <v>8.5</v>
      </c>
      <c r="AR15" s="24">
        <f>SUM(D15,E15,H15,I15,AQ15)</f>
        <v>38.5</v>
      </c>
      <c r="AS15" s="29"/>
      <c r="AT15" s="47">
        <f>MIN(SUMIF($D$13:$AP$13,I$3,$D15:$AP15), 100)</f>
        <v>6</v>
      </c>
      <c r="AU15" s="47">
        <f>MIN(SUMIF($D$13:$AP$13,I$4,$D15:$AP15), 100)</f>
        <v>12</v>
      </c>
      <c r="AV15" s="47">
        <f>MIN(SUMIF($D$13:$AP$13,I$5,$D15:$AP15), 100)</f>
        <v>20.5</v>
      </c>
      <c r="AW15" s="47"/>
      <c r="AX15" s="47"/>
      <c r="AZ15" s="13">
        <f>MIN(SUMIF($D$13:$AP$13,I$3,$D15:$AP15)/AZ$14, 100%)</f>
        <v>0.29999250018749529</v>
      </c>
      <c r="BA15" s="13">
        <f>MIN(SUMIF($D$13:$AP$13,I$4,$D15:$AP15)/BA$14, 100%)</f>
        <v>0.3396152724988043</v>
      </c>
      <c r="BB15" s="13">
        <f>MIN(SUMIF($D$13:$AP$13,I$5,$D15:$AP15)/BB$14, 100%)</f>
        <v>0.59133364486520479</v>
      </c>
      <c r="BC15" s="13"/>
      <c r="BD15" s="13"/>
      <c r="BE15" s="35"/>
      <c r="BF15" s="33">
        <f>IF((AZ15)&gt;=50%, 2, (IF((AZ15)&lt;25%, 0, 1)))</f>
        <v>1</v>
      </c>
      <c r="BG15" s="33">
        <f>IF((BA15)&gt;=50%, 2, (IF((BA15)&lt;25%, 0, 1)))</f>
        <v>1</v>
      </c>
      <c r="BH15" s="33">
        <f>IF((BB15)&gt;=50%, 2, (IF((BB15)&lt;25%, 0, 1)))</f>
        <v>2</v>
      </c>
      <c r="BI15" s="33"/>
      <c r="BJ15" s="33"/>
      <c r="BK15" s="38"/>
      <c r="BL15" s="33" t="str">
        <f>IF(BF15=2,"Att", (IF(BF15=0,"Not","Weak")))</f>
        <v>Weak</v>
      </c>
      <c r="BM15" s="33" t="str">
        <f>IF(BG15=2,"Att", (IF(BG15=0,"Not","Weak")))</f>
        <v>Weak</v>
      </c>
      <c r="BN15" s="33" t="str">
        <f>IF(BH15=2,"Att", (IF(BH15=0,"Not","Weak")))</f>
        <v>Att</v>
      </c>
      <c r="BO15" s="33"/>
      <c r="BP15" s="33"/>
    </row>
    <row r="16" spans="1:69" ht="14.4" customHeight="1" x14ac:dyDescent="0.3">
      <c r="A16" s="17" t="s">
        <v>72</v>
      </c>
      <c r="B16" s="17" t="s">
        <v>73</v>
      </c>
      <c r="C16" s="6">
        <v>3</v>
      </c>
      <c r="D16" s="50" t="s">
        <v>190</v>
      </c>
      <c r="E16" s="50" t="s">
        <v>190</v>
      </c>
      <c r="F16" s="9">
        <f t="shared" ref="F16:F73" si="3">SUM(D16:E16)</f>
        <v>0</v>
      </c>
      <c r="G16" s="30">
        <v>3</v>
      </c>
      <c r="H16" s="62" t="s">
        <v>190</v>
      </c>
      <c r="I16" s="63" t="s">
        <v>190</v>
      </c>
      <c r="J16" s="9"/>
      <c r="K16" s="6"/>
      <c r="L16" s="21"/>
      <c r="M16" s="21"/>
      <c r="N16" s="21"/>
      <c r="O16" s="6"/>
      <c r="P16" s="6"/>
      <c r="Q16" s="6"/>
      <c r="R16" s="7"/>
      <c r="S16" s="7">
        <v>2</v>
      </c>
      <c r="T16" s="7"/>
      <c r="U16" s="7"/>
      <c r="V16" s="7"/>
      <c r="W16" s="12">
        <v>1</v>
      </c>
      <c r="X16" s="12"/>
      <c r="Y16" s="12">
        <v>0</v>
      </c>
      <c r="Z16" s="12"/>
      <c r="AA16" s="51">
        <v>0</v>
      </c>
      <c r="AB16" s="52">
        <v>0</v>
      </c>
      <c r="AC16" s="53">
        <v>0</v>
      </c>
      <c r="AD16" s="7"/>
      <c r="AE16" s="51"/>
      <c r="AF16" s="52"/>
      <c r="AG16" s="53"/>
      <c r="AH16" s="12"/>
      <c r="AI16" s="51">
        <v>0</v>
      </c>
      <c r="AJ16" s="52">
        <v>0</v>
      </c>
      <c r="AK16" s="53">
        <v>0</v>
      </c>
      <c r="AL16" s="7"/>
      <c r="AM16" s="51"/>
      <c r="AN16" s="52"/>
      <c r="AO16" s="12"/>
      <c r="AP16" s="12"/>
      <c r="AQ16" s="7">
        <f t="shared" si="2"/>
        <v>3</v>
      </c>
      <c r="AR16" s="24">
        <f t="shared" ref="AR16:AR76" si="4">SUM(D16,E16,H16,I16,AQ16)</f>
        <v>3</v>
      </c>
      <c r="AS16" s="29"/>
      <c r="AT16" s="48">
        <f t="shared" ref="AT16:AT76" si="5">MIN(SUMIF($D$13:$AP$13,I$3,$D16:$AP16), 100)</f>
        <v>3</v>
      </c>
      <c r="AU16" s="48">
        <f t="shared" ref="AU16:AU76" si="6">MIN(SUMIF($D$13:$AP$13,I$4,$D16:$AP16), 100)</f>
        <v>0</v>
      </c>
      <c r="AV16" s="48">
        <f t="shared" ref="AV16:AV76" si="7">MIN(SUMIF($D$13:$AP$13,I$5,$D16:$AP16), 100)</f>
        <v>0</v>
      </c>
      <c r="AW16" s="48"/>
      <c r="AX16" s="48"/>
      <c r="AZ16" s="44">
        <f t="shared" ref="AZ16:AZ76" si="8">MIN(SUMIF($D$13:$AP$13,I$3,$D16:$AP16)/AZ$14, 100%)</f>
        <v>0.14999625009374765</v>
      </c>
      <c r="BA16" s="44">
        <f t="shared" ref="BA16:BA76" si="9">MIN(SUMIF($D$13:$AP$13,I$4,$D16:$AP16)/BA$14, 100%)</f>
        <v>0</v>
      </c>
      <c r="BB16" s="44">
        <f t="shared" ref="BB16:BB76" si="10">MIN(SUMIF($D$13:$AP$13,I$5,$D16:$AP16)/BB$14, 100%)</f>
        <v>0</v>
      </c>
      <c r="BC16" s="44"/>
      <c r="BD16" s="44"/>
      <c r="BE16" s="35"/>
      <c r="BF16" s="45">
        <f t="shared" ref="BF16:BF76" si="11">IF((AZ16)&gt;=50%, 2, (IF((AZ16)&lt;25%, 0, 1)))</f>
        <v>0</v>
      </c>
      <c r="BG16" s="45">
        <f t="shared" ref="BG16:BG76" si="12">IF((BA16)&gt;=50%, 2, (IF((BA16)&lt;25%, 0, 1)))</f>
        <v>0</v>
      </c>
      <c r="BH16" s="45">
        <f t="shared" ref="BH16:BH76" si="13">IF((BB16)&gt;=50%, 2, (IF((BB16)&lt;25%, 0, 1)))</f>
        <v>0</v>
      </c>
      <c r="BI16" s="45"/>
      <c r="BJ16" s="45"/>
      <c r="BK16" s="38"/>
      <c r="BL16" s="45" t="str">
        <f t="shared" ref="BL16:BL76" si="14">IF(BF16=2,"Att", (IF(BF16=0,"Not","Weak")))</f>
        <v>Not</v>
      </c>
      <c r="BM16" s="45" t="str">
        <f t="shared" ref="BM16:BM76" si="15">IF(BG16=2,"Att", (IF(BG16=0,"Not","Weak")))</f>
        <v>Not</v>
      </c>
      <c r="BN16" s="45" t="str">
        <f t="shared" ref="BN16:BN76" si="16">IF(BH16=2,"Att", (IF(BH16=0,"Not","Weak")))</f>
        <v>Not</v>
      </c>
      <c r="BO16" s="45"/>
      <c r="BP16" s="45"/>
    </row>
    <row r="17" spans="1:68" ht="14.4" customHeight="1" x14ac:dyDescent="0.3">
      <c r="A17" s="17" t="s">
        <v>74</v>
      </c>
      <c r="B17" s="17" t="s">
        <v>75</v>
      </c>
      <c r="C17" s="6">
        <v>9</v>
      </c>
      <c r="D17" s="50" t="s">
        <v>190</v>
      </c>
      <c r="E17" s="50" t="s">
        <v>190</v>
      </c>
      <c r="F17" s="9">
        <f t="shared" si="3"/>
        <v>0</v>
      </c>
      <c r="G17" s="30" t="e">
        <f t="shared" ref="G17:G46" si="17">LARGE(D17:F17,1)+LARGE(D17:F17,2)</f>
        <v>#NUM!</v>
      </c>
      <c r="H17" s="62" t="s">
        <v>190</v>
      </c>
      <c r="I17" s="63" t="s">
        <v>190</v>
      </c>
      <c r="J17" s="9"/>
      <c r="K17" s="6"/>
      <c r="L17" s="21"/>
      <c r="M17" s="21"/>
      <c r="N17" s="21"/>
      <c r="O17" s="6"/>
      <c r="P17" s="6"/>
      <c r="Q17" s="6"/>
      <c r="R17" s="7"/>
      <c r="S17" s="7"/>
      <c r="T17" s="7"/>
      <c r="U17" s="7"/>
      <c r="V17" s="7"/>
      <c r="W17" s="12"/>
      <c r="X17" s="12"/>
      <c r="Y17" s="12"/>
      <c r="Z17" s="12"/>
      <c r="AA17" s="51"/>
      <c r="AB17" s="52"/>
      <c r="AC17" s="53"/>
      <c r="AD17" s="7"/>
      <c r="AE17" s="54"/>
      <c r="AF17" s="8"/>
      <c r="AG17" s="55"/>
      <c r="AH17" s="12"/>
      <c r="AI17" s="51"/>
      <c r="AJ17" s="52"/>
      <c r="AK17" s="53"/>
      <c r="AL17" s="7"/>
      <c r="AM17" s="51"/>
      <c r="AN17" s="52"/>
      <c r="AO17" s="12"/>
      <c r="AP17" s="12"/>
      <c r="AQ17" s="7">
        <f t="shared" si="2"/>
        <v>0</v>
      </c>
      <c r="AR17" s="24">
        <f t="shared" si="4"/>
        <v>0</v>
      </c>
      <c r="AS17" s="29"/>
      <c r="AT17" s="48">
        <f t="shared" si="5"/>
        <v>0</v>
      </c>
      <c r="AU17" s="48">
        <f t="shared" si="6"/>
        <v>0</v>
      </c>
      <c r="AV17" s="48">
        <f t="shared" si="7"/>
        <v>0</v>
      </c>
      <c r="AW17" s="48"/>
      <c r="AX17" s="48"/>
      <c r="AZ17" s="44">
        <f t="shared" si="8"/>
        <v>0</v>
      </c>
      <c r="BA17" s="44">
        <f t="shared" si="9"/>
        <v>0</v>
      </c>
      <c r="BB17" s="44">
        <f t="shared" si="10"/>
        <v>0</v>
      </c>
      <c r="BC17" s="44"/>
      <c r="BD17" s="44"/>
      <c r="BE17" s="35"/>
      <c r="BF17" s="45">
        <f t="shared" si="11"/>
        <v>0</v>
      </c>
      <c r="BG17" s="45">
        <f t="shared" si="12"/>
        <v>0</v>
      </c>
      <c r="BH17" s="45">
        <f t="shared" si="13"/>
        <v>0</v>
      </c>
      <c r="BI17" s="45"/>
      <c r="BJ17" s="45"/>
      <c r="BK17" s="38"/>
      <c r="BL17" s="45" t="str">
        <f t="shared" si="14"/>
        <v>Not</v>
      </c>
      <c r="BM17" s="45" t="str">
        <f t="shared" si="15"/>
        <v>Not</v>
      </c>
      <c r="BN17" s="45" t="str">
        <f t="shared" si="16"/>
        <v>Not</v>
      </c>
      <c r="BO17" s="45"/>
      <c r="BP17" s="45"/>
    </row>
    <row r="18" spans="1:68" ht="14.4" customHeight="1" x14ac:dyDescent="0.3">
      <c r="A18" s="17" t="s">
        <v>48</v>
      </c>
      <c r="B18" s="17" t="s">
        <v>76</v>
      </c>
      <c r="C18" s="6">
        <v>7</v>
      </c>
      <c r="D18" s="50">
        <v>0</v>
      </c>
      <c r="E18" s="50">
        <v>5</v>
      </c>
      <c r="F18" s="9">
        <f t="shared" si="3"/>
        <v>5</v>
      </c>
      <c r="G18" s="30">
        <f t="shared" si="17"/>
        <v>10</v>
      </c>
      <c r="H18" s="62">
        <v>10</v>
      </c>
      <c r="I18" s="63">
        <v>8</v>
      </c>
      <c r="J18" s="6"/>
      <c r="K18" s="6"/>
      <c r="L18" s="21"/>
      <c r="M18" s="21"/>
      <c r="N18" s="21"/>
      <c r="O18" s="6"/>
      <c r="P18" s="6"/>
      <c r="Q18" s="6"/>
      <c r="R18" s="7"/>
      <c r="S18" s="7">
        <v>3</v>
      </c>
      <c r="T18" s="7">
        <v>3</v>
      </c>
      <c r="U18" s="7"/>
      <c r="V18" s="7"/>
      <c r="W18" s="12">
        <v>3</v>
      </c>
      <c r="X18" s="12">
        <v>0</v>
      </c>
      <c r="Y18" s="12">
        <v>3.5</v>
      </c>
      <c r="Z18" s="12"/>
      <c r="AA18" s="54"/>
      <c r="AB18" s="8">
        <v>1</v>
      </c>
      <c r="AC18" s="55"/>
      <c r="AD18" s="7"/>
      <c r="AE18" s="51"/>
      <c r="AF18" s="52"/>
      <c r="AG18" s="53"/>
      <c r="AH18" s="12"/>
      <c r="AI18" s="54"/>
      <c r="AJ18" s="8"/>
      <c r="AK18" s="55"/>
      <c r="AL18" s="7"/>
      <c r="AM18" s="54">
        <v>0</v>
      </c>
      <c r="AN18" s="8">
        <v>3</v>
      </c>
      <c r="AO18" s="12"/>
      <c r="AP18" s="12"/>
      <c r="AQ18" s="7">
        <f t="shared" si="2"/>
        <v>16.5</v>
      </c>
      <c r="AR18" s="24">
        <f t="shared" si="4"/>
        <v>39.5</v>
      </c>
      <c r="AS18" s="29"/>
      <c r="AT18" s="47">
        <f t="shared" si="5"/>
        <v>6</v>
      </c>
      <c r="AU18" s="47">
        <f t="shared" si="6"/>
        <v>14</v>
      </c>
      <c r="AV18" s="47">
        <f t="shared" si="7"/>
        <v>19.5</v>
      </c>
      <c r="AW18" s="47"/>
      <c r="AX18" s="47"/>
      <c r="AZ18" s="13">
        <f t="shared" si="8"/>
        <v>0.29999250018749529</v>
      </c>
      <c r="BA18" s="13">
        <f t="shared" si="9"/>
        <v>0.39621781791527166</v>
      </c>
      <c r="BB18" s="13">
        <f t="shared" si="10"/>
        <v>0.56248810121324355</v>
      </c>
      <c r="BC18" s="13"/>
      <c r="BD18" s="13"/>
      <c r="BE18" s="35"/>
      <c r="BF18" s="33">
        <f t="shared" si="11"/>
        <v>1</v>
      </c>
      <c r="BG18" s="33">
        <f t="shared" si="12"/>
        <v>1</v>
      </c>
      <c r="BH18" s="33">
        <f t="shared" si="13"/>
        <v>2</v>
      </c>
      <c r="BI18" s="33"/>
      <c r="BJ18" s="33"/>
      <c r="BK18" s="38"/>
      <c r="BL18" s="33" t="str">
        <f t="shared" si="14"/>
        <v>Weak</v>
      </c>
      <c r="BM18" s="33" t="str">
        <f t="shared" si="15"/>
        <v>Weak</v>
      </c>
      <c r="BN18" s="33" t="str">
        <f t="shared" si="16"/>
        <v>Att</v>
      </c>
      <c r="BO18" s="33"/>
      <c r="BP18" s="33"/>
    </row>
    <row r="19" spans="1:68" x14ac:dyDescent="0.3">
      <c r="A19" s="17" t="s">
        <v>77</v>
      </c>
      <c r="B19" s="17" t="s">
        <v>78</v>
      </c>
      <c r="C19" s="6">
        <v>6</v>
      </c>
      <c r="D19" s="50">
        <v>10</v>
      </c>
      <c r="E19" s="50" t="s">
        <v>190</v>
      </c>
      <c r="F19" s="9">
        <f t="shared" si="3"/>
        <v>10</v>
      </c>
      <c r="G19" s="30">
        <f t="shared" si="17"/>
        <v>20</v>
      </c>
      <c r="H19" s="62">
        <v>10</v>
      </c>
      <c r="I19" s="63">
        <v>13</v>
      </c>
      <c r="J19" s="9"/>
      <c r="K19" s="6"/>
      <c r="L19" s="21"/>
      <c r="M19" s="21"/>
      <c r="N19" s="21"/>
      <c r="O19" s="6"/>
      <c r="P19" s="6"/>
      <c r="Q19" s="6"/>
      <c r="R19" s="7"/>
      <c r="S19" s="7">
        <v>3</v>
      </c>
      <c r="T19" s="7">
        <v>3</v>
      </c>
      <c r="U19" s="7"/>
      <c r="V19" s="7"/>
      <c r="W19" s="12">
        <v>3</v>
      </c>
      <c r="X19" s="12">
        <v>0</v>
      </c>
      <c r="Y19" s="12">
        <v>0</v>
      </c>
      <c r="Z19" s="12"/>
      <c r="AA19" s="54"/>
      <c r="AB19" s="8">
        <v>4</v>
      </c>
      <c r="AC19" s="55">
        <v>0</v>
      </c>
      <c r="AD19" s="7"/>
      <c r="AE19" s="54"/>
      <c r="AF19" s="8"/>
      <c r="AG19" s="55"/>
      <c r="AH19" s="12"/>
      <c r="AI19" s="54"/>
      <c r="AJ19" s="8"/>
      <c r="AK19" s="55"/>
      <c r="AL19" s="7"/>
      <c r="AM19" s="54">
        <v>0</v>
      </c>
      <c r="AN19" s="8">
        <v>0</v>
      </c>
      <c r="AO19" s="12"/>
      <c r="AP19" s="12"/>
      <c r="AQ19" s="7">
        <f t="shared" si="2"/>
        <v>13</v>
      </c>
      <c r="AR19" s="24">
        <f t="shared" si="4"/>
        <v>46</v>
      </c>
      <c r="AS19" s="29"/>
      <c r="AT19" s="47">
        <f t="shared" si="5"/>
        <v>16</v>
      </c>
      <c r="AU19" s="47">
        <f t="shared" si="6"/>
        <v>16</v>
      </c>
      <c r="AV19" s="47">
        <f t="shared" si="7"/>
        <v>14</v>
      </c>
      <c r="AW19" s="47"/>
      <c r="AX19" s="47"/>
      <c r="AZ19" s="13">
        <f t="shared" si="8"/>
        <v>0.79998000049998741</v>
      </c>
      <c r="BA19" s="13">
        <f t="shared" si="9"/>
        <v>0.45282036333173903</v>
      </c>
      <c r="BB19" s="13">
        <f t="shared" si="10"/>
        <v>0.40383761112745692</v>
      </c>
      <c r="BC19" s="13"/>
      <c r="BD19" s="13"/>
      <c r="BE19" s="35"/>
      <c r="BF19" s="33">
        <f t="shared" si="11"/>
        <v>2</v>
      </c>
      <c r="BG19" s="33">
        <f t="shared" si="12"/>
        <v>1</v>
      </c>
      <c r="BH19" s="33">
        <f t="shared" si="13"/>
        <v>1</v>
      </c>
      <c r="BI19" s="33"/>
      <c r="BJ19" s="33"/>
      <c r="BK19" s="38"/>
      <c r="BL19" s="33" t="str">
        <f t="shared" si="14"/>
        <v>Att</v>
      </c>
      <c r="BM19" s="33" t="str">
        <f t="shared" si="15"/>
        <v>Weak</v>
      </c>
      <c r="BN19" s="33" t="str">
        <f t="shared" si="16"/>
        <v>Weak</v>
      </c>
      <c r="BO19" s="33"/>
      <c r="BP19" s="33"/>
    </row>
    <row r="20" spans="1:68" x14ac:dyDescent="0.3">
      <c r="A20" s="17" t="s">
        <v>79</v>
      </c>
      <c r="B20" s="17" t="s">
        <v>80</v>
      </c>
      <c r="C20" s="6">
        <v>10</v>
      </c>
      <c r="D20" s="50" t="s">
        <v>190</v>
      </c>
      <c r="E20" s="50" t="s">
        <v>190</v>
      </c>
      <c r="F20" s="9">
        <f t="shared" si="3"/>
        <v>0</v>
      </c>
      <c r="G20" s="30" t="e">
        <f t="shared" si="17"/>
        <v>#NUM!</v>
      </c>
      <c r="H20" s="62" t="s">
        <v>190</v>
      </c>
      <c r="I20" s="63" t="s">
        <v>190</v>
      </c>
      <c r="J20" s="9"/>
      <c r="K20" s="6"/>
      <c r="L20" s="21"/>
      <c r="M20" s="21"/>
      <c r="N20" s="21"/>
      <c r="O20" s="6"/>
      <c r="P20" s="6"/>
      <c r="Q20" s="6"/>
      <c r="R20" s="7"/>
      <c r="S20" s="7">
        <v>5</v>
      </c>
      <c r="T20" s="7">
        <v>3</v>
      </c>
      <c r="U20" s="7"/>
      <c r="V20" s="7"/>
      <c r="W20" s="12">
        <v>2</v>
      </c>
      <c r="X20" s="12">
        <v>0</v>
      </c>
      <c r="Y20" s="12">
        <v>4</v>
      </c>
      <c r="Z20" s="12"/>
      <c r="AA20" s="54"/>
      <c r="AB20" s="8">
        <v>5</v>
      </c>
      <c r="AC20" s="55"/>
      <c r="AD20" s="7"/>
      <c r="AE20" s="51"/>
      <c r="AF20" s="52"/>
      <c r="AG20" s="53"/>
      <c r="AH20" s="12"/>
      <c r="AI20" s="54"/>
      <c r="AJ20" s="8"/>
      <c r="AK20" s="55"/>
      <c r="AL20" s="7"/>
      <c r="AM20" s="51">
        <v>5</v>
      </c>
      <c r="AN20" s="52">
        <v>3</v>
      </c>
      <c r="AO20" s="12"/>
      <c r="AP20" s="12"/>
      <c r="AQ20" s="7">
        <f t="shared" si="2"/>
        <v>27</v>
      </c>
      <c r="AR20" s="24">
        <f t="shared" si="4"/>
        <v>27</v>
      </c>
      <c r="AS20" s="29"/>
      <c r="AT20" s="48">
        <f t="shared" si="5"/>
        <v>7</v>
      </c>
      <c r="AU20" s="48">
        <f t="shared" si="6"/>
        <v>6</v>
      </c>
      <c r="AV20" s="48">
        <f t="shared" si="7"/>
        <v>14</v>
      </c>
      <c r="AW20" s="48"/>
      <c r="AX20" s="48"/>
      <c r="AZ20" s="44">
        <f t="shared" si="8"/>
        <v>0.3499912502187445</v>
      </c>
      <c r="BA20" s="44">
        <f t="shared" si="9"/>
        <v>0.16980763624940215</v>
      </c>
      <c r="BB20" s="44">
        <f t="shared" si="10"/>
        <v>0.40383761112745692</v>
      </c>
      <c r="BC20" s="44"/>
      <c r="BD20" s="44"/>
      <c r="BE20" s="35"/>
      <c r="BF20" s="45">
        <f t="shared" si="11"/>
        <v>1</v>
      </c>
      <c r="BG20" s="45">
        <f t="shared" si="12"/>
        <v>0</v>
      </c>
      <c r="BH20" s="45">
        <f t="shared" si="13"/>
        <v>1</v>
      </c>
      <c r="BI20" s="45"/>
      <c r="BJ20" s="45"/>
      <c r="BK20" s="38"/>
      <c r="BL20" s="45" t="str">
        <f t="shared" si="14"/>
        <v>Weak</v>
      </c>
      <c r="BM20" s="45" t="str">
        <f t="shared" si="15"/>
        <v>Not</v>
      </c>
      <c r="BN20" s="45" t="str">
        <f t="shared" si="16"/>
        <v>Weak</v>
      </c>
      <c r="BO20" s="45"/>
      <c r="BP20" s="45"/>
    </row>
    <row r="21" spans="1:68" x14ac:dyDescent="0.3">
      <c r="A21" s="17" t="s">
        <v>81</v>
      </c>
      <c r="B21" s="17" t="s">
        <v>82</v>
      </c>
      <c r="C21" s="6">
        <v>6</v>
      </c>
      <c r="D21" s="50" t="s">
        <v>190</v>
      </c>
      <c r="E21" s="50">
        <v>4</v>
      </c>
      <c r="F21" s="9">
        <f t="shared" si="3"/>
        <v>4</v>
      </c>
      <c r="G21" s="30">
        <f t="shared" si="17"/>
        <v>8</v>
      </c>
      <c r="H21" s="62">
        <v>6</v>
      </c>
      <c r="I21" s="63">
        <v>12.5</v>
      </c>
      <c r="J21" s="9"/>
      <c r="K21" s="6"/>
      <c r="L21" s="21"/>
      <c r="M21" s="21"/>
      <c r="N21" s="21"/>
      <c r="O21" s="6"/>
      <c r="P21" s="6"/>
      <c r="Q21" s="6"/>
      <c r="R21" s="7"/>
      <c r="S21" s="7">
        <v>5</v>
      </c>
      <c r="T21" s="7">
        <v>3</v>
      </c>
      <c r="U21" s="7"/>
      <c r="V21" s="7"/>
      <c r="W21" s="12">
        <v>2</v>
      </c>
      <c r="X21" s="12">
        <v>1.5</v>
      </c>
      <c r="Y21" s="12">
        <v>4</v>
      </c>
      <c r="Z21" s="12"/>
      <c r="AA21" s="51">
        <v>0.5</v>
      </c>
      <c r="AB21" s="52">
        <v>1</v>
      </c>
      <c r="AC21" s="53">
        <v>0</v>
      </c>
      <c r="AD21" s="7"/>
      <c r="AE21" s="51"/>
      <c r="AF21" s="52"/>
      <c r="AG21" s="53"/>
      <c r="AH21" s="12"/>
      <c r="AI21" s="54"/>
      <c r="AJ21" s="8"/>
      <c r="AK21" s="55"/>
      <c r="AL21" s="7"/>
      <c r="AM21" s="54">
        <v>5</v>
      </c>
      <c r="AN21" s="8">
        <v>3</v>
      </c>
      <c r="AO21" s="12"/>
      <c r="AP21" s="12"/>
      <c r="AQ21" s="7">
        <f t="shared" si="2"/>
        <v>25</v>
      </c>
      <c r="AR21" s="24">
        <f t="shared" si="4"/>
        <v>47.5</v>
      </c>
      <c r="AS21" s="29"/>
      <c r="AT21" s="47">
        <f t="shared" si="5"/>
        <v>9</v>
      </c>
      <c r="AU21" s="47">
        <f t="shared" si="6"/>
        <v>18.5</v>
      </c>
      <c r="AV21" s="47">
        <f t="shared" si="7"/>
        <v>20</v>
      </c>
      <c r="AW21" s="47"/>
      <c r="AX21" s="47"/>
      <c r="AZ21" s="13">
        <f t="shared" si="8"/>
        <v>0.44998875028124291</v>
      </c>
      <c r="BA21" s="13">
        <f t="shared" si="9"/>
        <v>0.52357354510232323</v>
      </c>
      <c r="BB21" s="13">
        <f t="shared" si="10"/>
        <v>0.57691087303922417</v>
      </c>
      <c r="BC21" s="13"/>
      <c r="BD21" s="13"/>
      <c r="BE21" s="35"/>
      <c r="BF21" s="33">
        <f t="shared" si="11"/>
        <v>1</v>
      </c>
      <c r="BG21" s="33">
        <f t="shared" si="12"/>
        <v>2</v>
      </c>
      <c r="BH21" s="33">
        <f t="shared" si="13"/>
        <v>2</v>
      </c>
      <c r="BI21" s="33"/>
      <c r="BJ21" s="33"/>
      <c r="BK21" s="38"/>
      <c r="BL21" s="33" t="str">
        <f t="shared" si="14"/>
        <v>Weak</v>
      </c>
      <c r="BM21" s="33" t="str">
        <f t="shared" si="15"/>
        <v>Att</v>
      </c>
      <c r="BN21" s="33" t="str">
        <f t="shared" si="16"/>
        <v>Att</v>
      </c>
      <c r="BO21" s="33"/>
      <c r="BP21" s="33"/>
    </row>
    <row r="22" spans="1:68" x14ac:dyDescent="0.3">
      <c r="A22" s="17" t="s">
        <v>83</v>
      </c>
      <c r="B22" s="17" t="s">
        <v>84</v>
      </c>
      <c r="C22" s="6">
        <v>1</v>
      </c>
      <c r="D22" s="50">
        <v>10</v>
      </c>
      <c r="E22" s="50">
        <v>0</v>
      </c>
      <c r="F22" s="9">
        <f t="shared" si="3"/>
        <v>10</v>
      </c>
      <c r="G22" s="30">
        <v>0</v>
      </c>
      <c r="H22" s="62">
        <v>8</v>
      </c>
      <c r="I22" s="63">
        <v>11.5</v>
      </c>
      <c r="J22" s="9"/>
      <c r="K22" s="6"/>
      <c r="L22" s="21"/>
      <c r="M22" s="21"/>
      <c r="N22" s="21"/>
      <c r="O22" s="6"/>
      <c r="P22" s="6"/>
      <c r="Q22" s="6"/>
      <c r="R22" s="7"/>
      <c r="S22" s="7">
        <v>2</v>
      </c>
      <c r="T22" s="7">
        <v>2</v>
      </c>
      <c r="U22" s="7"/>
      <c r="V22" s="7"/>
      <c r="W22" s="12">
        <v>3</v>
      </c>
      <c r="X22" s="12">
        <v>1.5</v>
      </c>
      <c r="Y22" s="12">
        <v>2.5</v>
      </c>
      <c r="Z22" s="12"/>
      <c r="AA22" s="54"/>
      <c r="AB22" s="8">
        <v>5</v>
      </c>
      <c r="AC22" s="55">
        <v>1</v>
      </c>
      <c r="AD22" s="7"/>
      <c r="AE22" s="51"/>
      <c r="AF22" s="52"/>
      <c r="AG22" s="53"/>
      <c r="AH22" s="12"/>
      <c r="AI22" s="54"/>
      <c r="AJ22" s="8"/>
      <c r="AK22" s="55"/>
      <c r="AL22" s="7"/>
      <c r="AM22" s="54">
        <v>6</v>
      </c>
      <c r="AN22" s="8">
        <v>3</v>
      </c>
      <c r="AO22" s="12"/>
      <c r="AP22" s="12"/>
      <c r="AQ22" s="7">
        <f t="shared" si="2"/>
        <v>26</v>
      </c>
      <c r="AR22" s="24">
        <f t="shared" si="4"/>
        <v>55.5</v>
      </c>
      <c r="AS22" s="29"/>
      <c r="AT22" s="47">
        <f t="shared" si="5"/>
        <v>16.5</v>
      </c>
      <c r="AU22" s="47">
        <f t="shared" si="6"/>
        <v>17.5</v>
      </c>
      <c r="AV22" s="47">
        <f t="shared" si="7"/>
        <v>21.5</v>
      </c>
      <c r="AW22" s="47"/>
      <c r="AX22" s="47"/>
      <c r="AZ22" s="13">
        <f t="shared" si="8"/>
        <v>0.82497937551561196</v>
      </c>
      <c r="BA22" s="13">
        <f t="shared" si="9"/>
        <v>0.49527227239408955</v>
      </c>
      <c r="BB22" s="13">
        <f t="shared" si="10"/>
        <v>0.62017918851716602</v>
      </c>
      <c r="BC22" s="13"/>
      <c r="BD22" s="13"/>
      <c r="BE22" s="35"/>
      <c r="BF22" s="33">
        <f t="shared" si="11"/>
        <v>2</v>
      </c>
      <c r="BG22" s="33">
        <f t="shared" si="12"/>
        <v>1</v>
      </c>
      <c r="BH22" s="33">
        <f t="shared" si="13"/>
        <v>2</v>
      </c>
      <c r="BI22" s="33"/>
      <c r="BJ22" s="33"/>
      <c r="BK22" s="38"/>
      <c r="BL22" s="33" t="str">
        <f t="shared" si="14"/>
        <v>Att</v>
      </c>
      <c r="BM22" s="33" t="str">
        <f t="shared" si="15"/>
        <v>Weak</v>
      </c>
      <c r="BN22" s="33" t="str">
        <f t="shared" si="16"/>
        <v>Att</v>
      </c>
      <c r="BO22" s="33"/>
      <c r="BP22" s="33"/>
    </row>
    <row r="23" spans="1:68" x14ac:dyDescent="0.3">
      <c r="A23" s="17" t="s">
        <v>85</v>
      </c>
      <c r="B23" s="17" t="s">
        <v>86</v>
      </c>
      <c r="C23" s="6">
        <v>6</v>
      </c>
      <c r="D23" s="50">
        <v>0</v>
      </c>
      <c r="E23" s="50">
        <v>0</v>
      </c>
      <c r="F23" s="9">
        <f t="shared" si="3"/>
        <v>0</v>
      </c>
      <c r="G23" s="30">
        <v>0</v>
      </c>
      <c r="H23" s="62">
        <v>7</v>
      </c>
      <c r="I23" s="63">
        <v>4</v>
      </c>
      <c r="J23" s="9"/>
      <c r="K23" s="6"/>
      <c r="L23" s="21"/>
      <c r="M23" s="21"/>
      <c r="N23" s="21"/>
      <c r="O23" s="6"/>
      <c r="P23" s="6"/>
      <c r="Q23" s="6"/>
      <c r="R23" s="7"/>
      <c r="S23" s="7">
        <v>4.5</v>
      </c>
      <c r="T23" s="7">
        <v>4</v>
      </c>
      <c r="U23" s="7"/>
      <c r="V23" s="7"/>
      <c r="W23" s="12">
        <v>3</v>
      </c>
      <c r="X23" s="12">
        <v>0</v>
      </c>
      <c r="Y23" s="12">
        <v>0</v>
      </c>
      <c r="Z23" s="12"/>
      <c r="AA23" s="54"/>
      <c r="AB23" s="8">
        <v>1</v>
      </c>
      <c r="AC23" s="55">
        <v>1</v>
      </c>
      <c r="AD23" s="7"/>
      <c r="AE23" s="51"/>
      <c r="AF23" s="52"/>
      <c r="AG23" s="53"/>
      <c r="AH23" s="12"/>
      <c r="AI23" s="54"/>
      <c r="AJ23" s="8"/>
      <c r="AK23" s="55"/>
      <c r="AL23" s="7"/>
      <c r="AM23" s="54">
        <v>1</v>
      </c>
      <c r="AN23" s="8">
        <v>3</v>
      </c>
      <c r="AO23" s="12"/>
      <c r="AP23" s="12"/>
      <c r="AQ23" s="7">
        <f t="shared" si="2"/>
        <v>17.5</v>
      </c>
      <c r="AR23" s="24">
        <f t="shared" si="4"/>
        <v>28.5</v>
      </c>
      <c r="AS23" s="29"/>
      <c r="AT23" s="48">
        <f t="shared" si="5"/>
        <v>7.5</v>
      </c>
      <c r="AU23" s="48">
        <f t="shared" si="6"/>
        <v>12</v>
      </c>
      <c r="AV23" s="48">
        <f t="shared" si="7"/>
        <v>9</v>
      </c>
      <c r="AW23" s="48"/>
      <c r="AX23" s="48"/>
      <c r="AZ23" s="44">
        <f t="shared" si="8"/>
        <v>0.3749906252343691</v>
      </c>
      <c r="BA23" s="44">
        <f t="shared" si="9"/>
        <v>0.3396152724988043</v>
      </c>
      <c r="BB23" s="44">
        <f t="shared" si="10"/>
        <v>0.25960989286765085</v>
      </c>
      <c r="BC23" s="44"/>
      <c r="BD23" s="44"/>
      <c r="BE23" s="35"/>
      <c r="BF23" s="45">
        <f t="shared" si="11"/>
        <v>1</v>
      </c>
      <c r="BG23" s="45">
        <f t="shared" si="12"/>
        <v>1</v>
      </c>
      <c r="BH23" s="45">
        <f t="shared" si="13"/>
        <v>1</v>
      </c>
      <c r="BI23" s="45"/>
      <c r="BJ23" s="45"/>
      <c r="BK23" s="38"/>
      <c r="BL23" s="45" t="str">
        <f t="shared" si="14"/>
        <v>Weak</v>
      </c>
      <c r="BM23" s="45" t="str">
        <f t="shared" si="15"/>
        <v>Weak</v>
      </c>
      <c r="BN23" s="45" t="str">
        <f t="shared" si="16"/>
        <v>Weak</v>
      </c>
      <c r="BO23" s="45"/>
      <c r="BP23" s="45"/>
    </row>
    <row r="24" spans="1:68" x14ac:dyDescent="0.3">
      <c r="A24" s="17" t="s">
        <v>87</v>
      </c>
      <c r="B24" s="17" t="s">
        <v>88</v>
      </c>
      <c r="C24" s="6">
        <v>6</v>
      </c>
      <c r="D24" s="50" t="s">
        <v>190</v>
      </c>
      <c r="E24" s="50" t="s">
        <v>190</v>
      </c>
      <c r="F24" s="9">
        <f t="shared" si="3"/>
        <v>0</v>
      </c>
      <c r="G24" s="30" t="e">
        <f t="shared" si="17"/>
        <v>#NUM!</v>
      </c>
      <c r="H24" s="62" t="s">
        <v>190</v>
      </c>
      <c r="I24" s="63" t="s">
        <v>190</v>
      </c>
      <c r="J24" s="9"/>
      <c r="K24" s="6"/>
      <c r="L24" s="21"/>
      <c r="M24" s="21"/>
      <c r="N24" s="21"/>
      <c r="O24" s="6"/>
      <c r="P24" s="6"/>
      <c r="Q24" s="6"/>
      <c r="R24" s="7"/>
      <c r="S24" s="7">
        <v>2</v>
      </c>
      <c r="T24" s="7">
        <v>1</v>
      </c>
      <c r="U24" s="7"/>
      <c r="V24" s="7"/>
      <c r="W24" s="12">
        <v>3</v>
      </c>
      <c r="X24" s="12">
        <v>0</v>
      </c>
      <c r="Y24" s="12">
        <v>0</v>
      </c>
      <c r="Z24" s="12"/>
      <c r="AA24" s="51">
        <v>0</v>
      </c>
      <c r="AB24" s="52">
        <v>2</v>
      </c>
      <c r="AC24" s="53">
        <v>0</v>
      </c>
      <c r="AD24" s="7"/>
      <c r="AE24" s="51"/>
      <c r="AF24" s="52"/>
      <c r="AG24" s="53"/>
      <c r="AH24" s="12"/>
      <c r="AI24" s="54"/>
      <c r="AJ24" s="8"/>
      <c r="AK24" s="55"/>
      <c r="AL24" s="7"/>
      <c r="AM24" s="54">
        <v>2</v>
      </c>
      <c r="AN24" s="8"/>
      <c r="AO24" s="12"/>
      <c r="AP24" s="12"/>
      <c r="AQ24" s="7">
        <f t="shared" si="2"/>
        <v>10</v>
      </c>
      <c r="AR24" s="24">
        <f t="shared" si="4"/>
        <v>10</v>
      </c>
      <c r="AS24" s="29"/>
      <c r="AT24" s="48">
        <f t="shared" si="5"/>
        <v>5</v>
      </c>
      <c r="AU24" s="48">
        <f t="shared" si="6"/>
        <v>1</v>
      </c>
      <c r="AV24" s="48">
        <f t="shared" si="7"/>
        <v>4</v>
      </c>
      <c r="AW24" s="48"/>
      <c r="AX24" s="48"/>
      <c r="AZ24" s="44">
        <f t="shared" si="8"/>
        <v>0.24999375015624606</v>
      </c>
      <c r="BA24" s="44">
        <f t="shared" si="9"/>
        <v>2.8301272708233689E-2</v>
      </c>
      <c r="BB24" s="44">
        <f t="shared" si="10"/>
        <v>0.11538217460784483</v>
      </c>
      <c r="BC24" s="44"/>
      <c r="BD24" s="44"/>
      <c r="BE24" s="35"/>
      <c r="BF24" s="45">
        <f t="shared" si="11"/>
        <v>0</v>
      </c>
      <c r="BG24" s="45">
        <f t="shared" si="12"/>
        <v>0</v>
      </c>
      <c r="BH24" s="45">
        <f t="shared" si="13"/>
        <v>0</v>
      </c>
      <c r="BI24" s="45"/>
      <c r="BJ24" s="45"/>
      <c r="BK24" s="38"/>
      <c r="BL24" s="45" t="str">
        <f t="shared" si="14"/>
        <v>Not</v>
      </c>
      <c r="BM24" s="45" t="str">
        <f t="shared" si="15"/>
        <v>Not</v>
      </c>
      <c r="BN24" s="45" t="str">
        <f t="shared" si="16"/>
        <v>Not</v>
      </c>
      <c r="BO24" s="45"/>
      <c r="BP24" s="45"/>
    </row>
    <row r="25" spans="1:68" x14ac:dyDescent="0.3">
      <c r="A25" s="17" t="s">
        <v>89</v>
      </c>
      <c r="B25" s="17" t="s">
        <v>90</v>
      </c>
      <c r="C25" s="6">
        <v>10</v>
      </c>
      <c r="D25" s="50">
        <v>10</v>
      </c>
      <c r="E25" s="50">
        <v>7</v>
      </c>
      <c r="F25" s="9">
        <f t="shared" si="3"/>
        <v>17</v>
      </c>
      <c r="G25" s="30">
        <f t="shared" si="17"/>
        <v>27</v>
      </c>
      <c r="H25" s="62">
        <v>10</v>
      </c>
      <c r="I25" s="63">
        <v>16</v>
      </c>
      <c r="J25" s="9"/>
      <c r="K25" s="6"/>
      <c r="L25" s="21"/>
      <c r="M25" s="21"/>
      <c r="N25" s="21"/>
      <c r="O25" s="6"/>
      <c r="P25" s="6"/>
      <c r="Q25" s="6"/>
      <c r="R25" s="7"/>
      <c r="S25" s="7">
        <v>5</v>
      </c>
      <c r="T25" s="7">
        <v>4</v>
      </c>
      <c r="U25" s="7"/>
      <c r="V25" s="7"/>
      <c r="W25" s="12"/>
      <c r="X25" s="12"/>
      <c r="Y25" s="12"/>
      <c r="Z25" s="12"/>
      <c r="AA25" s="54">
        <v>0</v>
      </c>
      <c r="AB25" s="8">
        <v>2.5</v>
      </c>
      <c r="AC25" s="55">
        <v>0</v>
      </c>
      <c r="AD25" s="7"/>
      <c r="AE25" s="51"/>
      <c r="AF25" s="52"/>
      <c r="AG25" s="53"/>
      <c r="AH25" s="12"/>
      <c r="AI25" s="51">
        <v>0</v>
      </c>
      <c r="AJ25" s="52">
        <v>3</v>
      </c>
      <c r="AK25" s="53">
        <v>1</v>
      </c>
      <c r="AL25" s="7"/>
      <c r="AM25" s="54">
        <v>2</v>
      </c>
      <c r="AN25" s="8">
        <v>2</v>
      </c>
      <c r="AO25" s="12"/>
      <c r="AP25" s="12"/>
      <c r="AQ25" s="7">
        <f t="shared" si="2"/>
        <v>19.5</v>
      </c>
      <c r="AR25" s="24">
        <f t="shared" si="4"/>
        <v>62.5</v>
      </c>
      <c r="AS25" s="29"/>
      <c r="AT25" s="47">
        <f t="shared" si="5"/>
        <v>15</v>
      </c>
      <c r="AU25" s="47">
        <f t="shared" si="6"/>
        <v>26</v>
      </c>
      <c r="AV25" s="47">
        <f t="shared" si="7"/>
        <v>21.5</v>
      </c>
      <c r="AW25" s="47"/>
      <c r="AX25" s="47"/>
      <c r="AZ25" s="13">
        <f t="shared" si="8"/>
        <v>0.7499812504687382</v>
      </c>
      <c r="BA25" s="13">
        <f t="shared" si="9"/>
        <v>0.73583309041407596</v>
      </c>
      <c r="BB25" s="13">
        <f t="shared" si="10"/>
        <v>0.62017918851716602</v>
      </c>
      <c r="BC25" s="13"/>
      <c r="BD25" s="13"/>
      <c r="BE25" s="35"/>
      <c r="BF25" s="33">
        <f t="shared" si="11"/>
        <v>2</v>
      </c>
      <c r="BG25" s="33">
        <f t="shared" si="12"/>
        <v>2</v>
      </c>
      <c r="BH25" s="33">
        <f t="shared" si="13"/>
        <v>2</v>
      </c>
      <c r="BI25" s="33"/>
      <c r="BJ25" s="33"/>
      <c r="BK25" s="38"/>
      <c r="BL25" s="33" t="str">
        <f t="shared" si="14"/>
        <v>Att</v>
      </c>
      <c r="BM25" s="33" t="str">
        <f t="shared" si="15"/>
        <v>Att</v>
      </c>
      <c r="BN25" s="33" t="str">
        <f t="shared" si="16"/>
        <v>Att</v>
      </c>
      <c r="BO25" s="33"/>
      <c r="BP25" s="33"/>
    </row>
    <row r="26" spans="1:68" x14ac:dyDescent="0.3">
      <c r="A26" s="17" t="s">
        <v>91</v>
      </c>
      <c r="B26" s="17" t="s">
        <v>92</v>
      </c>
      <c r="C26" s="6">
        <v>8</v>
      </c>
      <c r="D26" s="50" t="s">
        <v>190</v>
      </c>
      <c r="E26" s="50">
        <v>0</v>
      </c>
      <c r="F26" s="9">
        <f t="shared" si="3"/>
        <v>0</v>
      </c>
      <c r="G26" s="30">
        <f t="shared" si="17"/>
        <v>0</v>
      </c>
      <c r="H26" s="62">
        <v>10</v>
      </c>
      <c r="I26" s="63">
        <v>18</v>
      </c>
      <c r="J26" s="9"/>
      <c r="K26" s="6"/>
      <c r="L26" s="21"/>
      <c r="M26" s="21"/>
      <c r="N26" s="21"/>
      <c r="O26" s="6"/>
      <c r="P26" s="6"/>
      <c r="Q26" s="6"/>
      <c r="R26" s="7"/>
      <c r="S26" s="7">
        <v>4.5</v>
      </c>
      <c r="T26" s="7">
        <v>3</v>
      </c>
      <c r="U26" s="7"/>
      <c r="V26" s="7"/>
      <c r="W26" s="12">
        <v>2</v>
      </c>
      <c r="X26" s="12">
        <v>1.5</v>
      </c>
      <c r="Y26" s="12">
        <v>0</v>
      </c>
      <c r="Z26" s="12"/>
      <c r="AA26" s="54">
        <v>0</v>
      </c>
      <c r="AB26" s="8">
        <v>5</v>
      </c>
      <c r="AC26" s="55"/>
      <c r="AD26" s="7"/>
      <c r="AE26" s="51"/>
      <c r="AF26" s="52"/>
      <c r="AG26" s="53"/>
      <c r="AH26" s="12"/>
      <c r="AI26" s="51"/>
      <c r="AJ26" s="52"/>
      <c r="AK26" s="53"/>
      <c r="AL26" s="7"/>
      <c r="AM26" s="54">
        <v>3</v>
      </c>
      <c r="AN26" s="8">
        <v>4</v>
      </c>
      <c r="AO26" s="12"/>
      <c r="AP26" s="12"/>
      <c r="AQ26" s="7">
        <f t="shared" si="2"/>
        <v>23</v>
      </c>
      <c r="AR26" s="24">
        <f t="shared" si="4"/>
        <v>51</v>
      </c>
      <c r="AS26" s="29"/>
      <c r="AT26" s="47">
        <f t="shared" si="5"/>
        <v>8</v>
      </c>
      <c r="AU26" s="47">
        <f t="shared" si="6"/>
        <v>25</v>
      </c>
      <c r="AV26" s="47">
        <f t="shared" si="7"/>
        <v>18</v>
      </c>
      <c r="AW26" s="47"/>
      <c r="AX26" s="47"/>
      <c r="AZ26" s="13">
        <f t="shared" si="8"/>
        <v>0.3999900002499937</v>
      </c>
      <c r="BA26" s="13">
        <f t="shared" si="9"/>
        <v>0.70753181770584228</v>
      </c>
      <c r="BB26" s="13">
        <f t="shared" si="10"/>
        <v>0.5192197857353017</v>
      </c>
      <c r="BC26" s="13"/>
      <c r="BD26" s="13"/>
      <c r="BE26" s="35"/>
      <c r="BF26" s="33">
        <f t="shared" si="11"/>
        <v>1</v>
      </c>
      <c r="BG26" s="33">
        <f t="shared" si="12"/>
        <v>2</v>
      </c>
      <c r="BH26" s="33">
        <f t="shared" si="13"/>
        <v>2</v>
      </c>
      <c r="BI26" s="33"/>
      <c r="BJ26" s="33"/>
      <c r="BK26" s="38"/>
      <c r="BL26" s="33" t="str">
        <f t="shared" si="14"/>
        <v>Weak</v>
      </c>
      <c r="BM26" s="33" t="str">
        <f t="shared" si="15"/>
        <v>Att</v>
      </c>
      <c r="BN26" s="33" t="str">
        <f t="shared" si="16"/>
        <v>Att</v>
      </c>
      <c r="BO26" s="33"/>
      <c r="BP26" s="33"/>
    </row>
    <row r="27" spans="1:68" x14ac:dyDescent="0.3">
      <c r="A27" s="17" t="s">
        <v>93</v>
      </c>
      <c r="B27" s="17" t="s">
        <v>94</v>
      </c>
      <c r="C27" s="6">
        <v>6</v>
      </c>
      <c r="D27" s="50">
        <v>0</v>
      </c>
      <c r="E27" s="50">
        <v>5</v>
      </c>
      <c r="F27" s="9">
        <f t="shared" si="3"/>
        <v>5</v>
      </c>
      <c r="G27" s="30">
        <f t="shared" si="17"/>
        <v>10</v>
      </c>
      <c r="H27" s="62">
        <v>9</v>
      </c>
      <c r="I27" s="63">
        <v>16</v>
      </c>
      <c r="J27" s="9"/>
      <c r="K27" s="6"/>
      <c r="L27" s="21"/>
      <c r="M27" s="21"/>
      <c r="N27" s="21"/>
      <c r="O27" s="6"/>
      <c r="P27" s="6"/>
      <c r="Q27" s="6"/>
      <c r="R27" s="7"/>
      <c r="S27" s="7">
        <v>5</v>
      </c>
      <c r="T27" s="7">
        <v>4</v>
      </c>
      <c r="U27" s="7"/>
      <c r="V27" s="7"/>
      <c r="W27" s="12">
        <v>3</v>
      </c>
      <c r="X27" s="12">
        <v>0</v>
      </c>
      <c r="Y27" s="12">
        <v>2</v>
      </c>
      <c r="Z27" s="12"/>
      <c r="AA27" s="51"/>
      <c r="AB27" s="52">
        <v>0</v>
      </c>
      <c r="AC27" s="53"/>
      <c r="AD27" s="7"/>
      <c r="AE27" s="51"/>
      <c r="AF27" s="52"/>
      <c r="AG27" s="53"/>
      <c r="AH27" s="12"/>
      <c r="AI27" s="54"/>
      <c r="AJ27" s="8"/>
      <c r="AK27" s="55"/>
      <c r="AL27" s="7"/>
      <c r="AM27" s="54">
        <v>3</v>
      </c>
      <c r="AN27" s="8">
        <v>4</v>
      </c>
      <c r="AO27" s="12"/>
      <c r="AP27" s="12"/>
      <c r="AQ27" s="7">
        <f t="shared" si="2"/>
        <v>21</v>
      </c>
      <c r="AR27" s="24">
        <f t="shared" si="4"/>
        <v>51</v>
      </c>
      <c r="AS27" s="29"/>
      <c r="AT27" s="48">
        <f t="shared" si="5"/>
        <v>8</v>
      </c>
      <c r="AU27" s="48">
        <f t="shared" si="6"/>
        <v>24</v>
      </c>
      <c r="AV27" s="48">
        <f t="shared" si="7"/>
        <v>19</v>
      </c>
      <c r="AW27" s="48"/>
      <c r="AX27" s="48"/>
      <c r="AZ27" s="44">
        <f t="shared" si="8"/>
        <v>0.3999900002499937</v>
      </c>
      <c r="BA27" s="44">
        <f t="shared" si="9"/>
        <v>0.6792305449976086</v>
      </c>
      <c r="BB27" s="44">
        <f t="shared" si="10"/>
        <v>0.54806532938726293</v>
      </c>
      <c r="BC27" s="44"/>
      <c r="BD27" s="44"/>
      <c r="BE27" s="35"/>
      <c r="BF27" s="45">
        <f t="shared" si="11"/>
        <v>1</v>
      </c>
      <c r="BG27" s="45">
        <f t="shared" si="12"/>
        <v>2</v>
      </c>
      <c r="BH27" s="45">
        <f t="shared" si="13"/>
        <v>2</v>
      </c>
      <c r="BI27" s="45"/>
      <c r="BJ27" s="45"/>
      <c r="BK27" s="38"/>
      <c r="BL27" s="45" t="str">
        <f t="shared" si="14"/>
        <v>Weak</v>
      </c>
      <c r="BM27" s="45" t="str">
        <f t="shared" si="15"/>
        <v>Att</v>
      </c>
      <c r="BN27" s="45" t="str">
        <f t="shared" si="16"/>
        <v>Att</v>
      </c>
      <c r="BO27" s="45"/>
      <c r="BP27" s="45"/>
    </row>
    <row r="28" spans="1:68" x14ac:dyDescent="0.3">
      <c r="A28" s="17" t="s">
        <v>95</v>
      </c>
      <c r="B28" s="17" t="s">
        <v>96</v>
      </c>
      <c r="C28" s="6">
        <v>10</v>
      </c>
      <c r="D28" s="50">
        <v>4</v>
      </c>
      <c r="E28" s="50">
        <v>0</v>
      </c>
      <c r="F28" s="9">
        <f t="shared" si="3"/>
        <v>4</v>
      </c>
      <c r="G28" s="30">
        <f t="shared" si="17"/>
        <v>8</v>
      </c>
      <c r="H28" s="62">
        <v>5</v>
      </c>
      <c r="I28" s="63">
        <v>15</v>
      </c>
      <c r="J28" s="9"/>
      <c r="K28" s="6"/>
      <c r="L28" s="21"/>
      <c r="M28" s="21"/>
      <c r="N28" s="21"/>
      <c r="O28" s="6"/>
      <c r="P28" s="6"/>
      <c r="Q28" s="6"/>
      <c r="R28" s="7"/>
      <c r="S28" s="7">
        <v>2</v>
      </c>
      <c r="T28" s="7">
        <v>5</v>
      </c>
      <c r="U28" s="7"/>
      <c r="V28" s="7"/>
      <c r="W28" s="12">
        <v>3</v>
      </c>
      <c r="X28" s="12"/>
      <c r="Y28" s="12">
        <v>3</v>
      </c>
      <c r="Z28" s="12"/>
      <c r="AA28" s="54">
        <v>0</v>
      </c>
      <c r="AB28" s="8">
        <v>4</v>
      </c>
      <c r="AC28" s="55"/>
      <c r="AD28" s="7"/>
      <c r="AE28" s="51"/>
      <c r="AF28" s="52"/>
      <c r="AG28" s="53"/>
      <c r="AH28" s="12"/>
      <c r="AI28" s="51"/>
      <c r="AJ28" s="52"/>
      <c r="AK28" s="53"/>
      <c r="AL28" s="7"/>
      <c r="AM28" s="54">
        <v>1</v>
      </c>
      <c r="AN28" s="8">
        <v>2</v>
      </c>
      <c r="AO28" s="12"/>
      <c r="AP28" s="12"/>
      <c r="AQ28" s="7">
        <f t="shared" si="2"/>
        <v>20</v>
      </c>
      <c r="AR28" s="24">
        <f t="shared" si="4"/>
        <v>44</v>
      </c>
      <c r="AS28" s="29"/>
      <c r="AT28" s="47">
        <f t="shared" si="5"/>
        <v>9</v>
      </c>
      <c r="AU28" s="47">
        <f t="shared" si="6"/>
        <v>22</v>
      </c>
      <c r="AV28" s="47">
        <f t="shared" si="7"/>
        <v>13</v>
      </c>
      <c r="AW28" s="47"/>
      <c r="AX28" s="47"/>
      <c r="AZ28" s="13">
        <f t="shared" si="8"/>
        <v>0.44998875028124291</v>
      </c>
      <c r="BA28" s="13">
        <f t="shared" si="9"/>
        <v>0.62262799958114112</v>
      </c>
      <c r="BB28" s="13">
        <f t="shared" si="10"/>
        <v>0.37499206747549568</v>
      </c>
      <c r="BC28" s="13"/>
      <c r="BD28" s="13"/>
      <c r="BE28" s="35"/>
      <c r="BF28" s="33">
        <f t="shared" si="11"/>
        <v>1</v>
      </c>
      <c r="BG28" s="33">
        <f t="shared" si="12"/>
        <v>2</v>
      </c>
      <c r="BH28" s="33">
        <f t="shared" si="13"/>
        <v>1</v>
      </c>
      <c r="BI28" s="33"/>
      <c r="BJ28" s="33"/>
      <c r="BK28" s="38"/>
      <c r="BL28" s="33" t="str">
        <f t="shared" si="14"/>
        <v>Weak</v>
      </c>
      <c r="BM28" s="33" t="str">
        <f t="shared" si="15"/>
        <v>Att</v>
      </c>
      <c r="BN28" s="33" t="str">
        <f t="shared" si="16"/>
        <v>Weak</v>
      </c>
      <c r="BO28" s="33"/>
      <c r="BP28" s="33"/>
    </row>
    <row r="29" spans="1:68" x14ac:dyDescent="0.3">
      <c r="A29" s="17" t="s">
        <v>97</v>
      </c>
      <c r="B29" s="17" t="s">
        <v>98</v>
      </c>
      <c r="C29" s="6">
        <v>10</v>
      </c>
      <c r="D29" s="50">
        <v>0</v>
      </c>
      <c r="E29" s="50">
        <v>0</v>
      </c>
      <c r="F29" s="9">
        <f t="shared" si="3"/>
        <v>0</v>
      </c>
      <c r="G29" s="30">
        <f t="shared" si="17"/>
        <v>0</v>
      </c>
      <c r="H29" s="62">
        <v>10</v>
      </c>
      <c r="I29" s="63">
        <v>13</v>
      </c>
      <c r="J29" s="9"/>
      <c r="K29" s="6"/>
      <c r="L29" s="21"/>
      <c r="M29" s="21"/>
      <c r="N29" s="21"/>
      <c r="O29" s="6"/>
      <c r="P29" s="6"/>
      <c r="Q29" s="6"/>
      <c r="R29" s="7"/>
      <c r="S29" s="7">
        <v>3</v>
      </c>
      <c r="T29" s="7">
        <v>3</v>
      </c>
      <c r="U29" s="7"/>
      <c r="V29" s="7"/>
      <c r="W29" s="12">
        <v>3</v>
      </c>
      <c r="X29" s="12">
        <v>0</v>
      </c>
      <c r="Y29" s="12">
        <v>0</v>
      </c>
      <c r="Z29" s="12"/>
      <c r="AA29" s="51"/>
      <c r="AB29" s="52">
        <v>4</v>
      </c>
      <c r="AC29" s="53">
        <v>0</v>
      </c>
      <c r="AD29" s="7"/>
      <c r="AE29" s="51"/>
      <c r="AF29" s="52"/>
      <c r="AG29" s="53"/>
      <c r="AH29" s="12"/>
      <c r="AI29" s="54"/>
      <c r="AJ29" s="8"/>
      <c r="AK29" s="55"/>
      <c r="AL29" s="7"/>
      <c r="AM29" s="54">
        <v>3</v>
      </c>
      <c r="AN29" s="8">
        <v>4</v>
      </c>
      <c r="AO29" s="12"/>
      <c r="AP29" s="12"/>
      <c r="AQ29" s="7">
        <f t="shared" si="2"/>
        <v>20</v>
      </c>
      <c r="AR29" s="24">
        <f t="shared" si="4"/>
        <v>43</v>
      </c>
      <c r="AS29" s="29"/>
      <c r="AT29" s="47">
        <f t="shared" si="5"/>
        <v>6</v>
      </c>
      <c r="AU29" s="47">
        <f t="shared" si="6"/>
        <v>20</v>
      </c>
      <c r="AV29" s="47">
        <f t="shared" si="7"/>
        <v>17</v>
      </c>
      <c r="AW29" s="47"/>
      <c r="AX29" s="47"/>
      <c r="AZ29" s="13">
        <f t="shared" si="8"/>
        <v>0.29999250018749529</v>
      </c>
      <c r="BA29" s="13">
        <f t="shared" si="9"/>
        <v>0.56602545416467376</v>
      </c>
      <c r="BB29" s="13">
        <f t="shared" si="10"/>
        <v>0.49037424208334052</v>
      </c>
      <c r="BC29" s="13"/>
      <c r="BD29" s="13"/>
      <c r="BE29" s="35"/>
      <c r="BF29" s="33">
        <f t="shared" si="11"/>
        <v>1</v>
      </c>
      <c r="BG29" s="33">
        <f t="shared" si="12"/>
        <v>2</v>
      </c>
      <c r="BH29" s="33">
        <f t="shared" si="13"/>
        <v>1</v>
      </c>
      <c r="BI29" s="33"/>
      <c r="BJ29" s="33"/>
      <c r="BK29" s="38"/>
      <c r="BL29" s="33" t="str">
        <f t="shared" si="14"/>
        <v>Weak</v>
      </c>
      <c r="BM29" s="33" t="str">
        <f t="shared" si="15"/>
        <v>Att</v>
      </c>
      <c r="BN29" s="33" t="str">
        <f t="shared" si="16"/>
        <v>Weak</v>
      </c>
      <c r="BO29" s="33"/>
      <c r="BP29" s="33"/>
    </row>
    <row r="30" spans="1:68" x14ac:dyDescent="0.3">
      <c r="A30" s="17" t="s">
        <v>99</v>
      </c>
      <c r="B30" s="17" t="s">
        <v>100</v>
      </c>
      <c r="C30" s="6">
        <v>7</v>
      </c>
      <c r="D30" s="50" t="s">
        <v>190</v>
      </c>
      <c r="E30" s="50">
        <v>0</v>
      </c>
      <c r="F30" s="9">
        <f t="shared" si="3"/>
        <v>0</v>
      </c>
      <c r="G30" s="30">
        <f t="shared" si="17"/>
        <v>0</v>
      </c>
      <c r="H30" s="62">
        <v>8</v>
      </c>
      <c r="I30" s="63">
        <v>7</v>
      </c>
      <c r="J30" s="9"/>
      <c r="K30" s="6"/>
      <c r="L30" s="21"/>
      <c r="M30" s="21"/>
      <c r="N30" s="21"/>
      <c r="O30" s="6"/>
      <c r="P30" s="6"/>
      <c r="Q30" s="6"/>
      <c r="R30" s="7"/>
      <c r="S30" s="7">
        <v>3</v>
      </c>
      <c r="T30" s="7">
        <v>3</v>
      </c>
      <c r="U30" s="7"/>
      <c r="V30" s="7"/>
      <c r="W30" s="12">
        <v>2</v>
      </c>
      <c r="X30" s="12"/>
      <c r="Y30" s="12"/>
      <c r="Z30" s="12"/>
      <c r="AA30" s="54"/>
      <c r="AB30" s="8">
        <v>2</v>
      </c>
      <c r="AC30" s="55">
        <v>0</v>
      </c>
      <c r="AD30" s="7"/>
      <c r="AE30" s="51"/>
      <c r="AF30" s="52">
        <v>1</v>
      </c>
      <c r="AG30" s="53"/>
      <c r="AH30" s="12"/>
      <c r="AI30" s="51"/>
      <c r="AJ30" s="52"/>
      <c r="AK30" s="53"/>
      <c r="AL30" s="7"/>
      <c r="AM30" s="54"/>
      <c r="AN30" s="8"/>
      <c r="AO30" s="12"/>
      <c r="AP30" s="12"/>
      <c r="AQ30" s="7">
        <f t="shared" si="2"/>
        <v>11</v>
      </c>
      <c r="AR30" s="24">
        <f t="shared" si="4"/>
        <v>26</v>
      </c>
      <c r="AS30" s="29"/>
      <c r="AT30" s="47">
        <f t="shared" si="5"/>
        <v>5</v>
      </c>
      <c r="AU30" s="47">
        <f t="shared" si="6"/>
        <v>11</v>
      </c>
      <c r="AV30" s="47">
        <f t="shared" si="7"/>
        <v>10</v>
      </c>
      <c r="AW30" s="47"/>
      <c r="AX30" s="47"/>
      <c r="AZ30" s="13">
        <f t="shared" si="8"/>
        <v>0.24999375015624606</v>
      </c>
      <c r="BA30" s="13">
        <f t="shared" si="9"/>
        <v>0.31131399979057056</v>
      </c>
      <c r="BB30" s="13">
        <f t="shared" si="10"/>
        <v>0.28845543651961209</v>
      </c>
      <c r="BC30" s="13"/>
      <c r="BD30" s="13"/>
      <c r="BE30" s="35"/>
      <c r="BF30" s="33">
        <f t="shared" si="11"/>
        <v>0</v>
      </c>
      <c r="BG30" s="33">
        <f t="shared" si="12"/>
        <v>1</v>
      </c>
      <c r="BH30" s="33">
        <f t="shared" si="13"/>
        <v>1</v>
      </c>
      <c r="BI30" s="33"/>
      <c r="BJ30" s="33"/>
      <c r="BK30" s="38"/>
      <c r="BL30" s="33" t="str">
        <f t="shared" si="14"/>
        <v>Not</v>
      </c>
      <c r="BM30" s="33" t="str">
        <f t="shared" si="15"/>
        <v>Weak</v>
      </c>
      <c r="BN30" s="33" t="str">
        <f t="shared" si="16"/>
        <v>Weak</v>
      </c>
      <c r="BO30" s="33"/>
      <c r="BP30" s="33"/>
    </row>
    <row r="31" spans="1:68" x14ac:dyDescent="0.3">
      <c r="A31" s="17" t="s">
        <v>101</v>
      </c>
      <c r="B31" s="17" t="s">
        <v>102</v>
      </c>
      <c r="C31" s="6">
        <v>10</v>
      </c>
      <c r="D31" s="50" t="s">
        <v>190</v>
      </c>
      <c r="E31" s="50" t="s">
        <v>190</v>
      </c>
      <c r="F31" s="9">
        <f t="shared" si="3"/>
        <v>0</v>
      </c>
      <c r="G31" s="30" t="e">
        <f t="shared" si="17"/>
        <v>#NUM!</v>
      </c>
      <c r="H31" s="62" t="s">
        <v>190</v>
      </c>
      <c r="I31" s="63" t="s">
        <v>190</v>
      </c>
      <c r="J31" s="9"/>
      <c r="K31" s="6"/>
      <c r="L31" s="21"/>
      <c r="M31" s="21"/>
      <c r="N31" s="21"/>
      <c r="O31" s="6"/>
      <c r="P31" s="6"/>
      <c r="Q31" s="6"/>
      <c r="R31" s="7"/>
      <c r="S31" s="7"/>
      <c r="T31" s="7"/>
      <c r="U31" s="7"/>
      <c r="V31" s="7"/>
      <c r="W31" s="12"/>
      <c r="X31" s="12"/>
      <c r="Y31" s="12"/>
      <c r="Z31" s="12"/>
      <c r="AA31" s="51"/>
      <c r="AB31" s="52"/>
      <c r="AC31" s="53"/>
      <c r="AD31" s="7"/>
      <c r="AE31" s="51"/>
      <c r="AF31" s="52"/>
      <c r="AG31" s="53"/>
      <c r="AH31" s="12"/>
      <c r="AI31" s="54"/>
      <c r="AJ31" s="8"/>
      <c r="AK31" s="55"/>
      <c r="AL31" s="7"/>
      <c r="AM31" s="54"/>
      <c r="AN31" s="8"/>
      <c r="AO31" s="12"/>
      <c r="AP31" s="12"/>
      <c r="AQ31" s="7">
        <f t="shared" si="2"/>
        <v>0</v>
      </c>
      <c r="AR31" s="24">
        <f t="shared" si="4"/>
        <v>0</v>
      </c>
      <c r="AS31" s="29"/>
      <c r="AT31" s="47">
        <f t="shared" si="5"/>
        <v>0</v>
      </c>
      <c r="AU31" s="47">
        <f t="shared" si="6"/>
        <v>0</v>
      </c>
      <c r="AV31" s="47">
        <f t="shared" si="7"/>
        <v>0</v>
      </c>
      <c r="AW31" s="47"/>
      <c r="AX31" s="47"/>
      <c r="AZ31" s="13">
        <f t="shared" si="8"/>
        <v>0</v>
      </c>
      <c r="BA31" s="13">
        <f t="shared" si="9"/>
        <v>0</v>
      </c>
      <c r="BB31" s="13">
        <f t="shared" si="10"/>
        <v>0</v>
      </c>
      <c r="BC31" s="13"/>
      <c r="BD31" s="13"/>
      <c r="BE31" s="35"/>
      <c r="BF31" s="33">
        <f t="shared" si="11"/>
        <v>0</v>
      </c>
      <c r="BG31" s="33">
        <f t="shared" si="12"/>
        <v>0</v>
      </c>
      <c r="BH31" s="33">
        <f t="shared" si="13"/>
        <v>0</v>
      </c>
      <c r="BI31" s="33"/>
      <c r="BJ31" s="33"/>
      <c r="BK31" s="38"/>
      <c r="BL31" s="33" t="str">
        <f t="shared" si="14"/>
        <v>Not</v>
      </c>
      <c r="BM31" s="33" t="str">
        <f t="shared" si="15"/>
        <v>Not</v>
      </c>
      <c r="BN31" s="33" t="str">
        <f t="shared" si="16"/>
        <v>Not</v>
      </c>
      <c r="BO31" s="33"/>
      <c r="BP31" s="33"/>
    </row>
    <row r="32" spans="1:68" x14ac:dyDescent="0.3">
      <c r="A32" s="17" t="s">
        <v>103</v>
      </c>
      <c r="B32" s="17" t="s">
        <v>104</v>
      </c>
      <c r="C32" s="6">
        <v>10</v>
      </c>
      <c r="D32" s="50" t="s">
        <v>190</v>
      </c>
      <c r="E32" s="50" t="s">
        <v>190</v>
      </c>
      <c r="F32" s="9">
        <f t="shared" si="3"/>
        <v>0</v>
      </c>
      <c r="G32" s="30" t="e">
        <f t="shared" si="17"/>
        <v>#NUM!</v>
      </c>
      <c r="H32" s="62" t="s">
        <v>190</v>
      </c>
      <c r="I32" s="63" t="s">
        <v>190</v>
      </c>
      <c r="J32" s="9"/>
      <c r="K32" s="6"/>
      <c r="L32" s="21"/>
      <c r="M32" s="21"/>
      <c r="N32" s="21"/>
      <c r="O32" s="6"/>
      <c r="P32" s="6"/>
      <c r="Q32" s="6"/>
      <c r="R32" s="7"/>
      <c r="S32" s="7"/>
      <c r="T32" s="7"/>
      <c r="U32" s="7"/>
      <c r="V32" s="7"/>
      <c r="W32" s="12"/>
      <c r="X32" s="12"/>
      <c r="Y32" s="12"/>
      <c r="Z32" s="12"/>
      <c r="AA32" s="54"/>
      <c r="AB32" s="8"/>
      <c r="AC32" s="55"/>
      <c r="AD32" s="7"/>
      <c r="AE32" s="51"/>
      <c r="AF32" s="52"/>
      <c r="AG32" s="53"/>
      <c r="AH32" s="12"/>
      <c r="AI32" s="51"/>
      <c r="AJ32" s="52"/>
      <c r="AK32" s="53"/>
      <c r="AL32" s="7"/>
      <c r="AM32" s="54"/>
      <c r="AN32" s="8"/>
      <c r="AO32" s="12"/>
      <c r="AP32" s="12"/>
      <c r="AQ32" s="7">
        <f t="shared" si="2"/>
        <v>0</v>
      </c>
      <c r="AR32" s="24">
        <f t="shared" si="4"/>
        <v>0</v>
      </c>
      <c r="AS32" s="29"/>
      <c r="AT32" s="48">
        <f t="shared" si="5"/>
        <v>0</v>
      </c>
      <c r="AU32" s="48">
        <f t="shared" si="6"/>
        <v>0</v>
      </c>
      <c r="AV32" s="48">
        <f t="shared" si="7"/>
        <v>0</v>
      </c>
      <c r="AW32" s="48"/>
      <c r="AX32" s="48"/>
      <c r="AZ32" s="44">
        <f t="shared" si="8"/>
        <v>0</v>
      </c>
      <c r="BA32" s="44">
        <f t="shared" si="9"/>
        <v>0</v>
      </c>
      <c r="BB32" s="44">
        <f t="shared" si="10"/>
        <v>0</v>
      </c>
      <c r="BC32" s="44"/>
      <c r="BD32" s="44"/>
      <c r="BE32" s="35"/>
      <c r="BF32" s="45">
        <f t="shared" si="11"/>
        <v>0</v>
      </c>
      <c r="BG32" s="45">
        <f t="shared" si="12"/>
        <v>0</v>
      </c>
      <c r="BH32" s="45">
        <f t="shared" si="13"/>
        <v>0</v>
      </c>
      <c r="BI32" s="45"/>
      <c r="BJ32" s="45"/>
      <c r="BK32" s="38"/>
      <c r="BL32" s="45" t="str">
        <f t="shared" si="14"/>
        <v>Not</v>
      </c>
      <c r="BM32" s="45" t="str">
        <f t="shared" si="15"/>
        <v>Not</v>
      </c>
      <c r="BN32" s="45" t="str">
        <f t="shared" si="16"/>
        <v>Not</v>
      </c>
      <c r="BO32" s="45"/>
      <c r="BP32" s="45"/>
    </row>
    <row r="33" spans="1:69" ht="28.8" x14ac:dyDescent="0.3">
      <c r="A33" s="17" t="s">
        <v>105</v>
      </c>
      <c r="B33" s="17" t="s">
        <v>106</v>
      </c>
      <c r="C33" s="6">
        <v>10</v>
      </c>
      <c r="D33" s="50" t="s">
        <v>190</v>
      </c>
      <c r="E33" s="50" t="s">
        <v>190</v>
      </c>
      <c r="F33" s="9">
        <f t="shared" si="3"/>
        <v>0</v>
      </c>
      <c r="G33" s="30" t="e">
        <f t="shared" si="17"/>
        <v>#NUM!</v>
      </c>
      <c r="H33" s="62" t="s">
        <v>190</v>
      </c>
      <c r="I33" s="63" t="s">
        <v>190</v>
      </c>
      <c r="J33" s="9"/>
      <c r="K33" s="6"/>
      <c r="L33" s="21"/>
      <c r="M33" s="21"/>
      <c r="N33" s="21"/>
      <c r="O33" s="6"/>
      <c r="P33" s="6"/>
      <c r="Q33" s="6"/>
      <c r="R33" s="7"/>
      <c r="S33" s="7">
        <v>3</v>
      </c>
      <c r="T33" s="7">
        <v>3</v>
      </c>
      <c r="U33" s="7"/>
      <c r="V33" s="7"/>
      <c r="W33" s="12">
        <v>1</v>
      </c>
      <c r="X33" s="12"/>
      <c r="Y33" s="12">
        <v>0</v>
      </c>
      <c r="Z33" s="12"/>
      <c r="AA33" s="54"/>
      <c r="AB33" s="8">
        <v>2</v>
      </c>
      <c r="AC33" s="55"/>
      <c r="AD33" s="7"/>
      <c r="AE33" s="54"/>
      <c r="AF33" s="8"/>
      <c r="AG33" s="55"/>
      <c r="AH33" s="12"/>
      <c r="AI33" s="51"/>
      <c r="AJ33" s="52">
        <v>1</v>
      </c>
      <c r="AK33" s="53"/>
      <c r="AL33" s="7"/>
      <c r="AM33" s="54"/>
      <c r="AN33" s="8"/>
      <c r="AO33" s="12"/>
      <c r="AP33" s="12"/>
      <c r="AQ33" s="7">
        <f t="shared" si="2"/>
        <v>10</v>
      </c>
      <c r="AR33" s="24">
        <f t="shared" si="4"/>
        <v>10</v>
      </c>
      <c r="AS33" s="29"/>
      <c r="AT33" s="47">
        <f t="shared" si="5"/>
        <v>4</v>
      </c>
      <c r="AU33" s="47">
        <f t="shared" si="6"/>
        <v>4</v>
      </c>
      <c r="AV33" s="47">
        <f t="shared" si="7"/>
        <v>2</v>
      </c>
      <c r="AW33" s="47"/>
      <c r="AX33" s="47"/>
      <c r="AZ33" s="13">
        <f t="shared" si="8"/>
        <v>0.19999500012499685</v>
      </c>
      <c r="BA33" s="13">
        <f t="shared" si="9"/>
        <v>0.11320509083293476</v>
      </c>
      <c r="BB33" s="13">
        <f t="shared" si="10"/>
        <v>5.7691087303922417E-2</v>
      </c>
      <c r="BC33" s="13"/>
      <c r="BD33" s="13"/>
      <c r="BE33" s="35"/>
      <c r="BF33" s="33">
        <f t="shared" si="11"/>
        <v>0</v>
      </c>
      <c r="BG33" s="33">
        <f t="shared" si="12"/>
        <v>0</v>
      </c>
      <c r="BH33" s="33">
        <f t="shared" si="13"/>
        <v>0</v>
      </c>
      <c r="BI33" s="33"/>
      <c r="BJ33" s="33"/>
      <c r="BK33" s="38"/>
      <c r="BL33" s="33" t="str">
        <f t="shared" si="14"/>
        <v>Not</v>
      </c>
      <c r="BM33" s="33" t="str">
        <f t="shared" si="15"/>
        <v>Not</v>
      </c>
      <c r="BN33" s="33" t="str">
        <f t="shared" si="16"/>
        <v>Not</v>
      </c>
      <c r="BO33" s="33"/>
      <c r="BP33" s="33"/>
    </row>
    <row r="34" spans="1:69" x14ac:dyDescent="0.3">
      <c r="A34" s="17" t="s">
        <v>107</v>
      </c>
      <c r="B34" s="17" t="s">
        <v>108</v>
      </c>
      <c r="C34" s="6">
        <v>10</v>
      </c>
      <c r="D34" s="50" t="s">
        <v>190</v>
      </c>
      <c r="E34" s="50" t="s">
        <v>190</v>
      </c>
      <c r="F34" s="9">
        <f t="shared" si="3"/>
        <v>0</v>
      </c>
      <c r="G34" s="30" t="e">
        <f t="shared" si="17"/>
        <v>#NUM!</v>
      </c>
      <c r="H34" s="62" t="s">
        <v>190</v>
      </c>
      <c r="I34" s="63" t="s">
        <v>190</v>
      </c>
      <c r="J34" s="9"/>
      <c r="K34" s="6"/>
      <c r="L34" s="21"/>
      <c r="M34" s="21"/>
      <c r="N34" s="21"/>
      <c r="O34" s="6"/>
      <c r="P34" s="6"/>
      <c r="Q34" s="6"/>
      <c r="R34" s="7"/>
      <c r="S34" s="7">
        <v>4</v>
      </c>
      <c r="T34" s="7">
        <v>2</v>
      </c>
      <c r="U34" s="7"/>
      <c r="V34" s="7"/>
      <c r="W34" s="12"/>
      <c r="X34" s="12"/>
      <c r="Y34" s="12">
        <v>1</v>
      </c>
      <c r="Z34" s="12"/>
      <c r="AA34" s="51">
        <v>0</v>
      </c>
      <c r="AB34" s="52">
        <v>2</v>
      </c>
      <c r="AC34" s="53"/>
      <c r="AD34" s="7"/>
      <c r="AE34" s="51"/>
      <c r="AF34" s="52"/>
      <c r="AG34" s="53"/>
      <c r="AH34" s="12"/>
      <c r="AI34" s="54"/>
      <c r="AJ34" s="8"/>
      <c r="AK34" s="55"/>
      <c r="AL34" s="7"/>
      <c r="AM34" s="54"/>
      <c r="AN34" s="8">
        <v>4</v>
      </c>
      <c r="AO34" s="12"/>
      <c r="AP34" s="12"/>
      <c r="AQ34" s="7">
        <f t="shared" si="2"/>
        <v>13</v>
      </c>
      <c r="AR34" s="24">
        <f t="shared" si="4"/>
        <v>13</v>
      </c>
      <c r="AS34" s="29"/>
      <c r="AT34" s="47">
        <f t="shared" si="5"/>
        <v>4</v>
      </c>
      <c r="AU34" s="47">
        <f t="shared" si="6"/>
        <v>6</v>
      </c>
      <c r="AV34" s="47">
        <f t="shared" si="7"/>
        <v>3</v>
      </c>
      <c r="AW34" s="47"/>
      <c r="AX34" s="47"/>
      <c r="AZ34" s="13">
        <f t="shared" si="8"/>
        <v>0.19999500012499685</v>
      </c>
      <c r="BA34" s="13">
        <f t="shared" si="9"/>
        <v>0.16980763624940215</v>
      </c>
      <c r="BB34" s="13">
        <f t="shared" si="10"/>
        <v>8.6536630955883626E-2</v>
      </c>
      <c r="BC34" s="13"/>
      <c r="BD34" s="13"/>
      <c r="BE34" s="35"/>
      <c r="BF34" s="33">
        <f t="shared" si="11"/>
        <v>0</v>
      </c>
      <c r="BG34" s="33">
        <f t="shared" si="12"/>
        <v>0</v>
      </c>
      <c r="BH34" s="33">
        <f t="shared" si="13"/>
        <v>0</v>
      </c>
      <c r="BI34" s="33"/>
      <c r="BJ34" s="33"/>
      <c r="BK34" s="38"/>
      <c r="BL34" s="33" t="str">
        <f t="shared" si="14"/>
        <v>Not</v>
      </c>
      <c r="BM34" s="33" t="str">
        <f t="shared" si="15"/>
        <v>Not</v>
      </c>
      <c r="BN34" s="33" t="str">
        <f t="shared" si="16"/>
        <v>Not</v>
      </c>
      <c r="BO34" s="33"/>
      <c r="BP34" s="33"/>
    </row>
    <row r="35" spans="1:69" x14ac:dyDescent="0.3">
      <c r="A35" s="17" t="s">
        <v>109</v>
      </c>
      <c r="B35" s="17" t="s">
        <v>110</v>
      </c>
      <c r="C35" s="6">
        <v>10</v>
      </c>
      <c r="D35" s="50" t="s">
        <v>190</v>
      </c>
      <c r="E35" s="50">
        <v>0</v>
      </c>
      <c r="F35" s="9">
        <f t="shared" si="3"/>
        <v>0</v>
      </c>
      <c r="G35" s="30">
        <f t="shared" si="17"/>
        <v>0</v>
      </c>
      <c r="H35" s="62">
        <v>6</v>
      </c>
      <c r="I35" s="63">
        <v>10</v>
      </c>
      <c r="J35" s="9"/>
      <c r="K35" s="6"/>
      <c r="L35" s="21"/>
      <c r="M35" s="21"/>
      <c r="N35" s="21"/>
      <c r="O35" s="6"/>
      <c r="P35" s="6"/>
      <c r="Q35" s="6"/>
      <c r="R35" s="7"/>
      <c r="S35" s="7">
        <v>2</v>
      </c>
      <c r="T35" s="7"/>
      <c r="U35" s="7"/>
      <c r="V35" s="7"/>
      <c r="W35" s="12"/>
      <c r="X35" s="12">
        <v>0</v>
      </c>
      <c r="Y35" s="12">
        <v>0</v>
      </c>
      <c r="Z35" s="12"/>
      <c r="AA35" s="54">
        <v>1</v>
      </c>
      <c r="AB35" s="8"/>
      <c r="AC35" s="55">
        <v>0</v>
      </c>
      <c r="AD35" s="7"/>
      <c r="AE35" s="54"/>
      <c r="AF35" s="8">
        <v>0</v>
      </c>
      <c r="AG35" s="55">
        <v>0</v>
      </c>
      <c r="AH35" s="12"/>
      <c r="AI35" s="51"/>
      <c r="AJ35" s="52"/>
      <c r="AK35" s="53"/>
      <c r="AL35" s="7"/>
      <c r="AM35" s="54"/>
      <c r="AN35" s="8"/>
      <c r="AO35" s="12"/>
      <c r="AP35" s="12"/>
      <c r="AQ35" s="7">
        <f t="shared" si="2"/>
        <v>3</v>
      </c>
      <c r="AR35" s="24">
        <f t="shared" si="4"/>
        <v>19</v>
      </c>
      <c r="AS35" s="29"/>
      <c r="AT35" s="48">
        <f t="shared" si="5"/>
        <v>3</v>
      </c>
      <c r="AU35" s="48">
        <f t="shared" si="6"/>
        <v>10</v>
      </c>
      <c r="AV35" s="48">
        <f t="shared" si="7"/>
        <v>6</v>
      </c>
      <c r="AW35" s="48"/>
      <c r="AX35" s="48"/>
      <c r="AZ35" s="44">
        <f t="shared" si="8"/>
        <v>0.14999625009374765</v>
      </c>
      <c r="BA35" s="44">
        <f t="shared" si="9"/>
        <v>0.28301272708233688</v>
      </c>
      <c r="BB35" s="44">
        <f t="shared" si="10"/>
        <v>0.17307326191176725</v>
      </c>
      <c r="BC35" s="44"/>
      <c r="BD35" s="44"/>
      <c r="BE35" s="35"/>
      <c r="BF35" s="45">
        <f t="shared" si="11"/>
        <v>0</v>
      </c>
      <c r="BG35" s="45">
        <f t="shared" si="12"/>
        <v>1</v>
      </c>
      <c r="BH35" s="45">
        <f t="shared" si="13"/>
        <v>0</v>
      </c>
      <c r="BI35" s="45"/>
      <c r="BJ35" s="45"/>
      <c r="BK35" s="38"/>
      <c r="BL35" s="45" t="str">
        <f t="shared" si="14"/>
        <v>Not</v>
      </c>
      <c r="BM35" s="45" t="str">
        <f t="shared" si="15"/>
        <v>Weak</v>
      </c>
      <c r="BN35" s="45" t="str">
        <f t="shared" si="16"/>
        <v>Not</v>
      </c>
      <c r="BO35" s="45"/>
      <c r="BP35" s="45"/>
    </row>
    <row r="36" spans="1:69" x14ac:dyDescent="0.3">
      <c r="A36" s="17" t="s">
        <v>111</v>
      </c>
      <c r="B36" s="17" t="s">
        <v>112</v>
      </c>
      <c r="C36" s="6">
        <v>10</v>
      </c>
      <c r="D36" s="50">
        <v>0</v>
      </c>
      <c r="E36" s="50">
        <v>10</v>
      </c>
      <c r="F36" s="9">
        <f t="shared" si="3"/>
        <v>10</v>
      </c>
      <c r="G36" s="30">
        <f t="shared" si="17"/>
        <v>20</v>
      </c>
      <c r="H36" s="62">
        <v>7</v>
      </c>
      <c r="I36" s="63">
        <v>11.5</v>
      </c>
      <c r="J36" s="9"/>
      <c r="K36" s="6"/>
      <c r="L36" s="21"/>
      <c r="M36" s="21"/>
      <c r="N36" s="21"/>
      <c r="O36" s="6"/>
      <c r="P36" s="6"/>
      <c r="Q36" s="6"/>
      <c r="R36" s="7"/>
      <c r="S36" s="7">
        <v>5</v>
      </c>
      <c r="T36" s="7">
        <v>2</v>
      </c>
      <c r="U36" s="7"/>
      <c r="V36" s="7"/>
      <c r="W36" s="12">
        <v>2</v>
      </c>
      <c r="X36" s="12"/>
      <c r="Y36" s="12">
        <v>0</v>
      </c>
      <c r="Z36" s="12"/>
      <c r="AA36" s="51">
        <v>0</v>
      </c>
      <c r="AB36" s="52">
        <v>2</v>
      </c>
      <c r="AC36" s="53"/>
      <c r="AD36" s="7"/>
      <c r="AE36" s="54"/>
      <c r="AF36" s="8"/>
      <c r="AG36" s="55"/>
      <c r="AH36" s="12"/>
      <c r="AI36" s="54"/>
      <c r="AJ36" s="8"/>
      <c r="AK36" s="55"/>
      <c r="AL36" s="7"/>
      <c r="AM36" s="51">
        <v>3</v>
      </c>
      <c r="AN36" s="52">
        <v>4</v>
      </c>
      <c r="AO36" s="12"/>
      <c r="AP36" s="12"/>
      <c r="AQ36" s="7">
        <f t="shared" si="2"/>
        <v>18</v>
      </c>
      <c r="AR36" s="24">
        <f t="shared" si="4"/>
        <v>46.5</v>
      </c>
      <c r="AS36" s="29"/>
      <c r="AT36" s="47">
        <f t="shared" si="5"/>
        <v>7</v>
      </c>
      <c r="AU36" s="47">
        <f t="shared" si="6"/>
        <v>17.5</v>
      </c>
      <c r="AV36" s="47">
        <f t="shared" si="7"/>
        <v>22</v>
      </c>
      <c r="AW36" s="47"/>
      <c r="AX36" s="47"/>
      <c r="AZ36" s="13">
        <f t="shared" si="8"/>
        <v>0.3499912502187445</v>
      </c>
      <c r="BA36" s="13">
        <f t="shared" si="9"/>
        <v>0.49527227239408955</v>
      </c>
      <c r="BB36" s="13">
        <f t="shared" si="10"/>
        <v>0.63460196034314653</v>
      </c>
      <c r="BC36" s="13"/>
      <c r="BD36" s="13"/>
      <c r="BE36" s="35"/>
      <c r="BF36" s="33">
        <f t="shared" si="11"/>
        <v>1</v>
      </c>
      <c r="BG36" s="33">
        <f t="shared" si="12"/>
        <v>1</v>
      </c>
      <c r="BH36" s="33">
        <f t="shared" si="13"/>
        <v>2</v>
      </c>
      <c r="BI36" s="33"/>
      <c r="BJ36" s="33"/>
      <c r="BK36" s="38"/>
      <c r="BL36" s="33" t="str">
        <f t="shared" si="14"/>
        <v>Weak</v>
      </c>
      <c r="BM36" s="33" t="str">
        <f t="shared" si="15"/>
        <v>Weak</v>
      </c>
      <c r="BN36" s="33" t="str">
        <f t="shared" si="16"/>
        <v>Att</v>
      </c>
      <c r="BO36" s="33"/>
      <c r="BP36" s="33"/>
    </row>
    <row r="37" spans="1:69" x14ac:dyDescent="0.3">
      <c r="A37" s="17" t="s">
        <v>113</v>
      </c>
      <c r="B37" s="17" t="s">
        <v>114</v>
      </c>
      <c r="C37" s="6">
        <v>10</v>
      </c>
      <c r="D37" s="50" t="s">
        <v>190</v>
      </c>
      <c r="E37" s="50">
        <v>0</v>
      </c>
      <c r="F37" s="9">
        <f t="shared" si="3"/>
        <v>0</v>
      </c>
      <c r="G37" s="30">
        <f t="shared" si="17"/>
        <v>0</v>
      </c>
      <c r="H37" s="62">
        <v>6</v>
      </c>
      <c r="I37" s="63">
        <v>8</v>
      </c>
      <c r="J37" s="9"/>
      <c r="K37" s="6"/>
      <c r="L37" s="21"/>
      <c r="M37" s="21"/>
      <c r="N37" s="21"/>
      <c r="O37" s="6"/>
      <c r="P37" s="6"/>
      <c r="Q37" s="6"/>
      <c r="R37" s="56"/>
      <c r="S37" s="7">
        <v>4</v>
      </c>
      <c r="T37" s="7"/>
      <c r="U37" s="7"/>
      <c r="V37" s="7"/>
      <c r="W37" s="12"/>
      <c r="X37" s="12"/>
      <c r="Y37" s="12"/>
      <c r="Z37" s="12"/>
      <c r="AA37" s="51">
        <v>0</v>
      </c>
      <c r="AB37" s="52">
        <v>3.5</v>
      </c>
      <c r="AC37" s="53"/>
      <c r="AD37" s="7"/>
      <c r="AE37" s="51"/>
      <c r="AF37" s="52"/>
      <c r="AG37" s="53"/>
      <c r="AH37" s="12"/>
      <c r="AI37" s="54">
        <v>0</v>
      </c>
      <c r="AJ37" s="8">
        <v>1</v>
      </c>
      <c r="AK37" s="55"/>
      <c r="AL37" s="7"/>
      <c r="AM37" s="54">
        <v>2</v>
      </c>
      <c r="AN37" s="8">
        <v>3</v>
      </c>
      <c r="AO37" s="12"/>
      <c r="AP37" s="12"/>
      <c r="AQ37" s="7">
        <f t="shared" si="2"/>
        <v>13.5</v>
      </c>
      <c r="AR37" s="24">
        <f t="shared" si="4"/>
        <v>27.5</v>
      </c>
      <c r="AS37" s="29"/>
      <c r="AT37" s="47">
        <f t="shared" si="5"/>
        <v>4</v>
      </c>
      <c r="AU37" s="47">
        <f t="shared" si="6"/>
        <v>12</v>
      </c>
      <c r="AV37" s="47">
        <f t="shared" si="7"/>
        <v>11.5</v>
      </c>
      <c r="AW37" s="47"/>
      <c r="AX37" s="47"/>
      <c r="AZ37" s="13">
        <f t="shared" si="8"/>
        <v>0.19999500012499685</v>
      </c>
      <c r="BA37" s="13">
        <f t="shared" si="9"/>
        <v>0.3396152724988043</v>
      </c>
      <c r="BB37" s="13">
        <f t="shared" si="10"/>
        <v>0.33172375199755388</v>
      </c>
      <c r="BC37" s="13"/>
      <c r="BD37" s="13"/>
      <c r="BE37" s="35"/>
      <c r="BF37" s="33">
        <f t="shared" si="11"/>
        <v>0</v>
      </c>
      <c r="BG37" s="33">
        <f t="shared" si="12"/>
        <v>1</v>
      </c>
      <c r="BH37" s="33">
        <f t="shared" si="13"/>
        <v>1</v>
      </c>
      <c r="BI37" s="33"/>
      <c r="BJ37" s="33"/>
      <c r="BK37" s="38"/>
      <c r="BL37" s="33" t="str">
        <f t="shared" si="14"/>
        <v>Not</v>
      </c>
      <c r="BM37" s="33" t="str">
        <f t="shared" si="15"/>
        <v>Weak</v>
      </c>
      <c r="BN37" s="33" t="str">
        <f t="shared" si="16"/>
        <v>Weak</v>
      </c>
      <c r="BO37" s="33"/>
      <c r="BP37" s="33"/>
    </row>
    <row r="38" spans="1:69" x14ac:dyDescent="0.3">
      <c r="A38" s="17" t="s">
        <v>115</v>
      </c>
      <c r="B38" s="17" t="s">
        <v>116</v>
      </c>
      <c r="C38" s="6">
        <v>8</v>
      </c>
      <c r="D38" s="50">
        <v>8</v>
      </c>
      <c r="E38" s="50" t="s">
        <v>190</v>
      </c>
      <c r="F38" s="9">
        <f t="shared" si="3"/>
        <v>8</v>
      </c>
      <c r="G38" s="30">
        <f t="shared" si="17"/>
        <v>16</v>
      </c>
      <c r="H38" s="62">
        <v>9</v>
      </c>
      <c r="I38" s="63">
        <v>0</v>
      </c>
      <c r="J38" s="9"/>
      <c r="K38" s="6"/>
      <c r="L38" s="21"/>
      <c r="M38" s="21"/>
      <c r="N38" s="21"/>
      <c r="O38" s="6"/>
      <c r="P38" s="6"/>
      <c r="Q38" s="6"/>
      <c r="R38" s="7"/>
      <c r="S38" s="7">
        <v>4</v>
      </c>
      <c r="T38" s="7">
        <v>3</v>
      </c>
      <c r="U38" s="7"/>
      <c r="V38" s="7"/>
      <c r="W38" s="12">
        <v>3</v>
      </c>
      <c r="X38" s="12"/>
      <c r="Y38" s="12">
        <v>0</v>
      </c>
      <c r="Z38" s="12"/>
      <c r="AA38" s="51"/>
      <c r="AB38" s="52"/>
      <c r="AC38" s="53"/>
      <c r="AD38" s="7"/>
      <c r="AE38" s="51"/>
      <c r="AF38" s="52">
        <v>0</v>
      </c>
      <c r="AG38" s="53"/>
      <c r="AH38" s="12"/>
      <c r="AI38" s="54"/>
      <c r="AJ38" s="8"/>
      <c r="AK38" s="55"/>
      <c r="AL38" s="7"/>
      <c r="AM38" s="54"/>
      <c r="AN38" s="8"/>
      <c r="AO38" s="12"/>
      <c r="AP38" s="12"/>
      <c r="AQ38" s="7">
        <f t="shared" si="2"/>
        <v>10</v>
      </c>
      <c r="AR38" s="24">
        <f t="shared" si="4"/>
        <v>27</v>
      </c>
      <c r="AS38" s="29"/>
      <c r="AT38" s="47">
        <f t="shared" si="5"/>
        <v>15</v>
      </c>
      <c r="AU38" s="47">
        <f t="shared" si="6"/>
        <v>3</v>
      </c>
      <c r="AV38" s="47">
        <f t="shared" si="7"/>
        <v>9</v>
      </c>
      <c r="AW38" s="47"/>
      <c r="AX38" s="47"/>
      <c r="AZ38" s="13">
        <f t="shared" si="8"/>
        <v>0.7499812504687382</v>
      </c>
      <c r="BA38" s="13">
        <f t="shared" si="9"/>
        <v>8.4903818124701075E-2</v>
      </c>
      <c r="BB38" s="13">
        <f t="shared" si="10"/>
        <v>0.25960989286765085</v>
      </c>
      <c r="BC38" s="13"/>
      <c r="BD38" s="13"/>
      <c r="BE38" s="35"/>
      <c r="BF38" s="33">
        <f t="shared" si="11"/>
        <v>2</v>
      </c>
      <c r="BG38" s="33">
        <f t="shared" si="12"/>
        <v>0</v>
      </c>
      <c r="BH38" s="33">
        <f t="shared" si="13"/>
        <v>1</v>
      </c>
      <c r="BI38" s="33"/>
      <c r="BJ38" s="33"/>
      <c r="BK38" s="38"/>
      <c r="BL38" s="33" t="str">
        <f t="shared" si="14"/>
        <v>Att</v>
      </c>
      <c r="BM38" s="33" t="str">
        <f t="shared" si="15"/>
        <v>Not</v>
      </c>
      <c r="BN38" s="33" t="str">
        <f t="shared" si="16"/>
        <v>Weak</v>
      </c>
      <c r="BO38" s="33"/>
      <c r="BP38" s="33"/>
    </row>
    <row r="39" spans="1:69" x14ac:dyDescent="0.3">
      <c r="A39" s="17" t="s">
        <v>117</v>
      </c>
      <c r="B39" s="17" t="s">
        <v>118</v>
      </c>
      <c r="C39" s="6">
        <v>10</v>
      </c>
      <c r="D39" s="50">
        <v>0</v>
      </c>
      <c r="E39" s="50">
        <v>2</v>
      </c>
      <c r="F39" s="9">
        <f t="shared" si="3"/>
        <v>2</v>
      </c>
      <c r="G39" s="30">
        <f t="shared" si="17"/>
        <v>4</v>
      </c>
      <c r="H39" s="62">
        <v>8</v>
      </c>
      <c r="I39" s="63">
        <v>10</v>
      </c>
      <c r="J39" s="9"/>
      <c r="K39" s="6"/>
      <c r="L39" s="21"/>
      <c r="M39" s="21"/>
      <c r="N39" s="21"/>
      <c r="O39" s="6"/>
      <c r="P39" s="6"/>
      <c r="Q39" s="6"/>
      <c r="R39" s="7"/>
      <c r="S39" s="7">
        <v>5</v>
      </c>
      <c r="T39" s="7">
        <v>2</v>
      </c>
      <c r="U39" s="7"/>
      <c r="V39" s="7"/>
      <c r="W39" s="12"/>
      <c r="X39" s="12"/>
      <c r="Y39" s="12"/>
      <c r="Z39" s="12"/>
      <c r="AA39" s="54"/>
      <c r="AB39" s="8">
        <v>5</v>
      </c>
      <c r="AC39" s="55"/>
      <c r="AD39" s="7"/>
      <c r="AE39" s="54"/>
      <c r="AF39" s="8"/>
      <c r="AG39" s="55">
        <v>0</v>
      </c>
      <c r="AH39" s="12"/>
      <c r="AI39" s="51"/>
      <c r="AJ39" s="52"/>
      <c r="AK39" s="53"/>
      <c r="AL39" s="7"/>
      <c r="AM39" s="54">
        <v>2</v>
      </c>
      <c r="AN39" s="8">
        <v>1</v>
      </c>
      <c r="AO39" s="12"/>
      <c r="AP39" s="12"/>
      <c r="AQ39" s="7">
        <f t="shared" si="2"/>
        <v>15</v>
      </c>
      <c r="AR39" s="24">
        <f t="shared" si="4"/>
        <v>35</v>
      </c>
      <c r="AS39" s="29"/>
      <c r="AT39" s="47">
        <f t="shared" si="5"/>
        <v>5</v>
      </c>
      <c r="AU39" s="47">
        <f t="shared" si="6"/>
        <v>13</v>
      </c>
      <c r="AV39" s="47">
        <f t="shared" si="7"/>
        <v>17</v>
      </c>
      <c r="AW39" s="47"/>
      <c r="AX39" s="47"/>
      <c r="AZ39" s="13">
        <f t="shared" si="8"/>
        <v>0.24999375015624606</v>
      </c>
      <c r="BA39" s="13">
        <f t="shared" si="9"/>
        <v>0.36791654520703798</v>
      </c>
      <c r="BB39" s="13">
        <f t="shared" si="10"/>
        <v>0.49037424208334052</v>
      </c>
      <c r="BC39" s="13"/>
      <c r="BD39" s="13"/>
      <c r="BE39" s="35"/>
      <c r="BF39" s="33">
        <f t="shared" si="11"/>
        <v>0</v>
      </c>
      <c r="BG39" s="33">
        <f t="shared" si="12"/>
        <v>1</v>
      </c>
      <c r="BH39" s="33">
        <f t="shared" si="13"/>
        <v>1</v>
      </c>
      <c r="BI39" s="33"/>
      <c r="BJ39" s="33"/>
      <c r="BK39" s="38"/>
      <c r="BL39" s="33" t="str">
        <f t="shared" si="14"/>
        <v>Not</v>
      </c>
      <c r="BM39" s="33" t="str">
        <f t="shared" si="15"/>
        <v>Weak</v>
      </c>
      <c r="BN39" s="33" t="str">
        <f t="shared" si="16"/>
        <v>Weak</v>
      </c>
      <c r="BO39" s="33"/>
      <c r="BP39" s="33"/>
    </row>
    <row r="40" spans="1:69" x14ac:dyDescent="0.3">
      <c r="A40" s="17" t="s">
        <v>119</v>
      </c>
      <c r="B40" s="17" t="s">
        <v>120</v>
      </c>
      <c r="C40" s="6">
        <v>10</v>
      </c>
      <c r="D40" s="50">
        <v>0</v>
      </c>
      <c r="E40" s="50">
        <v>0</v>
      </c>
      <c r="F40" s="9">
        <f t="shared" si="3"/>
        <v>0</v>
      </c>
      <c r="G40" s="30">
        <f t="shared" si="17"/>
        <v>0</v>
      </c>
      <c r="H40" s="62">
        <v>4</v>
      </c>
      <c r="I40" s="63">
        <v>6</v>
      </c>
      <c r="J40" s="9"/>
      <c r="K40" s="6"/>
      <c r="L40" s="21"/>
      <c r="M40" s="21"/>
      <c r="N40" s="21"/>
      <c r="O40" s="6"/>
      <c r="P40" s="6"/>
      <c r="Q40" s="6"/>
      <c r="R40" s="7"/>
      <c r="S40" s="7">
        <v>5</v>
      </c>
      <c r="T40" s="7">
        <v>2</v>
      </c>
      <c r="U40" s="7"/>
      <c r="V40" s="7"/>
      <c r="W40" s="12"/>
      <c r="X40" s="12"/>
      <c r="Y40" s="12"/>
      <c r="Z40" s="12"/>
      <c r="AA40" s="51">
        <v>0</v>
      </c>
      <c r="AB40" s="52">
        <v>5</v>
      </c>
      <c r="AC40" s="53">
        <v>0.5</v>
      </c>
      <c r="AD40" s="7"/>
      <c r="AE40" s="51"/>
      <c r="AF40" s="52">
        <v>0</v>
      </c>
      <c r="AG40" s="53"/>
      <c r="AH40" s="12"/>
      <c r="AI40" s="54"/>
      <c r="AJ40" s="8"/>
      <c r="AK40" s="55"/>
      <c r="AL40" s="7"/>
      <c r="AM40" s="54">
        <v>4</v>
      </c>
      <c r="AN40" s="8">
        <v>3</v>
      </c>
      <c r="AO40" s="12"/>
      <c r="AP40" s="12"/>
      <c r="AQ40" s="7">
        <f t="shared" si="2"/>
        <v>19.5</v>
      </c>
      <c r="AR40" s="24">
        <f t="shared" si="4"/>
        <v>29.5</v>
      </c>
      <c r="AS40" s="29"/>
      <c r="AT40" s="47">
        <f t="shared" si="5"/>
        <v>5</v>
      </c>
      <c r="AU40" s="47">
        <f t="shared" si="6"/>
        <v>11.5</v>
      </c>
      <c r="AV40" s="47">
        <f t="shared" si="7"/>
        <v>13</v>
      </c>
      <c r="AW40" s="47"/>
      <c r="AX40" s="47"/>
      <c r="AZ40" s="13">
        <f t="shared" si="8"/>
        <v>0.24999375015624606</v>
      </c>
      <c r="BA40" s="13">
        <f t="shared" si="9"/>
        <v>0.32546463614468746</v>
      </c>
      <c r="BB40" s="13">
        <f t="shared" si="10"/>
        <v>0.37499206747549568</v>
      </c>
      <c r="BC40" s="13"/>
      <c r="BD40" s="13"/>
      <c r="BE40" s="35"/>
      <c r="BF40" s="33">
        <f t="shared" si="11"/>
        <v>0</v>
      </c>
      <c r="BG40" s="33">
        <f t="shared" si="12"/>
        <v>1</v>
      </c>
      <c r="BH40" s="33">
        <f t="shared" si="13"/>
        <v>1</v>
      </c>
      <c r="BI40" s="33"/>
      <c r="BJ40" s="33"/>
      <c r="BK40" s="38"/>
      <c r="BL40" s="33" t="str">
        <f t="shared" si="14"/>
        <v>Not</v>
      </c>
      <c r="BM40" s="33" t="str">
        <f t="shared" si="15"/>
        <v>Weak</v>
      </c>
      <c r="BN40" s="33" t="str">
        <f t="shared" si="16"/>
        <v>Weak</v>
      </c>
      <c r="BO40" s="33"/>
      <c r="BP40" s="33"/>
    </row>
    <row r="41" spans="1:69" x14ac:dyDescent="0.3">
      <c r="A41" s="17" t="s">
        <v>121</v>
      </c>
      <c r="B41" s="17" t="s">
        <v>122</v>
      </c>
      <c r="C41" s="6">
        <v>10</v>
      </c>
      <c r="D41" s="50" t="s">
        <v>190</v>
      </c>
      <c r="E41" s="50" t="s">
        <v>190</v>
      </c>
      <c r="F41" s="9">
        <f t="shared" si="3"/>
        <v>0</v>
      </c>
      <c r="G41" s="30" t="e">
        <f t="shared" si="17"/>
        <v>#NUM!</v>
      </c>
      <c r="H41" s="62" t="s">
        <v>190</v>
      </c>
      <c r="I41" s="63" t="s">
        <v>190</v>
      </c>
      <c r="J41" s="9"/>
      <c r="K41" s="6"/>
      <c r="L41" s="21"/>
      <c r="M41" s="21"/>
      <c r="N41" s="21"/>
      <c r="O41" s="6"/>
      <c r="P41" s="6"/>
      <c r="Q41" s="6"/>
      <c r="R41" s="7"/>
      <c r="S41" s="7"/>
      <c r="T41" s="7"/>
      <c r="U41" s="7"/>
      <c r="V41" s="7"/>
      <c r="W41" s="12"/>
      <c r="X41" s="12"/>
      <c r="Y41" s="12"/>
      <c r="Z41" s="12"/>
      <c r="AA41" s="54"/>
      <c r="AB41" s="8"/>
      <c r="AC41" s="55"/>
      <c r="AD41" s="7"/>
      <c r="AE41" s="51"/>
      <c r="AF41" s="52"/>
      <c r="AG41" s="53"/>
      <c r="AH41" s="12"/>
      <c r="AI41" s="51"/>
      <c r="AJ41" s="52"/>
      <c r="AK41" s="53"/>
      <c r="AL41" s="7"/>
      <c r="AM41" s="54"/>
      <c r="AN41" s="8"/>
      <c r="AO41" s="12"/>
      <c r="AP41" s="12"/>
      <c r="AQ41" s="7">
        <f t="shared" si="2"/>
        <v>0</v>
      </c>
      <c r="AR41" s="24">
        <f t="shared" si="4"/>
        <v>0</v>
      </c>
      <c r="AS41" s="29"/>
      <c r="AT41" s="47">
        <f t="shared" si="5"/>
        <v>0</v>
      </c>
      <c r="AU41" s="47">
        <f t="shared" si="6"/>
        <v>0</v>
      </c>
      <c r="AV41" s="47">
        <f t="shared" si="7"/>
        <v>0</v>
      </c>
      <c r="AW41" s="47"/>
      <c r="AX41" s="47"/>
      <c r="AZ41" s="13">
        <f t="shared" si="8"/>
        <v>0</v>
      </c>
      <c r="BA41" s="13">
        <f t="shared" si="9"/>
        <v>0</v>
      </c>
      <c r="BB41" s="13">
        <f t="shared" si="10"/>
        <v>0</v>
      </c>
      <c r="BC41" s="13"/>
      <c r="BD41" s="13"/>
      <c r="BE41" s="35"/>
      <c r="BF41" s="33">
        <f t="shared" si="11"/>
        <v>0</v>
      </c>
      <c r="BG41" s="33">
        <f t="shared" si="12"/>
        <v>0</v>
      </c>
      <c r="BH41" s="33">
        <f t="shared" si="13"/>
        <v>0</v>
      </c>
      <c r="BI41" s="33"/>
      <c r="BJ41" s="33"/>
      <c r="BK41" s="38"/>
      <c r="BL41" s="33" t="str">
        <f t="shared" si="14"/>
        <v>Not</v>
      </c>
      <c r="BM41" s="33" t="str">
        <f t="shared" si="15"/>
        <v>Not</v>
      </c>
      <c r="BN41" s="33" t="str">
        <f t="shared" si="16"/>
        <v>Not</v>
      </c>
      <c r="BO41" s="33"/>
      <c r="BP41" s="33"/>
    </row>
    <row r="42" spans="1:69" x14ac:dyDescent="0.3">
      <c r="A42" s="17" t="s">
        <v>123</v>
      </c>
      <c r="B42" s="17" t="s">
        <v>124</v>
      </c>
      <c r="C42" s="6">
        <v>10</v>
      </c>
      <c r="D42" s="50" t="s">
        <v>190</v>
      </c>
      <c r="E42" s="50" t="s">
        <v>190</v>
      </c>
      <c r="F42" s="9">
        <f t="shared" si="3"/>
        <v>0</v>
      </c>
      <c r="G42" s="30" t="e">
        <f t="shared" si="17"/>
        <v>#NUM!</v>
      </c>
      <c r="H42" s="62" t="s">
        <v>190</v>
      </c>
      <c r="I42" s="63" t="s">
        <v>190</v>
      </c>
      <c r="J42" s="9"/>
      <c r="K42" s="6"/>
      <c r="L42" s="21"/>
      <c r="M42" s="21"/>
      <c r="N42" s="21"/>
      <c r="O42" s="6"/>
      <c r="P42" s="6"/>
      <c r="Q42" s="6"/>
      <c r="R42" s="7"/>
      <c r="S42" s="7"/>
      <c r="T42" s="7"/>
      <c r="U42" s="7"/>
      <c r="V42" s="7"/>
      <c r="W42" s="12"/>
      <c r="X42" s="12"/>
      <c r="Y42" s="12"/>
      <c r="Z42" s="12"/>
      <c r="AA42" s="54"/>
      <c r="AB42" s="8"/>
      <c r="AC42" s="55"/>
      <c r="AD42" s="7"/>
      <c r="AE42" s="51"/>
      <c r="AF42" s="52"/>
      <c r="AG42" s="53"/>
      <c r="AH42" s="12"/>
      <c r="AI42" s="51"/>
      <c r="AJ42" s="52"/>
      <c r="AK42" s="53"/>
      <c r="AL42" s="7"/>
      <c r="AM42" s="54"/>
      <c r="AN42" s="8"/>
      <c r="AO42" s="12"/>
      <c r="AP42" s="12"/>
      <c r="AQ42" s="7">
        <f t="shared" si="2"/>
        <v>0</v>
      </c>
      <c r="AR42" s="24">
        <f t="shared" si="4"/>
        <v>0</v>
      </c>
      <c r="AS42" s="29"/>
      <c r="AT42" s="47">
        <f t="shared" si="5"/>
        <v>0</v>
      </c>
      <c r="AU42" s="47">
        <f t="shared" si="6"/>
        <v>0</v>
      </c>
      <c r="AV42" s="47">
        <f t="shared" si="7"/>
        <v>0</v>
      </c>
      <c r="AW42" s="47"/>
      <c r="AX42" s="47"/>
      <c r="AZ42" s="13">
        <f t="shared" si="8"/>
        <v>0</v>
      </c>
      <c r="BA42" s="13">
        <f t="shared" si="9"/>
        <v>0</v>
      </c>
      <c r="BB42" s="13">
        <f t="shared" si="10"/>
        <v>0</v>
      </c>
      <c r="BC42" s="13"/>
      <c r="BD42" s="13"/>
      <c r="BE42" s="35"/>
      <c r="BF42" s="33">
        <f t="shared" si="11"/>
        <v>0</v>
      </c>
      <c r="BG42" s="33">
        <f t="shared" si="12"/>
        <v>0</v>
      </c>
      <c r="BH42" s="33">
        <f t="shared" si="13"/>
        <v>0</v>
      </c>
      <c r="BI42" s="33"/>
      <c r="BJ42" s="33"/>
      <c r="BK42" s="38"/>
      <c r="BL42" s="33" t="str">
        <f t="shared" si="14"/>
        <v>Not</v>
      </c>
      <c r="BM42" s="33" t="str">
        <f t="shared" si="15"/>
        <v>Not</v>
      </c>
      <c r="BN42" s="33" t="str">
        <f t="shared" si="16"/>
        <v>Not</v>
      </c>
      <c r="BO42" s="33"/>
      <c r="BP42" s="33"/>
    </row>
    <row r="43" spans="1:69" x14ac:dyDescent="0.3">
      <c r="A43" s="17" t="s">
        <v>125</v>
      </c>
      <c r="B43" s="17" t="s">
        <v>126</v>
      </c>
      <c r="C43" s="6">
        <v>9</v>
      </c>
      <c r="D43" s="50" t="s">
        <v>190</v>
      </c>
      <c r="E43" s="50">
        <v>0</v>
      </c>
      <c r="F43" s="9">
        <f t="shared" si="3"/>
        <v>0</v>
      </c>
      <c r="G43" s="30">
        <f t="shared" si="17"/>
        <v>0</v>
      </c>
      <c r="H43" s="62">
        <v>10</v>
      </c>
      <c r="I43" s="63">
        <v>9</v>
      </c>
      <c r="J43" s="9"/>
      <c r="K43" s="6"/>
      <c r="L43" s="21"/>
      <c r="M43" s="21"/>
      <c r="N43" s="21"/>
      <c r="O43" s="6"/>
      <c r="P43" s="6"/>
      <c r="Q43" s="6"/>
      <c r="R43" s="7"/>
      <c r="S43" s="7"/>
      <c r="T43" s="7"/>
      <c r="U43" s="7"/>
      <c r="V43" s="7"/>
      <c r="W43" s="12"/>
      <c r="X43" s="12"/>
      <c r="Y43" s="12"/>
      <c r="Z43" s="12"/>
      <c r="AA43" s="51"/>
      <c r="AB43" s="52"/>
      <c r="AC43" s="53"/>
      <c r="AD43" s="7"/>
      <c r="AE43" s="54"/>
      <c r="AF43" s="8"/>
      <c r="AG43" s="55"/>
      <c r="AH43" s="12"/>
      <c r="AI43" s="51"/>
      <c r="AJ43" s="52"/>
      <c r="AK43" s="53"/>
      <c r="AL43" s="7"/>
      <c r="AM43" s="54"/>
      <c r="AN43" s="8"/>
      <c r="AO43" s="12"/>
      <c r="AP43" s="12"/>
      <c r="AQ43" s="7">
        <f t="shared" si="2"/>
        <v>0</v>
      </c>
      <c r="AR43" s="24">
        <f t="shared" si="4"/>
        <v>19</v>
      </c>
      <c r="AS43" s="29"/>
      <c r="AT43" s="47">
        <f t="shared" si="5"/>
        <v>0</v>
      </c>
      <c r="AU43" s="47">
        <f t="shared" si="6"/>
        <v>9</v>
      </c>
      <c r="AV43" s="47">
        <f t="shared" si="7"/>
        <v>10</v>
      </c>
      <c r="AW43" s="47"/>
      <c r="AX43" s="47"/>
      <c r="AZ43" s="13">
        <f t="shared" si="8"/>
        <v>0</v>
      </c>
      <c r="BA43" s="13">
        <f t="shared" si="9"/>
        <v>0.2547114543741032</v>
      </c>
      <c r="BB43" s="13">
        <f t="shared" si="10"/>
        <v>0.28845543651961209</v>
      </c>
      <c r="BC43" s="13"/>
      <c r="BD43" s="13"/>
      <c r="BE43" s="35"/>
      <c r="BF43" s="33">
        <f t="shared" si="11"/>
        <v>0</v>
      </c>
      <c r="BG43" s="33">
        <f t="shared" si="12"/>
        <v>1</v>
      </c>
      <c r="BH43" s="33">
        <f t="shared" si="13"/>
        <v>1</v>
      </c>
      <c r="BI43" s="33"/>
      <c r="BJ43" s="33"/>
      <c r="BK43" s="38"/>
      <c r="BL43" s="33" t="str">
        <f t="shared" si="14"/>
        <v>Not</v>
      </c>
      <c r="BM43" s="33" t="str">
        <f t="shared" si="15"/>
        <v>Weak</v>
      </c>
      <c r="BN43" s="33" t="str">
        <f t="shared" si="16"/>
        <v>Weak</v>
      </c>
      <c r="BO43" s="33"/>
      <c r="BP43" s="33"/>
    </row>
    <row r="44" spans="1:69" x14ac:dyDescent="0.3">
      <c r="A44" s="17" t="s">
        <v>127</v>
      </c>
      <c r="B44" s="17" t="s">
        <v>128</v>
      </c>
      <c r="C44" s="6">
        <v>10</v>
      </c>
      <c r="D44" s="50">
        <v>10</v>
      </c>
      <c r="E44" s="50">
        <v>0</v>
      </c>
      <c r="F44" s="9">
        <f t="shared" si="3"/>
        <v>10</v>
      </c>
      <c r="G44" s="30">
        <f t="shared" si="17"/>
        <v>20</v>
      </c>
      <c r="H44" s="62">
        <v>8</v>
      </c>
      <c r="I44" s="63">
        <v>18</v>
      </c>
      <c r="J44" s="9"/>
      <c r="K44" s="6"/>
      <c r="L44" s="21"/>
      <c r="M44" s="21"/>
      <c r="N44" s="21"/>
      <c r="O44" s="6"/>
      <c r="P44" s="6"/>
      <c r="Q44" s="6"/>
      <c r="R44" s="7"/>
      <c r="S44" s="7">
        <v>3.5</v>
      </c>
      <c r="T44" s="7">
        <v>3</v>
      </c>
      <c r="U44" s="7"/>
      <c r="V44" s="7"/>
      <c r="W44" s="12">
        <v>3</v>
      </c>
      <c r="X44" s="12">
        <v>0.5</v>
      </c>
      <c r="Y44" s="12">
        <v>0</v>
      </c>
      <c r="Z44" s="12"/>
      <c r="AA44" s="54"/>
      <c r="AB44" s="8">
        <v>5</v>
      </c>
      <c r="AC44" s="55"/>
      <c r="AD44" s="7"/>
      <c r="AE44" s="54"/>
      <c r="AF44" s="8"/>
      <c r="AG44" s="55"/>
      <c r="AH44" s="12"/>
      <c r="AI44" s="51"/>
      <c r="AJ44" s="52">
        <v>4</v>
      </c>
      <c r="AK44" s="53">
        <v>1.5</v>
      </c>
      <c r="AL44" s="7"/>
      <c r="AM44" s="51"/>
      <c r="AN44" s="52"/>
      <c r="AO44" s="12"/>
      <c r="AP44" s="12"/>
      <c r="AQ44" s="7">
        <f t="shared" si="2"/>
        <v>20.5</v>
      </c>
      <c r="AR44" s="24">
        <f t="shared" si="4"/>
        <v>56.5</v>
      </c>
      <c r="AS44" s="29"/>
      <c r="AT44" s="47">
        <f t="shared" si="5"/>
        <v>17</v>
      </c>
      <c r="AU44" s="47">
        <f t="shared" si="6"/>
        <v>26.5</v>
      </c>
      <c r="AV44" s="47">
        <f t="shared" si="7"/>
        <v>13</v>
      </c>
      <c r="AW44" s="47"/>
      <c r="AX44" s="47"/>
      <c r="AZ44" s="13">
        <f t="shared" si="8"/>
        <v>0.84997875053123662</v>
      </c>
      <c r="BA44" s="13">
        <f t="shared" si="9"/>
        <v>0.7499837267681928</v>
      </c>
      <c r="BB44" s="13">
        <f t="shared" si="10"/>
        <v>0.37499206747549568</v>
      </c>
      <c r="BC44" s="13"/>
      <c r="BD44" s="13"/>
      <c r="BE44" s="35"/>
      <c r="BF44" s="33">
        <f t="shared" si="11"/>
        <v>2</v>
      </c>
      <c r="BG44" s="33">
        <f t="shared" si="12"/>
        <v>2</v>
      </c>
      <c r="BH44" s="33">
        <f t="shared" si="13"/>
        <v>1</v>
      </c>
      <c r="BI44" s="33"/>
      <c r="BJ44" s="33"/>
      <c r="BK44" s="38"/>
      <c r="BL44" s="33" t="str">
        <f t="shared" si="14"/>
        <v>Att</v>
      </c>
      <c r="BM44" s="33" t="str">
        <f t="shared" si="15"/>
        <v>Att</v>
      </c>
      <c r="BN44" s="33" t="str">
        <f t="shared" si="16"/>
        <v>Weak</v>
      </c>
      <c r="BO44" s="33"/>
      <c r="BP44" s="33"/>
    </row>
    <row r="45" spans="1:69" x14ac:dyDescent="0.3">
      <c r="A45" s="17" t="s">
        <v>129</v>
      </c>
      <c r="B45" s="17" t="s">
        <v>130</v>
      </c>
      <c r="C45" s="6">
        <v>10</v>
      </c>
      <c r="D45" s="50">
        <v>0</v>
      </c>
      <c r="E45" s="50">
        <v>0</v>
      </c>
      <c r="F45" s="9">
        <f t="shared" si="3"/>
        <v>0</v>
      </c>
      <c r="G45" s="30">
        <f t="shared" si="17"/>
        <v>0</v>
      </c>
      <c r="H45" s="62">
        <v>4</v>
      </c>
      <c r="I45" s="63">
        <v>7.5</v>
      </c>
      <c r="J45" s="9"/>
      <c r="K45" s="6"/>
      <c r="L45" s="21"/>
      <c r="M45" s="21"/>
      <c r="N45" s="21"/>
      <c r="O45" s="6"/>
      <c r="P45" s="6"/>
      <c r="Q45" s="6"/>
      <c r="R45" s="7"/>
      <c r="S45" s="7">
        <v>5</v>
      </c>
      <c r="T45" s="7">
        <v>2</v>
      </c>
      <c r="U45" s="7"/>
      <c r="V45" s="7"/>
      <c r="W45" s="12"/>
      <c r="X45" s="12"/>
      <c r="Y45" s="12"/>
      <c r="Z45" s="12"/>
      <c r="AA45" s="51">
        <v>0</v>
      </c>
      <c r="AB45" s="52">
        <v>4</v>
      </c>
      <c r="AC45" s="53">
        <v>0</v>
      </c>
      <c r="AD45" s="7"/>
      <c r="AE45" s="54"/>
      <c r="AF45" s="8">
        <v>0</v>
      </c>
      <c r="AG45" s="55">
        <v>0</v>
      </c>
      <c r="AH45" s="12"/>
      <c r="AI45" s="51"/>
      <c r="AJ45" s="52"/>
      <c r="AK45" s="53"/>
      <c r="AL45" s="7"/>
      <c r="AM45" s="54">
        <v>4</v>
      </c>
      <c r="AN45" s="8">
        <v>3</v>
      </c>
      <c r="AO45" s="12"/>
      <c r="AP45" s="12"/>
      <c r="AQ45" s="7">
        <f t="shared" si="2"/>
        <v>18</v>
      </c>
      <c r="AR45" s="24">
        <f t="shared" si="4"/>
        <v>29.5</v>
      </c>
      <c r="AS45" s="29"/>
      <c r="AT45" s="47">
        <f t="shared" si="5"/>
        <v>5</v>
      </c>
      <c r="AU45" s="47">
        <f t="shared" si="6"/>
        <v>12.5</v>
      </c>
      <c r="AV45" s="47">
        <f t="shared" si="7"/>
        <v>12</v>
      </c>
      <c r="AW45" s="47"/>
      <c r="AX45" s="47"/>
      <c r="AZ45" s="13">
        <f t="shared" si="8"/>
        <v>0.24999375015624606</v>
      </c>
      <c r="BA45" s="13">
        <f t="shared" si="9"/>
        <v>0.35376590885292114</v>
      </c>
      <c r="BB45" s="13">
        <f t="shared" si="10"/>
        <v>0.3461465238235345</v>
      </c>
      <c r="BC45" s="13"/>
      <c r="BD45" s="13"/>
      <c r="BE45" s="35"/>
      <c r="BF45" s="33">
        <f t="shared" si="11"/>
        <v>0</v>
      </c>
      <c r="BG45" s="33">
        <f t="shared" si="12"/>
        <v>1</v>
      </c>
      <c r="BH45" s="33">
        <f t="shared" si="13"/>
        <v>1</v>
      </c>
      <c r="BI45" s="33"/>
      <c r="BJ45" s="33"/>
      <c r="BK45" s="38"/>
      <c r="BL45" s="33" t="str">
        <f t="shared" si="14"/>
        <v>Not</v>
      </c>
      <c r="BM45" s="33" t="str">
        <f t="shared" si="15"/>
        <v>Weak</v>
      </c>
      <c r="BN45" s="33" t="str">
        <f t="shared" si="16"/>
        <v>Weak</v>
      </c>
      <c r="BO45" s="33"/>
      <c r="BP45" s="33"/>
    </row>
    <row r="46" spans="1:69" x14ac:dyDescent="0.3">
      <c r="A46" s="17" t="s">
        <v>131</v>
      </c>
      <c r="B46" s="17" t="s">
        <v>132</v>
      </c>
      <c r="C46" s="6">
        <v>10</v>
      </c>
      <c r="D46" s="50" t="s">
        <v>190</v>
      </c>
      <c r="E46" s="50" t="s">
        <v>190</v>
      </c>
      <c r="F46" s="9">
        <f t="shared" si="3"/>
        <v>0</v>
      </c>
      <c r="G46" s="30" t="e">
        <f t="shared" si="17"/>
        <v>#NUM!</v>
      </c>
      <c r="H46" s="62" t="s">
        <v>190</v>
      </c>
      <c r="I46" s="63">
        <v>6</v>
      </c>
      <c r="J46" s="9"/>
      <c r="K46" s="6"/>
      <c r="L46" s="21"/>
      <c r="M46" s="21"/>
      <c r="N46" s="21"/>
      <c r="O46" s="6"/>
      <c r="P46" s="6"/>
      <c r="Q46" s="6"/>
      <c r="R46" s="7"/>
      <c r="S46" s="7">
        <v>4</v>
      </c>
      <c r="T46" s="7">
        <v>1</v>
      </c>
      <c r="U46" s="7"/>
      <c r="V46" s="7"/>
      <c r="W46" s="12"/>
      <c r="X46" s="12"/>
      <c r="Y46" s="12">
        <v>0</v>
      </c>
      <c r="Z46" s="12"/>
      <c r="AA46" s="51">
        <v>0</v>
      </c>
      <c r="AB46" s="52">
        <v>0.5</v>
      </c>
      <c r="AC46" s="53"/>
      <c r="AD46" s="7"/>
      <c r="AE46" s="51"/>
      <c r="AF46" s="52"/>
      <c r="AG46" s="53"/>
      <c r="AH46" s="12"/>
      <c r="AI46" s="54"/>
      <c r="AJ46" s="8"/>
      <c r="AK46" s="55"/>
      <c r="AL46" s="7"/>
      <c r="AM46" s="54"/>
      <c r="AN46" s="8">
        <v>4</v>
      </c>
      <c r="AO46" s="12"/>
      <c r="AP46" s="12"/>
      <c r="AQ46" s="7">
        <f t="shared" si="2"/>
        <v>9.5</v>
      </c>
      <c r="AR46" s="24">
        <f t="shared" si="4"/>
        <v>15.5</v>
      </c>
      <c r="AS46" s="29"/>
      <c r="AT46" s="47">
        <f t="shared" si="5"/>
        <v>4</v>
      </c>
      <c r="AU46" s="47">
        <f t="shared" si="6"/>
        <v>11</v>
      </c>
      <c r="AV46" s="47">
        <f t="shared" si="7"/>
        <v>0.5</v>
      </c>
      <c r="AW46" s="47"/>
      <c r="AX46" s="47"/>
      <c r="AZ46" s="13">
        <f t="shared" si="8"/>
        <v>0.19999500012499685</v>
      </c>
      <c r="BA46" s="13">
        <f t="shared" si="9"/>
        <v>0.31131399979057056</v>
      </c>
      <c r="BB46" s="13">
        <f t="shared" si="10"/>
        <v>1.4422771825980604E-2</v>
      </c>
      <c r="BC46" s="13"/>
      <c r="BD46" s="13"/>
      <c r="BE46" s="35"/>
      <c r="BF46" s="33">
        <f t="shared" si="11"/>
        <v>0</v>
      </c>
      <c r="BG46" s="33">
        <f t="shared" si="12"/>
        <v>1</v>
      </c>
      <c r="BH46" s="33">
        <f t="shared" si="13"/>
        <v>0</v>
      </c>
      <c r="BI46" s="33"/>
      <c r="BJ46" s="33"/>
      <c r="BK46" s="38"/>
      <c r="BL46" s="33" t="str">
        <f t="shared" si="14"/>
        <v>Not</v>
      </c>
      <c r="BM46" s="33" t="str">
        <f t="shared" si="15"/>
        <v>Weak</v>
      </c>
      <c r="BN46" s="33" t="str">
        <f t="shared" si="16"/>
        <v>Not</v>
      </c>
      <c r="BO46" s="33"/>
      <c r="BP46" s="33"/>
    </row>
    <row r="47" spans="1:69" x14ac:dyDescent="0.3">
      <c r="A47" s="17" t="s">
        <v>133</v>
      </c>
      <c r="B47" s="17" t="s">
        <v>134</v>
      </c>
      <c r="C47" s="6">
        <v>9</v>
      </c>
      <c r="D47" s="50">
        <v>0</v>
      </c>
      <c r="E47" s="50">
        <v>0</v>
      </c>
      <c r="F47" s="9">
        <f t="shared" si="3"/>
        <v>0</v>
      </c>
      <c r="G47" s="30">
        <f t="shared" ref="G47:G69" ca="1" si="18">LARGE(D47:H47,1)+LARGE(D47:H47,2)</f>
        <v>7</v>
      </c>
      <c r="H47" s="9">
        <v>7</v>
      </c>
      <c r="I47" s="63">
        <v>11</v>
      </c>
      <c r="J47" s="9"/>
      <c r="K47" s="6"/>
      <c r="L47" s="21"/>
      <c r="M47" s="21"/>
      <c r="N47" s="21"/>
      <c r="O47" s="6"/>
      <c r="P47" s="6"/>
      <c r="Q47" s="6"/>
      <c r="R47" s="7"/>
      <c r="S47" s="7">
        <v>4</v>
      </c>
      <c r="T47" s="7">
        <v>3</v>
      </c>
      <c r="U47" s="7"/>
      <c r="V47" s="7"/>
      <c r="W47" s="12">
        <v>3</v>
      </c>
      <c r="X47" s="12">
        <v>0</v>
      </c>
      <c r="Y47" s="12">
        <v>0</v>
      </c>
      <c r="Z47" s="12"/>
      <c r="AA47" s="54"/>
      <c r="AB47" s="8"/>
      <c r="AC47" s="55">
        <v>0</v>
      </c>
      <c r="AD47" s="7"/>
      <c r="AE47" s="54"/>
      <c r="AF47" s="8"/>
      <c r="AG47" s="55"/>
      <c r="AH47" s="12"/>
      <c r="AI47" s="51"/>
      <c r="AJ47" s="52"/>
      <c r="AK47" s="53"/>
      <c r="AL47" s="7"/>
      <c r="AM47" s="54"/>
      <c r="AN47" s="8"/>
      <c r="AO47" s="12"/>
      <c r="AP47" s="12"/>
      <c r="AQ47" s="7">
        <f t="shared" si="2"/>
        <v>10</v>
      </c>
      <c r="AR47" s="24">
        <f t="shared" si="4"/>
        <v>28</v>
      </c>
      <c r="AS47" s="29"/>
      <c r="AT47" s="47">
        <f t="shared" si="5"/>
        <v>7</v>
      </c>
      <c r="AU47" s="47">
        <f t="shared" si="6"/>
        <v>14</v>
      </c>
      <c r="AV47" s="47">
        <f t="shared" si="7"/>
        <v>7</v>
      </c>
      <c r="AW47" s="47"/>
      <c r="AX47" s="47"/>
      <c r="AZ47" s="13">
        <f t="shared" si="8"/>
        <v>0.3499912502187445</v>
      </c>
      <c r="BA47" s="13">
        <f t="shared" si="9"/>
        <v>0.39621781791527166</v>
      </c>
      <c r="BB47" s="13">
        <f t="shared" si="10"/>
        <v>0.20191880556372846</v>
      </c>
      <c r="BC47" s="13"/>
      <c r="BD47" s="13"/>
      <c r="BE47" s="35"/>
      <c r="BF47" s="33">
        <f t="shared" si="11"/>
        <v>1</v>
      </c>
      <c r="BG47" s="33">
        <f t="shared" si="12"/>
        <v>1</v>
      </c>
      <c r="BH47" s="33">
        <f t="shared" si="13"/>
        <v>0</v>
      </c>
      <c r="BI47" s="33"/>
      <c r="BJ47" s="33"/>
      <c r="BK47" s="38"/>
      <c r="BL47" s="33" t="str">
        <f t="shared" si="14"/>
        <v>Weak</v>
      </c>
      <c r="BM47" s="33" t="str">
        <f t="shared" si="15"/>
        <v>Weak</v>
      </c>
      <c r="BN47" s="33" t="str">
        <f t="shared" si="16"/>
        <v>Not</v>
      </c>
      <c r="BO47" s="33"/>
      <c r="BP47" s="33"/>
    </row>
    <row r="48" spans="1:69" s="1" customFormat="1" x14ac:dyDescent="0.3">
      <c r="A48" s="17" t="s">
        <v>135</v>
      </c>
      <c r="B48" s="17" t="s">
        <v>136</v>
      </c>
      <c r="C48" s="6">
        <v>10</v>
      </c>
      <c r="D48" s="50">
        <v>10</v>
      </c>
      <c r="E48" s="50">
        <v>0</v>
      </c>
      <c r="F48" s="9">
        <f t="shared" si="3"/>
        <v>10</v>
      </c>
      <c r="G48" s="30">
        <f t="shared" ca="1" si="18"/>
        <v>20</v>
      </c>
      <c r="H48" s="9">
        <v>10</v>
      </c>
      <c r="I48" s="63">
        <v>13.5</v>
      </c>
      <c r="J48" s="9"/>
      <c r="K48" s="6"/>
      <c r="L48" s="21"/>
      <c r="M48" s="21"/>
      <c r="N48" s="21"/>
      <c r="O48" s="6"/>
      <c r="P48" s="6"/>
      <c r="Q48" s="6"/>
      <c r="R48" s="7"/>
      <c r="S48" s="7"/>
      <c r="T48" s="7"/>
      <c r="U48" s="7"/>
      <c r="V48" s="7"/>
      <c r="W48" s="12">
        <v>3</v>
      </c>
      <c r="X48" s="12"/>
      <c r="Y48" s="12">
        <v>2</v>
      </c>
      <c r="Z48" s="12"/>
      <c r="AA48" s="54">
        <v>0</v>
      </c>
      <c r="AB48" s="8">
        <v>1</v>
      </c>
      <c r="AC48" s="55"/>
      <c r="AD48" s="7"/>
      <c r="AE48" s="51">
        <v>0</v>
      </c>
      <c r="AF48" s="52"/>
      <c r="AG48" s="53">
        <v>2</v>
      </c>
      <c r="AH48" s="12"/>
      <c r="AI48" s="51"/>
      <c r="AJ48" s="52">
        <v>0</v>
      </c>
      <c r="AK48" s="53"/>
      <c r="AL48" s="7"/>
      <c r="AM48" s="54"/>
      <c r="AN48" s="8"/>
      <c r="AO48" s="12"/>
      <c r="AP48" s="12"/>
      <c r="AQ48" s="7">
        <f t="shared" si="2"/>
        <v>8</v>
      </c>
      <c r="AR48" s="24">
        <f t="shared" si="4"/>
        <v>41.5</v>
      </c>
      <c r="AS48" s="29"/>
      <c r="AT48" s="47">
        <f t="shared" si="5"/>
        <v>13</v>
      </c>
      <c r="AU48" s="47">
        <f t="shared" si="6"/>
        <v>13.5</v>
      </c>
      <c r="AV48" s="47">
        <f t="shared" si="7"/>
        <v>15</v>
      </c>
      <c r="AW48" s="47"/>
      <c r="AX48" s="47"/>
      <c r="AZ48" s="13">
        <f t="shared" si="8"/>
        <v>0.64998375040623979</v>
      </c>
      <c r="BA48" s="13">
        <f t="shared" si="9"/>
        <v>0.38206718156115482</v>
      </c>
      <c r="BB48" s="13">
        <f t="shared" si="10"/>
        <v>0.4326831547794181</v>
      </c>
      <c r="BC48" s="13"/>
      <c r="BD48" s="13"/>
      <c r="BE48" s="35"/>
      <c r="BF48" s="33">
        <f t="shared" si="11"/>
        <v>2</v>
      </c>
      <c r="BG48" s="33">
        <f t="shared" si="12"/>
        <v>1</v>
      </c>
      <c r="BH48" s="33">
        <f t="shared" si="13"/>
        <v>1</v>
      </c>
      <c r="BI48" s="33"/>
      <c r="BJ48" s="33"/>
      <c r="BK48" s="38"/>
      <c r="BL48" s="33" t="str">
        <f t="shared" si="14"/>
        <v>Att</v>
      </c>
      <c r="BM48" s="33" t="str">
        <f t="shared" si="15"/>
        <v>Weak</v>
      </c>
      <c r="BN48" s="33" t="str">
        <f t="shared" si="16"/>
        <v>Weak</v>
      </c>
      <c r="BO48" s="33"/>
      <c r="BP48" s="33"/>
      <c r="BQ48"/>
    </row>
    <row r="49" spans="1:69" s="1" customFormat="1" x14ac:dyDescent="0.3">
      <c r="A49" s="17" t="s">
        <v>137</v>
      </c>
      <c r="B49" s="17" t="s">
        <v>138</v>
      </c>
      <c r="C49" s="6">
        <v>10</v>
      </c>
      <c r="D49" s="50">
        <v>0</v>
      </c>
      <c r="E49" s="50">
        <v>2</v>
      </c>
      <c r="F49" s="9">
        <f t="shared" si="3"/>
        <v>2</v>
      </c>
      <c r="G49" s="30">
        <f t="shared" ca="1" si="18"/>
        <v>12</v>
      </c>
      <c r="H49" s="9">
        <v>10</v>
      </c>
      <c r="I49" s="63">
        <v>13.5</v>
      </c>
      <c r="J49" s="9"/>
      <c r="K49" s="6"/>
      <c r="L49" s="21"/>
      <c r="M49" s="21"/>
      <c r="N49" s="21"/>
      <c r="O49" s="6"/>
      <c r="P49" s="6"/>
      <c r="Q49" s="6"/>
      <c r="R49" s="7"/>
      <c r="S49" s="7">
        <v>1.5</v>
      </c>
      <c r="T49" s="7">
        <v>0</v>
      </c>
      <c r="U49" s="7"/>
      <c r="V49" s="7"/>
      <c r="W49" s="12">
        <v>1</v>
      </c>
      <c r="X49" s="12">
        <v>0</v>
      </c>
      <c r="Y49" s="12">
        <v>0</v>
      </c>
      <c r="Z49" s="12"/>
      <c r="AA49" s="51">
        <v>0</v>
      </c>
      <c r="AB49" s="52">
        <v>1</v>
      </c>
      <c r="AC49" s="53"/>
      <c r="AD49" s="7"/>
      <c r="AE49" s="51"/>
      <c r="AF49" s="52"/>
      <c r="AG49" s="53"/>
      <c r="AH49" s="12"/>
      <c r="AI49" s="54"/>
      <c r="AJ49" s="8"/>
      <c r="AK49" s="55"/>
      <c r="AL49" s="7"/>
      <c r="AM49" s="54">
        <v>0</v>
      </c>
      <c r="AN49" s="8">
        <v>4</v>
      </c>
      <c r="AO49" s="12"/>
      <c r="AP49" s="12"/>
      <c r="AQ49" s="7">
        <f t="shared" si="2"/>
        <v>7.5</v>
      </c>
      <c r="AR49" s="24">
        <f t="shared" si="4"/>
        <v>33</v>
      </c>
      <c r="AS49" s="29"/>
      <c r="AT49" s="47">
        <f t="shared" si="5"/>
        <v>2.5</v>
      </c>
      <c r="AU49" s="47">
        <f t="shared" si="6"/>
        <v>17.5</v>
      </c>
      <c r="AV49" s="47">
        <f t="shared" si="7"/>
        <v>13</v>
      </c>
      <c r="AW49" s="47"/>
      <c r="AX49" s="47"/>
      <c r="AZ49" s="13">
        <f t="shared" si="8"/>
        <v>0.12499687507812303</v>
      </c>
      <c r="BA49" s="13">
        <f t="shared" si="9"/>
        <v>0.49527227239408955</v>
      </c>
      <c r="BB49" s="13">
        <f t="shared" si="10"/>
        <v>0.37499206747549568</v>
      </c>
      <c r="BC49" s="13"/>
      <c r="BD49" s="13"/>
      <c r="BE49" s="35"/>
      <c r="BF49" s="33">
        <f t="shared" si="11"/>
        <v>0</v>
      </c>
      <c r="BG49" s="33">
        <f t="shared" si="12"/>
        <v>1</v>
      </c>
      <c r="BH49" s="33">
        <f t="shared" si="13"/>
        <v>1</v>
      </c>
      <c r="BI49" s="33"/>
      <c r="BJ49" s="33"/>
      <c r="BK49" s="38"/>
      <c r="BL49" s="33" t="str">
        <f t="shared" si="14"/>
        <v>Not</v>
      </c>
      <c r="BM49" s="33" t="str">
        <f t="shared" si="15"/>
        <v>Weak</v>
      </c>
      <c r="BN49" s="33" t="str">
        <f t="shared" si="16"/>
        <v>Weak</v>
      </c>
      <c r="BO49" s="33"/>
      <c r="BP49" s="33"/>
      <c r="BQ49"/>
    </row>
    <row r="50" spans="1:69" s="1" customFormat="1" x14ac:dyDescent="0.3">
      <c r="A50" s="17" t="s">
        <v>139</v>
      </c>
      <c r="B50" s="17" t="s">
        <v>140</v>
      </c>
      <c r="C50" s="6">
        <v>10</v>
      </c>
      <c r="D50" s="50">
        <v>0</v>
      </c>
      <c r="E50" s="50">
        <v>10</v>
      </c>
      <c r="F50" s="9">
        <f t="shared" si="3"/>
        <v>10</v>
      </c>
      <c r="G50" s="30">
        <f t="shared" ca="1" si="18"/>
        <v>17</v>
      </c>
      <c r="H50" s="9">
        <v>7</v>
      </c>
      <c r="I50" s="63">
        <v>13.5</v>
      </c>
      <c r="J50" s="9"/>
      <c r="K50" s="6"/>
      <c r="L50" s="21"/>
      <c r="M50" s="21"/>
      <c r="N50" s="21"/>
      <c r="O50" s="6"/>
      <c r="P50" s="6"/>
      <c r="Q50" s="6"/>
      <c r="R50" s="7"/>
      <c r="S50" s="7">
        <v>2</v>
      </c>
      <c r="T50" s="7">
        <v>5</v>
      </c>
      <c r="U50" s="7"/>
      <c r="V50" s="7"/>
      <c r="W50" s="12">
        <v>3</v>
      </c>
      <c r="X50" s="12"/>
      <c r="Y50" s="12">
        <v>3</v>
      </c>
      <c r="Z50" s="12"/>
      <c r="AA50" s="54"/>
      <c r="AB50" s="8">
        <v>2</v>
      </c>
      <c r="AC50" s="55"/>
      <c r="AD50" s="7"/>
      <c r="AE50" s="51"/>
      <c r="AF50" s="52"/>
      <c r="AG50" s="53"/>
      <c r="AH50" s="12"/>
      <c r="AI50" s="51"/>
      <c r="AJ50" s="52">
        <v>4</v>
      </c>
      <c r="AK50" s="53"/>
      <c r="AL50" s="7"/>
      <c r="AM50" s="54"/>
      <c r="AN50" s="8"/>
      <c r="AO50" s="12"/>
      <c r="AP50" s="12"/>
      <c r="AQ50" s="7">
        <f t="shared" si="2"/>
        <v>19</v>
      </c>
      <c r="AR50" s="24">
        <f t="shared" si="4"/>
        <v>49.5</v>
      </c>
      <c r="AS50" s="29"/>
      <c r="AT50" s="47">
        <f t="shared" si="5"/>
        <v>5</v>
      </c>
      <c r="AU50" s="47">
        <f t="shared" si="6"/>
        <v>22.5</v>
      </c>
      <c r="AV50" s="47">
        <f t="shared" si="7"/>
        <v>22</v>
      </c>
      <c r="AW50" s="47"/>
      <c r="AX50" s="47"/>
      <c r="AZ50" s="13">
        <f t="shared" si="8"/>
        <v>0.24999375015624606</v>
      </c>
      <c r="BA50" s="13">
        <f t="shared" si="9"/>
        <v>0.63677863593525796</v>
      </c>
      <c r="BB50" s="13">
        <f t="shared" si="10"/>
        <v>0.63460196034314653</v>
      </c>
      <c r="BC50" s="13"/>
      <c r="BD50" s="13"/>
      <c r="BE50" s="35"/>
      <c r="BF50" s="33">
        <f t="shared" si="11"/>
        <v>0</v>
      </c>
      <c r="BG50" s="33">
        <f t="shared" si="12"/>
        <v>2</v>
      </c>
      <c r="BH50" s="33">
        <f t="shared" si="13"/>
        <v>2</v>
      </c>
      <c r="BI50" s="33"/>
      <c r="BJ50" s="33"/>
      <c r="BK50" s="38"/>
      <c r="BL50" s="33" t="str">
        <f t="shared" si="14"/>
        <v>Not</v>
      </c>
      <c r="BM50" s="33" t="str">
        <f t="shared" si="15"/>
        <v>Att</v>
      </c>
      <c r="BN50" s="33" t="str">
        <f t="shared" si="16"/>
        <v>Att</v>
      </c>
      <c r="BO50" s="33"/>
      <c r="BP50" s="33"/>
      <c r="BQ50"/>
    </row>
    <row r="51" spans="1:69" s="1" customFormat="1" x14ac:dyDescent="0.3">
      <c r="A51" s="17" t="s">
        <v>141</v>
      </c>
      <c r="B51" s="17" t="s">
        <v>142</v>
      </c>
      <c r="C51" s="6">
        <v>9</v>
      </c>
      <c r="D51" s="50">
        <v>10</v>
      </c>
      <c r="E51" s="50">
        <v>10</v>
      </c>
      <c r="F51" s="9">
        <f t="shared" si="3"/>
        <v>20</v>
      </c>
      <c r="G51" s="30">
        <f t="shared" ca="1" si="18"/>
        <v>20</v>
      </c>
      <c r="H51" s="9">
        <v>7</v>
      </c>
      <c r="I51" s="63">
        <v>9</v>
      </c>
      <c r="J51" s="9"/>
      <c r="K51" s="6"/>
      <c r="L51" s="21"/>
      <c r="M51" s="21"/>
      <c r="N51" s="21"/>
      <c r="O51" s="6"/>
      <c r="P51" s="6"/>
      <c r="Q51" s="6"/>
      <c r="R51" s="7"/>
      <c r="S51" s="7">
        <v>2</v>
      </c>
      <c r="T51" s="7">
        <v>2.5</v>
      </c>
      <c r="U51" s="7"/>
      <c r="V51" s="7"/>
      <c r="W51" s="12"/>
      <c r="X51" s="12"/>
      <c r="Y51" s="12">
        <v>0</v>
      </c>
      <c r="Z51" s="12"/>
      <c r="AA51" s="54"/>
      <c r="AB51" s="8">
        <v>1</v>
      </c>
      <c r="AC51" s="55"/>
      <c r="AD51" s="7"/>
      <c r="AE51" s="51"/>
      <c r="AF51" s="52"/>
      <c r="AG51" s="53">
        <v>2</v>
      </c>
      <c r="AH51" s="12"/>
      <c r="AI51" s="51"/>
      <c r="AJ51" s="52"/>
      <c r="AK51" s="53"/>
      <c r="AL51" s="7"/>
      <c r="AM51" s="54"/>
      <c r="AN51" s="8"/>
      <c r="AO51" s="12"/>
      <c r="AP51" s="12"/>
      <c r="AQ51" s="7">
        <f t="shared" si="2"/>
        <v>7.5</v>
      </c>
      <c r="AR51" s="24">
        <f t="shared" si="4"/>
        <v>43.5</v>
      </c>
      <c r="AS51" s="29"/>
      <c r="AT51" s="47">
        <f t="shared" si="5"/>
        <v>12</v>
      </c>
      <c r="AU51" s="47">
        <f t="shared" si="6"/>
        <v>11.5</v>
      </c>
      <c r="AV51" s="47">
        <f t="shared" si="7"/>
        <v>20</v>
      </c>
      <c r="AW51" s="47"/>
      <c r="AX51" s="47"/>
      <c r="AZ51" s="13">
        <f t="shared" si="8"/>
        <v>0.59998500037499058</v>
      </c>
      <c r="BA51" s="13">
        <f t="shared" si="9"/>
        <v>0.32546463614468746</v>
      </c>
      <c r="BB51" s="13">
        <f t="shared" si="10"/>
        <v>0.57691087303922417</v>
      </c>
      <c r="BC51" s="13"/>
      <c r="BD51" s="13"/>
      <c r="BE51" s="35"/>
      <c r="BF51" s="33">
        <f t="shared" si="11"/>
        <v>2</v>
      </c>
      <c r="BG51" s="33">
        <f t="shared" si="12"/>
        <v>1</v>
      </c>
      <c r="BH51" s="33">
        <f t="shared" si="13"/>
        <v>2</v>
      </c>
      <c r="BI51" s="33"/>
      <c r="BJ51" s="33"/>
      <c r="BK51" s="38"/>
      <c r="BL51" s="33" t="str">
        <f t="shared" si="14"/>
        <v>Att</v>
      </c>
      <c r="BM51" s="33" t="str">
        <f t="shared" si="15"/>
        <v>Weak</v>
      </c>
      <c r="BN51" s="33" t="str">
        <f t="shared" si="16"/>
        <v>Att</v>
      </c>
      <c r="BO51" s="33"/>
      <c r="BP51" s="33"/>
      <c r="BQ51"/>
    </row>
    <row r="52" spans="1:69" s="1" customFormat="1" x14ac:dyDescent="0.3">
      <c r="A52" s="17" t="s">
        <v>143</v>
      </c>
      <c r="B52" s="17" t="s">
        <v>144</v>
      </c>
      <c r="C52" s="6">
        <v>10</v>
      </c>
      <c r="D52" s="50">
        <v>10</v>
      </c>
      <c r="E52" s="50">
        <v>0</v>
      </c>
      <c r="F52" s="9">
        <f t="shared" si="3"/>
        <v>10</v>
      </c>
      <c r="G52" s="30">
        <f t="shared" ca="1" si="18"/>
        <v>14</v>
      </c>
      <c r="H52" s="9">
        <v>4</v>
      </c>
      <c r="I52" s="63">
        <v>7</v>
      </c>
      <c r="J52" s="9"/>
      <c r="K52" s="6"/>
      <c r="L52" s="21"/>
      <c r="M52" s="22"/>
      <c r="N52" s="21"/>
      <c r="O52" s="6"/>
      <c r="P52" s="6"/>
      <c r="Q52" s="6"/>
      <c r="R52" s="7"/>
      <c r="S52" s="7">
        <v>2</v>
      </c>
      <c r="T52" s="7">
        <v>3</v>
      </c>
      <c r="U52" s="7"/>
      <c r="V52" s="7"/>
      <c r="W52" s="12"/>
      <c r="X52" s="12"/>
      <c r="Y52" s="12">
        <v>1</v>
      </c>
      <c r="Z52" s="12"/>
      <c r="AA52" s="51"/>
      <c r="AB52" s="52"/>
      <c r="AC52" s="53"/>
      <c r="AD52" s="7"/>
      <c r="AE52" s="51"/>
      <c r="AF52" s="52">
        <v>0</v>
      </c>
      <c r="AG52" s="53">
        <v>0</v>
      </c>
      <c r="AH52" s="12"/>
      <c r="AI52" s="54"/>
      <c r="AJ52" s="8"/>
      <c r="AK52" s="55"/>
      <c r="AL52" s="7"/>
      <c r="AM52" s="54">
        <v>1</v>
      </c>
      <c r="AN52" s="8">
        <v>4</v>
      </c>
      <c r="AO52" s="12"/>
      <c r="AP52" s="12"/>
      <c r="AQ52" s="7">
        <f t="shared" si="2"/>
        <v>11</v>
      </c>
      <c r="AR52" s="24">
        <f t="shared" si="4"/>
        <v>32</v>
      </c>
      <c r="AS52" s="29"/>
      <c r="AT52" s="47">
        <f t="shared" si="5"/>
        <v>12</v>
      </c>
      <c r="AU52" s="47">
        <f t="shared" si="6"/>
        <v>14</v>
      </c>
      <c r="AV52" s="47">
        <f t="shared" si="7"/>
        <v>6</v>
      </c>
      <c r="AW52" s="47"/>
      <c r="AX52" s="47"/>
      <c r="AZ52" s="13">
        <f t="shared" si="8"/>
        <v>0.59998500037499058</v>
      </c>
      <c r="BA52" s="13">
        <f t="shared" si="9"/>
        <v>0.39621781791527166</v>
      </c>
      <c r="BB52" s="13">
        <f t="shared" si="10"/>
        <v>0.17307326191176725</v>
      </c>
      <c r="BC52" s="13"/>
      <c r="BD52" s="13"/>
      <c r="BE52" s="35"/>
      <c r="BF52" s="33">
        <f t="shared" si="11"/>
        <v>2</v>
      </c>
      <c r="BG52" s="33">
        <f t="shared" si="12"/>
        <v>1</v>
      </c>
      <c r="BH52" s="33">
        <f t="shared" si="13"/>
        <v>0</v>
      </c>
      <c r="BI52" s="33"/>
      <c r="BJ52" s="33"/>
      <c r="BK52" s="38"/>
      <c r="BL52" s="33" t="str">
        <f t="shared" si="14"/>
        <v>Att</v>
      </c>
      <c r="BM52" s="33" t="str">
        <f t="shared" si="15"/>
        <v>Weak</v>
      </c>
      <c r="BN52" s="33" t="str">
        <f t="shared" si="16"/>
        <v>Not</v>
      </c>
      <c r="BO52" s="33"/>
      <c r="BP52" s="33"/>
      <c r="BQ52"/>
    </row>
    <row r="53" spans="1:69" s="1" customFormat="1" x14ac:dyDescent="0.3">
      <c r="A53" s="17" t="s">
        <v>145</v>
      </c>
      <c r="B53" s="17" t="s">
        <v>146</v>
      </c>
      <c r="C53" s="6">
        <v>10</v>
      </c>
      <c r="D53" s="50" t="s">
        <v>190</v>
      </c>
      <c r="E53" s="50">
        <v>0</v>
      </c>
      <c r="F53" s="9">
        <f t="shared" si="3"/>
        <v>0</v>
      </c>
      <c r="G53" s="30">
        <f t="shared" ca="1" si="18"/>
        <v>8</v>
      </c>
      <c r="H53" s="9">
        <v>8</v>
      </c>
      <c r="I53" s="63">
        <v>10</v>
      </c>
      <c r="J53" s="19"/>
      <c r="K53" s="18"/>
      <c r="L53" s="22"/>
      <c r="M53" s="21"/>
      <c r="N53" s="22"/>
      <c r="O53" s="18"/>
      <c r="P53" s="18"/>
      <c r="Q53" s="18"/>
      <c r="R53" s="7"/>
      <c r="S53" s="14">
        <v>3</v>
      </c>
      <c r="T53" s="14">
        <v>2</v>
      </c>
      <c r="U53" s="14"/>
      <c r="V53" s="14"/>
      <c r="W53" s="20"/>
      <c r="X53" s="20"/>
      <c r="Y53" s="20">
        <v>0</v>
      </c>
      <c r="Z53" s="20"/>
      <c r="AA53" s="54"/>
      <c r="AB53" s="8">
        <v>2</v>
      </c>
      <c r="AC53" s="55"/>
      <c r="AD53" s="14"/>
      <c r="AE53" s="51"/>
      <c r="AF53" s="52"/>
      <c r="AG53" s="53"/>
      <c r="AH53" s="20"/>
      <c r="AI53" s="51"/>
      <c r="AJ53" s="52"/>
      <c r="AK53" s="53"/>
      <c r="AL53" s="14"/>
      <c r="AM53" s="54"/>
      <c r="AN53" s="8">
        <v>3</v>
      </c>
      <c r="AO53" s="12"/>
      <c r="AP53" s="12"/>
      <c r="AQ53" s="7">
        <f t="shared" si="2"/>
        <v>10</v>
      </c>
      <c r="AR53" s="24">
        <f t="shared" si="4"/>
        <v>28</v>
      </c>
      <c r="AS53" s="29"/>
      <c r="AT53" s="47">
        <f t="shared" si="5"/>
        <v>3</v>
      </c>
      <c r="AU53" s="47">
        <f t="shared" si="6"/>
        <v>15</v>
      </c>
      <c r="AV53" s="47">
        <f t="shared" si="7"/>
        <v>10</v>
      </c>
      <c r="AW53" s="47"/>
      <c r="AX53" s="47"/>
      <c r="AZ53" s="13">
        <f t="shared" si="8"/>
        <v>0.14999625009374765</v>
      </c>
      <c r="BA53" s="13">
        <f t="shared" si="9"/>
        <v>0.42451909062350535</v>
      </c>
      <c r="BB53" s="13">
        <f t="shared" si="10"/>
        <v>0.28845543651961209</v>
      </c>
      <c r="BC53" s="13"/>
      <c r="BD53" s="13"/>
      <c r="BE53" s="35"/>
      <c r="BF53" s="33">
        <f t="shared" si="11"/>
        <v>0</v>
      </c>
      <c r="BG53" s="33">
        <f t="shared" si="12"/>
        <v>1</v>
      </c>
      <c r="BH53" s="33">
        <f t="shared" si="13"/>
        <v>1</v>
      </c>
      <c r="BI53" s="33"/>
      <c r="BJ53" s="33"/>
      <c r="BK53" s="38"/>
      <c r="BL53" s="33" t="str">
        <f t="shared" si="14"/>
        <v>Not</v>
      </c>
      <c r="BM53" s="33" t="str">
        <f t="shared" si="15"/>
        <v>Weak</v>
      </c>
      <c r="BN53" s="33" t="str">
        <f t="shared" si="16"/>
        <v>Weak</v>
      </c>
      <c r="BO53" s="33"/>
      <c r="BP53" s="33"/>
      <c r="BQ53"/>
    </row>
    <row r="54" spans="1:69" s="1" customFormat="1" x14ac:dyDescent="0.3">
      <c r="A54" s="17" t="s">
        <v>147</v>
      </c>
      <c r="B54" s="17" t="s">
        <v>148</v>
      </c>
      <c r="C54" s="6">
        <v>10</v>
      </c>
      <c r="D54" s="50">
        <v>0</v>
      </c>
      <c r="E54" s="50" t="s">
        <v>190</v>
      </c>
      <c r="F54" s="9">
        <f t="shared" si="3"/>
        <v>0</v>
      </c>
      <c r="G54" s="30">
        <f t="shared" ca="1" si="18"/>
        <v>8</v>
      </c>
      <c r="H54" s="6">
        <v>8</v>
      </c>
      <c r="I54" s="63">
        <v>6</v>
      </c>
      <c r="J54" s="6"/>
      <c r="K54" s="6"/>
      <c r="L54" s="21"/>
      <c r="M54" s="21"/>
      <c r="N54" s="21"/>
      <c r="O54" s="6"/>
      <c r="P54" s="6"/>
      <c r="Q54" s="6"/>
      <c r="R54" s="7"/>
      <c r="S54" s="6">
        <v>3</v>
      </c>
      <c r="T54" s="6">
        <v>0</v>
      </c>
      <c r="U54" s="6"/>
      <c r="V54" s="6"/>
      <c r="W54" s="26"/>
      <c r="X54" s="26"/>
      <c r="Y54" s="26"/>
      <c r="Z54" s="26"/>
      <c r="AA54" s="54"/>
      <c r="AB54" s="8">
        <v>3</v>
      </c>
      <c r="AC54" s="55"/>
      <c r="AD54" s="6"/>
      <c r="AE54" s="51"/>
      <c r="AF54" s="52"/>
      <c r="AG54" s="53"/>
      <c r="AH54" s="26"/>
      <c r="AI54" s="54"/>
      <c r="AJ54" s="8"/>
      <c r="AK54" s="55"/>
      <c r="AL54" s="6"/>
      <c r="AM54" s="54"/>
      <c r="AN54" s="8">
        <v>3</v>
      </c>
      <c r="AO54" s="12"/>
      <c r="AP54" s="12"/>
      <c r="AQ54" s="7">
        <f t="shared" si="2"/>
        <v>9</v>
      </c>
      <c r="AR54" s="24">
        <f t="shared" si="4"/>
        <v>23</v>
      </c>
      <c r="AS54" s="29"/>
      <c r="AT54" s="47">
        <f t="shared" si="5"/>
        <v>3</v>
      </c>
      <c r="AU54" s="47">
        <f t="shared" si="6"/>
        <v>9</v>
      </c>
      <c r="AV54" s="47">
        <f t="shared" si="7"/>
        <v>11</v>
      </c>
      <c r="AW54" s="47"/>
      <c r="AX54" s="47"/>
      <c r="AZ54" s="13">
        <f t="shared" si="8"/>
        <v>0.14999625009374765</v>
      </c>
      <c r="BA54" s="13">
        <f t="shared" si="9"/>
        <v>0.2547114543741032</v>
      </c>
      <c r="BB54" s="13">
        <f t="shared" si="10"/>
        <v>0.31730098017157327</v>
      </c>
      <c r="BC54" s="13"/>
      <c r="BD54" s="13"/>
      <c r="BE54" s="35"/>
      <c r="BF54" s="33">
        <f t="shared" si="11"/>
        <v>0</v>
      </c>
      <c r="BG54" s="33">
        <f t="shared" si="12"/>
        <v>1</v>
      </c>
      <c r="BH54" s="33">
        <f t="shared" si="13"/>
        <v>1</v>
      </c>
      <c r="BI54" s="33"/>
      <c r="BJ54" s="33"/>
      <c r="BK54" s="38"/>
      <c r="BL54" s="33" t="str">
        <f t="shared" si="14"/>
        <v>Not</v>
      </c>
      <c r="BM54" s="33" t="str">
        <f t="shared" si="15"/>
        <v>Weak</v>
      </c>
      <c r="BN54" s="33" t="str">
        <f t="shared" si="16"/>
        <v>Weak</v>
      </c>
      <c r="BO54" s="33"/>
      <c r="BP54" s="33"/>
      <c r="BQ54"/>
    </row>
    <row r="55" spans="1:69" s="1" customFormat="1" x14ac:dyDescent="0.3">
      <c r="A55" s="17" t="s">
        <v>149</v>
      </c>
      <c r="B55" s="17" t="s">
        <v>150</v>
      </c>
      <c r="C55" s="6">
        <v>10</v>
      </c>
      <c r="D55" s="50">
        <v>10</v>
      </c>
      <c r="E55" s="50">
        <v>10</v>
      </c>
      <c r="F55" s="9">
        <f t="shared" si="3"/>
        <v>20</v>
      </c>
      <c r="G55" s="30">
        <f t="shared" ca="1" si="18"/>
        <v>20</v>
      </c>
      <c r="H55" s="57">
        <v>10</v>
      </c>
      <c r="I55" s="63">
        <v>14.5</v>
      </c>
      <c r="J55" s="6"/>
      <c r="K55" s="6"/>
      <c r="L55" s="21"/>
      <c r="M55" s="23"/>
      <c r="N55" s="21"/>
      <c r="O55" s="6"/>
      <c r="P55" s="6"/>
      <c r="Q55" s="6"/>
      <c r="R55" s="56"/>
      <c r="S55" s="6">
        <v>2</v>
      </c>
      <c r="T55" s="6">
        <v>4</v>
      </c>
      <c r="U55" s="6"/>
      <c r="V55" s="6"/>
      <c r="W55" s="26">
        <v>2</v>
      </c>
      <c r="X55" s="26">
        <v>1</v>
      </c>
      <c r="Y55" s="26">
        <v>0</v>
      </c>
      <c r="Z55" s="26"/>
      <c r="AA55" s="51">
        <v>1</v>
      </c>
      <c r="AB55" s="52">
        <v>5</v>
      </c>
      <c r="AC55" s="53">
        <v>0</v>
      </c>
      <c r="AD55" s="6"/>
      <c r="AE55" s="51"/>
      <c r="AF55" s="52"/>
      <c r="AG55" s="53"/>
      <c r="AH55" s="26"/>
      <c r="AI55" s="54"/>
      <c r="AJ55" s="8"/>
      <c r="AK55" s="55"/>
      <c r="AL55" s="6"/>
      <c r="AM55" s="54">
        <v>3</v>
      </c>
      <c r="AN55" s="8">
        <v>2</v>
      </c>
      <c r="AO55" s="12"/>
      <c r="AP55" s="12"/>
      <c r="AQ55" s="7">
        <f t="shared" si="2"/>
        <v>20</v>
      </c>
      <c r="AR55" s="24">
        <f t="shared" si="4"/>
        <v>64.5</v>
      </c>
      <c r="AS55" s="29"/>
      <c r="AT55" s="47">
        <f t="shared" si="5"/>
        <v>16</v>
      </c>
      <c r="AU55" s="47">
        <f t="shared" si="6"/>
        <v>20.5</v>
      </c>
      <c r="AV55" s="47">
        <f t="shared" si="7"/>
        <v>28</v>
      </c>
      <c r="AW55" s="47"/>
      <c r="AX55" s="47"/>
      <c r="AZ55" s="13">
        <f t="shared" si="8"/>
        <v>0.79998000049998741</v>
      </c>
      <c r="BA55" s="13">
        <f t="shared" si="9"/>
        <v>0.5801760905187906</v>
      </c>
      <c r="BB55" s="13">
        <f t="shared" si="10"/>
        <v>0.80767522225491384</v>
      </c>
      <c r="BC55" s="13"/>
      <c r="BD55" s="13"/>
      <c r="BE55" s="35"/>
      <c r="BF55" s="33">
        <f t="shared" si="11"/>
        <v>2</v>
      </c>
      <c r="BG55" s="33">
        <f t="shared" si="12"/>
        <v>2</v>
      </c>
      <c r="BH55" s="33">
        <f t="shared" si="13"/>
        <v>2</v>
      </c>
      <c r="BI55" s="33"/>
      <c r="BJ55" s="33"/>
      <c r="BK55" s="38"/>
      <c r="BL55" s="33" t="str">
        <f t="shared" si="14"/>
        <v>Att</v>
      </c>
      <c r="BM55" s="33" t="str">
        <f t="shared" si="15"/>
        <v>Att</v>
      </c>
      <c r="BN55" s="33" t="str">
        <f t="shared" si="16"/>
        <v>Att</v>
      </c>
      <c r="BO55" s="33"/>
      <c r="BP55" s="33"/>
      <c r="BQ55"/>
    </row>
    <row r="56" spans="1:69" s="1" customFormat="1" x14ac:dyDescent="0.3">
      <c r="A56" s="17" t="s">
        <v>151</v>
      </c>
      <c r="B56" s="17" t="s">
        <v>152</v>
      </c>
      <c r="C56" s="6">
        <v>10</v>
      </c>
      <c r="D56" s="50">
        <v>0</v>
      </c>
      <c r="E56" s="50" t="s">
        <v>190</v>
      </c>
      <c r="F56" s="9">
        <f t="shared" si="3"/>
        <v>0</v>
      </c>
      <c r="G56" s="30">
        <f t="shared" ca="1" si="18"/>
        <v>9</v>
      </c>
      <c r="H56" s="7">
        <v>9</v>
      </c>
      <c r="I56" s="63">
        <v>14</v>
      </c>
      <c r="J56" s="7"/>
      <c r="K56" s="7"/>
      <c r="L56" s="23"/>
      <c r="M56" s="21"/>
      <c r="N56" s="23"/>
      <c r="O56" s="7"/>
      <c r="P56" s="7"/>
      <c r="Q56" s="7"/>
      <c r="R56" s="7"/>
      <c r="S56" s="7">
        <v>3</v>
      </c>
      <c r="T56" s="7">
        <v>0</v>
      </c>
      <c r="U56" s="7"/>
      <c r="V56" s="7"/>
      <c r="W56" s="12">
        <v>0</v>
      </c>
      <c r="X56" s="12"/>
      <c r="Y56" s="12">
        <v>2</v>
      </c>
      <c r="Z56" s="12"/>
      <c r="AA56" s="51">
        <v>0</v>
      </c>
      <c r="AB56" s="52">
        <v>3</v>
      </c>
      <c r="AC56" s="53"/>
      <c r="AD56" s="7"/>
      <c r="AE56" s="54"/>
      <c r="AF56" s="8"/>
      <c r="AG56" s="55"/>
      <c r="AH56" s="12"/>
      <c r="AI56" s="51"/>
      <c r="AJ56" s="52"/>
      <c r="AK56" s="53"/>
      <c r="AL56" s="7"/>
      <c r="AM56" s="54">
        <v>1</v>
      </c>
      <c r="AN56" s="8">
        <v>3</v>
      </c>
      <c r="AO56" s="12"/>
      <c r="AP56" s="12"/>
      <c r="AQ56" s="7">
        <f t="shared" si="2"/>
        <v>12</v>
      </c>
      <c r="AR56" s="24">
        <f t="shared" si="4"/>
        <v>35</v>
      </c>
      <c r="AS56" s="29"/>
      <c r="AT56" s="47">
        <f t="shared" si="5"/>
        <v>3</v>
      </c>
      <c r="AU56" s="47">
        <f t="shared" si="6"/>
        <v>17</v>
      </c>
      <c r="AV56" s="47">
        <f t="shared" si="7"/>
        <v>15</v>
      </c>
      <c r="AW56" s="47"/>
      <c r="AX56" s="47"/>
      <c r="AZ56" s="13">
        <f t="shared" si="8"/>
        <v>0.14999625009374765</v>
      </c>
      <c r="BA56" s="13">
        <f t="shared" si="9"/>
        <v>0.48112163603997271</v>
      </c>
      <c r="BB56" s="13">
        <f t="shared" si="10"/>
        <v>0.4326831547794181</v>
      </c>
      <c r="BC56" s="13"/>
      <c r="BD56" s="13"/>
      <c r="BE56" s="35"/>
      <c r="BF56" s="33">
        <f t="shared" si="11"/>
        <v>0</v>
      </c>
      <c r="BG56" s="33">
        <f t="shared" si="12"/>
        <v>1</v>
      </c>
      <c r="BH56" s="33">
        <f t="shared" si="13"/>
        <v>1</v>
      </c>
      <c r="BI56" s="33"/>
      <c r="BJ56" s="33"/>
      <c r="BK56" s="38"/>
      <c r="BL56" s="33" t="str">
        <f t="shared" si="14"/>
        <v>Not</v>
      </c>
      <c r="BM56" s="33" t="str">
        <f t="shared" si="15"/>
        <v>Weak</v>
      </c>
      <c r="BN56" s="33" t="str">
        <f t="shared" si="16"/>
        <v>Weak</v>
      </c>
      <c r="BO56" s="33"/>
      <c r="BP56" s="33"/>
      <c r="BQ56"/>
    </row>
    <row r="57" spans="1:69" s="1" customFormat="1" x14ac:dyDescent="0.3">
      <c r="A57" s="17" t="s">
        <v>153</v>
      </c>
      <c r="B57" s="17" t="s">
        <v>154</v>
      </c>
      <c r="C57" s="6">
        <v>10</v>
      </c>
      <c r="D57" s="50">
        <v>0</v>
      </c>
      <c r="E57" s="50">
        <v>9</v>
      </c>
      <c r="F57" s="9">
        <f t="shared" si="3"/>
        <v>9</v>
      </c>
      <c r="G57" s="30">
        <f t="shared" ca="1" si="18"/>
        <v>17</v>
      </c>
      <c r="H57" s="6">
        <v>8</v>
      </c>
      <c r="I57" s="63">
        <v>13.5</v>
      </c>
      <c r="J57" s="6"/>
      <c r="K57" s="6"/>
      <c r="L57" s="21"/>
      <c r="M57" s="21"/>
      <c r="N57" s="21"/>
      <c r="O57" s="6"/>
      <c r="P57" s="6"/>
      <c r="Q57" s="6"/>
      <c r="R57" s="7"/>
      <c r="S57" s="6">
        <v>5</v>
      </c>
      <c r="T57" s="6">
        <v>3</v>
      </c>
      <c r="U57" s="6"/>
      <c r="V57" s="6"/>
      <c r="W57" s="26"/>
      <c r="X57" s="26"/>
      <c r="Y57" s="26"/>
      <c r="Z57" s="26"/>
      <c r="AA57" s="54"/>
      <c r="AB57" s="8">
        <v>5</v>
      </c>
      <c r="AC57" s="55">
        <v>1</v>
      </c>
      <c r="AD57" s="6"/>
      <c r="AE57" s="54"/>
      <c r="AF57" s="8"/>
      <c r="AG57" s="55"/>
      <c r="AH57" s="26"/>
      <c r="AI57" s="51">
        <v>0</v>
      </c>
      <c r="AJ57" s="52"/>
      <c r="AK57" s="53">
        <v>3</v>
      </c>
      <c r="AL57" s="6"/>
      <c r="AM57" s="51">
        <v>6</v>
      </c>
      <c r="AN57" s="52">
        <v>2</v>
      </c>
      <c r="AO57" s="12"/>
      <c r="AP57" s="12"/>
      <c r="AQ57" s="7">
        <f t="shared" si="2"/>
        <v>25</v>
      </c>
      <c r="AR57" s="24">
        <f t="shared" si="4"/>
        <v>55.5</v>
      </c>
      <c r="AS57" s="29"/>
      <c r="AT57" s="47">
        <f t="shared" si="5"/>
        <v>5</v>
      </c>
      <c r="AU57" s="47">
        <f t="shared" si="6"/>
        <v>22.5</v>
      </c>
      <c r="AV57" s="47">
        <f t="shared" si="7"/>
        <v>28</v>
      </c>
      <c r="AW57" s="47"/>
      <c r="AX57" s="47"/>
      <c r="AZ57" s="13">
        <f t="shared" si="8"/>
        <v>0.24999375015624606</v>
      </c>
      <c r="BA57" s="13">
        <f t="shared" si="9"/>
        <v>0.63677863593525796</v>
      </c>
      <c r="BB57" s="13">
        <f t="shared" si="10"/>
        <v>0.80767522225491384</v>
      </c>
      <c r="BC57" s="13"/>
      <c r="BD57" s="13"/>
      <c r="BE57" s="35"/>
      <c r="BF57" s="33">
        <f t="shared" si="11"/>
        <v>0</v>
      </c>
      <c r="BG57" s="33">
        <f t="shared" si="12"/>
        <v>2</v>
      </c>
      <c r="BH57" s="33">
        <f t="shared" si="13"/>
        <v>2</v>
      </c>
      <c r="BI57" s="33"/>
      <c r="BJ57" s="33"/>
      <c r="BK57" s="38"/>
      <c r="BL57" s="33" t="str">
        <f t="shared" si="14"/>
        <v>Not</v>
      </c>
      <c r="BM57" s="33" t="str">
        <f t="shared" si="15"/>
        <v>Att</v>
      </c>
      <c r="BN57" s="33" t="str">
        <f t="shared" si="16"/>
        <v>Att</v>
      </c>
      <c r="BO57" s="33"/>
      <c r="BP57" s="33"/>
      <c r="BQ57"/>
    </row>
    <row r="58" spans="1:69" s="1" customFormat="1" x14ac:dyDescent="0.3">
      <c r="A58" s="17" t="s">
        <v>155</v>
      </c>
      <c r="B58" s="17" t="s">
        <v>156</v>
      </c>
      <c r="C58" s="6">
        <v>10</v>
      </c>
      <c r="D58" s="50">
        <v>0</v>
      </c>
      <c r="E58" s="50">
        <v>2</v>
      </c>
      <c r="F58" s="9">
        <f t="shared" si="3"/>
        <v>2</v>
      </c>
      <c r="G58" s="30">
        <f t="shared" ca="1" si="18"/>
        <v>8</v>
      </c>
      <c r="H58" s="6">
        <v>6</v>
      </c>
      <c r="I58" s="63">
        <v>14.5</v>
      </c>
      <c r="J58" s="6"/>
      <c r="K58" s="6"/>
      <c r="L58" s="21"/>
      <c r="M58" s="21"/>
      <c r="N58" s="21"/>
      <c r="O58" s="6"/>
      <c r="P58" s="6"/>
      <c r="Q58" s="6"/>
      <c r="R58" s="7"/>
      <c r="S58" s="6">
        <v>3</v>
      </c>
      <c r="T58" s="6">
        <v>3</v>
      </c>
      <c r="U58" s="6"/>
      <c r="V58" s="6"/>
      <c r="W58" s="26">
        <v>2</v>
      </c>
      <c r="X58" s="26"/>
      <c r="Y58" s="26">
        <v>2</v>
      </c>
      <c r="Z58" s="26"/>
      <c r="AA58" s="51"/>
      <c r="AB58" s="52">
        <v>3</v>
      </c>
      <c r="AC58" s="53"/>
      <c r="AD58" s="6"/>
      <c r="AE58" s="54"/>
      <c r="AF58" s="8"/>
      <c r="AG58" s="55"/>
      <c r="AH58" s="26"/>
      <c r="AI58" s="54"/>
      <c r="AJ58" s="8"/>
      <c r="AK58" s="55"/>
      <c r="AL58" s="6"/>
      <c r="AM58" s="54">
        <v>0</v>
      </c>
      <c r="AN58" s="8">
        <v>4</v>
      </c>
      <c r="AO58" s="12"/>
      <c r="AP58" s="12"/>
      <c r="AQ58" s="7">
        <f t="shared" si="2"/>
        <v>17</v>
      </c>
      <c r="AR58" s="24">
        <f t="shared" si="4"/>
        <v>39.5</v>
      </c>
      <c r="AS58" s="29"/>
      <c r="AT58" s="47">
        <f t="shared" si="5"/>
        <v>5</v>
      </c>
      <c r="AU58" s="47">
        <f t="shared" si="6"/>
        <v>21.5</v>
      </c>
      <c r="AV58" s="47">
        <f t="shared" si="7"/>
        <v>13</v>
      </c>
      <c r="AW58" s="47"/>
      <c r="AX58" s="47"/>
      <c r="AZ58" s="13">
        <f t="shared" si="8"/>
        <v>0.24999375015624606</v>
      </c>
      <c r="BA58" s="13">
        <f t="shared" si="9"/>
        <v>0.60847736322702428</v>
      </c>
      <c r="BB58" s="13">
        <f t="shared" si="10"/>
        <v>0.37499206747549568</v>
      </c>
      <c r="BC58" s="13"/>
      <c r="BD58" s="13"/>
      <c r="BE58" s="35"/>
      <c r="BF58" s="33">
        <f t="shared" si="11"/>
        <v>0</v>
      </c>
      <c r="BG58" s="33">
        <f t="shared" si="12"/>
        <v>2</v>
      </c>
      <c r="BH58" s="33">
        <f t="shared" si="13"/>
        <v>1</v>
      </c>
      <c r="BI58" s="33"/>
      <c r="BJ58" s="33"/>
      <c r="BK58" s="38"/>
      <c r="BL58" s="33" t="str">
        <f t="shared" si="14"/>
        <v>Not</v>
      </c>
      <c r="BM58" s="33" t="str">
        <f t="shared" si="15"/>
        <v>Att</v>
      </c>
      <c r="BN58" s="33" t="str">
        <f t="shared" si="16"/>
        <v>Weak</v>
      </c>
      <c r="BO58" s="33"/>
      <c r="BP58" s="33"/>
      <c r="BQ58"/>
    </row>
    <row r="59" spans="1:69" s="1" customFormat="1" x14ac:dyDescent="0.3">
      <c r="A59" s="17" t="s">
        <v>157</v>
      </c>
      <c r="B59" s="17" t="s">
        <v>158</v>
      </c>
      <c r="C59" s="6">
        <v>10</v>
      </c>
      <c r="D59" s="50">
        <v>10</v>
      </c>
      <c r="E59" s="50">
        <v>10</v>
      </c>
      <c r="F59" s="9">
        <f t="shared" si="3"/>
        <v>20</v>
      </c>
      <c r="G59" s="30">
        <f t="shared" ca="1" si="18"/>
        <v>20</v>
      </c>
      <c r="H59" s="6">
        <v>8</v>
      </c>
      <c r="I59" s="63">
        <v>12.5</v>
      </c>
      <c r="J59" s="6"/>
      <c r="K59" s="6"/>
      <c r="L59" s="21"/>
      <c r="M59" s="21"/>
      <c r="N59" s="21"/>
      <c r="O59" s="6"/>
      <c r="P59" s="6"/>
      <c r="Q59" s="6"/>
      <c r="R59" s="7"/>
      <c r="S59" s="6">
        <v>3</v>
      </c>
      <c r="T59" s="6">
        <v>3</v>
      </c>
      <c r="U59" s="6"/>
      <c r="V59" s="6"/>
      <c r="W59" s="26"/>
      <c r="X59" s="26"/>
      <c r="Y59" s="26"/>
      <c r="Z59" s="26"/>
      <c r="AA59" s="51"/>
      <c r="AB59" s="52">
        <v>3</v>
      </c>
      <c r="AC59" s="53"/>
      <c r="AD59" s="6"/>
      <c r="AE59" s="51"/>
      <c r="AF59" s="52"/>
      <c r="AG59" s="53"/>
      <c r="AH59" s="26"/>
      <c r="AI59" s="54"/>
      <c r="AJ59" s="8"/>
      <c r="AK59" s="55"/>
      <c r="AL59" s="6"/>
      <c r="AM59" s="54">
        <v>0</v>
      </c>
      <c r="AN59" s="8">
        <v>3</v>
      </c>
      <c r="AO59" s="12"/>
      <c r="AP59" s="12"/>
      <c r="AQ59" s="7">
        <f t="shared" si="2"/>
        <v>12</v>
      </c>
      <c r="AR59" s="24">
        <f t="shared" si="4"/>
        <v>52.5</v>
      </c>
      <c r="AS59" s="29"/>
      <c r="AT59" s="47">
        <f t="shared" si="5"/>
        <v>13</v>
      </c>
      <c r="AU59" s="47">
        <f t="shared" si="6"/>
        <v>18.5</v>
      </c>
      <c r="AV59" s="47">
        <f t="shared" si="7"/>
        <v>21</v>
      </c>
      <c r="AW59" s="47"/>
      <c r="AX59" s="47"/>
      <c r="AZ59" s="13">
        <f t="shared" si="8"/>
        <v>0.64998375040623979</v>
      </c>
      <c r="BA59" s="13">
        <f t="shared" si="9"/>
        <v>0.52357354510232323</v>
      </c>
      <c r="BB59" s="13">
        <f t="shared" si="10"/>
        <v>0.60575641669118541</v>
      </c>
      <c r="BC59" s="13"/>
      <c r="BD59" s="13"/>
      <c r="BE59" s="35"/>
      <c r="BF59" s="33">
        <f t="shared" si="11"/>
        <v>2</v>
      </c>
      <c r="BG59" s="33">
        <f t="shared" si="12"/>
        <v>2</v>
      </c>
      <c r="BH59" s="33">
        <f t="shared" si="13"/>
        <v>2</v>
      </c>
      <c r="BI59" s="33"/>
      <c r="BJ59" s="33"/>
      <c r="BK59" s="38"/>
      <c r="BL59" s="33" t="str">
        <f t="shared" si="14"/>
        <v>Att</v>
      </c>
      <c r="BM59" s="33" t="str">
        <f t="shared" si="15"/>
        <v>Att</v>
      </c>
      <c r="BN59" s="33" t="str">
        <f t="shared" si="16"/>
        <v>Att</v>
      </c>
      <c r="BO59" s="33"/>
      <c r="BP59" s="33"/>
      <c r="BQ59"/>
    </row>
    <row r="60" spans="1:69" s="1" customFormat="1" x14ac:dyDescent="0.3">
      <c r="A60" s="17" t="s">
        <v>159</v>
      </c>
      <c r="B60" s="17" t="s">
        <v>160</v>
      </c>
      <c r="C60" s="6">
        <v>10</v>
      </c>
      <c r="D60" s="50">
        <v>8</v>
      </c>
      <c r="E60" s="50">
        <v>2</v>
      </c>
      <c r="F60" s="9">
        <f t="shared" si="3"/>
        <v>10</v>
      </c>
      <c r="G60" s="30">
        <f t="shared" ca="1" si="18"/>
        <v>14</v>
      </c>
      <c r="H60" s="6">
        <v>6</v>
      </c>
      <c r="I60" s="63">
        <v>16</v>
      </c>
      <c r="J60" s="6"/>
      <c r="K60" s="6"/>
      <c r="L60" s="21"/>
      <c r="M60" s="21"/>
      <c r="N60" s="21"/>
      <c r="O60" s="6"/>
      <c r="P60" s="6"/>
      <c r="Q60" s="6"/>
      <c r="R60" s="7"/>
      <c r="S60" s="2">
        <v>3</v>
      </c>
      <c r="T60" s="2">
        <v>4</v>
      </c>
      <c r="U60" s="2"/>
      <c r="V60" s="2"/>
      <c r="W60" s="25">
        <v>3</v>
      </c>
      <c r="X60" s="25"/>
      <c r="Y60" s="25">
        <v>2</v>
      </c>
      <c r="Z60" s="25"/>
      <c r="AA60" s="51"/>
      <c r="AB60" s="52">
        <v>5</v>
      </c>
      <c r="AC60" s="53"/>
      <c r="AD60" s="2"/>
      <c r="AE60" s="54"/>
      <c r="AF60" s="8"/>
      <c r="AG60" s="55"/>
      <c r="AH60" s="25"/>
      <c r="AI60" s="54"/>
      <c r="AJ60" s="8"/>
      <c r="AK60" s="55"/>
      <c r="AL60" s="2"/>
      <c r="AM60" s="54">
        <v>0</v>
      </c>
      <c r="AN60" s="8">
        <v>3</v>
      </c>
      <c r="AO60" s="12"/>
      <c r="AP60" s="12"/>
      <c r="AQ60" s="7">
        <f t="shared" si="2"/>
        <v>20</v>
      </c>
      <c r="AR60" s="24">
        <f t="shared" si="4"/>
        <v>52</v>
      </c>
      <c r="AS60" s="29"/>
      <c r="AT60" s="47">
        <f t="shared" si="5"/>
        <v>14</v>
      </c>
      <c r="AU60" s="47">
        <f t="shared" si="6"/>
        <v>23</v>
      </c>
      <c r="AV60" s="47">
        <f t="shared" si="7"/>
        <v>15</v>
      </c>
      <c r="AW60" s="47"/>
      <c r="AX60" s="47"/>
      <c r="AZ60" s="13">
        <f t="shared" si="8"/>
        <v>0.699982500437489</v>
      </c>
      <c r="BA60" s="13">
        <f t="shared" si="9"/>
        <v>0.65092927228937492</v>
      </c>
      <c r="BB60" s="13">
        <f t="shared" si="10"/>
        <v>0.4326831547794181</v>
      </c>
      <c r="BC60" s="13"/>
      <c r="BD60" s="13"/>
      <c r="BE60" s="35"/>
      <c r="BF60" s="33">
        <f t="shared" si="11"/>
        <v>2</v>
      </c>
      <c r="BG60" s="33">
        <f t="shared" si="12"/>
        <v>2</v>
      </c>
      <c r="BH60" s="33">
        <f t="shared" si="13"/>
        <v>1</v>
      </c>
      <c r="BI60" s="33"/>
      <c r="BJ60" s="33"/>
      <c r="BK60" s="38"/>
      <c r="BL60" s="33" t="str">
        <f t="shared" si="14"/>
        <v>Att</v>
      </c>
      <c r="BM60" s="33" t="str">
        <f t="shared" si="15"/>
        <v>Att</v>
      </c>
      <c r="BN60" s="33" t="str">
        <f t="shared" si="16"/>
        <v>Weak</v>
      </c>
      <c r="BO60" s="33"/>
      <c r="BP60" s="33"/>
      <c r="BQ60"/>
    </row>
    <row r="61" spans="1:69" s="1" customFormat="1" x14ac:dyDescent="0.3">
      <c r="A61" s="17" t="s">
        <v>161</v>
      </c>
      <c r="B61" s="17" t="s">
        <v>162</v>
      </c>
      <c r="C61" s="6">
        <v>10</v>
      </c>
      <c r="D61" s="50">
        <v>5</v>
      </c>
      <c r="E61" s="50">
        <v>0</v>
      </c>
      <c r="F61" s="9">
        <f t="shared" si="3"/>
        <v>5</v>
      </c>
      <c r="G61" s="30">
        <f t="shared" ca="1" si="18"/>
        <v>15</v>
      </c>
      <c r="H61" s="6">
        <v>10</v>
      </c>
      <c r="I61" s="63">
        <v>16</v>
      </c>
      <c r="J61" s="6"/>
      <c r="K61" s="6"/>
      <c r="L61" s="21"/>
      <c r="M61" s="21"/>
      <c r="N61" s="21"/>
      <c r="O61" s="6"/>
      <c r="P61" s="6"/>
      <c r="Q61" s="6"/>
      <c r="R61" s="56"/>
      <c r="S61" s="6">
        <v>3</v>
      </c>
      <c r="T61" s="6">
        <v>1</v>
      </c>
      <c r="U61" s="6"/>
      <c r="V61" s="6"/>
      <c r="W61" s="26"/>
      <c r="X61" s="26"/>
      <c r="Y61" s="26"/>
      <c r="Z61" s="26"/>
      <c r="AA61" s="51">
        <v>0</v>
      </c>
      <c r="AB61" s="52">
        <v>5</v>
      </c>
      <c r="AC61" s="53">
        <v>0</v>
      </c>
      <c r="AD61" s="27"/>
      <c r="AE61" s="51"/>
      <c r="AF61" s="52"/>
      <c r="AG61" s="53"/>
      <c r="AH61" s="28"/>
      <c r="AI61" s="54">
        <v>3</v>
      </c>
      <c r="AJ61" s="8"/>
      <c r="AK61" s="55">
        <v>0</v>
      </c>
      <c r="AL61" s="27"/>
      <c r="AM61" s="54">
        <v>4</v>
      </c>
      <c r="AN61" s="8">
        <v>3</v>
      </c>
      <c r="AO61" s="20"/>
      <c r="AP61" s="20"/>
      <c r="AQ61" s="7">
        <f t="shared" si="2"/>
        <v>19</v>
      </c>
      <c r="AR61" s="24">
        <f t="shared" si="4"/>
        <v>50</v>
      </c>
      <c r="AS61" s="29"/>
      <c r="AT61" s="47">
        <f t="shared" si="5"/>
        <v>8</v>
      </c>
      <c r="AU61" s="47">
        <f t="shared" si="6"/>
        <v>20</v>
      </c>
      <c r="AV61" s="47">
        <f t="shared" si="7"/>
        <v>22</v>
      </c>
      <c r="AW61" s="47"/>
      <c r="AX61" s="47"/>
      <c r="AZ61" s="13">
        <f t="shared" si="8"/>
        <v>0.3999900002499937</v>
      </c>
      <c r="BA61" s="13">
        <f t="shared" si="9"/>
        <v>0.56602545416467376</v>
      </c>
      <c r="BB61" s="13">
        <f t="shared" si="10"/>
        <v>0.63460196034314653</v>
      </c>
      <c r="BC61" s="13"/>
      <c r="BD61" s="13"/>
      <c r="BE61" s="35"/>
      <c r="BF61" s="33">
        <f t="shared" si="11"/>
        <v>1</v>
      </c>
      <c r="BG61" s="33">
        <f t="shared" si="12"/>
        <v>2</v>
      </c>
      <c r="BH61" s="33">
        <f t="shared" si="13"/>
        <v>2</v>
      </c>
      <c r="BI61" s="33"/>
      <c r="BJ61" s="33"/>
      <c r="BK61" s="38"/>
      <c r="BL61" s="33" t="str">
        <f t="shared" si="14"/>
        <v>Weak</v>
      </c>
      <c r="BM61" s="33" t="str">
        <f t="shared" si="15"/>
        <v>Att</v>
      </c>
      <c r="BN61" s="33" t="str">
        <f t="shared" si="16"/>
        <v>Att</v>
      </c>
      <c r="BO61" s="33"/>
      <c r="BP61" s="33"/>
      <c r="BQ61"/>
    </row>
    <row r="62" spans="1:69" s="1" customFormat="1" x14ac:dyDescent="0.3">
      <c r="A62" s="17" t="s">
        <v>163</v>
      </c>
      <c r="B62" s="17" t="s">
        <v>164</v>
      </c>
      <c r="C62" s="6">
        <v>10</v>
      </c>
      <c r="D62" s="50">
        <v>0</v>
      </c>
      <c r="E62" s="50">
        <v>10</v>
      </c>
      <c r="F62" s="9">
        <f t="shared" si="3"/>
        <v>10</v>
      </c>
      <c r="G62" s="30">
        <f t="shared" ca="1" si="18"/>
        <v>20</v>
      </c>
      <c r="H62" s="6">
        <v>10</v>
      </c>
      <c r="I62" s="63">
        <v>15.5</v>
      </c>
      <c r="J62" s="6"/>
      <c r="K62" s="6"/>
      <c r="L62" s="21"/>
      <c r="M62" s="21"/>
      <c r="N62" s="21"/>
      <c r="O62" s="6"/>
      <c r="P62" s="6"/>
      <c r="Q62" s="6"/>
      <c r="R62" s="7"/>
      <c r="S62" s="6">
        <v>3</v>
      </c>
      <c r="T62" s="6">
        <v>2</v>
      </c>
      <c r="U62" s="6"/>
      <c r="V62" s="6"/>
      <c r="W62" s="26">
        <v>3</v>
      </c>
      <c r="X62" s="26">
        <v>2.5</v>
      </c>
      <c r="Y62" s="26">
        <v>3</v>
      </c>
      <c r="Z62" s="26"/>
      <c r="AA62" s="51"/>
      <c r="AB62" s="52"/>
      <c r="AC62" s="53"/>
      <c r="AD62" s="27"/>
      <c r="AE62" s="51"/>
      <c r="AF62" s="52"/>
      <c r="AG62" s="53"/>
      <c r="AH62" s="28"/>
      <c r="AI62" s="54">
        <v>0</v>
      </c>
      <c r="AJ62" s="8">
        <v>0</v>
      </c>
      <c r="AK62" s="55">
        <v>2</v>
      </c>
      <c r="AL62" s="27"/>
      <c r="AM62" s="54">
        <v>5</v>
      </c>
      <c r="AN62" s="8">
        <v>3</v>
      </c>
      <c r="AO62" s="26"/>
      <c r="AP62" s="25"/>
      <c r="AQ62" s="7">
        <f t="shared" si="2"/>
        <v>23.5</v>
      </c>
      <c r="AR62" s="24">
        <f t="shared" si="4"/>
        <v>59</v>
      </c>
      <c r="AS62" s="29"/>
      <c r="AT62" s="47">
        <f t="shared" si="5"/>
        <v>8.5</v>
      </c>
      <c r="AU62" s="47">
        <f t="shared" si="6"/>
        <v>22.5</v>
      </c>
      <c r="AV62" s="47">
        <f t="shared" si="7"/>
        <v>28</v>
      </c>
      <c r="AW62" s="47"/>
      <c r="AX62" s="47"/>
      <c r="AZ62" s="13">
        <f t="shared" si="8"/>
        <v>0.42498937526561831</v>
      </c>
      <c r="BA62" s="13">
        <f t="shared" si="9"/>
        <v>0.63677863593525796</v>
      </c>
      <c r="BB62" s="13">
        <f t="shared" si="10"/>
        <v>0.80767522225491384</v>
      </c>
      <c r="BC62" s="13"/>
      <c r="BD62" s="13"/>
      <c r="BE62" s="35"/>
      <c r="BF62" s="33">
        <f t="shared" si="11"/>
        <v>1</v>
      </c>
      <c r="BG62" s="33">
        <f t="shared" si="12"/>
        <v>2</v>
      </c>
      <c r="BH62" s="33">
        <f t="shared" si="13"/>
        <v>2</v>
      </c>
      <c r="BI62" s="33"/>
      <c r="BJ62" s="33"/>
      <c r="BK62" s="38"/>
      <c r="BL62" s="33" t="str">
        <f t="shared" si="14"/>
        <v>Weak</v>
      </c>
      <c r="BM62" s="33" t="str">
        <f t="shared" si="15"/>
        <v>Att</v>
      </c>
      <c r="BN62" s="33" t="str">
        <f t="shared" si="16"/>
        <v>Att</v>
      </c>
      <c r="BO62" s="33"/>
      <c r="BP62" s="33"/>
      <c r="BQ62"/>
    </row>
    <row r="63" spans="1:69" x14ac:dyDescent="0.3">
      <c r="A63" s="17" t="s">
        <v>165</v>
      </c>
      <c r="B63" s="17" t="s">
        <v>166</v>
      </c>
      <c r="C63" s="6">
        <v>10</v>
      </c>
      <c r="D63" s="50">
        <v>10</v>
      </c>
      <c r="E63" s="50">
        <v>10</v>
      </c>
      <c r="F63" s="9">
        <f t="shared" si="3"/>
        <v>20</v>
      </c>
      <c r="G63" s="30">
        <f t="shared" ca="1" si="18"/>
        <v>20</v>
      </c>
      <c r="H63" s="6">
        <v>10</v>
      </c>
      <c r="I63" s="63">
        <v>18</v>
      </c>
      <c r="J63" s="6"/>
      <c r="K63" s="6"/>
      <c r="L63" s="21"/>
      <c r="M63" s="21"/>
      <c r="N63" s="21"/>
      <c r="O63" s="6"/>
      <c r="P63" s="6"/>
      <c r="Q63" s="6"/>
      <c r="R63" s="7"/>
      <c r="S63" s="6">
        <v>4</v>
      </c>
      <c r="T63" s="6">
        <v>5</v>
      </c>
      <c r="U63" s="6"/>
      <c r="V63" s="6"/>
      <c r="W63" s="26">
        <v>3</v>
      </c>
      <c r="X63" s="26">
        <v>2</v>
      </c>
      <c r="Y63" s="26">
        <v>4</v>
      </c>
      <c r="Z63" s="26"/>
      <c r="AA63" s="51"/>
      <c r="AB63" s="52"/>
      <c r="AC63" s="53"/>
      <c r="AD63" s="27"/>
      <c r="AE63" s="54"/>
      <c r="AF63" s="8"/>
      <c r="AG63" s="55"/>
      <c r="AH63" s="28"/>
      <c r="AI63" s="54">
        <v>0</v>
      </c>
      <c r="AJ63" s="8">
        <v>3</v>
      </c>
      <c r="AK63" s="55">
        <v>3</v>
      </c>
      <c r="AL63" s="27"/>
      <c r="AM63" s="54">
        <v>6</v>
      </c>
      <c r="AN63" s="8">
        <v>4</v>
      </c>
      <c r="AO63" s="26"/>
      <c r="AP63" s="25"/>
      <c r="AQ63" s="7">
        <f t="shared" si="2"/>
        <v>34</v>
      </c>
      <c r="AR63" s="24">
        <f t="shared" si="4"/>
        <v>82</v>
      </c>
      <c r="AS63" s="29"/>
      <c r="AT63" s="47">
        <f t="shared" si="5"/>
        <v>19</v>
      </c>
      <c r="AU63" s="47">
        <f t="shared" si="6"/>
        <v>33</v>
      </c>
      <c r="AV63" s="47">
        <f t="shared" si="7"/>
        <v>30</v>
      </c>
      <c r="AW63" s="47"/>
      <c r="AX63" s="47"/>
      <c r="AZ63" s="13">
        <f t="shared" si="8"/>
        <v>0.94997625059373503</v>
      </c>
      <c r="BA63" s="13">
        <f t="shared" si="9"/>
        <v>0.93394199937171174</v>
      </c>
      <c r="BB63" s="13">
        <f t="shared" si="10"/>
        <v>0.8653663095588362</v>
      </c>
      <c r="BC63" s="13"/>
      <c r="BD63" s="13"/>
      <c r="BE63" s="35"/>
      <c r="BF63" s="33">
        <f t="shared" si="11"/>
        <v>2</v>
      </c>
      <c r="BG63" s="33">
        <f t="shared" si="12"/>
        <v>2</v>
      </c>
      <c r="BH63" s="33">
        <f t="shared" si="13"/>
        <v>2</v>
      </c>
      <c r="BI63" s="33"/>
      <c r="BJ63" s="33"/>
      <c r="BK63" s="38"/>
      <c r="BL63" s="33" t="str">
        <f t="shared" si="14"/>
        <v>Att</v>
      </c>
      <c r="BM63" s="33" t="str">
        <f t="shared" si="15"/>
        <v>Att</v>
      </c>
      <c r="BN63" s="33" t="str">
        <f t="shared" si="16"/>
        <v>Att</v>
      </c>
      <c r="BO63" s="33"/>
      <c r="BP63" s="33"/>
    </row>
    <row r="64" spans="1:69" x14ac:dyDescent="0.3">
      <c r="A64" s="17" t="s">
        <v>167</v>
      </c>
      <c r="B64" s="17" t="s">
        <v>168</v>
      </c>
      <c r="C64" s="6">
        <v>10</v>
      </c>
      <c r="D64" s="50">
        <v>0</v>
      </c>
      <c r="E64" s="50" t="s">
        <v>190</v>
      </c>
      <c r="F64" s="9">
        <f t="shared" si="3"/>
        <v>0</v>
      </c>
      <c r="G64" s="30" t="e">
        <f t="shared" ca="1" si="18"/>
        <v>#NUM!</v>
      </c>
      <c r="H64" s="6" t="s">
        <v>190</v>
      </c>
      <c r="I64" s="63" t="s">
        <v>190</v>
      </c>
      <c r="J64" s="6"/>
      <c r="K64" s="6"/>
      <c r="L64" s="21"/>
      <c r="M64" s="21"/>
      <c r="N64" s="21"/>
      <c r="O64" s="6"/>
      <c r="P64" s="6"/>
      <c r="Q64" s="6"/>
      <c r="R64" s="7"/>
      <c r="S64" s="6"/>
      <c r="AO64" s="12"/>
      <c r="AP64" s="12"/>
      <c r="AQ64" s="7">
        <f t="shared" si="2"/>
        <v>0</v>
      </c>
      <c r="AR64" s="24">
        <f t="shared" si="4"/>
        <v>0</v>
      </c>
      <c r="AS64" s="29"/>
      <c r="AT64" s="47">
        <f t="shared" si="5"/>
        <v>0</v>
      </c>
      <c r="AU64" s="47">
        <f t="shared" si="6"/>
        <v>0</v>
      </c>
      <c r="AV64" s="47">
        <f t="shared" si="7"/>
        <v>0</v>
      </c>
      <c r="AW64" s="47"/>
      <c r="AX64" s="47"/>
      <c r="AY64" s="4"/>
      <c r="AZ64" s="13">
        <f t="shared" si="8"/>
        <v>0</v>
      </c>
      <c r="BA64" s="13">
        <f t="shared" si="9"/>
        <v>0</v>
      </c>
      <c r="BB64" s="13">
        <f t="shared" si="10"/>
        <v>0</v>
      </c>
      <c r="BC64" s="13"/>
      <c r="BD64" s="13"/>
      <c r="BE64" s="35"/>
      <c r="BF64" s="33">
        <f t="shared" si="11"/>
        <v>0</v>
      </c>
      <c r="BG64" s="33">
        <f t="shared" si="12"/>
        <v>0</v>
      </c>
      <c r="BH64" s="33">
        <f t="shared" si="13"/>
        <v>0</v>
      </c>
      <c r="BI64" s="33"/>
      <c r="BJ64" s="33"/>
      <c r="BK64" s="38"/>
      <c r="BL64" s="33" t="str">
        <f t="shared" si="14"/>
        <v>Not</v>
      </c>
      <c r="BM64" s="33" t="str">
        <f t="shared" si="15"/>
        <v>Not</v>
      </c>
      <c r="BN64" s="33" t="str">
        <f t="shared" si="16"/>
        <v>Not</v>
      </c>
      <c r="BO64" s="33"/>
      <c r="BP64" s="33"/>
      <c r="BQ64" s="5"/>
    </row>
    <row r="65" spans="1:68" x14ac:dyDescent="0.3">
      <c r="A65" s="17" t="s">
        <v>169</v>
      </c>
      <c r="B65" s="17" t="s">
        <v>170</v>
      </c>
      <c r="C65" s="6">
        <v>10</v>
      </c>
      <c r="D65" s="50">
        <v>2</v>
      </c>
      <c r="E65" s="50">
        <v>0</v>
      </c>
      <c r="F65" s="9">
        <f t="shared" si="3"/>
        <v>2</v>
      </c>
      <c r="G65" s="30">
        <f t="shared" ca="1" si="18"/>
        <v>11</v>
      </c>
      <c r="H65" s="6">
        <v>9</v>
      </c>
      <c r="I65" s="63">
        <v>10</v>
      </c>
      <c r="J65" s="6"/>
      <c r="K65" s="6"/>
      <c r="L65" s="21"/>
      <c r="M65" s="21"/>
      <c r="N65" s="21"/>
      <c r="O65" s="6"/>
      <c r="P65" s="6"/>
      <c r="Q65" s="6"/>
      <c r="R65" s="7"/>
      <c r="S65" s="6"/>
      <c r="T65" s="6">
        <v>2</v>
      </c>
      <c r="U65" s="6"/>
      <c r="V65" s="6"/>
      <c r="W65" s="26"/>
      <c r="X65" s="26"/>
      <c r="Y65" s="26">
        <v>0</v>
      </c>
      <c r="Z65" s="26"/>
      <c r="AA65" s="51"/>
      <c r="AB65" s="52">
        <v>1</v>
      </c>
      <c r="AC65" s="53"/>
      <c r="AD65" s="27"/>
      <c r="AE65" s="51"/>
      <c r="AF65" s="52"/>
      <c r="AG65" s="53"/>
      <c r="AH65" s="28"/>
      <c r="AI65" s="54"/>
      <c r="AJ65" s="8"/>
      <c r="AK65" s="55"/>
      <c r="AL65" s="27"/>
      <c r="AM65" s="54"/>
      <c r="AN65" s="8">
        <v>2</v>
      </c>
      <c r="AO65" s="26"/>
      <c r="AP65" s="25"/>
      <c r="AQ65" s="7">
        <f t="shared" si="2"/>
        <v>5</v>
      </c>
      <c r="AR65" s="24">
        <f t="shared" si="4"/>
        <v>26</v>
      </c>
      <c r="AS65" s="29"/>
      <c r="AT65" s="47">
        <f t="shared" si="5"/>
        <v>2</v>
      </c>
      <c r="AU65" s="47">
        <f t="shared" si="6"/>
        <v>14</v>
      </c>
      <c r="AV65" s="47">
        <f t="shared" si="7"/>
        <v>10</v>
      </c>
      <c r="AW65" s="47"/>
      <c r="AX65" s="47"/>
      <c r="AZ65" s="13">
        <f t="shared" si="8"/>
        <v>9.9997500062498426E-2</v>
      </c>
      <c r="BA65" s="13">
        <f t="shared" si="9"/>
        <v>0.39621781791527166</v>
      </c>
      <c r="BB65" s="13">
        <f t="shared" si="10"/>
        <v>0.28845543651961209</v>
      </c>
      <c r="BC65" s="13"/>
      <c r="BD65" s="13"/>
      <c r="BE65" s="35"/>
      <c r="BF65" s="33">
        <f t="shared" si="11"/>
        <v>0</v>
      </c>
      <c r="BG65" s="33">
        <f t="shared" si="12"/>
        <v>1</v>
      </c>
      <c r="BH65" s="33">
        <f t="shared" si="13"/>
        <v>1</v>
      </c>
      <c r="BI65" s="33"/>
      <c r="BJ65" s="33"/>
      <c r="BK65" s="38"/>
      <c r="BL65" s="33" t="str">
        <f t="shared" si="14"/>
        <v>Not</v>
      </c>
      <c r="BM65" s="33" t="str">
        <f t="shared" si="15"/>
        <v>Weak</v>
      </c>
      <c r="BN65" s="33" t="str">
        <f t="shared" si="16"/>
        <v>Weak</v>
      </c>
      <c r="BO65" s="33"/>
      <c r="BP65" s="33"/>
    </row>
    <row r="66" spans="1:68" x14ac:dyDescent="0.3">
      <c r="A66" s="17" t="s">
        <v>171</v>
      </c>
      <c r="B66" s="17" t="s">
        <v>172</v>
      </c>
      <c r="D66" s="50">
        <v>0</v>
      </c>
      <c r="E66" s="50">
        <v>0</v>
      </c>
      <c r="F66" s="9">
        <f t="shared" si="3"/>
        <v>0</v>
      </c>
      <c r="G66" s="69">
        <f t="shared" ca="1" si="18"/>
        <v>5</v>
      </c>
      <c r="H66" s="70">
        <v>5</v>
      </c>
      <c r="I66" s="63">
        <v>10</v>
      </c>
      <c r="S66" s="70">
        <v>3</v>
      </c>
      <c r="T66" s="71">
        <v>0</v>
      </c>
      <c r="AA66" s="51">
        <v>0</v>
      </c>
      <c r="AB66" s="52">
        <v>0</v>
      </c>
      <c r="AC66" s="53"/>
      <c r="AD66" s="1"/>
      <c r="AE66" s="54"/>
      <c r="AF66" s="8">
        <v>0</v>
      </c>
      <c r="AG66" s="55"/>
      <c r="AH66" s="1"/>
      <c r="AI66" s="51"/>
      <c r="AJ66" s="52"/>
      <c r="AK66" s="53"/>
      <c r="AL66" s="1"/>
      <c r="AM66" s="54"/>
      <c r="AN66" s="8">
        <v>3</v>
      </c>
      <c r="AO66" s="26"/>
      <c r="AP66" s="25"/>
      <c r="AQ66" s="7">
        <f t="shared" si="2"/>
        <v>6</v>
      </c>
      <c r="AR66" s="24">
        <f t="shared" si="4"/>
        <v>21</v>
      </c>
      <c r="AS66" s="29"/>
      <c r="AT66" s="47">
        <f t="shared" si="5"/>
        <v>3</v>
      </c>
      <c r="AU66" s="47">
        <f t="shared" si="6"/>
        <v>13</v>
      </c>
      <c r="AV66" s="47">
        <f t="shared" si="7"/>
        <v>5</v>
      </c>
      <c r="AW66" s="47"/>
      <c r="AX66" s="47"/>
      <c r="AZ66" s="13">
        <f t="shared" si="8"/>
        <v>0.14999625009374765</v>
      </c>
      <c r="BA66" s="13">
        <f t="shared" si="9"/>
        <v>0.36791654520703798</v>
      </c>
      <c r="BB66" s="13">
        <f t="shared" si="10"/>
        <v>0.14422771825980604</v>
      </c>
      <c r="BC66" s="13"/>
      <c r="BD66" s="13"/>
      <c r="BE66" s="35"/>
      <c r="BF66" s="33">
        <f t="shared" si="11"/>
        <v>0</v>
      </c>
      <c r="BG66" s="33">
        <f t="shared" si="12"/>
        <v>1</v>
      </c>
      <c r="BH66" s="33">
        <f t="shared" si="13"/>
        <v>0</v>
      </c>
      <c r="BI66" s="33"/>
      <c r="BJ66" s="33"/>
      <c r="BK66" s="38"/>
      <c r="BL66" s="33" t="str">
        <f t="shared" si="14"/>
        <v>Not</v>
      </c>
      <c r="BM66" s="33" t="str">
        <f t="shared" si="15"/>
        <v>Weak</v>
      </c>
      <c r="BN66" s="33" t="str">
        <f t="shared" si="16"/>
        <v>Not</v>
      </c>
      <c r="BO66" s="33"/>
      <c r="BP66" s="33"/>
    </row>
    <row r="67" spans="1:68" x14ac:dyDescent="0.3">
      <c r="A67" s="17" t="s">
        <v>173</v>
      </c>
      <c r="B67" s="17" t="s">
        <v>174</v>
      </c>
      <c r="D67" s="50">
        <v>10</v>
      </c>
      <c r="E67" s="50">
        <v>4</v>
      </c>
      <c r="F67" s="9">
        <f t="shared" si="3"/>
        <v>14</v>
      </c>
      <c r="G67" s="69">
        <f t="shared" ca="1" si="18"/>
        <v>18</v>
      </c>
      <c r="H67" s="70">
        <v>8</v>
      </c>
      <c r="I67" s="62">
        <v>8</v>
      </c>
      <c r="S67" s="70">
        <v>3</v>
      </c>
      <c r="T67" s="71">
        <v>3</v>
      </c>
      <c r="AA67" s="54">
        <v>0</v>
      </c>
      <c r="AB67" s="8">
        <v>1</v>
      </c>
      <c r="AC67" s="55">
        <v>0</v>
      </c>
      <c r="AD67" s="1"/>
      <c r="AE67" s="51"/>
      <c r="AF67" s="52"/>
      <c r="AG67" s="53"/>
      <c r="AH67" s="1"/>
      <c r="AI67" s="51"/>
      <c r="AJ67" s="52">
        <v>0</v>
      </c>
      <c r="AK67" s="53">
        <v>0</v>
      </c>
      <c r="AL67" s="1"/>
      <c r="AM67" s="54">
        <v>3</v>
      </c>
      <c r="AN67" s="8">
        <v>3</v>
      </c>
      <c r="AO67" s="26"/>
      <c r="AP67" s="26"/>
      <c r="AQ67" s="7">
        <f t="shared" si="2"/>
        <v>13</v>
      </c>
      <c r="AR67" s="24">
        <f t="shared" si="4"/>
        <v>43</v>
      </c>
      <c r="AS67" s="29"/>
      <c r="AT67" s="47">
        <f t="shared" si="5"/>
        <v>13</v>
      </c>
      <c r="AU67" s="47">
        <f t="shared" si="6"/>
        <v>14</v>
      </c>
      <c r="AV67" s="47">
        <f t="shared" si="7"/>
        <v>16</v>
      </c>
      <c r="AW67" s="47"/>
      <c r="AX67" s="47"/>
      <c r="AZ67" s="13">
        <f t="shared" si="8"/>
        <v>0.64998375040623979</v>
      </c>
      <c r="BA67" s="13">
        <f t="shared" si="9"/>
        <v>0.39621781791527166</v>
      </c>
      <c r="BB67" s="13">
        <f t="shared" si="10"/>
        <v>0.46152869843137934</v>
      </c>
      <c r="BC67" s="13"/>
      <c r="BD67" s="13"/>
      <c r="BE67" s="35"/>
      <c r="BF67" s="33">
        <f t="shared" si="11"/>
        <v>2</v>
      </c>
      <c r="BG67" s="33">
        <f t="shared" si="12"/>
        <v>1</v>
      </c>
      <c r="BH67" s="33">
        <f t="shared" si="13"/>
        <v>1</v>
      </c>
      <c r="BI67" s="33"/>
      <c r="BJ67" s="33"/>
      <c r="BK67" s="38"/>
      <c r="BL67" s="33" t="str">
        <f t="shared" si="14"/>
        <v>Att</v>
      </c>
      <c r="BM67" s="33" t="str">
        <f t="shared" si="15"/>
        <v>Weak</v>
      </c>
      <c r="BN67" s="33" t="str">
        <f t="shared" si="16"/>
        <v>Weak</v>
      </c>
      <c r="BO67" s="33"/>
      <c r="BP67" s="33"/>
    </row>
    <row r="68" spans="1:68" ht="15" thickBot="1" x14ac:dyDescent="0.35">
      <c r="A68" s="17" t="s">
        <v>175</v>
      </c>
      <c r="B68" s="17" t="s">
        <v>176</v>
      </c>
      <c r="D68" s="50">
        <v>9</v>
      </c>
      <c r="E68" s="50">
        <v>10</v>
      </c>
      <c r="F68" s="9">
        <f t="shared" si="3"/>
        <v>19</v>
      </c>
      <c r="G68" s="29">
        <f t="shared" ca="1" si="18"/>
        <v>19</v>
      </c>
      <c r="H68" s="29">
        <v>9</v>
      </c>
      <c r="I68" s="62">
        <v>9</v>
      </c>
      <c r="S68" s="70">
        <v>3</v>
      </c>
      <c r="T68" s="71">
        <v>2</v>
      </c>
      <c r="W68">
        <v>2</v>
      </c>
      <c r="Y68">
        <v>1.5</v>
      </c>
      <c r="AA68" s="58"/>
      <c r="AB68" s="59">
        <v>1.5</v>
      </c>
      <c r="AC68" s="60"/>
      <c r="AE68" s="58"/>
      <c r="AF68" s="59"/>
      <c r="AG68" s="60"/>
      <c r="AI68" s="58"/>
      <c r="AJ68" s="59"/>
      <c r="AK68" s="60"/>
      <c r="AM68" s="58">
        <v>4</v>
      </c>
      <c r="AN68" s="61"/>
      <c r="AO68" s="25"/>
      <c r="AP68" s="25"/>
      <c r="AQ68" s="7">
        <f t="shared" si="2"/>
        <v>14</v>
      </c>
      <c r="AR68" s="24">
        <f t="shared" si="4"/>
        <v>51</v>
      </c>
      <c r="AS68" s="29"/>
      <c r="AT68" s="47">
        <f t="shared" si="5"/>
        <v>14</v>
      </c>
      <c r="AU68" s="47">
        <f t="shared" si="6"/>
        <v>11</v>
      </c>
      <c r="AV68" s="47">
        <f t="shared" si="7"/>
        <v>26</v>
      </c>
      <c r="AW68" s="47"/>
      <c r="AX68" s="47"/>
      <c r="AZ68" s="13">
        <f t="shared" si="8"/>
        <v>0.699982500437489</v>
      </c>
      <c r="BA68" s="13">
        <f t="shared" si="9"/>
        <v>0.31131399979057056</v>
      </c>
      <c r="BB68" s="13">
        <f t="shared" si="10"/>
        <v>0.74998413495099137</v>
      </c>
      <c r="BC68" s="13"/>
      <c r="BD68" s="13"/>
      <c r="BE68" s="35"/>
      <c r="BF68" s="33">
        <f t="shared" si="11"/>
        <v>2</v>
      </c>
      <c r="BG68" s="33">
        <f t="shared" si="12"/>
        <v>1</v>
      </c>
      <c r="BH68" s="33">
        <f t="shared" si="13"/>
        <v>2</v>
      </c>
      <c r="BI68" s="33"/>
      <c r="BJ68" s="33"/>
      <c r="BK68" s="38"/>
      <c r="BL68" s="33" t="str">
        <f t="shared" si="14"/>
        <v>Att</v>
      </c>
      <c r="BM68" s="33" t="str">
        <f t="shared" si="15"/>
        <v>Weak</v>
      </c>
      <c r="BN68" s="33" t="str">
        <f t="shared" si="16"/>
        <v>Att</v>
      </c>
      <c r="BO68" s="33"/>
      <c r="BP68" s="33"/>
    </row>
    <row r="69" spans="1:68" x14ac:dyDescent="0.3">
      <c r="A69" s="17" t="s">
        <v>177</v>
      </c>
      <c r="B69" s="17" t="s">
        <v>178</v>
      </c>
      <c r="C69" s="6">
        <v>10</v>
      </c>
      <c r="D69" s="6">
        <v>0</v>
      </c>
      <c r="E69" s="6">
        <v>0</v>
      </c>
      <c r="F69" s="9">
        <f t="shared" si="3"/>
        <v>0</v>
      </c>
      <c r="G69" s="30">
        <f t="shared" ca="1" si="18"/>
        <v>8</v>
      </c>
      <c r="H69" s="6">
        <v>8</v>
      </c>
      <c r="I69" s="6">
        <v>0</v>
      </c>
      <c r="J69" s="6"/>
      <c r="K69" s="6"/>
      <c r="L69" s="21"/>
      <c r="M69" s="21"/>
      <c r="N69" s="21"/>
      <c r="O69" s="6"/>
      <c r="P69" s="6"/>
      <c r="Q69" s="6"/>
      <c r="R69" s="7"/>
      <c r="S69" s="6"/>
      <c r="T69" s="6"/>
      <c r="U69" s="6"/>
      <c r="V69" s="6"/>
      <c r="W69" s="26">
        <v>1</v>
      </c>
      <c r="X69" s="26">
        <v>0</v>
      </c>
      <c r="Y69" s="26"/>
      <c r="Z69" s="26"/>
      <c r="AA69" s="9"/>
      <c r="AB69" s="27">
        <v>2.5</v>
      </c>
      <c r="AC69" s="27"/>
      <c r="AD69" s="27"/>
      <c r="AE69" s="28"/>
      <c r="AF69" s="28"/>
      <c r="AG69" s="28"/>
      <c r="AH69" s="28"/>
      <c r="AI69" s="27">
        <v>3</v>
      </c>
      <c r="AJ69" s="27">
        <v>1</v>
      </c>
      <c r="AK69" s="27"/>
      <c r="AL69" s="27"/>
      <c r="AM69" s="28">
        <v>3</v>
      </c>
      <c r="AN69" s="28">
        <v>4</v>
      </c>
      <c r="AO69" s="28"/>
      <c r="AP69" s="49"/>
      <c r="AQ69" s="7">
        <f t="shared" si="2"/>
        <v>14.5</v>
      </c>
      <c r="AR69" s="24">
        <f t="shared" si="4"/>
        <v>22.5</v>
      </c>
      <c r="AS69" s="29"/>
      <c r="AT69" s="47">
        <f t="shared" si="5"/>
        <v>1</v>
      </c>
      <c r="AU69" s="47">
        <f t="shared" si="6"/>
        <v>5</v>
      </c>
      <c r="AV69" s="47">
        <f t="shared" si="7"/>
        <v>16.5</v>
      </c>
      <c r="AW69" s="47"/>
      <c r="AX69" s="47"/>
      <c r="AZ69" s="13">
        <f t="shared" si="8"/>
        <v>4.9998750031249213E-2</v>
      </c>
      <c r="BA69" s="13">
        <f t="shared" si="9"/>
        <v>0.14150636354116844</v>
      </c>
      <c r="BB69" s="13">
        <f t="shared" si="10"/>
        <v>0.47595147025735995</v>
      </c>
      <c r="BC69" s="13"/>
      <c r="BD69" s="13"/>
      <c r="BE69" s="35"/>
      <c r="BF69" s="33">
        <f t="shared" si="11"/>
        <v>0</v>
      </c>
      <c r="BG69" s="33">
        <f t="shared" si="12"/>
        <v>0</v>
      </c>
      <c r="BH69" s="33">
        <f t="shared" si="13"/>
        <v>1</v>
      </c>
      <c r="BI69" s="33"/>
      <c r="BJ69" s="33"/>
      <c r="BK69" s="38"/>
      <c r="BL69" s="33" t="str">
        <f t="shared" si="14"/>
        <v>Not</v>
      </c>
      <c r="BM69" s="33" t="str">
        <f t="shared" si="15"/>
        <v>Not</v>
      </c>
      <c r="BN69" s="33" t="str">
        <f t="shared" si="16"/>
        <v>Weak</v>
      </c>
      <c r="BO69" s="33"/>
      <c r="BP69" s="33"/>
    </row>
    <row r="70" spans="1:68" x14ac:dyDescent="0.3">
      <c r="A70" s="17" t="s">
        <v>179</v>
      </c>
      <c r="B70" s="17" t="s">
        <v>180</v>
      </c>
      <c r="C70" s="6">
        <v>10</v>
      </c>
      <c r="D70" s="6">
        <v>4</v>
      </c>
      <c r="E70" s="6">
        <v>1</v>
      </c>
      <c r="F70" s="9">
        <f t="shared" si="3"/>
        <v>5</v>
      </c>
      <c r="G70" s="30">
        <f t="shared" ref="G70:G73" si="19">LARGE(D70:F70,1)+LARGE(D70:F70,2)</f>
        <v>9</v>
      </c>
      <c r="H70" s="6">
        <v>8</v>
      </c>
      <c r="I70" s="6">
        <v>16</v>
      </c>
      <c r="J70" s="6"/>
      <c r="K70" s="6"/>
      <c r="L70" s="21"/>
      <c r="M70" s="21"/>
      <c r="N70" s="21"/>
      <c r="O70" s="6"/>
      <c r="P70" s="6"/>
      <c r="Q70" s="6"/>
      <c r="R70" s="7"/>
      <c r="S70" s="6">
        <v>3.5</v>
      </c>
      <c r="T70" s="6">
        <v>3</v>
      </c>
      <c r="U70" s="6"/>
      <c r="V70" s="6"/>
      <c r="W70" s="26">
        <v>3</v>
      </c>
      <c r="X70" s="26"/>
      <c r="Y70" s="26">
        <v>2</v>
      </c>
      <c r="Z70" s="26"/>
      <c r="AA70" s="9"/>
      <c r="AB70" s="27">
        <v>5</v>
      </c>
      <c r="AC70" s="27"/>
      <c r="AD70" s="27"/>
      <c r="AE70" s="28"/>
      <c r="AF70" s="28"/>
      <c r="AG70" s="28"/>
      <c r="AH70" s="28"/>
      <c r="AI70" s="27"/>
      <c r="AJ70" s="27"/>
      <c r="AK70" s="27"/>
      <c r="AL70" s="27"/>
      <c r="AM70" s="28">
        <v>0</v>
      </c>
      <c r="AN70" s="28">
        <v>4</v>
      </c>
      <c r="AO70" s="28"/>
      <c r="AP70" s="49"/>
      <c r="AQ70" s="7">
        <f t="shared" si="2"/>
        <v>20.5</v>
      </c>
      <c r="AR70" s="24">
        <f t="shared" si="4"/>
        <v>49.5</v>
      </c>
      <c r="AS70" s="29"/>
      <c r="AT70" s="47">
        <f t="shared" si="5"/>
        <v>10.5</v>
      </c>
      <c r="AU70" s="47">
        <f t="shared" si="6"/>
        <v>23</v>
      </c>
      <c r="AV70" s="47">
        <f t="shared" si="7"/>
        <v>16</v>
      </c>
      <c r="AW70" s="47"/>
      <c r="AX70" s="47"/>
      <c r="AZ70" s="13">
        <f t="shared" si="8"/>
        <v>0.52498687532811672</v>
      </c>
      <c r="BA70" s="13">
        <f t="shared" si="9"/>
        <v>0.65092927228937492</v>
      </c>
      <c r="BB70" s="13">
        <f t="shared" si="10"/>
        <v>0.46152869843137934</v>
      </c>
      <c r="BC70" s="13"/>
      <c r="BD70" s="13"/>
      <c r="BE70" s="35"/>
      <c r="BF70" s="33">
        <f t="shared" si="11"/>
        <v>2</v>
      </c>
      <c r="BG70" s="33">
        <f t="shared" si="12"/>
        <v>2</v>
      </c>
      <c r="BH70" s="33">
        <f t="shared" si="13"/>
        <v>1</v>
      </c>
      <c r="BI70" s="33"/>
      <c r="BJ70" s="33"/>
      <c r="BK70" s="38"/>
      <c r="BL70" s="33" t="str">
        <f t="shared" si="14"/>
        <v>Att</v>
      </c>
      <c r="BM70" s="33" t="str">
        <f t="shared" si="15"/>
        <v>Att</v>
      </c>
      <c r="BN70" s="33" t="str">
        <f t="shared" si="16"/>
        <v>Weak</v>
      </c>
      <c r="BO70" s="33"/>
      <c r="BP70" s="33"/>
    </row>
    <row r="71" spans="1:68" ht="28.8" x14ac:dyDescent="0.3">
      <c r="A71" s="17" t="s">
        <v>181</v>
      </c>
      <c r="B71" s="17" t="s">
        <v>182</v>
      </c>
      <c r="C71" s="6">
        <v>10</v>
      </c>
      <c r="D71" s="6">
        <v>10</v>
      </c>
      <c r="E71" s="6">
        <v>0</v>
      </c>
      <c r="F71" s="9">
        <f t="shared" si="3"/>
        <v>10</v>
      </c>
      <c r="G71" s="30">
        <f t="shared" si="19"/>
        <v>20</v>
      </c>
      <c r="H71" s="6">
        <v>7</v>
      </c>
      <c r="I71" s="6">
        <v>10</v>
      </c>
      <c r="J71" s="6"/>
      <c r="K71" s="6"/>
      <c r="L71" s="21"/>
      <c r="M71" s="21"/>
      <c r="N71" s="21"/>
      <c r="O71" s="6"/>
      <c r="P71" s="6"/>
      <c r="Q71" s="6"/>
      <c r="R71" s="7"/>
      <c r="S71" s="6">
        <v>3</v>
      </c>
      <c r="T71" s="6">
        <v>2</v>
      </c>
      <c r="U71" s="6"/>
      <c r="V71" s="6"/>
      <c r="W71" s="26"/>
      <c r="X71" s="26"/>
      <c r="Y71" s="26">
        <v>0</v>
      </c>
      <c r="Z71" s="26"/>
      <c r="AA71" s="6"/>
      <c r="AB71" s="27">
        <v>1</v>
      </c>
      <c r="AC71" s="27"/>
      <c r="AD71" s="27"/>
      <c r="AE71" s="28"/>
      <c r="AF71" s="28"/>
      <c r="AG71" s="28"/>
      <c r="AH71" s="28"/>
      <c r="AI71" s="27"/>
      <c r="AJ71" s="27">
        <v>2</v>
      </c>
      <c r="AK71" s="27"/>
      <c r="AL71" s="27"/>
      <c r="AM71" s="28"/>
      <c r="AN71" s="28">
        <v>4</v>
      </c>
      <c r="AO71" s="28"/>
      <c r="AP71" s="49"/>
      <c r="AQ71" s="7">
        <f t="shared" si="2"/>
        <v>12</v>
      </c>
      <c r="AR71" s="24">
        <f t="shared" si="4"/>
        <v>39</v>
      </c>
      <c r="AS71" s="29"/>
      <c r="AT71" s="47">
        <f t="shared" si="5"/>
        <v>13</v>
      </c>
      <c r="AU71" s="47">
        <f t="shared" si="6"/>
        <v>18</v>
      </c>
      <c r="AV71" s="47">
        <f t="shared" si="7"/>
        <v>8</v>
      </c>
      <c r="AW71" s="47"/>
      <c r="AX71" s="47"/>
      <c r="AZ71" s="13">
        <f t="shared" si="8"/>
        <v>0.64998375040623979</v>
      </c>
      <c r="BA71" s="13">
        <f t="shared" si="9"/>
        <v>0.50942290874820639</v>
      </c>
      <c r="BB71" s="13">
        <f t="shared" si="10"/>
        <v>0.23076434921568967</v>
      </c>
      <c r="BC71" s="13"/>
      <c r="BD71" s="13"/>
      <c r="BE71" s="35"/>
      <c r="BF71" s="33">
        <f t="shared" si="11"/>
        <v>2</v>
      </c>
      <c r="BG71" s="33">
        <f t="shared" si="12"/>
        <v>2</v>
      </c>
      <c r="BH71" s="33">
        <f t="shared" si="13"/>
        <v>0</v>
      </c>
      <c r="BI71" s="33"/>
      <c r="BJ71" s="33"/>
      <c r="BK71" s="38"/>
      <c r="BL71" s="33" t="str">
        <f t="shared" si="14"/>
        <v>Att</v>
      </c>
      <c r="BM71" s="33" t="str">
        <f t="shared" si="15"/>
        <v>Att</v>
      </c>
      <c r="BN71" s="33" t="str">
        <f t="shared" si="16"/>
        <v>Not</v>
      </c>
      <c r="BO71" s="33"/>
      <c r="BP71" s="33"/>
    </row>
    <row r="72" spans="1:68" x14ac:dyDescent="0.3">
      <c r="A72" s="17" t="s">
        <v>183</v>
      </c>
      <c r="B72" s="17" t="s">
        <v>184</v>
      </c>
      <c r="C72" s="6">
        <v>10</v>
      </c>
      <c r="D72" s="6">
        <v>10</v>
      </c>
      <c r="E72" s="6">
        <v>0</v>
      </c>
      <c r="F72" s="9">
        <f t="shared" si="3"/>
        <v>10</v>
      </c>
      <c r="G72" s="30">
        <f t="shared" si="19"/>
        <v>20</v>
      </c>
      <c r="H72" s="6">
        <v>8</v>
      </c>
      <c r="I72" s="6">
        <v>12.5</v>
      </c>
      <c r="J72" s="6"/>
      <c r="K72" s="6"/>
      <c r="L72" s="21"/>
      <c r="M72" s="21"/>
      <c r="N72" s="21"/>
      <c r="O72" s="6"/>
      <c r="P72" s="6"/>
      <c r="Q72" s="6"/>
      <c r="R72" s="7"/>
      <c r="S72" s="6">
        <v>5</v>
      </c>
      <c r="T72" s="6">
        <v>4</v>
      </c>
      <c r="U72" s="6"/>
      <c r="V72" s="6"/>
      <c r="W72" s="26">
        <v>1</v>
      </c>
      <c r="X72" s="26"/>
      <c r="Y72" s="26">
        <v>1</v>
      </c>
      <c r="Z72" s="26"/>
      <c r="AA72" s="6"/>
      <c r="AB72" s="27">
        <v>5</v>
      </c>
      <c r="AC72" s="27"/>
      <c r="AD72" s="27"/>
      <c r="AE72" s="28"/>
      <c r="AF72" s="28"/>
      <c r="AG72" s="28"/>
      <c r="AH72" s="28"/>
      <c r="AI72" s="27"/>
      <c r="AJ72" s="27"/>
      <c r="AK72" s="27"/>
      <c r="AL72" s="27"/>
      <c r="AM72" s="28"/>
      <c r="AN72" s="28">
        <v>4</v>
      </c>
      <c r="AO72" s="28"/>
      <c r="AP72" s="49"/>
      <c r="AQ72" s="7">
        <f t="shared" si="2"/>
        <v>20</v>
      </c>
      <c r="AR72" s="24">
        <f t="shared" si="4"/>
        <v>50.5</v>
      </c>
      <c r="AS72" s="29"/>
      <c r="AT72" s="47">
        <f t="shared" si="5"/>
        <v>16</v>
      </c>
      <c r="AU72" s="47">
        <f t="shared" si="6"/>
        <v>20.5</v>
      </c>
      <c r="AV72" s="47">
        <f t="shared" si="7"/>
        <v>14</v>
      </c>
      <c r="AW72" s="47"/>
      <c r="AX72" s="47"/>
      <c r="AZ72" s="13">
        <f t="shared" si="8"/>
        <v>0.79998000049998741</v>
      </c>
      <c r="BA72" s="13">
        <f t="shared" si="9"/>
        <v>0.5801760905187906</v>
      </c>
      <c r="BB72" s="13">
        <f t="shared" si="10"/>
        <v>0.40383761112745692</v>
      </c>
      <c r="BC72" s="13"/>
      <c r="BD72" s="13"/>
      <c r="BE72" s="35"/>
      <c r="BF72" s="33">
        <f t="shared" si="11"/>
        <v>2</v>
      </c>
      <c r="BG72" s="33">
        <f t="shared" si="12"/>
        <v>2</v>
      </c>
      <c r="BH72" s="33">
        <f t="shared" si="13"/>
        <v>1</v>
      </c>
      <c r="BI72" s="33"/>
      <c r="BJ72" s="33"/>
      <c r="BK72" s="38"/>
      <c r="BL72" s="33" t="str">
        <f t="shared" si="14"/>
        <v>Att</v>
      </c>
      <c r="BM72" s="33" t="str">
        <f t="shared" si="15"/>
        <v>Att</v>
      </c>
      <c r="BN72" s="33" t="str">
        <f t="shared" si="16"/>
        <v>Weak</v>
      </c>
      <c r="BO72" s="33"/>
      <c r="BP72" s="33"/>
    </row>
    <row r="73" spans="1:68" x14ac:dyDescent="0.3">
      <c r="A73" s="17" t="s">
        <v>185</v>
      </c>
      <c r="B73" s="17" t="s">
        <v>28</v>
      </c>
      <c r="C73" s="6">
        <v>10</v>
      </c>
      <c r="D73" s="6">
        <v>10</v>
      </c>
      <c r="E73" s="6">
        <v>4</v>
      </c>
      <c r="F73" s="9">
        <f t="shared" si="3"/>
        <v>14</v>
      </c>
      <c r="G73" s="30">
        <f t="shared" si="19"/>
        <v>24</v>
      </c>
      <c r="H73" s="6">
        <v>9</v>
      </c>
      <c r="I73" s="6">
        <v>14</v>
      </c>
      <c r="J73" s="6"/>
      <c r="K73" s="6"/>
      <c r="L73" s="21"/>
      <c r="M73" s="21"/>
      <c r="N73" s="21"/>
      <c r="O73" s="6"/>
      <c r="P73" s="6"/>
      <c r="Q73" s="6"/>
      <c r="R73" s="7"/>
      <c r="S73" s="6">
        <v>4.5</v>
      </c>
      <c r="T73" s="6">
        <v>4</v>
      </c>
      <c r="U73" s="6"/>
      <c r="V73" s="6"/>
      <c r="W73" s="26"/>
      <c r="X73" s="26"/>
      <c r="Y73" s="26"/>
      <c r="Z73" s="26"/>
      <c r="AA73" s="6"/>
      <c r="AB73" s="27">
        <v>4</v>
      </c>
      <c r="AC73" s="27"/>
      <c r="AD73" s="27"/>
      <c r="AE73" s="28"/>
      <c r="AF73" s="28"/>
      <c r="AG73" s="28"/>
      <c r="AH73" s="28"/>
      <c r="AI73" s="27"/>
      <c r="AJ73" s="27"/>
      <c r="AK73" s="27"/>
      <c r="AL73" s="27"/>
      <c r="AM73" s="28">
        <v>0</v>
      </c>
      <c r="AN73" s="28">
        <v>4</v>
      </c>
      <c r="AO73" s="28"/>
      <c r="AP73" s="49"/>
      <c r="AQ73" s="7">
        <f t="shared" si="2"/>
        <v>16.5</v>
      </c>
      <c r="AR73" s="24">
        <f t="shared" si="4"/>
        <v>53.5</v>
      </c>
      <c r="AS73" s="29"/>
      <c r="AT73" s="47">
        <f t="shared" si="5"/>
        <v>14.5</v>
      </c>
      <c r="AU73" s="47">
        <f t="shared" si="6"/>
        <v>22</v>
      </c>
      <c r="AV73" s="47">
        <f t="shared" si="7"/>
        <v>17</v>
      </c>
      <c r="AW73" s="47"/>
      <c r="AX73" s="47"/>
      <c r="AZ73" s="13">
        <f t="shared" si="8"/>
        <v>0.72498187545311354</v>
      </c>
      <c r="BA73" s="13">
        <f t="shared" si="9"/>
        <v>0.62262799958114112</v>
      </c>
      <c r="BB73" s="13">
        <f t="shared" si="10"/>
        <v>0.49037424208334052</v>
      </c>
      <c r="BC73" s="13"/>
      <c r="BD73" s="13"/>
      <c r="BE73" s="35"/>
      <c r="BF73" s="33">
        <f t="shared" si="11"/>
        <v>2</v>
      </c>
      <c r="BG73" s="33">
        <f t="shared" si="12"/>
        <v>2</v>
      </c>
      <c r="BH73" s="33">
        <f t="shared" si="13"/>
        <v>1</v>
      </c>
      <c r="BI73" s="33"/>
      <c r="BJ73" s="33"/>
      <c r="BK73" s="38"/>
      <c r="BL73" s="33" t="str">
        <f t="shared" si="14"/>
        <v>Att</v>
      </c>
      <c r="BM73" s="33" t="str">
        <f t="shared" si="15"/>
        <v>Att</v>
      </c>
      <c r="BN73" s="33" t="str">
        <f t="shared" si="16"/>
        <v>Weak</v>
      </c>
      <c r="BO73" s="33"/>
      <c r="BP73" s="33"/>
    </row>
    <row r="74" spans="1:68" x14ac:dyDescent="0.3">
      <c r="A74" s="17" t="s">
        <v>186</v>
      </c>
      <c r="B74" s="17" t="s">
        <v>29</v>
      </c>
      <c r="D74" s="70">
        <v>10</v>
      </c>
      <c r="E74" s="70">
        <v>10</v>
      </c>
      <c r="F74" s="9">
        <f t="shared" ref="F74:F76" si="20">SUM(D74:E74)</f>
        <v>20</v>
      </c>
      <c r="H74" s="29">
        <v>9</v>
      </c>
      <c r="I74" s="29">
        <v>20</v>
      </c>
      <c r="S74" s="70">
        <v>5</v>
      </c>
      <c r="T74" s="70">
        <v>4</v>
      </c>
      <c r="W74" s="72">
        <v>2</v>
      </c>
      <c r="X74">
        <v>1.5</v>
      </c>
      <c r="Y74" s="72">
        <v>4</v>
      </c>
      <c r="AB74" s="78">
        <v>5</v>
      </c>
      <c r="AC74" s="1"/>
      <c r="AD74" s="1"/>
      <c r="AE74" s="1"/>
      <c r="AF74" s="1"/>
      <c r="AG74" s="1"/>
      <c r="AH74" s="1"/>
      <c r="AI74" s="1"/>
      <c r="AJ74" s="1"/>
      <c r="AK74" s="1"/>
      <c r="AL74" s="78"/>
      <c r="AM74" s="78">
        <v>6</v>
      </c>
      <c r="AN74" s="78">
        <v>3</v>
      </c>
      <c r="AO74" s="78"/>
      <c r="AP74" s="78"/>
      <c r="AQ74" s="7">
        <f t="shared" si="2"/>
        <v>30.5</v>
      </c>
      <c r="AR74" s="24">
        <f t="shared" si="4"/>
        <v>79.5</v>
      </c>
      <c r="AS74" s="29"/>
      <c r="AT74" s="47">
        <f t="shared" si="5"/>
        <v>18.5</v>
      </c>
      <c r="AU74" s="47">
        <f t="shared" si="6"/>
        <v>27</v>
      </c>
      <c r="AV74" s="47">
        <f t="shared" si="7"/>
        <v>34</v>
      </c>
      <c r="AW74" s="77"/>
      <c r="AX74" s="77"/>
      <c r="AZ74" s="13">
        <f t="shared" si="8"/>
        <v>0.92497687557811048</v>
      </c>
      <c r="BA74" s="13">
        <f t="shared" si="9"/>
        <v>0.76413436312230965</v>
      </c>
      <c r="BB74" s="13">
        <f t="shared" si="10"/>
        <v>0.98074848416668103</v>
      </c>
      <c r="BC74" s="35"/>
      <c r="BD74" s="35"/>
      <c r="BE74" s="35"/>
      <c r="BF74" s="33">
        <f t="shared" si="11"/>
        <v>2</v>
      </c>
      <c r="BG74" s="33">
        <f t="shared" si="12"/>
        <v>2</v>
      </c>
      <c r="BH74" s="33">
        <f t="shared" si="13"/>
        <v>2</v>
      </c>
      <c r="BI74" s="38"/>
      <c r="BJ74" s="38"/>
      <c r="BK74" s="38"/>
      <c r="BL74" s="33" t="str">
        <f t="shared" si="14"/>
        <v>Att</v>
      </c>
      <c r="BM74" s="33" t="str">
        <f t="shared" si="15"/>
        <v>Att</v>
      </c>
      <c r="BN74" s="33" t="str">
        <f t="shared" si="16"/>
        <v>Att</v>
      </c>
      <c r="BO74" s="38"/>
      <c r="BP74" s="38"/>
    </row>
    <row r="75" spans="1:68" x14ac:dyDescent="0.3">
      <c r="A75" s="17" t="s">
        <v>187</v>
      </c>
      <c r="B75" s="17" t="s">
        <v>30</v>
      </c>
      <c r="D75" s="70">
        <v>10</v>
      </c>
      <c r="E75" s="70">
        <v>10</v>
      </c>
      <c r="F75" s="9">
        <f t="shared" si="20"/>
        <v>20</v>
      </c>
      <c r="H75" s="29">
        <v>10</v>
      </c>
      <c r="I75" s="29">
        <v>11</v>
      </c>
      <c r="S75" s="70">
        <v>1.5</v>
      </c>
      <c r="T75" s="70">
        <v>4</v>
      </c>
      <c r="AA75">
        <v>0</v>
      </c>
      <c r="AB75" s="78">
        <v>5</v>
      </c>
      <c r="AC75" s="78"/>
      <c r="AD75" s="78"/>
      <c r="AE75" s="78"/>
      <c r="AF75" s="78"/>
      <c r="AG75" s="78"/>
      <c r="AH75" s="78"/>
      <c r="AI75" s="78">
        <v>0</v>
      </c>
      <c r="AJ75" s="78">
        <v>3</v>
      </c>
      <c r="AK75" s="78"/>
      <c r="AL75" s="78"/>
      <c r="AM75" s="78">
        <v>0</v>
      </c>
      <c r="AN75" s="78">
        <v>4</v>
      </c>
      <c r="AO75" s="78"/>
      <c r="AP75" s="78"/>
      <c r="AQ75" s="7">
        <f t="shared" si="2"/>
        <v>17.5</v>
      </c>
      <c r="AR75" s="24">
        <f t="shared" si="4"/>
        <v>58.5</v>
      </c>
      <c r="AS75" s="29"/>
      <c r="AT75" s="33">
        <f t="shared" si="5"/>
        <v>11.5</v>
      </c>
      <c r="AU75" s="47">
        <f t="shared" si="6"/>
        <v>22</v>
      </c>
      <c r="AV75" s="47">
        <f t="shared" si="7"/>
        <v>25</v>
      </c>
      <c r="AW75" s="77"/>
      <c r="AX75" s="77"/>
      <c r="AZ75" s="13">
        <f t="shared" si="8"/>
        <v>0.57498562535936593</v>
      </c>
      <c r="BA75" s="13">
        <f t="shared" si="9"/>
        <v>0.62262799958114112</v>
      </c>
      <c r="BB75" s="13">
        <f t="shared" si="10"/>
        <v>0.72113859129903024</v>
      </c>
      <c r="BC75" s="35"/>
      <c r="BD75" s="35"/>
      <c r="BE75" s="35"/>
      <c r="BF75" s="33">
        <f t="shared" si="11"/>
        <v>2</v>
      </c>
      <c r="BG75" s="33">
        <f t="shared" si="12"/>
        <v>2</v>
      </c>
      <c r="BH75" s="33">
        <f t="shared" si="13"/>
        <v>2</v>
      </c>
      <c r="BI75" s="38"/>
      <c r="BJ75" s="38"/>
      <c r="BK75" s="38"/>
      <c r="BL75" s="33" t="str">
        <f t="shared" si="14"/>
        <v>Att</v>
      </c>
      <c r="BM75" s="33" t="str">
        <f t="shared" si="15"/>
        <v>Att</v>
      </c>
      <c r="BN75" s="33" t="str">
        <f t="shared" si="16"/>
        <v>Att</v>
      </c>
      <c r="BO75" s="38"/>
      <c r="BP75" s="38"/>
    </row>
    <row r="76" spans="1:68" x14ac:dyDescent="0.3">
      <c r="A76" s="17" t="s">
        <v>188</v>
      </c>
      <c r="B76" s="17" t="s">
        <v>31</v>
      </c>
      <c r="D76" s="29">
        <v>0</v>
      </c>
      <c r="E76" s="29">
        <v>0</v>
      </c>
      <c r="F76" s="9">
        <f t="shared" si="20"/>
        <v>0</v>
      </c>
      <c r="G76" s="29"/>
      <c r="H76" s="29">
        <v>7</v>
      </c>
      <c r="I76" s="29">
        <v>18</v>
      </c>
      <c r="S76">
        <v>3</v>
      </c>
      <c r="T76">
        <v>1</v>
      </c>
      <c r="AA76">
        <v>0</v>
      </c>
      <c r="AB76">
        <v>1.5</v>
      </c>
      <c r="AE76">
        <v>0.5</v>
      </c>
      <c r="AF76">
        <v>1.5</v>
      </c>
      <c r="AG76">
        <v>0</v>
      </c>
      <c r="AN76">
        <v>2</v>
      </c>
      <c r="AQ76" s="7">
        <f t="shared" si="2"/>
        <v>9.5</v>
      </c>
      <c r="AR76" s="24">
        <f t="shared" si="4"/>
        <v>34.5</v>
      </c>
      <c r="AS76" s="29"/>
      <c r="AT76" s="33">
        <f t="shared" si="5"/>
        <v>3</v>
      </c>
      <c r="AU76" s="47">
        <f t="shared" si="6"/>
        <v>23</v>
      </c>
      <c r="AV76" s="47">
        <f t="shared" si="7"/>
        <v>8.5</v>
      </c>
      <c r="AW76" s="77"/>
      <c r="AX76" s="77"/>
      <c r="AZ76" s="13">
        <f t="shared" si="8"/>
        <v>0.14999625009374765</v>
      </c>
      <c r="BA76" s="13">
        <f t="shared" si="9"/>
        <v>0.65092927228937492</v>
      </c>
      <c r="BB76" s="13">
        <f t="shared" si="10"/>
        <v>0.24518712104167026</v>
      </c>
      <c r="BC76" s="35"/>
      <c r="BD76" s="35"/>
      <c r="BE76" s="35"/>
      <c r="BF76" s="33">
        <f t="shared" si="11"/>
        <v>0</v>
      </c>
      <c r="BG76" s="33">
        <f t="shared" si="12"/>
        <v>2</v>
      </c>
      <c r="BH76" s="33">
        <f t="shared" si="13"/>
        <v>0</v>
      </c>
      <c r="BI76" s="38"/>
      <c r="BJ76" s="38"/>
      <c r="BK76" s="38"/>
      <c r="BL76" s="33" t="str">
        <f t="shared" si="14"/>
        <v>Not</v>
      </c>
      <c r="BM76" s="33" t="str">
        <f t="shared" si="15"/>
        <v>Att</v>
      </c>
      <c r="BN76" s="33" t="str">
        <f t="shared" si="16"/>
        <v>Not</v>
      </c>
      <c r="BO76" s="38"/>
      <c r="BP76" s="38"/>
    </row>
    <row r="77" spans="1:68" x14ac:dyDescent="0.3">
      <c r="A77" s="17"/>
      <c r="B77" s="17"/>
      <c r="C77" s="29"/>
      <c r="D77" s="70"/>
      <c r="E77" s="70"/>
      <c r="F77" s="9"/>
      <c r="G77" s="73"/>
      <c r="J77" s="29"/>
      <c r="K77" s="29"/>
      <c r="L77" s="74"/>
      <c r="M77" s="74"/>
      <c r="N77" s="74"/>
      <c r="O77" s="29"/>
      <c r="P77" s="29"/>
      <c r="Q77" s="29"/>
      <c r="R77" s="34"/>
      <c r="S77" s="70"/>
      <c r="T77" s="70"/>
      <c r="U77" s="29"/>
      <c r="V77" s="29"/>
      <c r="W77" s="72"/>
      <c r="X77" s="79"/>
      <c r="Y77" s="72"/>
      <c r="Z77" s="79"/>
      <c r="AA77" s="29"/>
      <c r="AB77" s="75"/>
      <c r="AC77" s="75"/>
      <c r="AD77" s="75"/>
      <c r="AE77" s="76"/>
      <c r="AF77" s="76"/>
      <c r="AG77" s="76"/>
      <c r="AH77" s="76"/>
      <c r="AI77" s="75"/>
      <c r="AJ77" s="75"/>
      <c r="AK77" s="75"/>
      <c r="AL77" s="75"/>
      <c r="AM77" s="76"/>
      <c r="AN77" s="76"/>
      <c r="AO77" s="76"/>
      <c r="AP77" s="80"/>
      <c r="AQ77" s="34"/>
      <c r="AR77" s="29"/>
      <c r="AS77" s="29"/>
      <c r="AT77" s="38"/>
      <c r="AU77" s="77"/>
      <c r="AV77" s="77"/>
      <c r="AW77" s="77"/>
      <c r="AX77" s="77"/>
      <c r="AZ77" s="35"/>
      <c r="BA77" s="35"/>
      <c r="BB77" s="35"/>
      <c r="BC77" s="35"/>
      <c r="BD77" s="35"/>
      <c r="BE77" s="35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</row>
    <row r="78" spans="1:68" x14ac:dyDescent="0.3">
      <c r="A78" s="17"/>
      <c r="B78" s="17"/>
      <c r="C78" s="29"/>
      <c r="D78" s="70"/>
      <c r="E78" s="70"/>
      <c r="F78" s="9"/>
      <c r="G78" s="73"/>
      <c r="J78" s="29"/>
      <c r="K78" s="29"/>
      <c r="L78" s="74"/>
      <c r="M78" s="74"/>
      <c r="N78" s="74"/>
      <c r="O78" s="29"/>
      <c r="P78" s="29"/>
      <c r="Q78" s="29"/>
      <c r="R78" s="34"/>
      <c r="S78" s="70"/>
      <c r="T78" s="70"/>
      <c r="U78" s="29"/>
      <c r="V78" s="29"/>
      <c r="W78" s="72"/>
      <c r="X78" s="79"/>
      <c r="Y78" s="72"/>
      <c r="Z78" s="79"/>
      <c r="AA78" s="29"/>
      <c r="AB78" s="75"/>
      <c r="AC78" s="75"/>
      <c r="AD78" s="75"/>
      <c r="AE78" s="76"/>
      <c r="AF78" s="76"/>
      <c r="AG78" s="76"/>
      <c r="AH78" s="76"/>
      <c r="AI78" s="75"/>
      <c r="AJ78" s="75"/>
      <c r="AK78" s="75"/>
      <c r="AL78" s="75"/>
      <c r="AM78" s="76"/>
      <c r="AN78" s="76"/>
      <c r="AO78" s="76"/>
      <c r="AP78" s="80"/>
      <c r="AQ78" s="34"/>
      <c r="AR78" s="29"/>
      <c r="AS78" s="29"/>
      <c r="AT78" s="38"/>
      <c r="AU78" s="77"/>
      <c r="AV78" s="77"/>
      <c r="AW78" s="77"/>
      <c r="AX78" s="77"/>
      <c r="AZ78" s="35"/>
      <c r="BA78" s="35"/>
      <c r="BB78" s="35"/>
      <c r="BC78" s="35"/>
      <c r="BD78" s="35"/>
      <c r="BE78" s="35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</row>
    <row r="79" spans="1:68" x14ac:dyDescent="0.3">
      <c r="A79" s="17"/>
      <c r="B79" s="17"/>
      <c r="D79" s="70"/>
      <c r="E79" s="70"/>
      <c r="F79" s="9"/>
      <c r="S79" s="70"/>
      <c r="T79" s="70"/>
      <c r="W79" s="72"/>
      <c r="Y79" s="72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</row>
    <row r="80" spans="1:68" ht="14.4" customHeight="1" x14ac:dyDescent="0.3">
      <c r="A80" s="17"/>
      <c r="B80" s="17"/>
      <c r="D80" s="70"/>
      <c r="E80" s="70"/>
      <c r="F80" s="9"/>
      <c r="S80" s="70"/>
      <c r="T80" s="70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03" t="s">
        <v>36</v>
      </c>
      <c r="AR80" s="103"/>
      <c r="AS80" s="103"/>
      <c r="AT80" s="103"/>
      <c r="AU80" s="103"/>
      <c r="AV80" s="103"/>
      <c r="AW80" s="103"/>
      <c r="AX80" s="103"/>
      <c r="AY80" s="103"/>
      <c r="AZ80" s="33">
        <f>COUNT(AZ15:AZ73)</f>
        <v>59</v>
      </c>
      <c r="BA80" s="33">
        <f t="shared" ref="BA80:BB80" si="21">COUNT(BA15:BA73)</f>
        <v>59</v>
      </c>
      <c r="BB80" s="33">
        <f t="shared" si="21"/>
        <v>59</v>
      </c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</row>
    <row r="81" spans="1:68" ht="14.4" customHeight="1" x14ac:dyDescent="0.3">
      <c r="A81" s="17"/>
      <c r="B81" s="17"/>
      <c r="D81" s="29"/>
      <c r="E81" s="29"/>
      <c r="F81" s="9"/>
      <c r="G81" s="29"/>
      <c r="AQ81" s="103" t="s">
        <v>37</v>
      </c>
      <c r="AR81" s="103"/>
      <c r="AS81" s="103"/>
      <c r="AT81" s="103"/>
      <c r="AU81" s="103"/>
      <c r="AV81" s="103"/>
      <c r="AW81" s="103"/>
      <c r="AX81" s="103"/>
      <c r="AY81" s="103"/>
      <c r="AZ81" s="33">
        <f>COUNTIF(AZ15:AZ73,"&gt;=25%")</f>
        <v>31</v>
      </c>
      <c r="BA81" s="33">
        <f>COUNTIF(BA15:BA73,"&gt;=25%")</f>
        <v>46</v>
      </c>
      <c r="BB81" s="33">
        <f>COUNTIF(BB15:BB73,"&gt;=25%")</f>
        <v>43</v>
      </c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</row>
    <row r="82" spans="1:68" x14ac:dyDescent="0.3">
      <c r="AQ82" s="103" t="s">
        <v>38</v>
      </c>
      <c r="AR82" s="103"/>
      <c r="AS82" s="103"/>
      <c r="AT82" s="103"/>
      <c r="AU82" s="103"/>
      <c r="AV82" s="103"/>
      <c r="AW82" s="103"/>
      <c r="AX82" s="103"/>
      <c r="AY82" s="103"/>
      <c r="AZ82" s="13">
        <f>AZ81/(AZ80)</f>
        <v>0.52542372881355937</v>
      </c>
      <c r="BA82" s="13">
        <f>BA81/(BA80)</f>
        <v>0.77966101694915257</v>
      </c>
      <c r="BB82" s="13">
        <f>BB81/(BB80)</f>
        <v>0.72881355932203384</v>
      </c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</row>
  </sheetData>
  <mergeCells count="26">
    <mergeCell ref="AQ80:AY80"/>
    <mergeCell ref="AQ81:AY81"/>
    <mergeCell ref="AQ82:AY82"/>
    <mergeCell ref="S11:V11"/>
    <mergeCell ref="AM11:AP11"/>
    <mergeCell ref="AI11:AL11"/>
    <mergeCell ref="AE11:AH11"/>
    <mergeCell ref="AA11:AD11"/>
    <mergeCell ref="W11:Z11"/>
    <mergeCell ref="AT10:AX11"/>
    <mergeCell ref="S10:AQ10"/>
    <mergeCell ref="AQ11:AQ13"/>
    <mergeCell ref="AR10:AR13"/>
    <mergeCell ref="BL10:BP11"/>
    <mergeCell ref="AZ10:BD11"/>
    <mergeCell ref="BF10:BJ11"/>
    <mergeCell ref="T2:T3"/>
    <mergeCell ref="U2:AF2"/>
    <mergeCell ref="I1:O1"/>
    <mergeCell ref="I11:K11"/>
    <mergeCell ref="A10:A14"/>
    <mergeCell ref="B10:B14"/>
    <mergeCell ref="I10:R10"/>
    <mergeCell ref="L11:N11"/>
    <mergeCell ref="R11:R13"/>
    <mergeCell ref="O11:Q1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DMS-Spring2023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Shahid Md. Asif Iqbal</cp:lastModifiedBy>
  <cp:lastPrinted>2023-05-20T06:16:18Z</cp:lastPrinted>
  <dcterms:created xsi:type="dcterms:W3CDTF">2022-05-29T15:06:08Z</dcterms:created>
  <dcterms:modified xsi:type="dcterms:W3CDTF">2024-07-06T11:17:17Z</dcterms:modified>
</cp:coreProperties>
</file>