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5.ADAL 40\"/>
    </mc:Choice>
  </mc:AlternateContent>
  <xr:revisionPtr revIDLastSave="0" documentId="13_ncr:1_{53E40E76-2F99-4E6F-951F-718BAD3C5B2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DAL_A_Spring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6+Sox8VZQBKFWxxGahMfb9tGMhv1DmTzGxoczToP28="/>
    </ext>
  </extLst>
</workbook>
</file>

<file path=xl/calcChain.xml><?xml version="1.0" encoding="utf-8"?>
<calcChain xmlns="http://schemas.openxmlformats.org/spreadsheetml/2006/main">
  <c r="AS16" i="1" l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T15" i="1"/>
  <c r="AS15" i="1"/>
  <c r="AA43" i="1"/>
  <c r="Z43" i="1"/>
  <c r="Y43" i="1"/>
  <c r="P43" i="1"/>
  <c r="W43" i="1" s="1"/>
  <c r="X43" i="1" s="1"/>
  <c r="M43" i="1"/>
  <c r="AA42" i="1"/>
  <c r="Z42" i="1"/>
  <c r="Y42" i="1"/>
  <c r="P42" i="1"/>
  <c r="W42" i="1" s="1"/>
  <c r="X42" i="1" s="1"/>
  <c r="M42" i="1"/>
  <c r="AA41" i="1"/>
  <c r="Z41" i="1"/>
  <c r="Y41" i="1"/>
  <c r="P41" i="1"/>
  <c r="W41" i="1" s="1"/>
  <c r="X41" i="1" s="1"/>
  <c r="M41" i="1"/>
  <c r="AA40" i="1"/>
  <c r="Z40" i="1"/>
  <c r="Y40" i="1"/>
  <c r="P40" i="1"/>
  <c r="W40" i="1" s="1"/>
  <c r="X40" i="1" s="1"/>
  <c r="M40" i="1"/>
  <c r="AA39" i="1"/>
  <c r="Z39" i="1"/>
  <c r="Y39" i="1"/>
  <c r="P39" i="1"/>
  <c r="W39" i="1" s="1"/>
  <c r="X39" i="1" s="1"/>
  <c r="M39" i="1"/>
  <c r="AA38" i="1"/>
  <c r="Z38" i="1"/>
  <c r="Y38" i="1"/>
  <c r="P38" i="1"/>
  <c r="W38" i="1" s="1"/>
  <c r="X38" i="1" s="1"/>
  <c r="M38" i="1"/>
  <c r="AA37" i="1"/>
  <c r="Z37" i="1"/>
  <c r="Y37" i="1"/>
  <c r="P37" i="1"/>
  <c r="W37" i="1" s="1"/>
  <c r="X37" i="1" s="1"/>
  <c r="M37" i="1"/>
  <c r="AA36" i="1"/>
  <c r="Z36" i="1"/>
  <c r="Y36" i="1"/>
  <c r="P36" i="1"/>
  <c r="W36" i="1" s="1"/>
  <c r="X36" i="1" s="1"/>
  <c r="M36" i="1"/>
  <c r="AA35" i="1"/>
  <c r="Z35" i="1"/>
  <c r="Y35" i="1"/>
  <c r="P35" i="1"/>
  <c r="W35" i="1" s="1"/>
  <c r="X35" i="1" s="1"/>
  <c r="M35" i="1"/>
  <c r="AA34" i="1"/>
  <c r="Z34" i="1"/>
  <c r="Y34" i="1"/>
  <c r="P34" i="1"/>
  <c r="W34" i="1" s="1"/>
  <c r="X34" i="1" s="1"/>
  <c r="M34" i="1"/>
  <c r="AA33" i="1"/>
  <c r="Z33" i="1"/>
  <c r="Y33" i="1"/>
  <c r="P33" i="1"/>
  <c r="W33" i="1" s="1"/>
  <c r="X33" i="1" s="1"/>
  <c r="M33" i="1"/>
  <c r="AA32" i="1"/>
  <c r="Z32" i="1"/>
  <c r="Y32" i="1"/>
  <c r="P32" i="1"/>
  <c r="W32" i="1" s="1"/>
  <c r="X32" i="1" s="1"/>
  <c r="M32" i="1"/>
  <c r="AA31" i="1"/>
  <c r="Z31" i="1"/>
  <c r="Y31" i="1"/>
  <c r="P31" i="1"/>
  <c r="W31" i="1" s="1"/>
  <c r="X31" i="1" s="1"/>
  <c r="M31" i="1"/>
  <c r="AA30" i="1"/>
  <c r="Z30" i="1"/>
  <c r="Y30" i="1"/>
  <c r="P30" i="1"/>
  <c r="W30" i="1" s="1"/>
  <c r="X30" i="1" s="1"/>
  <c r="M30" i="1"/>
  <c r="AA29" i="1"/>
  <c r="Z29" i="1"/>
  <c r="Y29" i="1"/>
  <c r="P29" i="1"/>
  <c r="W29" i="1" s="1"/>
  <c r="X29" i="1" s="1"/>
  <c r="M29" i="1"/>
  <c r="AA28" i="1"/>
  <c r="Z28" i="1"/>
  <c r="Y28" i="1"/>
  <c r="P28" i="1"/>
  <c r="W28" i="1" s="1"/>
  <c r="X28" i="1" s="1"/>
  <c r="M28" i="1"/>
  <c r="AE27" i="1"/>
  <c r="AJ27" i="1" s="1"/>
  <c r="AO27" i="1" s="1"/>
  <c r="AA27" i="1"/>
  <c r="Z27" i="1"/>
  <c r="Y27" i="1"/>
  <c r="P27" i="1"/>
  <c r="M27" i="1"/>
  <c r="W27" i="1" s="1"/>
  <c r="X27" i="1" s="1"/>
  <c r="AE26" i="1"/>
  <c r="AJ26" i="1" s="1"/>
  <c r="AO26" i="1" s="1"/>
  <c r="AA26" i="1"/>
  <c r="Z26" i="1"/>
  <c r="Y26" i="1"/>
  <c r="P26" i="1"/>
  <c r="M26" i="1"/>
  <c r="AE25" i="1"/>
  <c r="AJ25" i="1" s="1"/>
  <c r="AO25" i="1" s="1"/>
  <c r="AA25" i="1"/>
  <c r="Z25" i="1"/>
  <c r="Y25" i="1"/>
  <c r="P25" i="1"/>
  <c r="M25" i="1"/>
  <c r="G25" i="1"/>
  <c r="AA24" i="1"/>
  <c r="Z24" i="1"/>
  <c r="W24" i="1"/>
  <c r="X24" i="1" s="1"/>
  <c r="P24" i="1"/>
  <c r="G24" i="1"/>
  <c r="F24" i="1"/>
  <c r="M24" i="1" s="1"/>
  <c r="AA23" i="1"/>
  <c r="Z23" i="1"/>
  <c r="Y23" i="1"/>
  <c r="W23" i="1"/>
  <c r="X23" i="1" s="1"/>
  <c r="P23" i="1"/>
  <c r="M23" i="1"/>
  <c r="G23" i="1"/>
  <c r="F23" i="1"/>
  <c r="AD22" i="1"/>
  <c r="AI22" i="1" s="1"/>
  <c r="AN22" i="1" s="1"/>
  <c r="AA22" i="1"/>
  <c r="Z22" i="1"/>
  <c r="Y22" i="1"/>
  <c r="P22" i="1"/>
  <c r="G22" i="1"/>
  <c r="M22" i="1" s="1"/>
  <c r="W22" i="1" s="1"/>
  <c r="X22" i="1" s="1"/>
  <c r="AO21" i="1"/>
  <c r="AD21" i="1"/>
  <c r="AI21" i="1" s="1"/>
  <c r="AN21" i="1" s="1"/>
  <c r="AA21" i="1"/>
  <c r="Z21" i="1"/>
  <c r="P21" i="1"/>
  <c r="G21" i="1"/>
  <c r="AE21" i="1" s="1"/>
  <c r="AJ21" i="1" s="1"/>
  <c r="F21" i="1"/>
  <c r="AE20" i="1"/>
  <c r="AJ20" i="1" s="1"/>
  <c r="AO20" i="1" s="1"/>
  <c r="AD20" i="1"/>
  <c r="AI20" i="1" s="1"/>
  <c r="AN20" i="1" s="1"/>
  <c r="AA20" i="1"/>
  <c r="Y20" i="1"/>
  <c r="P20" i="1"/>
  <c r="G20" i="1"/>
  <c r="Z20" i="1" s="1"/>
  <c r="F20" i="1"/>
  <c r="AI19" i="1"/>
  <c r="AN19" i="1" s="1"/>
  <c r="AD19" i="1"/>
  <c r="AA19" i="1"/>
  <c r="Y19" i="1"/>
  <c r="P19" i="1"/>
  <c r="G19" i="1"/>
  <c r="Z19" i="1" s="1"/>
  <c r="F19" i="1"/>
  <c r="M19" i="1" s="1"/>
  <c r="W19" i="1" s="1"/>
  <c r="X19" i="1" s="1"/>
  <c r="AA18" i="1"/>
  <c r="Z18" i="1"/>
  <c r="Y18" i="1"/>
  <c r="X18" i="1"/>
  <c r="P18" i="1"/>
  <c r="G18" i="1"/>
  <c r="F18" i="1"/>
  <c r="M18" i="1" s="1"/>
  <c r="W18" i="1" s="1"/>
  <c r="AO16" i="1"/>
  <c r="AD16" i="1"/>
  <c r="AI16" i="1" s="1"/>
  <c r="AN16" i="1" s="1"/>
  <c r="AA16" i="1"/>
  <c r="Z16" i="1"/>
  <c r="P16" i="1"/>
  <c r="G16" i="1"/>
  <c r="AE16" i="1" s="1"/>
  <c r="AJ16" i="1" s="1"/>
  <c r="F16" i="1"/>
  <c r="AE15" i="1"/>
  <c r="AD15" i="1"/>
  <c r="AA15" i="1"/>
  <c r="Y15" i="1"/>
  <c r="P15" i="1"/>
  <c r="G15" i="1"/>
  <c r="Z15" i="1" s="1"/>
  <c r="F15" i="1"/>
  <c r="AP14" i="1"/>
  <c r="AO14" i="1"/>
  <c r="AN14" i="1"/>
  <c r="AK14" i="1"/>
  <c r="AJ14" i="1"/>
  <c r="AI14" i="1"/>
  <c r="AF14" i="1"/>
  <c r="AE14" i="1"/>
  <c r="AD14" i="1"/>
  <c r="AA14" i="1"/>
  <c r="Z14" i="1"/>
  <c r="Y14" i="1"/>
  <c r="P14" i="1"/>
  <c r="W14" i="1" s="1"/>
  <c r="X14" i="1" s="1"/>
  <c r="M14" i="1"/>
  <c r="O6" i="1"/>
  <c r="O5" i="1"/>
  <c r="AF25" i="1" s="1"/>
  <c r="AK25" i="1" s="1"/>
  <c r="AP25" i="1" s="1"/>
  <c r="B5" i="1"/>
  <c r="O4" i="1"/>
  <c r="AE43" i="1" s="1"/>
  <c r="AJ43" i="1" s="1"/>
  <c r="AO43" i="1" s="1"/>
  <c r="O3" i="1"/>
  <c r="AD43" i="1" s="1"/>
  <c r="AI43" i="1" s="1"/>
  <c r="AN43" i="1" s="1"/>
  <c r="AF15" i="1" l="1"/>
  <c r="AF20" i="1"/>
  <c r="AK20" i="1" s="1"/>
  <c r="AP20" i="1" s="1"/>
  <c r="M15" i="1"/>
  <c r="W15" i="1" s="1"/>
  <c r="X15" i="1" s="1"/>
  <c r="Y16" i="1"/>
  <c r="M16" i="1"/>
  <c r="W16" i="1" s="1"/>
  <c r="X16" i="1" s="1"/>
  <c r="M20" i="1"/>
  <c r="W20" i="1" s="1"/>
  <c r="X20" i="1" s="1"/>
  <c r="Y21" i="1"/>
  <c r="M21" i="1"/>
  <c r="W21" i="1" s="1"/>
  <c r="X21" i="1" s="1"/>
  <c r="W26" i="1"/>
  <c r="X26" i="1" s="1"/>
  <c r="W25" i="1"/>
  <c r="X25" i="1" s="1"/>
  <c r="AF24" i="1"/>
  <c r="AK24" i="1" s="1"/>
  <c r="AP24" i="1" s="1"/>
  <c r="AF23" i="1"/>
  <c r="AK23" i="1" s="1"/>
  <c r="AP23" i="1" s="1"/>
  <c r="AF18" i="1"/>
  <c r="AK18" i="1" s="1"/>
  <c r="AP18" i="1" s="1"/>
  <c r="AF41" i="1"/>
  <c r="AK41" i="1" s="1"/>
  <c r="AP41" i="1" s="1"/>
  <c r="AF40" i="1"/>
  <c r="AK40" i="1" s="1"/>
  <c r="AP40" i="1" s="1"/>
  <c r="AF39" i="1"/>
  <c r="AK39" i="1" s="1"/>
  <c r="AP39" i="1" s="1"/>
  <c r="AF38" i="1"/>
  <c r="AK38" i="1" s="1"/>
  <c r="AP38" i="1" s="1"/>
  <c r="AF32" i="1"/>
  <c r="AK32" i="1" s="1"/>
  <c r="AP32" i="1" s="1"/>
  <c r="AF30" i="1"/>
  <c r="AK30" i="1" s="1"/>
  <c r="AP30" i="1" s="1"/>
  <c r="AF28" i="1"/>
  <c r="AK28" i="1" s="1"/>
  <c r="AP28" i="1" s="1"/>
  <c r="AF27" i="1"/>
  <c r="AK27" i="1" s="1"/>
  <c r="AP27" i="1" s="1"/>
  <c r="AF22" i="1"/>
  <c r="AK22" i="1" s="1"/>
  <c r="AP22" i="1" s="1"/>
  <c r="AF43" i="1"/>
  <c r="AK43" i="1" s="1"/>
  <c r="AP43" i="1" s="1"/>
  <c r="AF37" i="1"/>
  <c r="AK37" i="1" s="1"/>
  <c r="AP37" i="1" s="1"/>
  <c r="AF35" i="1"/>
  <c r="AK35" i="1" s="1"/>
  <c r="AP35" i="1" s="1"/>
  <c r="AF34" i="1"/>
  <c r="AK34" i="1" s="1"/>
  <c r="AP34" i="1" s="1"/>
  <c r="AF29" i="1"/>
  <c r="AK29" i="1" s="1"/>
  <c r="AP29" i="1" s="1"/>
  <c r="AF26" i="1"/>
  <c r="AK26" i="1" s="1"/>
  <c r="AP26" i="1" s="1"/>
  <c r="AF21" i="1"/>
  <c r="AK21" i="1" s="1"/>
  <c r="AP21" i="1" s="1"/>
  <c r="AF16" i="1"/>
  <c r="AK16" i="1" s="1"/>
  <c r="AP16" i="1" s="1"/>
  <c r="AF42" i="1"/>
  <c r="AK42" i="1" s="1"/>
  <c r="AP42" i="1" s="1"/>
  <c r="AF36" i="1"/>
  <c r="AK36" i="1" s="1"/>
  <c r="AP36" i="1" s="1"/>
  <c r="AF33" i="1"/>
  <c r="AK33" i="1" s="1"/>
  <c r="AP33" i="1" s="1"/>
  <c r="AF31" i="1"/>
  <c r="AK31" i="1" s="1"/>
  <c r="AP31" i="1" s="1"/>
  <c r="AF19" i="1"/>
  <c r="AK19" i="1" s="1"/>
  <c r="AP19" i="1" s="1"/>
  <c r="AJ15" i="1"/>
  <c r="AO15" i="1" s="1"/>
  <c r="AI15" i="1"/>
  <c r="AN15" i="1" s="1"/>
  <c r="AD18" i="1"/>
  <c r="AI18" i="1" s="1"/>
  <c r="AN18" i="1" s="1"/>
  <c r="AE22" i="1"/>
  <c r="AJ22" i="1" s="1"/>
  <c r="AO22" i="1" s="1"/>
  <c r="Y24" i="1"/>
  <c r="O8" i="1"/>
  <c r="P5" i="1" s="1"/>
  <c r="AE18" i="1"/>
  <c r="AJ18" i="1" s="1"/>
  <c r="AO18" i="1" s="1"/>
  <c r="AD23" i="1"/>
  <c r="AI23" i="1" s="1"/>
  <c r="AN23" i="1" s="1"/>
  <c r="AE23" i="1"/>
  <c r="AJ23" i="1" s="1"/>
  <c r="AO23" i="1" s="1"/>
  <c r="AE19" i="1"/>
  <c r="AJ19" i="1" s="1"/>
  <c r="AO19" i="1" s="1"/>
  <c r="AD24" i="1"/>
  <c r="AI24" i="1" s="1"/>
  <c r="AN24" i="1" s="1"/>
  <c r="AE24" i="1"/>
  <c r="AJ24" i="1" s="1"/>
  <c r="AO24" i="1" s="1"/>
  <c r="AD25" i="1"/>
  <c r="AI25" i="1" s="1"/>
  <c r="AN25" i="1" s="1"/>
  <c r="AD26" i="1"/>
  <c r="AI26" i="1" s="1"/>
  <c r="AN26" i="1" s="1"/>
  <c r="AD27" i="1"/>
  <c r="AI27" i="1" s="1"/>
  <c r="AN27" i="1" s="1"/>
  <c r="AD28" i="1"/>
  <c r="AI28" i="1" s="1"/>
  <c r="AN28" i="1" s="1"/>
  <c r="AD29" i="1"/>
  <c r="AI29" i="1" s="1"/>
  <c r="AN29" i="1" s="1"/>
  <c r="AD30" i="1"/>
  <c r="AI30" i="1" s="1"/>
  <c r="AN30" i="1" s="1"/>
  <c r="AD31" i="1"/>
  <c r="AI31" i="1" s="1"/>
  <c r="AN31" i="1" s="1"/>
  <c r="AD32" i="1"/>
  <c r="AI32" i="1" s="1"/>
  <c r="AN32" i="1" s="1"/>
  <c r="AD33" i="1"/>
  <c r="AI33" i="1" s="1"/>
  <c r="AN33" i="1" s="1"/>
  <c r="AD34" i="1"/>
  <c r="AI34" i="1" s="1"/>
  <c r="AN34" i="1" s="1"/>
  <c r="AD35" i="1"/>
  <c r="AI35" i="1" s="1"/>
  <c r="AN35" i="1" s="1"/>
  <c r="AD36" i="1"/>
  <c r="AI36" i="1" s="1"/>
  <c r="AN36" i="1" s="1"/>
  <c r="AD37" i="1"/>
  <c r="AI37" i="1" s="1"/>
  <c r="AN37" i="1" s="1"/>
  <c r="AD38" i="1"/>
  <c r="AI38" i="1" s="1"/>
  <c r="AN38" i="1" s="1"/>
  <c r="AD39" i="1"/>
  <c r="AI39" i="1" s="1"/>
  <c r="AN39" i="1" s="1"/>
  <c r="AD40" i="1"/>
  <c r="AI40" i="1" s="1"/>
  <c r="AN40" i="1" s="1"/>
  <c r="AD41" i="1"/>
  <c r="AI41" i="1" s="1"/>
  <c r="AN41" i="1" s="1"/>
  <c r="AD42" i="1"/>
  <c r="AI42" i="1" s="1"/>
  <c r="AN42" i="1" s="1"/>
  <c r="AE28" i="1"/>
  <c r="AJ28" i="1" s="1"/>
  <c r="AO28" i="1" s="1"/>
  <c r="AE29" i="1"/>
  <c r="AJ29" i="1" s="1"/>
  <c r="AO29" i="1" s="1"/>
  <c r="AE30" i="1"/>
  <c r="AJ30" i="1" s="1"/>
  <c r="AO30" i="1" s="1"/>
  <c r="AE31" i="1"/>
  <c r="AJ31" i="1" s="1"/>
  <c r="AO31" i="1" s="1"/>
  <c r="AE32" i="1"/>
  <c r="AJ32" i="1" s="1"/>
  <c r="AO32" i="1" s="1"/>
  <c r="AE33" i="1"/>
  <c r="AJ33" i="1" s="1"/>
  <c r="AO33" i="1" s="1"/>
  <c r="AE34" i="1"/>
  <c r="AJ34" i="1" s="1"/>
  <c r="AO34" i="1" s="1"/>
  <c r="AE35" i="1"/>
  <c r="AJ35" i="1" s="1"/>
  <c r="AO35" i="1" s="1"/>
  <c r="AE36" i="1"/>
  <c r="AJ36" i="1" s="1"/>
  <c r="AO36" i="1" s="1"/>
  <c r="AE37" i="1"/>
  <c r="AJ37" i="1" s="1"/>
  <c r="AO37" i="1" s="1"/>
  <c r="AE38" i="1"/>
  <c r="AJ38" i="1" s="1"/>
  <c r="AO38" i="1" s="1"/>
  <c r="AE39" i="1"/>
  <c r="AJ39" i="1" s="1"/>
  <c r="AO39" i="1" s="1"/>
  <c r="AE40" i="1"/>
  <c r="AJ40" i="1" s="1"/>
  <c r="AO40" i="1" s="1"/>
  <c r="AE41" i="1"/>
  <c r="AJ41" i="1" s="1"/>
  <c r="AO41" i="1" s="1"/>
  <c r="AE42" i="1"/>
  <c r="AJ42" i="1" s="1"/>
  <c r="AO42" i="1" s="1"/>
  <c r="P3" i="1" l="1"/>
  <c r="AE48" i="1"/>
  <c r="AE49" i="1" s="1"/>
  <c r="AD47" i="1"/>
  <c r="AE47" i="1"/>
  <c r="P4" i="1"/>
  <c r="P6" i="1"/>
  <c r="AD48" i="1"/>
  <c r="AD49" i="1" s="1"/>
  <c r="AF48" i="1"/>
  <c r="AF49" i="1" s="1"/>
  <c r="AK15" i="1"/>
  <c r="AP15" i="1" s="1"/>
  <c r="AF47" i="1"/>
  <c r="P8" i="1" l="1"/>
</calcChain>
</file>

<file path=xl/sharedStrings.xml><?xml version="1.0" encoding="utf-8"?>
<sst xmlns="http://schemas.openxmlformats.org/spreadsheetml/2006/main" count="144" uniqueCount="110">
  <si>
    <t>Course Code</t>
  </si>
  <si>
    <t>CSE 226</t>
  </si>
  <si>
    <t xml:space="preserve">        CO-Question Matrix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</si>
  <si>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</si>
  <si>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</si>
  <si>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</si>
  <si>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</si>
  <si>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</si>
  <si>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</si>
  <si>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</si>
  <si>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</si>
  <si>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</si>
  <si>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</si>
  <si>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</si>
  <si>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</si>
  <si>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Course Title</t>
  </si>
  <si>
    <t xml:space="preserve">Algorithm Design and Analysis Laboratory(ADAL) </t>
  </si>
  <si>
    <t>Perf</t>
  </si>
  <si>
    <t>Exam</t>
  </si>
  <si>
    <t>quiz,viva</t>
  </si>
  <si>
    <t>Report</t>
  </si>
  <si>
    <t>Total</t>
  </si>
  <si>
    <t>%</t>
  </si>
  <si>
    <t>CO1</t>
  </si>
  <si>
    <t>√</t>
  </si>
  <si>
    <t>Section</t>
  </si>
  <si>
    <t>A</t>
  </si>
  <si>
    <t>CO2</t>
  </si>
  <si>
    <t>Session</t>
  </si>
  <si>
    <t>Spring 2023</t>
  </si>
  <si>
    <t>CO3</t>
  </si>
  <si>
    <t>No of students</t>
  </si>
  <si>
    <t>Roll</t>
  </si>
  <si>
    <t>Students' Name</t>
  </si>
  <si>
    <t>Attendance</t>
  </si>
  <si>
    <t>Class Performance</t>
  </si>
  <si>
    <t>Sub-
 Total (Best Two)</t>
  </si>
  <si>
    <t>Sub-
Total</t>
  </si>
  <si>
    <t>Quiz</t>
  </si>
  <si>
    <t>Viva</t>
  </si>
  <si>
    <t>Sub-Total</t>
  </si>
  <si>
    <t>CO Attainment</t>
  </si>
  <si>
    <t>CO Attainment (%)</t>
  </si>
  <si>
    <t>QUICK SORT
KNAPSACK
MATRIX CHAIN
DIJKSTRA</t>
  </si>
  <si>
    <t>QUES1</t>
  </si>
  <si>
    <t>QUES2</t>
  </si>
  <si>
    <t>Content (50%)</t>
  </si>
  <si>
    <t>Writing skill (50%)</t>
  </si>
  <si>
    <t>1703310201522-</t>
  </si>
  <si>
    <t>Mohammad Nesar Ahmed</t>
  </si>
  <si>
    <t>1803410201596-</t>
  </si>
  <si>
    <t>Mohammad Yahya Khalid</t>
  </si>
  <si>
    <t>1803510201731-</t>
  </si>
  <si>
    <t>Iftekhar Shahed Iftu</t>
  </si>
  <si>
    <t>1903710201950-</t>
  </si>
  <si>
    <t>A M Wakibuddin</t>
  </si>
  <si>
    <t>1903710202036-</t>
  </si>
  <si>
    <t>Miraj Uddin</t>
  </si>
  <si>
    <t>2103910202102-</t>
  </si>
  <si>
    <t>Abdul Kayum</t>
  </si>
  <si>
    <t>2103910202127-</t>
  </si>
  <si>
    <t>MOHAMMAD OSMAN GANI</t>
  </si>
  <si>
    <t>2104010202153-</t>
  </si>
  <si>
    <t>NUSRAT NOWSHIN</t>
  </si>
  <si>
    <t>2104010202157-</t>
  </si>
  <si>
    <t>Achintha Sen Tuhin</t>
  </si>
  <si>
    <t>2104010202158-</t>
  </si>
  <si>
    <t>Mehedi Hassan</t>
  </si>
  <si>
    <t>2104010202160-</t>
  </si>
  <si>
    <t>Aurpita Barua</t>
  </si>
  <si>
    <t>2104010202161-</t>
  </si>
  <si>
    <t>Fariha Ibnat</t>
  </si>
  <si>
    <t>2104010202162-</t>
  </si>
  <si>
    <t>RAYANUL KADER CHOWDHURY ABID</t>
  </si>
  <si>
    <t>2104010202163-</t>
  </si>
  <si>
    <t>Nusrat Warida Saima</t>
  </si>
  <si>
    <t>2104010202164-</t>
  </si>
  <si>
    <t>Sandipon Das Gupta</t>
  </si>
  <si>
    <t>2104010202165-</t>
  </si>
  <si>
    <t>Bobi Barua</t>
  </si>
  <si>
    <t>2104010202166-</t>
  </si>
  <si>
    <t>Shajibul Hasan Soaib</t>
  </si>
  <si>
    <t>2104010202167-</t>
  </si>
  <si>
    <t>Joy Chakma</t>
  </si>
  <si>
    <t>2104010202168-</t>
  </si>
  <si>
    <t>Md. Samian Rashid</t>
  </si>
  <si>
    <t>2104010202169-</t>
  </si>
  <si>
    <t>Meherun Nesa Mumu</t>
  </si>
  <si>
    <t>2104010202170-</t>
  </si>
  <si>
    <t>Umme Salma Mumu</t>
  </si>
  <si>
    <t>2104010202173-</t>
  </si>
  <si>
    <t>Md. Hasibul Hossain</t>
  </si>
  <si>
    <t>2104010202174-</t>
  </si>
  <si>
    <t>Abdul Mutaleb</t>
  </si>
  <si>
    <t>2104010202176-</t>
  </si>
  <si>
    <t>Pranta Chowdhury</t>
  </si>
  <si>
    <t>2104010202177-</t>
  </si>
  <si>
    <t>Tasnim Akter Sumaiya</t>
  </si>
  <si>
    <t>2104010202180-</t>
  </si>
  <si>
    <t>Rinve Barua Babla</t>
  </si>
  <si>
    <t>2104010202181-</t>
  </si>
  <si>
    <t>Borsha Das</t>
  </si>
  <si>
    <t>2104010202182-</t>
  </si>
  <si>
    <t>Tanjina Tabassum Chowdhury Jehan</t>
  </si>
  <si>
    <t>2104010202185-</t>
  </si>
  <si>
    <t>Punam Barua Onni</t>
  </si>
  <si>
    <t># Students Attempted CO</t>
  </si>
  <si>
    <t># Students Achieved CO</t>
  </si>
  <si>
    <t>% Students Achieved CO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</si>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</sst>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2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1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color theme="1"/>
      <name val="Times New Roman"/>
      <family val="1"/>
    </font>
    <font>
      <b/>
      <i/>
      <sz val="14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4" xfId="0" applyFont="1" applyBorder="1"/>
    <xf numFmtId="0" fontId="6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6" xfId="0" applyFont="1" applyBorder="1"/>
    <xf numFmtId="0" fontId="8" fillId="0" borderId="7" xfId="0" applyFont="1" applyBorder="1" applyAlignment="1">
      <alignment horizontal="center"/>
    </xf>
    <xf numFmtId="9" fontId="5" fillId="0" borderId="6" xfId="0" applyNumberFormat="1" applyFont="1" applyBorder="1"/>
    <xf numFmtId="9" fontId="3" fillId="0" borderId="4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5" fillId="0" borderId="7" xfId="0" applyFont="1" applyBorder="1"/>
    <xf numFmtId="9" fontId="5" fillId="0" borderId="7" xfId="0" applyNumberFormat="1" applyFont="1" applyBorder="1"/>
    <xf numFmtId="0" fontId="7" fillId="0" borderId="4" xfId="0" applyFont="1" applyBorder="1" applyAlignment="1">
      <alignment horizontal="center"/>
    </xf>
    <xf numFmtId="0" fontId="5" fillId="0" borderId="1" xfId="0" applyFont="1" applyBorder="1"/>
    <xf numFmtId="0" fontId="9" fillId="0" borderId="4" xfId="0" applyFont="1" applyBorder="1"/>
    <xf numFmtId="9" fontId="5" fillId="0" borderId="3" xfId="0" applyNumberFormat="1" applyFont="1" applyBorder="1"/>
    <xf numFmtId="9" fontId="5" fillId="0" borderId="4" xfId="0" applyNumberFormat="1" applyFont="1" applyBorder="1"/>
    <xf numFmtId="0" fontId="1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9" fontId="5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/>
    </xf>
    <xf numFmtId="0" fontId="13" fillId="0" borderId="13" xfId="0" applyFont="1" applyBorder="1" applyAlignment="1">
      <alignment horizontal="center" vertical="center" textRotation="90"/>
    </xf>
    <xf numFmtId="0" fontId="13" fillId="0" borderId="10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textRotation="90"/>
    </xf>
    <xf numFmtId="0" fontId="11" fillId="0" borderId="8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 wrapText="1"/>
    </xf>
    <xf numFmtId="0" fontId="11" fillId="0" borderId="0" xfId="0" applyFont="1" applyAlignment="1">
      <alignment horizontal="center" vertical="center" textRotation="90"/>
    </xf>
    <xf numFmtId="0" fontId="14" fillId="0" borderId="8" xfId="0" applyFont="1" applyBorder="1" applyAlignment="1">
      <alignment horizontal="center" vertical="center" textRotation="90"/>
    </xf>
    <xf numFmtId="9" fontId="11" fillId="0" borderId="6" xfId="0" applyNumberFormat="1" applyFont="1" applyBorder="1" applyAlignment="1">
      <alignment horizontal="center" vertical="center" wrapText="1"/>
    </xf>
    <xf numFmtId="9" fontId="11" fillId="0" borderId="5" xfId="0" applyNumberFormat="1" applyFont="1" applyBorder="1" applyAlignment="1">
      <alignment horizontal="center" vertical="center" wrapText="1"/>
    </xf>
    <xf numFmtId="9" fontId="11" fillId="0" borderId="4" xfId="0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9" fontId="11" fillId="0" borderId="4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4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1" fillId="0" borderId="18" xfId="0" applyFont="1" applyBorder="1" applyAlignment="1">
      <alignment horizontal="right" wrapText="1"/>
    </xf>
    <xf numFmtId="0" fontId="11" fillId="0" borderId="18" xfId="0" applyFont="1" applyBorder="1"/>
    <xf numFmtId="0" fontId="16" fillId="3" borderId="19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1" fillId="0" borderId="20" xfId="0" applyFont="1" applyBorder="1"/>
    <xf numFmtId="0" fontId="16" fillId="3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64" fontId="13" fillId="0" borderId="4" xfId="0" applyNumberFormat="1" applyFont="1" applyBorder="1" applyAlignment="1">
      <alignment vertical="center" wrapText="1"/>
    </xf>
    <xf numFmtId="0" fontId="16" fillId="3" borderId="23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left" wrapText="1"/>
    </xf>
    <xf numFmtId="0" fontId="11" fillId="0" borderId="20" xfId="0" applyFont="1" applyBorder="1" applyAlignment="1">
      <alignment horizontal="right" wrapText="1"/>
    </xf>
    <xf numFmtId="0" fontId="11" fillId="0" borderId="5" xfId="0" applyFont="1" applyBorder="1" applyAlignment="1">
      <alignment horizontal="center"/>
    </xf>
    <xf numFmtId="0" fontId="13" fillId="4" borderId="16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9" fontId="3" fillId="4" borderId="25" xfId="0" applyNumberFormat="1" applyFont="1" applyFill="1" applyBorder="1" applyAlignment="1">
      <alignment horizontal="center" vertical="center"/>
    </xf>
    <xf numFmtId="9" fontId="3" fillId="4" borderId="4" xfId="0" applyNumberFormat="1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 vertical="top"/>
    </xf>
    <xf numFmtId="1" fontId="3" fillId="0" borderId="4" xfId="0" applyNumberFormat="1" applyFont="1" applyBorder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0" fillId="0" borderId="10" xfId="0" applyFont="1" applyBorder="1" applyAlignment="1">
      <alignment horizontal="center" vertical="center" textRotation="90" wrapText="1"/>
    </xf>
    <xf numFmtId="0" fontId="4" fillId="0" borderId="8" xfId="0" applyFont="1" applyBorder="1"/>
    <xf numFmtId="0" fontId="10" fillId="0" borderId="11" xfId="0" applyFont="1" applyBorder="1" applyAlignment="1">
      <alignment horizontal="center" vertical="center" textRotation="90" wrapText="1"/>
    </xf>
    <xf numFmtId="0" fontId="4" fillId="0" borderId="14" xfId="0" applyFont="1" applyBorder="1"/>
    <xf numFmtId="0" fontId="4" fillId="0" borderId="5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9" fontId="10" fillId="0" borderId="12" xfId="0" applyNumberFormat="1" applyFont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4" fillId="0" borderId="9" xfId="0" applyFont="1" applyBorder="1"/>
    <xf numFmtId="0" fontId="4" fillId="0" borderId="6" xfId="0" applyFont="1" applyBorder="1"/>
    <xf numFmtId="9" fontId="7" fillId="0" borderId="11" xfId="0" applyNumberFormat="1" applyFont="1" applyBorder="1" applyAlignment="1">
      <alignment horizontal="center" vertical="center"/>
    </xf>
    <xf numFmtId="0" fontId="4" fillId="0" borderId="15" xfId="0" applyFont="1" applyBorder="1"/>
    <xf numFmtId="0" fontId="11" fillId="0" borderId="14" xfId="0" applyFont="1" applyBorder="1" applyAlignment="1">
      <alignment horizontal="center" vertical="center" textRotation="90"/>
    </xf>
    <xf numFmtId="0" fontId="4" fillId="0" borderId="7" xfId="0" applyFont="1" applyBorder="1"/>
    <xf numFmtId="0" fontId="13" fillId="0" borderId="12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2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226: Algorithm Design and Analysis Laboratory(ADAL) 
SECTION A - Spring 2023</a:t>
            </a:r>
          </a:p>
        </c:rich>
      </c:tx>
      <c:layout>
        <c:manualLayout>
          <c:xMode val="edge"/>
          <c:yMode val="edge"/>
          <c:x val="0.1077362501633"/>
          <c:y val="2.7510316368638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7BC-47C4-B781-02367F7EDB1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ADAL_A_Spring2023!$AD$12:$AG$12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ADAL_A_Spring2023!$AD$49:$AG$49</c:f>
              <c:numCache>
                <c:formatCode>0%</c:formatCode>
                <c:ptCount val="4"/>
                <c:pt idx="0">
                  <c:v>0.7857142857142857</c:v>
                </c:pt>
                <c:pt idx="1">
                  <c:v>0.39285714285714285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C-47C4-B781-02367F7E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47625</xdr:colOff>
      <xdr:row>49</xdr:row>
      <xdr:rowOff>123825</xdr:rowOff>
    </xdr:from>
    <xdr:ext cx="4495800" cy="2419350"/>
    <xdr:graphicFrame macro="">
      <xdr:nvGraphicFramePr>
        <xdr:cNvPr id="1252406146" name="Chart 1" title="Chart">
          <a:extLst>
            <a:ext uri="{FF2B5EF4-FFF2-40B4-BE49-F238E27FC236}">
              <a16:creationId xmlns:a16="http://schemas.microsoft.com/office/drawing/2014/main" id="{00000000-0008-0000-0000-00008233A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" name="image1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" name="image2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7" name="image8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0" name="image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2" name="image7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3" name="image7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4" name="image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5" name="image20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6" name="image3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7" name="image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9" name="image27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0" name="image3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1" name="image5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2" name="image3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3" name="image10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5" name="image6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6" name="image3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7" name="image4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8" name="image3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29" name="image17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0" name="image3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1" name="image24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2" name="image3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3" name="image15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4" name="image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5" name="image18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6" name="image3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7" name="image26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8" name="image3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39" name="image4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0" name="image3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1" name="image16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2" name="image3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3" name="image14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4" name="image3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5" name="image14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6" name="image12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7" name="image22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8" name="image3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49" name="image13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0" name="image3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1" name="image23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2" name="image3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3" name="image25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4" name="image3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5" name="image15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6" name="image3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7" name="image5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8" name="image3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59" name="image15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60" name="image3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61" name="image5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62" name="image3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63" name="image13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252406144" name="image3.png">
          <a:extLst>
            <a:ext uri="{FF2B5EF4-FFF2-40B4-BE49-F238E27FC236}">
              <a16:creationId xmlns:a16="http://schemas.microsoft.com/office/drawing/2014/main" id="{00000000-0008-0000-0000-00008033A64A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252406145" name="image13.png">
          <a:extLst>
            <a:ext uri="{FF2B5EF4-FFF2-40B4-BE49-F238E27FC236}">
              <a16:creationId xmlns:a16="http://schemas.microsoft.com/office/drawing/2014/main" id="{00000000-0008-0000-0000-00008133A64A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252406147" name="image3.png">
          <a:extLst>
            <a:ext uri="{FF2B5EF4-FFF2-40B4-BE49-F238E27FC236}">
              <a16:creationId xmlns:a16="http://schemas.microsoft.com/office/drawing/2014/main" id="{00000000-0008-0000-0000-00008333A64A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252406148" name="image21.png">
          <a:extLst>
            <a:ext uri="{FF2B5EF4-FFF2-40B4-BE49-F238E27FC236}">
              <a16:creationId xmlns:a16="http://schemas.microsoft.com/office/drawing/2014/main" id="{00000000-0008-0000-0000-00008433A64A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252406149" name="image3.png">
          <a:extLst>
            <a:ext uri="{FF2B5EF4-FFF2-40B4-BE49-F238E27FC236}">
              <a16:creationId xmlns:a16="http://schemas.microsoft.com/office/drawing/2014/main" id="{00000000-0008-0000-0000-00008533A64A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252406150" name="image19.png">
          <a:extLst>
            <a:ext uri="{FF2B5EF4-FFF2-40B4-BE49-F238E27FC236}">
              <a16:creationId xmlns:a16="http://schemas.microsoft.com/office/drawing/2014/main" id="{00000000-0008-0000-0000-00008633A64A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252406151" name="image3.png">
          <a:extLst>
            <a:ext uri="{FF2B5EF4-FFF2-40B4-BE49-F238E27FC236}">
              <a16:creationId xmlns:a16="http://schemas.microsoft.com/office/drawing/2014/main" id="{00000000-0008-0000-0000-00008733A64A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1252406152" name="image12.png">
          <a:extLst>
            <a:ext uri="{FF2B5EF4-FFF2-40B4-BE49-F238E27FC236}">
              <a16:creationId xmlns:a16="http://schemas.microsoft.com/office/drawing/2014/main" id="{00000000-0008-0000-0000-00008833A64A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0"/>
  <sheetViews>
    <sheetView tabSelected="1" topLeftCell="Y26" zoomScaleNormal="100" workbookViewId="0">
      <selection activeCell="AS15" sqref="AS15:AT43"/>
    </sheetView>
  </sheetViews>
  <sheetFormatPr defaultColWidth="12.5703125" defaultRowHeight="15" customHeight="1" x14ac:dyDescent="0.2"/>
  <cols>
    <col min="1" max="1" width="18.5703125" customWidth="1"/>
    <col min="2" max="2" width="32.140625" customWidth="1"/>
    <col min="3" max="3" width="5.140625" customWidth="1"/>
    <col min="4" max="4" width="7.42578125" customWidth="1"/>
    <col min="5" max="5" width="7.140625" customWidth="1"/>
    <col min="6" max="6" width="5.42578125" customWidth="1"/>
    <col min="7" max="10" width="4.42578125" customWidth="1"/>
    <col min="11" max="11" width="4.85546875" customWidth="1"/>
    <col min="12" max="12" width="8.140625" customWidth="1"/>
    <col min="13" max="13" width="9.140625" customWidth="1"/>
    <col min="14" max="16" width="6.7109375" customWidth="1"/>
    <col min="17" max="17" width="14.42578125" customWidth="1"/>
    <col min="18" max="19" width="4.85546875" customWidth="1"/>
    <col min="20" max="20" width="6.140625" customWidth="1"/>
    <col min="21" max="22" width="6.5703125" customWidth="1"/>
    <col min="23" max="23" width="6.42578125" customWidth="1"/>
    <col min="24" max="24" width="8" customWidth="1"/>
    <col min="25" max="25" width="6.7109375" customWidth="1"/>
    <col min="26" max="27" width="5.5703125" customWidth="1"/>
    <col min="28" max="29" width="4.5703125" customWidth="1"/>
    <col min="30" max="31" width="5.7109375" customWidth="1"/>
    <col min="32" max="32" width="5.5703125" customWidth="1"/>
    <col min="33" max="33" width="6.7109375" customWidth="1"/>
    <col min="34" max="37" width="5.5703125" customWidth="1"/>
    <col min="38" max="38" width="5.42578125" customWidth="1"/>
    <col min="39" max="39" width="5.140625" customWidth="1"/>
    <col min="40" max="42" width="5.5703125" customWidth="1"/>
    <col min="43" max="43" width="5.42578125" customWidth="1"/>
    <col min="45" max="45" width="7" customWidth="1"/>
    <col min="46" max="46" width="7.140625" customWidth="1"/>
  </cols>
  <sheetData>
    <row r="1" spans="1:46" ht="15.75" customHeight="1" x14ac:dyDescent="0.25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120" t="s">
        <v>2</v>
      </c>
      <c r="K1" s="121"/>
      <c r="L1" s="121"/>
      <c r="M1" s="121"/>
      <c r="N1" s="121"/>
      <c r="O1" s="121"/>
      <c r="P1" s="122"/>
      <c r="Q1" s="4"/>
      <c r="R1" s="5"/>
      <c r="S1" s="6"/>
      <c r="T1" s="7" t="s">
        <v>3</v>
      </c>
      <c r="U1" s="7" t="s">
        <v>4</v>
      </c>
      <c r="V1" s="7" t="s">
        <v>5</v>
      </c>
      <c r="W1" s="7" t="s">
        <v>6</v>
      </c>
      <c r="X1" s="7" t="s">
        <v>7</v>
      </c>
      <c r="Y1" s="7" t="s">
        <v>8</v>
      </c>
      <c r="Z1" s="7" t="s">
        <v>9</v>
      </c>
      <c r="AA1" s="7" t="s">
        <v>10</v>
      </c>
      <c r="AB1" s="7" t="s">
        <v>11</v>
      </c>
      <c r="AC1" s="7" t="s">
        <v>12</v>
      </c>
      <c r="AD1" s="7" t="s">
        <v>13</v>
      </c>
      <c r="AE1" s="7" t="s">
        <v>14</v>
      </c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6" ht="15.75" customHeight="1" x14ac:dyDescent="0.25">
      <c r="A2" s="1" t="s">
        <v>15</v>
      </c>
      <c r="B2" s="1" t="s">
        <v>16</v>
      </c>
      <c r="C2" s="2"/>
      <c r="D2" s="3"/>
      <c r="E2" s="3"/>
      <c r="F2" s="3"/>
      <c r="G2" s="3"/>
      <c r="H2" s="3"/>
      <c r="I2" s="3"/>
      <c r="J2" s="8"/>
      <c r="K2" s="8" t="s">
        <v>17</v>
      </c>
      <c r="L2" s="9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4"/>
      <c r="R2" s="10"/>
      <c r="S2" s="11" t="s">
        <v>23</v>
      </c>
      <c r="T2" s="12"/>
      <c r="U2" s="13" t="s">
        <v>24</v>
      </c>
      <c r="V2" s="14"/>
      <c r="W2" s="14"/>
      <c r="X2" s="15"/>
      <c r="Y2" s="16"/>
      <c r="Z2" s="16"/>
      <c r="AA2" s="14"/>
      <c r="AB2" s="14"/>
      <c r="AC2" s="14"/>
      <c r="AD2" s="14"/>
      <c r="AE2" s="1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6" ht="15.75" customHeight="1" x14ac:dyDescent="0.25">
      <c r="A3" s="1" t="s">
        <v>25</v>
      </c>
      <c r="B3" s="1" t="s">
        <v>26</v>
      </c>
      <c r="C3" s="2"/>
      <c r="D3" s="3"/>
      <c r="E3" s="3"/>
      <c r="F3" s="3"/>
      <c r="G3" s="3"/>
      <c r="H3" s="3"/>
      <c r="I3" s="3"/>
      <c r="J3" s="8" t="s">
        <v>23</v>
      </c>
      <c r="K3" s="8">
        <v>20</v>
      </c>
      <c r="L3" s="8">
        <v>15</v>
      </c>
      <c r="M3" s="8">
        <v>20</v>
      </c>
      <c r="N3" s="8"/>
      <c r="O3" s="8">
        <f t="shared" ref="O3:O5" si="0">SUM(K3:N3)</f>
        <v>55</v>
      </c>
      <c r="P3" s="17">
        <f>O3/O8</f>
        <v>0.5</v>
      </c>
      <c r="Q3" s="4"/>
      <c r="R3" s="10"/>
      <c r="S3" s="18" t="s">
        <v>27</v>
      </c>
      <c r="T3" s="15"/>
      <c r="U3" s="15" t="s">
        <v>24</v>
      </c>
      <c r="V3" s="19"/>
      <c r="W3" s="5"/>
      <c r="X3" s="13"/>
      <c r="Y3" s="20"/>
      <c r="Z3" s="20"/>
      <c r="AA3" s="19"/>
      <c r="AB3" s="19"/>
      <c r="AC3" s="19"/>
      <c r="AD3" s="19"/>
      <c r="AE3" s="19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6" ht="15.75" customHeight="1" x14ac:dyDescent="0.25">
      <c r="A4" s="1" t="s">
        <v>28</v>
      </c>
      <c r="B4" s="1" t="s">
        <v>29</v>
      </c>
      <c r="C4" s="2"/>
      <c r="D4" s="3"/>
      <c r="E4" s="3"/>
      <c r="F4" s="3"/>
      <c r="G4" s="3"/>
      <c r="H4" s="3"/>
      <c r="I4" s="3"/>
      <c r="J4" s="8" t="s">
        <v>27</v>
      </c>
      <c r="K4" s="8">
        <v>20</v>
      </c>
      <c r="L4" s="8">
        <v>15</v>
      </c>
      <c r="M4" s="8"/>
      <c r="N4" s="8"/>
      <c r="O4" s="8">
        <f t="shared" si="0"/>
        <v>35</v>
      </c>
      <c r="P4" s="17">
        <f>O4/O8</f>
        <v>0.31818181818181818</v>
      </c>
      <c r="Q4" s="4"/>
      <c r="R4" s="10"/>
      <c r="S4" s="21" t="s">
        <v>30</v>
      </c>
      <c r="T4" s="13"/>
      <c r="U4" s="13"/>
      <c r="V4" s="6"/>
      <c r="W4" s="22"/>
      <c r="X4" s="23"/>
      <c r="Y4" s="24"/>
      <c r="Z4" s="25"/>
      <c r="AA4" s="6"/>
      <c r="AB4" s="6"/>
      <c r="AC4" s="13" t="s">
        <v>24</v>
      </c>
      <c r="AD4" s="6"/>
      <c r="AE4" s="6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6" ht="15.75" customHeight="1" x14ac:dyDescent="0.25">
      <c r="A5" s="1" t="s">
        <v>31</v>
      </c>
      <c r="B5" s="26">
        <f>COUNTA(A15:A45)</f>
        <v>29</v>
      </c>
      <c r="C5" s="2"/>
      <c r="D5" s="3"/>
      <c r="E5" s="3"/>
      <c r="F5" s="3"/>
      <c r="G5" s="3"/>
      <c r="H5" s="3"/>
      <c r="I5" s="3"/>
      <c r="J5" s="8" t="s">
        <v>30</v>
      </c>
      <c r="K5" s="8"/>
      <c r="L5" s="27"/>
      <c r="M5" s="27"/>
      <c r="N5" s="27">
        <v>10</v>
      </c>
      <c r="O5" s="8">
        <f t="shared" si="0"/>
        <v>10</v>
      </c>
      <c r="P5" s="17">
        <f>O5/O8</f>
        <v>9.0909090909090912E-2</v>
      </c>
      <c r="Q5" s="4"/>
      <c r="R5" s="10"/>
      <c r="S5" s="10"/>
      <c r="T5" s="28"/>
      <c r="U5" s="28"/>
      <c r="V5" s="5"/>
      <c r="W5" s="28"/>
      <c r="X5" s="28"/>
      <c r="Y5" s="5"/>
      <c r="Z5" s="5"/>
      <c r="AA5" s="5"/>
      <c r="AB5" s="5"/>
      <c r="AC5" s="5"/>
      <c r="AD5" s="5"/>
      <c r="AE5" s="5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6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8"/>
      <c r="K6" s="8"/>
      <c r="L6" s="8"/>
      <c r="M6" s="8">
        <v>10</v>
      </c>
      <c r="O6" s="8">
        <f>M6</f>
        <v>10</v>
      </c>
      <c r="P6" s="17">
        <f>O6/O8</f>
        <v>9.0909090909090912E-2</v>
      </c>
      <c r="Q6" s="4"/>
      <c r="R6" s="10"/>
      <c r="S6" s="10"/>
      <c r="T6" s="5"/>
      <c r="U6" s="5"/>
      <c r="V6" s="5"/>
      <c r="W6" s="5"/>
      <c r="X6" s="29"/>
      <c r="Y6" s="29"/>
      <c r="Z6" s="29"/>
      <c r="AA6" s="5"/>
      <c r="AB6" s="5"/>
      <c r="AC6" s="28"/>
      <c r="AD6" s="5"/>
      <c r="AE6" s="5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6" ht="15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8"/>
      <c r="K7" s="8"/>
      <c r="L7" s="8"/>
      <c r="M7" s="8"/>
      <c r="N7" s="8"/>
      <c r="O7" s="8"/>
      <c r="P7" s="17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46" ht="15.75" customHeight="1" x14ac:dyDescent="0.25">
      <c r="A8" s="3"/>
      <c r="B8" s="30"/>
      <c r="C8" s="30"/>
      <c r="D8" s="3"/>
      <c r="E8" s="3"/>
      <c r="F8" s="3"/>
      <c r="G8" s="3"/>
      <c r="H8" s="3"/>
      <c r="I8" s="3"/>
      <c r="J8" s="8"/>
      <c r="K8" s="8"/>
      <c r="L8" s="8"/>
      <c r="M8" s="8"/>
      <c r="N8" s="8"/>
      <c r="O8" s="8">
        <f t="shared" ref="O8:P8" si="1">SUM(O3:O7)</f>
        <v>110</v>
      </c>
      <c r="P8" s="17">
        <f t="shared" si="1"/>
        <v>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6" ht="15.75" customHeight="1" x14ac:dyDescent="0.25">
      <c r="A9" s="31"/>
      <c r="B9" s="31"/>
      <c r="C9" s="3"/>
      <c r="D9" s="3"/>
      <c r="E9" s="3"/>
      <c r="F9" s="3"/>
      <c r="G9" s="3"/>
      <c r="H9" s="3"/>
      <c r="I9" s="3"/>
      <c r="J9" s="3"/>
      <c r="K9" s="3"/>
      <c r="L9" s="3"/>
      <c r="M9" s="31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6" ht="15.75" customHeight="1" x14ac:dyDescent="0.25">
      <c r="A10" s="123" t="s">
        <v>32</v>
      </c>
      <c r="B10" s="125" t="s">
        <v>33</v>
      </c>
      <c r="C10" s="123" t="s">
        <v>34</v>
      </c>
      <c r="D10" s="128" t="s">
        <v>35</v>
      </c>
      <c r="E10" s="121"/>
      <c r="F10" s="121"/>
      <c r="G10" s="121"/>
      <c r="H10" s="121"/>
      <c r="I10" s="121"/>
      <c r="J10" s="121"/>
      <c r="K10" s="121"/>
      <c r="L10" s="121"/>
      <c r="M10" s="129" t="s">
        <v>36</v>
      </c>
      <c r="N10" s="131" t="s">
        <v>18</v>
      </c>
      <c r="O10" s="122"/>
      <c r="P10" s="129" t="s">
        <v>37</v>
      </c>
      <c r="Q10" s="33" t="s">
        <v>38</v>
      </c>
      <c r="R10" s="32" t="s">
        <v>39</v>
      </c>
      <c r="S10" s="131" t="s">
        <v>20</v>
      </c>
      <c r="T10" s="121"/>
      <c r="U10" s="121"/>
      <c r="V10" s="122"/>
      <c r="W10" s="129" t="s">
        <v>40</v>
      </c>
      <c r="X10" s="133" t="s">
        <v>21</v>
      </c>
      <c r="Y10" s="134" t="s">
        <v>41</v>
      </c>
      <c r="Z10" s="135"/>
      <c r="AA10" s="135"/>
      <c r="AB10" s="136"/>
      <c r="AC10" s="34"/>
      <c r="AD10" s="139" t="s">
        <v>42</v>
      </c>
      <c r="AE10" s="135"/>
      <c r="AF10" s="135"/>
      <c r="AG10" s="136"/>
      <c r="AH10" s="4"/>
      <c r="AI10" s="139" t="s">
        <v>41</v>
      </c>
      <c r="AJ10" s="135"/>
      <c r="AK10" s="135"/>
      <c r="AL10" s="136"/>
      <c r="AM10" s="4"/>
      <c r="AN10" s="139" t="s">
        <v>41</v>
      </c>
      <c r="AO10" s="135"/>
      <c r="AP10" s="135"/>
      <c r="AQ10" s="136"/>
      <c r="AR10" s="4"/>
      <c r="AS10" s="146" t="s">
        <v>109</v>
      </c>
      <c r="AT10" s="146"/>
    </row>
    <row r="11" spans="1:46" ht="25.5" customHeight="1" x14ac:dyDescent="0.25">
      <c r="A11" s="124"/>
      <c r="B11" s="126"/>
      <c r="C11" s="124"/>
      <c r="D11" s="35"/>
      <c r="E11" s="36"/>
      <c r="F11" s="36"/>
      <c r="G11" s="36"/>
      <c r="H11" s="37"/>
      <c r="I11" s="37"/>
      <c r="J11" s="37"/>
      <c r="K11" s="37"/>
      <c r="L11" s="37"/>
      <c r="M11" s="124"/>
      <c r="N11" s="38"/>
      <c r="O11" s="38"/>
      <c r="P11" s="124"/>
      <c r="Q11" s="39"/>
      <c r="R11" s="40"/>
      <c r="S11" s="132"/>
      <c r="T11" s="121"/>
      <c r="U11" s="121"/>
      <c r="V11" s="122"/>
      <c r="W11" s="124"/>
      <c r="X11" s="124"/>
      <c r="Y11" s="137"/>
      <c r="Z11" s="137"/>
      <c r="AA11" s="137"/>
      <c r="AB11" s="138"/>
      <c r="AC11" s="34"/>
      <c r="AD11" s="140"/>
      <c r="AE11" s="137"/>
      <c r="AF11" s="137"/>
      <c r="AG11" s="138"/>
      <c r="AH11" s="4"/>
      <c r="AI11" s="140"/>
      <c r="AJ11" s="137"/>
      <c r="AK11" s="137"/>
      <c r="AL11" s="138"/>
      <c r="AM11" s="4"/>
      <c r="AN11" s="140"/>
      <c r="AO11" s="137"/>
      <c r="AP11" s="137"/>
      <c r="AQ11" s="138"/>
      <c r="AR11" s="4"/>
      <c r="AS11" s="146"/>
      <c r="AT11" s="146"/>
    </row>
    <row r="12" spans="1:46" ht="115.5" customHeight="1" x14ac:dyDescent="0.25">
      <c r="A12" s="124"/>
      <c r="B12" s="126"/>
      <c r="C12" s="127"/>
      <c r="D12" s="130" t="s">
        <v>43</v>
      </c>
      <c r="E12" s="121"/>
      <c r="F12" s="121"/>
      <c r="G12" s="122"/>
      <c r="H12" s="42"/>
      <c r="I12" s="43"/>
      <c r="J12" s="43"/>
      <c r="K12" s="43"/>
      <c r="L12" s="43"/>
      <c r="M12" s="124"/>
      <c r="N12" s="44" t="s">
        <v>44</v>
      </c>
      <c r="O12" s="44" t="s">
        <v>45</v>
      </c>
      <c r="P12" s="124"/>
      <c r="Q12" s="42"/>
      <c r="R12" s="45"/>
      <c r="S12" s="141" t="s">
        <v>46</v>
      </c>
      <c r="T12" s="142"/>
      <c r="U12" s="43" t="s">
        <v>47</v>
      </c>
      <c r="V12" s="46" t="s">
        <v>21</v>
      </c>
      <c r="W12" s="124"/>
      <c r="X12" s="127"/>
      <c r="Y12" s="47" t="s">
        <v>23</v>
      </c>
      <c r="Z12" s="48" t="s">
        <v>27</v>
      </c>
      <c r="AA12" s="48" t="s">
        <v>30</v>
      </c>
      <c r="AB12" s="49"/>
      <c r="AC12" s="50"/>
      <c r="AD12" s="51" t="s">
        <v>23</v>
      </c>
      <c r="AE12" s="51" t="s">
        <v>27</v>
      </c>
      <c r="AF12" s="51" t="s">
        <v>30</v>
      </c>
      <c r="AG12" s="51"/>
      <c r="AH12" s="4"/>
      <c r="AI12" s="52" t="s">
        <v>23</v>
      </c>
      <c r="AJ12" s="52" t="s">
        <v>27</v>
      </c>
      <c r="AK12" s="52" t="s">
        <v>30</v>
      </c>
      <c r="AL12" s="51"/>
      <c r="AM12" s="4"/>
      <c r="AN12" s="51" t="s">
        <v>23</v>
      </c>
      <c r="AO12" s="51" t="s">
        <v>27</v>
      </c>
      <c r="AP12" s="51" t="s">
        <v>30</v>
      </c>
      <c r="AQ12" s="51"/>
      <c r="AR12" s="4"/>
      <c r="AS12" s="148" t="s">
        <v>4</v>
      </c>
      <c r="AT12" s="147" t="s">
        <v>12</v>
      </c>
    </row>
    <row r="13" spans="1:46" ht="14.25" customHeight="1" x14ac:dyDescent="0.3">
      <c r="A13" s="53"/>
      <c r="B13" s="54"/>
      <c r="C13" s="55"/>
      <c r="D13" s="56" t="s">
        <v>23</v>
      </c>
      <c r="E13" s="56" t="s">
        <v>27</v>
      </c>
      <c r="F13" s="56" t="s">
        <v>23</v>
      </c>
      <c r="G13" s="57" t="s">
        <v>27</v>
      </c>
      <c r="H13" s="58"/>
      <c r="I13" s="58"/>
      <c r="J13" s="58"/>
      <c r="K13" s="58"/>
      <c r="L13" s="58"/>
      <c r="M13" s="124"/>
      <c r="N13" s="58" t="s">
        <v>23</v>
      </c>
      <c r="O13" s="58" t="s">
        <v>27</v>
      </c>
      <c r="P13" s="127"/>
      <c r="Q13" s="59" t="s">
        <v>23</v>
      </c>
      <c r="R13" s="60"/>
      <c r="S13" s="143" t="s">
        <v>30</v>
      </c>
      <c r="T13" s="136"/>
      <c r="U13" s="59" t="s">
        <v>30</v>
      </c>
      <c r="V13" s="59"/>
      <c r="W13" s="124"/>
      <c r="X13" s="61"/>
      <c r="Y13" s="62"/>
      <c r="Z13" s="62"/>
      <c r="AA13" s="62"/>
      <c r="AB13" s="62"/>
      <c r="AC13" s="63"/>
      <c r="AD13" s="63"/>
      <c r="AE13" s="63"/>
      <c r="AF13" s="63"/>
      <c r="AG13" s="63"/>
      <c r="AH13" s="4"/>
      <c r="AI13" s="63"/>
      <c r="AJ13" s="63"/>
      <c r="AK13" s="63"/>
      <c r="AL13" s="63"/>
      <c r="AM13" s="4"/>
      <c r="AN13" s="63"/>
      <c r="AO13" s="63"/>
      <c r="AP13" s="63"/>
      <c r="AQ13" s="4"/>
      <c r="AR13" s="4"/>
      <c r="AS13" s="4"/>
    </row>
    <row r="14" spans="1:46" ht="18" customHeight="1" x14ac:dyDescent="0.3">
      <c r="A14" s="64"/>
      <c r="B14" s="65"/>
      <c r="C14" s="66">
        <v>10</v>
      </c>
      <c r="D14" s="67">
        <v>10</v>
      </c>
      <c r="E14" s="68">
        <v>10</v>
      </c>
      <c r="F14" s="67">
        <v>10</v>
      </c>
      <c r="G14" s="67">
        <v>10</v>
      </c>
      <c r="H14" s="67"/>
      <c r="I14" s="67"/>
      <c r="J14" s="67"/>
      <c r="K14" s="67"/>
      <c r="L14" s="67"/>
      <c r="M14" s="67">
        <f>LARGE(D14:L14,1)+LARGE(D14:L14,2)</f>
        <v>20</v>
      </c>
      <c r="N14" s="67">
        <v>15</v>
      </c>
      <c r="O14" s="68">
        <v>15</v>
      </c>
      <c r="P14" s="68">
        <f t="shared" ref="P14:P16" si="2">SUM(N14:O14)</f>
        <v>30</v>
      </c>
      <c r="Q14" s="68">
        <v>20</v>
      </c>
      <c r="R14" s="69">
        <v>10</v>
      </c>
      <c r="S14" s="144">
        <v>5</v>
      </c>
      <c r="T14" s="122"/>
      <c r="U14" s="68">
        <v>5</v>
      </c>
      <c r="V14" s="68">
        <v>10</v>
      </c>
      <c r="W14" s="67">
        <f t="shared" ref="W14:W16" si="3">SUM(M14,P14:U14)</f>
        <v>90</v>
      </c>
      <c r="X14" s="61">
        <f t="shared" ref="X14:X16" si="4">SUM(W14,C14)</f>
        <v>100</v>
      </c>
      <c r="Y14" s="68">
        <f>SUMIF($D$13:$U$13,J$3,$D14:$U14)</f>
        <v>55</v>
      </c>
      <c r="Z14" s="68">
        <f>SUMIF($D$13:$U$13,J$4,$D14:$U14)</f>
        <v>35</v>
      </c>
      <c r="AA14" s="68">
        <f>SUMIF($D$13:$U$13,J$5,$D14:$U14)</f>
        <v>10</v>
      </c>
      <c r="AB14" s="68"/>
      <c r="AC14" s="70"/>
      <c r="AD14" s="71">
        <f>SUMIF($D$13:$U$13,J$3,$D14:$U14)</f>
        <v>55</v>
      </c>
      <c r="AE14" s="71">
        <f>SUMIF($D$13:$U$13,J$4,$D14:$U14)</f>
        <v>35</v>
      </c>
      <c r="AF14" s="71">
        <f>SUMIF($D$13:$U$13,J$5,$D14:$U14)</f>
        <v>10</v>
      </c>
      <c r="AG14" s="71"/>
      <c r="AH14" s="72"/>
      <c r="AI14" s="71">
        <f>SUMIF($D$13:$U$13,J$3,$D14:$U14)</f>
        <v>55</v>
      </c>
      <c r="AJ14" s="71">
        <f>SUMIF($D$13:$U$13,J$4,$D14:$U14)</f>
        <v>35</v>
      </c>
      <c r="AK14" s="71">
        <f>SUMIF($D$13:$U$13,J$5,$D14:$U14)</f>
        <v>10</v>
      </c>
      <c r="AL14" s="71"/>
      <c r="AM14" s="72"/>
      <c r="AN14" s="71">
        <f>SUMIF($D$13:$U$13,J$3,$D14:$U14)</f>
        <v>55</v>
      </c>
      <c r="AO14" s="71">
        <f>SUMIF($D$13:$U$13,J$4,$D14:$U14)</f>
        <v>35</v>
      </c>
      <c r="AP14" s="71">
        <f>SUMIF($D$13:$U$13,J$5,$D14:$U14)</f>
        <v>10</v>
      </c>
      <c r="AQ14" s="73"/>
      <c r="AR14" s="74"/>
      <c r="AS14" s="74">
        <v>4</v>
      </c>
      <c r="AT14">
        <v>2</v>
      </c>
    </row>
    <row r="15" spans="1:46" ht="15.75" customHeight="1" x14ac:dyDescent="0.3">
      <c r="A15" s="75" t="s">
        <v>48</v>
      </c>
      <c r="B15" s="75" t="s">
        <v>49</v>
      </c>
      <c r="C15" s="75">
        <v>10</v>
      </c>
      <c r="D15" s="76">
        <v>3</v>
      </c>
      <c r="E15" s="77">
        <v>0</v>
      </c>
      <c r="F15" s="78">
        <f t="shared" ref="F15:G15" si="5">AVERAGE(0,0)</f>
        <v>0</v>
      </c>
      <c r="G15" s="78">
        <f t="shared" si="5"/>
        <v>0</v>
      </c>
      <c r="H15" s="79"/>
      <c r="I15" s="38"/>
      <c r="J15" s="79"/>
      <c r="K15" s="79"/>
      <c r="L15" s="38"/>
      <c r="M15" s="80">
        <f t="shared" ref="M15:M16" si="6">LARGE(D15:G15,1)+LARGE(D15:G15,2)</f>
        <v>3</v>
      </c>
      <c r="N15" s="81">
        <v>0</v>
      </c>
      <c r="O15" s="82">
        <v>5</v>
      </c>
      <c r="P15" s="83">
        <f t="shared" si="2"/>
        <v>5</v>
      </c>
      <c r="Q15" s="84">
        <v>9.5</v>
      </c>
      <c r="R15" s="85">
        <v>5</v>
      </c>
      <c r="S15" s="145">
        <v>5</v>
      </c>
      <c r="T15" s="122"/>
      <c r="U15" s="86">
        <v>3</v>
      </c>
      <c r="V15" s="68">
        <v>8</v>
      </c>
      <c r="W15" s="87">
        <f t="shared" si="3"/>
        <v>30.5</v>
      </c>
      <c r="X15" s="61">
        <f t="shared" si="4"/>
        <v>40.5</v>
      </c>
      <c r="Y15" s="86">
        <f t="shared" ref="Y15:AA15" si="7">MIN(SUMIF($D$13:$U$13,Y$12,$D15:$U15),100)</f>
        <v>12.5</v>
      </c>
      <c r="Z15" s="86">
        <f t="shared" si="7"/>
        <v>5</v>
      </c>
      <c r="AA15" s="86">
        <f t="shared" si="7"/>
        <v>8</v>
      </c>
      <c r="AB15" s="86"/>
      <c r="AC15" s="63"/>
      <c r="AD15" s="17">
        <f t="shared" ref="AD15:AD16" si="8">MIN(SUMIF($D$13:$U$13,J$3,$D15:$U15)/O$3,100%)</f>
        <v>0.22727272727272727</v>
      </c>
      <c r="AE15" s="17">
        <f t="shared" ref="AE15:AE16" si="9">MIN(SUMIF($D$13:$U$13,J$4,$D15:$U15)/O$4,100%)</f>
        <v>0.14285714285714285</v>
      </c>
      <c r="AF15" s="17">
        <f t="shared" ref="AF15:AF16" si="10">MIN(SUMIF($D$13:$U$13,J$5,$D15:$U15)/O$5,100%)</f>
        <v>0.8</v>
      </c>
      <c r="AG15" s="17"/>
      <c r="AH15" s="4"/>
      <c r="AI15" s="8">
        <f t="shared" ref="AI15:AK15" si="11">IF((AD15)&gt;=50%,2,(IF((AD15)&lt;25%,0,1)))</f>
        <v>0</v>
      </c>
      <c r="AJ15" s="8">
        <f t="shared" si="11"/>
        <v>0</v>
      </c>
      <c r="AK15" s="8">
        <f t="shared" si="11"/>
        <v>2</v>
      </c>
      <c r="AL15" s="8"/>
      <c r="AM15" s="4"/>
      <c r="AN15" s="8" t="str">
        <f t="shared" ref="AN15:AP15" si="12">IF(AI15=2,"Att",(IF(AI15=0,"Not","Weak")))</f>
        <v>Not</v>
      </c>
      <c r="AO15" s="8" t="str">
        <f t="shared" si="12"/>
        <v>Not</v>
      </c>
      <c r="AP15" s="8" t="str">
        <f t="shared" si="12"/>
        <v>Att</v>
      </c>
      <c r="AQ15" s="8"/>
      <c r="AR15" s="4"/>
      <c r="AS15" s="74">
        <f>AI15+AJ15</f>
        <v>0</v>
      </c>
      <c r="AT15">
        <f>AK15</f>
        <v>2</v>
      </c>
    </row>
    <row r="16" spans="1:46" ht="15.75" customHeight="1" x14ac:dyDescent="0.3">
      <c r="A16" s="75" t="s">
        <v>50</v>
      </c>
      <c r="B16" s="75" t="s">
        <v>51</v>
      </c>
      <c r="C16" s="75">
        <v>10</v>
      </c>
      <c r="D16" s="76">
        <v>2</v>
      </c>
      <c r="E16" s="77">
        <v>0</v>
      </c>
      <c r="F16" s="78">
        <f t="shared" ref="F16:G16" si="13">AVERAGE(0,0)</f>
        <v>0</v>
      </c>
      <c r="G16" s="78">
        <f t="shared" si="13"/>
        <v>0</v>
      </c>
      <c r="H16" s="79"/>
      <c r="I16" s="79"/>
      <c r="J16" s="79"/>
      <c r="K16" s="79"/>
      <c r="L16" s="79"/>
      <c r="M16" s="80">
        <f t="shared" si="6"/>
        <v>2</v>
      </c>
      <c r="N16" s="81">
        <v>5</v>
      </c>
      <c r="O16" s="88">
        <v>2</v>
      </c>
      <c r="P16" s="89">
        <f t="shared" si="2"/>
        <v>7</v>
      </c>
      <c r="Q16" s="84">
        <v>8</v>
      </c>
      <c r="R16" s="85">
        <v>2</v>
      </c>
      <c r="S16" s="145">
        <v>5</v>
      </c>
      <c r="T16" s="122"/>
      <c r="U16" s="86">
        <v>3</v>
      </c>
      <c r="V16" s="68">
        <v>8</v>
      </c>
      <c r="W16" s="87">
        <f t="shared" si="3"/>
        <v>27</v>
      </c>
      <c r="X16" s="61">
        <f t="shared" si="4"/>
        <v>37</v>
      </c>
      <c r="Y16" s="86">
        <f t="shared" ref="Y16:AA16" si="14">MIN(SUMIF($D$13:$U$13,Y$12,$D16:$U16),100)</f>
        <v>15</v>
      </c>
      <c r="Z16" s="86">
        <f t="shared" si="14"/>
        <v>2</v>
      </c>
      <c r="AA16" s="86">
        <f t="shared" si="14"/>
        <v>8</v>
      </c>
      <c r="AB16" s="86"/>
      <c r="AC16" s="63"/>
      <c r="AD16" s="17">
        <f t="shared" si="8"/>
        <v>0.27272727272727271</v>
      </c>
      <c r="AE16" s="17">
        <f t="shared" si="9"/>
        <v>5.7142857142857141E-2</v>
      </c>
      <c r="AF16" s="17">
        <f t="shared" si="10"/>
        <v>0.8</v>
      </c>
      <c r="AG16" s="17"/>
      <c r="AH16" s="4"/>
      <c r="AI16" s="8">
        <f t="shared" ref="AI16:AK16" si="15">IF((AD16)&gt;=50%,2,(IF((AD16)&lt;25%,0,1)))</f>
        <v>1</v>
      </c>
      <c r="AJ16" s="8">
        <f t="shared" si="15"/>
        <v>0</v>
      </c>
      <c r="AK16" s="8">
        <f t="shared" si="15"/>
        <v>2</v>
      </c>
      <c r="AL16" s="8"/>
      <c r="AM16" s="4"/>
      <c r="AN16" s="8" t="str">
        <f t="shared" ref="AN16:AP16" si="16">IF(AI16=2,"Att",(IF(AI16=0,"Not","Weak")))</f>
        <v>Weak</v>
      </c>
      <c r="AO16" s="8" t="str">
        <f t="shared" si="16"/>
        <v>Not</v>
      </c>
      <c r="AP16" s="8" t="str">
        <f t="shared" si="16"/>
        <v>Att</v>
      </c>
      <c r="AQ16" s="8"/>
      <c r="AR16" s="4"/>
      <c r="AS16" s="74">
        <f t="shared" ref="AS16:AS43" si="17">AI16+AJ16</f>
        <v>1</v>
      </c>
      <c r="AT16">
        <f t="shared" ref="AT16:AT43" si="18">AK16</f>
        <v>2</v>
      </c>
    </row>
    <row r="17" spans="1:46" ht="15.75" customHeight="1" x14ac:dyDescent="0.3">
      <c r="A17" s="90" t="s">
        <v>52</v>
      </c>
      <c r="B17" s="75" t="s">
        <v>53</v>
      </c>
      <c r="C17" s="75">
        <v>5</v>
      </c>
      <c r="D17" s="76"/>
      <c r="E17" s="77"/>
      <c r="F17" s="78"/>
      <c r="G17" s="78"/>
      <c r="H17" s="79"/>
      <c r="I17" s="79"/>
      <c r="J17" s="79"/>
      <c r="K17" s="79"/>
      <c r="L17" s="79"/>
      <c r="M17" s="80"/>
      <c r="N17" s="81"/>
      <c r="O17" s="88"/>
      <c r="P17" s="89"/>
      <c r="Q17" s="84"/>
      <c r="R17" s="85"/>
      <c r="S17" s="91"/>
      <c r="T17" s="92"/>
      <c r="U17" s="86"/>
      <c r="V17" s="68"/>
      <c r="W17" s="87"/>
      <c r="X17" s="61">
        <v>5</v>
      </c>
      <c r="Y17" s="86"/>
      <c r="Z17" s="86"/>
      <c r="AA17" s="86"/>
      <c r="AB17" s="86"/>
      <c r="AC17" s="63"/>
      <c r="AD17" s="17"/>
      <c r="AE17" s="17"/>
      <c r="AF17" s="17"/>
      <c r="AG17" s="17"/>
      <c r="AH17" s="4"/>
      <c r="AI17" s="8"/>
      <c r="AJ17" s="8"/>
      <c r="AK17" s="8"/>
      <c r="AL17" s="8"/>
      <c r="AM17" s="4"/>
      <c r="AN17" s="8"/>
      <c r="AO17" s="8"/>
      <c r="AP17" s="8"/>
      <c r="AQ17" s="8"/>
      <c r="AR17" s="4"/>
      <c r="AS17" s="74">
        <f t="shared" si="17"/>
        <v>0</v>
      </c>
      <c r="AT17">
        <f t="shared" si="18"/>
        <v>0</v>
      </c>
    </row>
    <row r="18" spans="1:46" ht="15.75" customHeight="1" x14ac:dyDescent="0.3">
      <c r="A18" s="75" t="s">
        <v>54</v>
      </c>
      <c r="B18" s="75" t="s">
        <v>55</v>
      </c>
      <c r="C18" s="75">
        <v>10</v>
      </c>
      <c r="D18" s="76">
        <v>0</v>
      </c>
      <c r="E18" s="77">
        <v>3</v>
      </c>
      <c r="F18" s="78">
        <f t="shared" ref="F18:G18" si="19">AVERAGE(0,0)</f>
        <v>0</v>
      </c>
      <c r="G18" s="78">
        <f t="shared" si="19"/>
        <v>0</v>
      </c>
      <c r="H18" s="38"/>
      <c r="I18" s="38"/>
      <c r="J18" s="38"/>
      <c r="K18" s="38"/>
      <c r="L18" s="38"/>
      <c r="M18" s="80">
        <f t="shared" ref="M18:M43" si="20">LARGE(D18:G18,1)+LARGE(D18:G18,2)</f>
        <v>3</v>
      </c>
      <c r="N18" s="93">
        <v>8</v>
      </c>
      <c r="O18" s="82">
        <v>5</v>
      </c>
      <c r="P18" s="89">
        <f t="shared" ref="P18:P43" si="21">SUM(N18:O18)</f>
        <v>13</v>
      </c>
      <c r="Q18" s="94">
        <v>9.5</v>
      </c>
      <c r="R18" s="85">
        <v>5</v>
      </c>
      <c r="S18" s="145">
        <v>4</v>
      </c>
      <c r="T18" s="122"/>
      <c r="U18" s="86">
        <v>4</v>
      </c>
      <c r="V18" s="68">
        <v>8</v>
      </c>
      <c r="W18" s="87">
        <f t="shared" ref="W18:W43" si="22">SUM(M18,P18:U18)</f>
        <v>38.5</v>
      </c>
      <c r="X18" s="61">
        <f t="shared" ref="X18:X43" si="23">SUM(W18,C18)</f>
        <v>48.5</v>
      </c>
      <c r="Y18" s="86">
        <f t="shared" ref="Y18:AA18" si="24">MIN(SUMIF($D$13:$U$13,Y$12,$D18:$U18),100)</f>
        <v>17.5</v>
      </c>
      <c r="Z18" s="86">
        <f t="shared" si="24"/>
        <v>8</v>
      </c>
      <c r="AA18" s="86">
        <f t="shared" si="24"/>
        <v>8</v>
      </c>
      <c r="AB18" s="86"/>
      <c r="AC18" s="63"/>
      <c r="AD18" s="17">
        <f t="shared" ref="AD18:AD43" si="25">MIN(SUMIF($D$13:$U$13,J$3,$D18:$U18)/O$3,100%)</f>
        <v>0.31818181818181818</v>
      </c>
      <c r="AE18" s="17">
        <f t="shared" ref="AE18:AE43" si="26">MIN(SUMIF($D$13:$U$13,J$4,$D18:$U18)/O$4,100%)</f>
        <v>0.22857142857142856</v>
      </c>
      <c r="AF18" s="17">
        <f t="shared" ref="AF18:AF43" si="27">MIN(SUMIF($D$13:$U$13,J$5,$D18:$U18)/O$5,100%)</f>
        <v>0.8</v>
      </c>
      <c r="AG18" s="17"/>
      <c r="AH18" s="4"/>
      <c r="AI18" s="8">
        <f t="shared" ref="AI18:AK18" si="28">IF((AD18)&gt;=50%,2,(IF((AD18)&lt;25%,0,1)))</f>
        <v>1</v>
      </c>
      <c r="AJ18" s="8">
        <f t="shared" si="28"/>
        <v>0</v>
      </c>
      <c r="AK18" s="8">
        <f t="shared" si="28"/>
        <v>2</v>
      </c>
      <c r="AL18" s="8"/>
      <c r="AM18" s="4"/>
      <c r="AN18" s="8" t="str">
        <f t="shared" ref="AN18:AP18" si="29">IF(AI18=2,"Att",(IF(AI18=0,"Not","Weak")))</f>
        <v>Weak</v>
      </c>
      <c r="AO18" s="8" t="str">
        <f t="shared" si="29"/>
        <v>Not</v>
      </c>
      <c r="AP18" s="8" t="str">
        <f t="shared" si="29"/>
        <v>Att</v>
      </c>
      <c r="AQ18" s="8"/>
      <c r="AR18" s="4"/>
      <c r="AS18" s="74">
        <f t="shared" si="17"/>
        <v>1</v>
      </c>
      <c r="AT18">
        <f t="shared" si="18"/>
        <v>2</v>
      </c>
    </row>
    <row r="19" spans="1:46" ht="15.75" customHeight="1" x14ac:dyDescent="0.3">
      <c r="A19" s="75" t="s">
        <v>56</v>
      </c>
      <c r="B19" s="75" t="s">
        <v>57</v>
      </c>
      <c r="C19" s="75">
        <v>8</v>
      </c>
      <c r="D19" s="76">
        <v>0</v>
      </c>
      <c r="E19" s="77">
        <v>0</v>
      </c>
      <c r="F19" s="78">
        <f t="shared" ref="F19:G19" si="30">AVERAGE(0,0)</f>
        <v>0</v>
      </c>
      <c r="G19" s="78">
        <f t="shared" si="30"/>
        <v>0</v>
      </c>
      <c r="H19" s="79"/>
      <c r="I19" s="38"/>
      <c r="J19" s="38"/>
      <c r="K19" s="38"/>
      <c r="L19" s="38"/>
      <c r="M19" s="80">
        <f t="shared" si="20"/>
        <v>0</v>
      </c>
      <c r="N19" s="80">
        <v>6</v>
      </c>
      <c r="O19" s="82">
        <v>6</v>
      </c>
      <c r="P19" s="89">
        <f t="shared" si="21"/>
        <v>12</v>
      </c>
      <c r="Q19" s="94">
        <v>8</v>
      </c>
      <c r="R19" s="85">
        <v>5</v>
      </c>
      <c r="S19" s="145">
        <v>5</v>
      </c>
      <c r="T19" s="122"/>
      <c r="U19" s="86">
        <v>3</v>
      </c>
      <c r="V19" s="68">
        <v>8</v>
      </c>
      <c r="W19" s="87">
        <f t="shared" si="22"/>
        <v>33</v>
      </c>
      <c r="X19" s="61">
        <f t="shared" si="23"/>
        <v>41</v>
      </c>
      <c r="Y19" s="86">
        <f t="shared" ref="Y19:AA19" si="31">MIN(SUMIF($D$13:$U$13,Y$12,$D19:$U19),100)</f>
        <v>14</v>
      </c>
      <c r="Z19" s="86">
        <f t="shared" si="31"/>
        <v>6</v>
      </c>
      <c r="AA19" s="86">
        <f t="shared" si="31"/>
        <v>8</v>
      </c>
      <c r="AB19" s="86"/>
      <c r="AC19" s="63"/>
      <c r="AD19" s="17">
        <f t="shared" si="25"/>
        <v>0.25454545454545452</v>
      </c>
      <c r="AE19" s="17">
        <f t="shared" si="26"/>
        <v>0.17142857142857143</v>
      </c>
      <c r="AF19" s="17">
        <f t="shared" si="27"/>
        <v>0.8</v>
      </c>
      <c r="AG19" s="17"/>
      <c r="AH19" s="4"/>
      <c r="AI19" s="8">
        <f t="shared" ref="AI19:AK19" si="32">IF((AD19)&gt;=50%,2,(IF((AD19)&lt;25%,0,1)))</f>
        <v>1</v>
      </c>
      <c r="AJ19" s="8">
        <f t="shared" si="32"/>
        <v>0</v>
      </c>
      <c r="AK19" s="8">
        <f t="shared" si="32"/>
        <v>2</v>
      </c>
      <c r="AL19" s="8"/>
      <c r="AM19" s="4"/>
      <c r="AN19" s="8" t="str">
        <f t="shared" ref="AN19:AP19" si="33">IF(AI19=2,"Att",(IF(AI19=0,"Not","Weak")))</f>
        <v>Weak</v>
      </c>
      <c r="AO19" s="8" t="str">
        <f t="shared" si="33"/>
        <v>Not</v>
      </c>
      <c r="AP19" s="8" t="str">
        <f t="shared" si="33"/>
        <v>Att</v>
      </c>
      <c r="AQ19" s="8"/>
      <c r="AR19" s="4"/>
      <c r="AS19" s="74">
        <f t="shared" si="17"/>
        <v>1</v>
      </c>
      <c r="AT19">
        <f t="shared" si="18"/>
        <v>2</v>
      </c>
    </row>
    <row r="20" spans="1:46" ht="15.75" customHeight="1" x14ac:dyDescent="0.3">
      <c r="A20" s="75" t="s">
        <v>58</v>
      </c>
      <c r="B20" s="75" t="s">
        <v>59</v>
      </c>
      <c r="C20" s="75">
        <v>8</v>
      </c>
      <c r="D20" s="76">
        <v>0</v>
      </c>
      <c r="E20" s="77">
        <v>0</v>
      </c>
      <c r="F20" s="78">
        <f t="shared" ref="F20:G20" si="34">AVERAGE(0,0)</f>
        <v>0</v>
      </c>
      <c r="G20" s="78">
        <f t="shared" si="34"/>
        <v>0</v>
      </c>
      <c r="H20" s="38"/>
      <c r="I20" s="38"/>
      <c r="J20" s="38"/>
      <c r="K20" s="38"/>
      <c r="L20" s="38"/>
      <c r="M20" s="80">
        <f t="shared" si="20"/>
        <v>0</v>
      </c>
      <c r="N20" s="80">
        <v>6</v>
      </c>
      <c r="O20" s="82">
        <v>6</v>
      </c>
      <c r="P20" s="89">
        <f t="shared" si="21"/>
        <v>12</v>
      </c>
      <c r="Q20" s="94">
        <v>10</v>
      </c>
      <c r="R20" s="85">
        <v>5</v>
      </c>
      <c r="S20" s="145">
        <v>3</v>
      </c>
      <c r="T20" s="122"/>
      <c r="U20" s="86">
        <v>5</v>
      </c>
      <c r="V20" s="68">
        <v>8</v>
      </c>
      <c r="W20" s="87">
        <f t="shared" si="22"/>
        <v>35</v>
      </c>
      <c r="X20" s="61">
        <f t="shared" si="23"/>
        <v>43</v>
      </c>
      <c r="Y20" s="86">
        <f t="shared" ref="Y20:AA20" si="35">MIN(SUMIF($D$13:$U$13,Y$12,$D20:$U20),100)</f>
        <v>16</v>
      </c>
      <c r="Z20" s="86">
        <f t="shared" si="35"/>
        <v>6</v>
      </c>
      <c r="AA20" s="86">
        <f t="shared" si="35"/>
        <v>8</v>
      </c>
      <c r="AB20" s="86"/>
      <c r="AC20" s="63"/>
      <c r="AD20" s="17">
        <f t="shared" si="25"/>
        <v>0.29090909090909089</v>
      </c>
      <c r="AE20" s="17">
        <f t="shared" si="26"/>
        <v>0.17142857142857143</v>
      </c>
      <c r="AF20" s="17">
        <f t="shared" si="27"/>
        <v>0.8</v>
      </c>
      <c r="AG20" s="17"/>
      <c r="AH20" s="4"/>
      <c r="AI20" s="8">
        <f t="shared" ref="AI20:AK20" si="36">IF((AD20)&gt;=50%,2,(IF((AD20)&lt;25%,0,1)))</f>
        <v>1</v>
      </c>
      <c r="AJ20" s="8">
        <f t="shared" si="36"/>
        <v>0</v>
      </c>
      <c r="AK20" s="8">
        <f t="shared" si="36"/>
        <v>2</v>
      </c>
      <c r="AL20" s="8"/>
      <c r="AM20" s="4"/>
      <c r="AN20" s="8" t="str">
        <f t="shared" ref="AN20:AP20" si="37">IF(AI20=2,"Att",(IF(AI20=0,"Not","Weak")))</f>
        <v>Weak</v>
      </c>
      <c r="AO20" s="8" t="str">
        <f t="shared" si="37"/>
        <v>Not</v>
      </c>
      <c r="AP20" s="8" t="str">
        <f t="shared" si="37"/>
        <v>Att</v>
      </c>
      <c r="AQ20" s="8"/>
      <c r="AR20" s="4"/>
      <c r="AS20" s="74">
        <f t="shared" si="17"/>
        <v>1</v>
      </c>
      <c r="AT20">
        <f t="shared" si="18"/>
        <v>2</v>
      </c>
    </row>
    <row r="21" spans="1:46" ht="15.75" customHeight="1" x14ac:dyDescent="0.3">
      <c r="A21" s="75" t="s">
        <v>60</v>
      </c>
      <c r="B21" s="75" t="s">
        <v>61</v>
      </c>
      <c r="C21" s="75">
        <v>8</v>
      </c>
      <c r="D21" s="76">
        <v>0</v>
      </c>
      <c r="E21" s="77">
        <v>0</v>
      </c>
      <c r="F21" s="78">
        <f t="shared" ref="F21:G21" si="38">AVERAGE(0,0)</f>
        <v>0</v>
      </c>
      <c r="G21" s="78">
        <f t="shared" si="38"/>
        <v>0</v>
      </c>
      <c r="H21" s="38"/>
      <c r="I21" s="38"/>
      <c r="J21" s="38"/>
      <c r="K21" s="38"/>
      <c r="L21" s="38"/>
      <c r="M21" s="80">
        <f t="shared" si="20"/>
        <v>0</v>
      </c>
      <c r="N21" s="80">
        <v>5</v>
      </c>
      <c r="O21" s="82">
        <v>5</v>
      </c>
      <c r="P21" s="89">
        <f t="shared" si="21"/>
        <v>10</v>
      </c>
      <c r="Q21" s="94">
        <v>0</v>
      </c>
      <c r="R21" s="85">
        <v>2</v>
      </c>
      <c r="S21" s="145">
        <v>4</v>
      </c>
      <c r="T21" s="122"/>
      <c r="U21" s="86">
        <v>3</v>
      </c>
      <c r="V21" s="68">
        <v>7</v>
      </c>
      <c r="W21" s="89">
        <f t="shared" si="22"/>
        <v>19</v>
      </c>
      <c r="X21" s="61">
        <f t="shared" si="23"/>
        <v>27</v>
      </c>
      <c r="Y21" s="86">
        <f t="shared" ref="Y21:AA21" si="39">MIN(SUMIF($D$13:$U$13,Y$12,$D21:$U21),100)</f>
        <v>5</v>
      </c>
      <c r="Z21" s="86">
        <f t="shared" si="39"/>
        <v>5</v>
      </c>
      <c r="AA21" s="86">
        <f t="shared" si="39"/>
        <v>7</v>
      </c>
      <c r="AB21" s="86"/>
      <c r="AC21" s="63"/>
      <c r="AD21" s="17">
        <f t="shared" si="25"/>
        <v>9.0909090909090912E-2</v>
      </c>
      <c r="AE21" s="17">
        <f t="shared" si="26"/>
        <v>0.14285714285714285</v>
      </c>
      <c r="AF21" s="17">
        <f t="shared" si="27"/>
        <v>0.7</v>
      </c>
      <c r="AG21" s="17"/>
      <c r="AH21" s="4"/>
      <c r="AI21" s="8">
        <f t="shared" ref="AI21:AK21" si="40">IF((AD21)&gt;=50%,2,(IF((AD21)&lt;25%,0,1)))</f>
        <v>0</v>
      </c>
      <c r="AJ21" s="8">
        <f t="shared" si="40"/>
        <v>0</v>
      </c>
      <c r="AK21" s="8">
        <f t="shared" si="40"/>
        <v>2</v>
      </c>
      <c r="AL21" s="8"/>
      <c r="AM21" s="4"/>
      <c r="AN21" s="8" t="str">
        <f t="shared" ref="AN21:AP21" si="41">IF(AI21=2,"Att",(IF(AI21=0,"Not","Weak")))</f>
        <v>Not</v>
      </c>
      <c r="AO21" s="8" t="str">
        <f t="shared" si="41"/>
        <v>Not</v>
      </c>
      <c r="AP21" s="8" t="str">
        <f t="shared" si="41"/>
        <v>Att</v>
      </c>
      <c r="AQ21" s="8"/>
      <c r="AR21" s="4"/>
      <c r="AS21" s="74">
        <f t="shared" si="17"/>
        <v>0</v>
      </c>
      <c r="AT21">
        <f t="shared" si="18"/>
        <v>2</v>
      </c>
    </row>
    <row r="22" spans="1:46" ht="15.75" customHeight="1" x14ac:dyDescent="0.3">
      <c r="A22" s="75" t="s">
        <v>62</v>
      </c>
      <c r="B22" s="75" t="s">
        <v>63</v>
      </c>
      <c r="C22" s="75">
        <v>10</v>
      </c>
      <c r="D22" s="76">
        <v>2</v>
      </c>
      <c r="E22" s="77">
        <v>2</v>
      </c>
      <c r="F22" s="95">
        <v>2</v>
      </c>
      <c r="G22" s="78">
        <f>AVERAGE(0,0)</f>
        <v>0</v>
      </c>
      <c r="H22" s="38"/>
      <c r="I22" s="38"/>
      <c r="J22" s="38"/>
      <c r="K22" s="38"/>
      <c r="L22" s="38"/>
      <c r="M22" s="80">
        <f t="shared" si="20"/>
        <v>4</v>
      </c>
      <c r="N22" s="80">
        <v>10</v>
      </c>
      <c r="O22" s="82">
        <v>8</v>
      </c>
      <c r="P22" s="89">
        <f t="shared" si="21"/>
        <v>18</v>
      </c>
      <c r="Q22" s="94">
        <v>7</v>
      </c>
      <c r="R22" s="85">
        <v>7</v>
      </c>
      <c r="S22" s="145">
        <v>5</v>
      </c>
      <c r="T22" s="122"/>
      <c r="U22" s="38">
        <v>3</v>
      </c>
      <c r="V22" s="68">
        <v>8</v>
      </c>
      <c r="W22" s="87">
        <f t="shared" si="22"/>
        <v>44</v>
      </c>
      <c r="X22" s="61">
        <f t="shared" si="23"/>
        <v>54</v>
      </c>
      <c r="Y22" s="86">
        <f t="shared" ref="Y22:AA22" si="42">MIN(SUMIF($D$13:$U$13,Y$12,$D22:$U22),100)</f>
        <v>21</v>
      </c>
      <c r="Z22" s="86">
        <f t="shared" si="42"/>
        <v>10</v>
      </c>
      <c r="AA22" s="86">
        <f t="shared" si="42"/>
        <v>8</v>
      </c>
      <c r="AB22" s="86"/>
      <c r="AC22" s="63"/>
      <c r="AD22" s="17">
        <f t="shared" si="25"/>
        <v>0.38181818181818183</v>
      </c>
      <c r="AE22" s="17">
        <f t="shared" si="26"/>
        <v>0.2857142857142857</v>
      </c>
      <c r="AF22" s="17">
        <f t="shared" si="27"/>
        <v>0.8</v>
      </c>
      <c r="AG22" s="17"/>
      <c r="AH22" s="4"/>
      <c r="AI22" s="8">
        <f t="shared" ref="AI22:AK22" si="43">IF((AD22)&gt;=50%,2,(IF((AD22)&lt;25%,0,1)))</f>
        <v>1</v>
      </c>
      <c r="AJ22" s="8">
        <f t="shared" si="43"/>
        <v>1</v>
      </c>
      <c r="AK22" s="8">
        <f t="shared" si="43"/>
        <v>2</v>
      </c>
      <c r="AL22" s="8"/>
      <c r="AM22" s="4"/>
      <c r="AN22" s="8" t="str">
        <f t="shared" ref="AN22:AP22" si="44">IF(AI22=2,"Att",(IF(AI22=0,"Not","Weak")))</f>
        <v>Weak</v>
      </c>
      <c r="AO22" s="8" t="str">
        <f t="shared" si="44"/>
        <v>Weak</v>
      </c>
      <c r="AP22" s="8" t="str">
        <f t="shared" si="44"/>
        <v>Att</v>
      </c>
      <c r="AQ22" s="8"/>
      <c r="AR22" s="4"/>
      <c r="AS22" s="74">
        <f t="shared" si="17"/>
        <v>2</v>
      </c>
      <c r="AT22">
        <f t="shared" si="18"/>
        <v>2</v>
      </c>
    </row>
    <row r="23" spans="1:46" ht="15.75" customHeight="1" x14ac:dyDescent="0.3">
      <c r="A23" s="75" t="s">
        <v>64</v>
      </c>
      <c r="B23" s="75" t="s">
        <v>65</v>
      </c>
      <c r="C23" s="75">
        <v>9</v>
      </c>
      <c r="D23" s="76">
        <v>5</v>
      </c>
      <c r="E23" s="77">
        <v>2</v>
      </c>
      <c r="F23" s="95">
        <f t="shared" ref="F23:G23" si="45">AVERAGE(0,0)</f>
        <v>0</v>
      </c>
      <c r="G23" s="78">
        <f t="shared" si="45"/>
        <v>0</v>
      </c>
      <c r="H23" s="38"/>
      <c r="I23" s="38"/>
      <c r="J23" s="38"/>
      <c r="K23" s="38"/>
      <c r="L23" s="38"/>
      <c r="M23" s="80">
        <f t="shared" si="20"/>
        <v>7</v>
      </c>
      <c r="N23" s="80">
        <v>0</v>
      </c>
      <c r="O23" s="82">
        <v>5</v>
      </c>
      <c r="P23" s="89">
        <f t="shared" si="21"/>
        <v>5</v>
      </c>
      <c r="Q23" s="94">
        <v>6.5</v>
      </c>
      <c r="R23" s="85">
        <v>3</v>
      </c>
      <c r="S23" s="145">
        <v>5</v>
      </c>
      <c r="T23" s="122"/>
      <c r="U23" s="86">
        <v>3</v>
      </c>
      <c r="V23" s="68">
        <v>8</v>
      </c>
      <c r="W23" s="87">
        <f t="shared" si="22"/>
        <v>29.5</v>
      </c>
      <c r="X23" s="61">
        <f t="shared" si="23"/>
        <v>38.5</v>
      </c>
      <c r="Y23" s="86">
        <f t="shared" ref="Y23:AA23" si="46">MIN(SUMIF($D$13:$U$13,Y$12,$D23:$U23),100)</f>
        <v>11.5</v>
      </c>
      <c r="Z23" s="86">
        <f t="shared" si="46"/>
        <v>7</v>
      </c>
      <c r="AA23" s="86">
        <f t="shared" si="46"/>
        <v>8</v>
      </c>
      <c r="AB23" s="86"/>
      <c r="AC23" s="63"/>
      <c r="AD23" s="17">
        <f t="shared" si="25"/>
        <v>0.20909090909090908</v>
      </c>
      <c r="AE23" s="17">
        <f t="shared" si="26"/>
        <v>0.2</v>
      </c>
      <c r="AF23" s="17">
        <f t="shared" si="27"/>
        <v>0.8</v>
      </c>
      <c r="AG23" s="17"/>
      <c r="AH23" s="4"/>
      <c r="AI23" s="8">
        <f t="shared" ref="AI23:AK23" si="47">IF((AD23)&gt;=50%,2,(IF((AD23)&lt;25%,0,1)))</f>
        <v>0</v>
      </c>
      <c r="AJ23" s="8">
        <f t="shared" si="47"/>
        <v>0</v>
      </c>
      <c r="AK23" s="8">
        <f t="shared" si="47"/>
        <v>2</v>
      </c>
      <c r="AL23" s="8"/>
      <c r="AM23" s="4"/>
      <c r="AN23" s="8" t="str">
        <f t="shared" ref="AN23:AP23" si="48">IF(AI23=2,"Att",(IF(AI23=0,"Not","Weak")))</f>
        <v>Not</v>
      </c>
      <c r="AO23" s="8" t="str">
        <f t="shared" si="48"/>
        <v>Not</v>
      </c>
      <c r="AP23" s="8" t="str">
        <f t="shared" si="48"/>
        <v>Att</v>
      </c>
      <c r="AQ23" s="8"/>
      <c r="AR23" s="4"/>
      <c r="AS23" s="74">
        <f t="shared" si="17"/>
        <v>0</v>
      </c>
      <c r="AT23">
        <f t="shared" si="18"/>
        <v>2</v>
      </c>
    </row>
    <row r="24" spans="1:46" ht="15.75" customHeight="1" x14ac:dyDescent="0.3">
      <c r="A24" s="75" t="s">
        <v>66</v>
      </c>
      <c r="B24" s="75" t="s">
        <v>67</v>
      </c>
      <c r="C24" s="75">
        <v>9</v>
      </c>
      <c r="D24" s="76">
        <v>0</v>
      </c>
      <c r="E24" s="77">
        <v>0</v>
      </c>
      <c r="F24" s="95">
        <f t="shared" ref="F24:G24" si="49">AVERAGE(0,0)</f>
        <v>0</v>
      </c>
      <c r="G24" s="78">
        <f t="shared" si="49"/>
        <v>0</v>
      </c>
      <c r="H24" s="38"/>
      <c r="I24" s="38"/>
      <c r="J24" s="38"/>
      <c r="K24" s="38"/>
      <c r="L24" s="38"/>
      <c r="M24" s="80">
        <f t="shared" si="20"/>
        <v>0</v>
      </c>
      <c r="N24" s="80">
        <v>0</v>
      </c>
      <c r="O24" s="82">
        <v>0</v>
      </c>
      <c r="P24" s="89">
        <f t="shared" si="21"/>
        <v>0</v>
      </c>
      <c r="Q24" s="94">
        <v>11.5</v>
      </c>
      <c r="R24" s="85">
        <v>5</v>
      </c>
      <c r="S24" s="145">
        <v>5</v>
      </c>
      <c r="T24" s="122"/>
      <c r="U24" s="86">
        <v>3</v>
      </c>
      <c r="V24" s="68">
        <v>8</v>
      </c>
      <c r="W24" s="87">
        <f t="shared" si="22"/>
        <v>24.5</v>
      </c>
      <c r="X24" s="61">
        <f t="shared" si="23"/>
        <v>33.5</v>
      </c>
      <c r="Y24" s="86">
        <f t="shared" ref="Y24:AA24" si="50">MIN(SUMIF($D$13:$U$13,Y$12,$D24:$U24),100)</f>
        <v>11.5</v>
      </c>
      <c r="Z24" s="86">
        <f t="shared" si="50"/>
        <v>0</v>
      </c>
      <c r="AA24" s="86">
        <f t="shared" si="50"/>
        <v>8</v>
      </c>
      <c r="AB24" s="86"/>
      <c r="AC24" s="63"/>
      <c r="AD24" s="17">
        <f t="shared" si="25"/>
        <v>0.20909090909090908</v>
      </c>
      <c r="AE24" s="17">
        <f t="shared" si="26"/>
        <v>0</v>
      </c>
      <c r="AF24" s="17">
        <f t="shared" si="27"/>
        <v>0.8</v>
      </c>
      <c r="AG24" s="17"/>
      <c r="AH24" s="4"/>
      <c r="AI24" s="8">
        <f t="shared" ref="AI24:AK24" si="51">IF((AD24)&gt;=50%,2,(IF((AD24)&lt;25%,0,1)))</f>
        <v>0</v>
      </c>
      <c r="AJ24" s="8">
        <f t="shared" si="51"/>
        <v>0</v>
      </c>
      <c r="AK24" s="8">
        <f t="shared" si="51"/>
        <v>2</v>
      </c>
      <c r="AL24" s="8"/>
      <c r="AM24" s="4"/>
      <c r="AN24" s="8" t="str">
        <f t="shared" ref="AN24:AP24" si="52">IF(AI24=2,"Att",(IF(AI24=0,"Not","Weak")))</f>
        <v>Not</v>
      </c>
      <c r="AO24" s="8" t="str">
        <f t="shared" si="52"/>
        <v>Not</v>
      </c>
      <c r="AP24" s="8" t="str">
        <f t="shared" si="52"/>
        <v>Att</v>
      </c>
      <c r="AQ24" s="8"/>
      <c r="AR24" s="4"/>
      <c r="AS24" s="74">
        <f t="shared" si="17"/>
        <v>0</v>
      </c>
      <c r="AT24">
        <f t="shared" si="18"/>
        <v>2</v>
      </c>
    </row>
    <row r="25" spans="1:46" ht="15.75" customHeight="1" x14ac:dyDescent="0.3">
      <c r="A25" s="75" t="s">
        <v>68</v>
      </c>
      <c r="B25" s="75" t="s">
        <v>69</v>
      </c>
      <c r="C25" s="75">
        <v>9</v>
      </c>
      <c r="D25" s="76">
        <v>5</v>
      </c>
      <c r="E25" s="77">
        <v>3</v>
      </c>
      <c r="F25" s="95">
        <v>1</v>
      </c>
      <c r="G25" s="78">
        <f>AVERAGE(0,0)</f>
        <v>0</v>
      </c>
      <c r="H25" s="38"/>
      <c r="I25" s="38"/>
      <c r="J25" s="38"/>
      <c r="K25" s="38"/>
      <c r="L25" s="38"/>
      <c r="M25" s="80">
        <f t="shared" si="20"/>
        <v>8</v>
      </c>
      <c r="N25" s="80">
        <v>8</v>
      </c>
      <c r="O25" s="82">
        <v>5</v>
      </c>
      <c r="P25" s="89">
        <f t="shared" si="21"/>
        <v>13</v>
      </c>
      <c r="Q25" s="94">
        <v>12.5</v>
      </c>
      <c r="R25" s="85">
        <v>7</v>
      </c>
      <c r="S25" s="145">
        <v>5</v>
      </c>
      <c r="T25" s="122"/>
      <c r="U25" s="86">
        <v>3</v>
      </c>
      <c r="V25" s="68">
        <v>8</v>
      </c>
      <c r="W25" s="87">
        <f t="shared" si="22"/>
        <v>48.5</v>
      </c>
      <c r="X25" s="61">
        <f t="shared" si="23"/>
        <v>57.5</v>
      </c>
      <c r="Y25" s="86">
        <f t="shared" ref="Y25:AA25" si="53">MIN(SUMIF($D$13:$U$13,Y$12,$D25:$U25),100)</f>
        <v>26.5</v>
      </c>
      <c r="Z25" s="86">
        <f t="shared" si="53"/>
        <v>8</v>
      </c>
      <c r="AA25" s="86">
        <f t="shared" si="53"/>
        <v>8</v>
      </c>
      <c r="AB25" s="86"/>
      <c r="AC25" s="63"/>
      <c r="AD25" s="17">
        <f t="shared" si="25"/>
        <v>0.48181818181818181</v>
      </c>
      <c r="AE25" s="17">
        <f t="shared" si="26"/>
        <v>0.22857142857142856</v>
      </c>
      <c r="AF25" s="17">
        <f t="shared" si="27"/>
        <v>0.8</v>
      </c>
      <c r="AG25" s="17"/>
      <c r="AH25" s="4"/>
      <c r="AI25" s="8">
        <f t="shared" ref="AI25:AK25" si="54">IF((AD25)&gt;=50%,2,(IF((AD25)&lt;25%,0,1)))</f>
        <v>1</v>
      </c>
      <c r="AJ25" s="8">
        <f t="shared" si="54"/>
        <v>0</v>
      </c>
      <c r="AK25" s="8">
        <f t="shared" si="54"/>
        <v>2</v>
      </c>
      <c r="AL25" s="8"/>
      <c r="AM25" s="4"/>
      <c r="AN25" s="8" t="str">
        <f t="shared" ref="AN25:AP25" si="55">IF(AI25=2,"Att",(IF(AI25=0,"Not","Weak")))</f>
        <v>Weak</v>
      </c>
      <c r="AO25" s="8" t="str">
        <f t="shared" si="55"/>
        <v>Not</v>
      </c>
      <c r="AP25" s="8" t="str">
        <f t="shared" si="55"/>
        <v>Att</v>
      </c>
      <c r="AQ25" s="8"/>
      <c r="AR25" s="4"/>
      <c r="AS25" s="74">
        <f t="shared" si="17"/>
        <v>1</v>
      </c>
      <c r="AT25">
        <f t="shared" si="18"/>
        <v>2</v>
      </c>
    </row>
    <row r="26" spans="1:46" ht="15.75" customHeight="1" x14ac:dyDescent="0.3">
      <c r="A26" s="75" t="s">
        <v>70</v>
      </c>
      <c r="B26" s="75" t="s">
        <v>71</v>
      </c>
      <c r="C26" s="75">
        <v>8</v>
      </c>
      <c r="D26" s="76">
        <v>0</v>
      </c>
      <c r="E26" s="77">
        <v>2</v>
      </c>
      <c r="F26" s="95">
        <v>0</v>
      </c>
      <c r="G26" s="38">
        <v>0</v>
      </c>
      <c r="H26" s="38"/>
      <c r="I26" s="38"/>
      <c r="J26" s="38"/>
      <c r="K26" s="38"/>
      <c r="L26" s="38"/>
      <c r="M26" s="80">
        <f t="shared" si="20"/>
        <v>2</v>
      </c>
      <c r="N26" s="80">
        <v>5</v>
      </c>
      <c r="O26" s="82">
        <v>4</v>
      </c>
      <c r="P26" s="89">
        <f t="shared" si="21"/>
        <v>9</v>
      </c>
      <c r="Q26" s="94">
        <v>10</v>
      </c>
      <c r="R26" s="85">
        <v>5</v>
      </c>
      <c r="S26" s="145">
        <v>4</v>
      </c>
      <c r="T26" s="122"/>
      <c r="U26" s="86">
        <v>2</v>
      </c>
      <c r="V26" s="68">
        <v>6</v>
      </c>
      <c r="W26" s="87">
        <f t="shared" si="22"/>
        <v>32</v>
      </c>
      <c r="X26" s="61">
        <f t="shared" si="23"/>
        <v>40</v>
      </c>
      <c r="Y26" s="86">
        <f t="shared" ref="Y26:AA26" si="56">MIN(SUMIF($D$13:$U$13,Y$12,$D26:$U26),100)</f>
        <v>15</v>
      </c>
      <c r="Z26" s="86">
        <f t="shared" si="56"/>
        <v>6</v>
      </c>
      <c r="AA26" s="86">
        <f t="shared" si="56"/>
        <v>6</v>
      </c>
      <c r="AB26" s="86"/>
      <c r="AC26" s="63"/>
      <c r="AD26" s="17">
        <f t="shared" si="25"/>
        <v>0.27272727272727271</v>
      </c>
      <c r="AE26" s="17">
        <f t="shared" si="26"/>
        <v>0.17142857142857143</v>
      </c>
      <c r="AF26" s="17">
        <f t="shared" si="27"/>
        <v>0.6</v>
      </c>
      <c r="AG26" s="17"/>
      <c r="AH26" s="4"/>
      <c r="AI26" s="8">
        <f t="shared" ref="AI26:AK26" si="57">IF((AD26)&gt;=50%,2,(IF((AD26)&lt;25%,0,1)))</f>
        <v>1</v>
      </c>
      <c r="AJ26" s="8">
        <f t="shared" si="57"/>
        <v>0</v>
      </c>
      <c r="AK26" s="8">
        <f t="shared" si="57"/>
        <v>2</v>
      </c>
      <c r="AL26" s="8"/>
      <c r="AM26" s="4"/>
      <c r="AN26" s="8" t="str">
        <f t="shared" ref="AN26:AP26" si="58">IF(AI26=2,"Att",(IF(AI26=0,"Not","Weak")))</f>
        <v>Weak</v>
      </c>
      <c r="AO26" s="8" t="str">
        <f t="shared" si="58"/>
        <v>Not</v>
      </c>
      <c r="AP26" s="8" t="str">
        <f t="shared" si="58"/>
        <v>Att</v>
      </c>
      <c r="AQ26" s="8"/>
      <c r="AR26" s="4"/>
      <c r="AS26" s="74">
        <f t="shared" si="17"/>
        <v>1</v>
      </c>
      <c r="AT26">
        <f t="shared" si="18"/>
        <v>2</v>
      </c>
    </row>
    <row r="27" spans="1:46" ht="15.75" customHeight="1" x14ac:dyDescent="0.3">
      <c r="A27" s="75" t="s">
        <v>72</v>
      </c>
      <c r="B27" s="75" t="s">
        <v>73</v>
      </c>
      <c r="C27" s="75">
        <v>10</v>
      </c>
      <c r="D27" s="76">
        <v>5</v>
      </c>
      <c r="E27" s="77">
        <v>10</v>
      </c>
      <c r="F27" s="95">
        <v>0</v>
      </c>
      <c r="G27" s="38">
        <v>3</v>
      </c>
      <c r="H27" s="38"/>
      <c r="I27" s="79"/>
      <c r="J27" s="38"/>
      <c r="K27" s="38"/>
      <c r="L27" s="38"/>
      <c r="M27" s="80">
        <f t="shared" si="20"/>
        <v>15</v>
      </c>
      <c r="N27" s="80">
        <v>15</v>
      </c>
      <c r="O27" s="82">
        <v>10</v>
      </c>
      <c r="P27" s="89">
        <f t="shared" si="21"/>
        <v>25</v>
      </c>
      <c r="Q27" s="94">
        <v>14</v>
      </c>
      <c r="R27" s="85">
        <v>9</v>
      </c>
      <c r="S27" s="145">
        <v>5</v>
      </c>
      <c r="T27" s="122"/>
      <c r="U27" s="38">
        <v>3</v>
      </c>
      <c r="V27" s="68">
        <v>8</v>
      </c>
      <c r="W27" s="87">
        <f t="shared" si="22"/>
        <v>71</v>
      </c>
      <c r="X27" s="61">
        <f t="shared" si="23"/>
        <v>81</v>
      </c>
      <c r="Y27" s="86">
        <f t="shared" ref="Y27:AA27" si="59">MIN(SUMIF($D$13:$U$13,Y$12,$D27:$U27),100)</f>
        <v>34</v>
      </c>
      <c r="Z27" s="86">
        <f t="shared" si="59"/>
        <v>23</v>
      </c>
      <c r="AA27" s="86">
        <f t="shared" si="59"/>
        <v>8</v>
      </c>
      <c r="AB27" s="86"/>
      <c r="AC27" s="63"/>
      <c r="AD27" s="17">
        <f t="shared" si="25"/>
        <v>0.61818181818181817</v>
      </c>
      <c r="AE27" s="17">
        <f t="shared" si="26"/>
        <v>0.65714285714285714</v>
      </c>
      <c r="AF27" s="17">
        <f t="shared" si="27"/>
        <v>0.8</v>
      </c>
      <c r="AG27" s="17"/>
      <c r="AH27" s="4"/>
      <c r="AI27" s="8">
        <f t="shared" ref="AI27:AK27" si="60">IF((AD27)&gt;=50%,2,(IF((AD27)&lt;25%,0,1)))</f>
        <v>2</v>
      </c>
      <c r="AJ27" s="8">
        <f t="shared" si="60"/>
        <v>2</v>
      </c>
      <c r="AK27" s="8">
        <f t="shared" si="60"/>
        <v>2</v>
      </c>
      <c r="AL27" s="8"/>
      <c r="AM27" s="4"/>
      <c r="AN27" s="8" t="str">
        <f t="shared" ref="AN27:AP27" si="61">IF(AI27=2,"Att",(IF(AI27=0,"Not","Weak")))</f>
        <v>Att</v>
      </c>
      <c r="AO27" s="8" t="str">
        <f t="shared" si="61"/>
        <v>Att</v>
      </c>
      <c r="AP27" s="8" t="str">
        <f t="shared" si="61"/>
        <v>Att</v>
      </c>
      <c r="AQ27" s="8"/>
      <c r="AR27" s="4"/>
      <c r="AS27" s="74">
        <f t="shared" si="17"/>
        <v>4</v>
      </c>
      <c r="AT27">
        <f t="shared" si="18"/>
        <v>2</v>
      </c>
    </row>
    <row r="28" spans="1:46" ht="15.75" customHeight="1" x14ac:dyDescent="0.3">
      <c r="A28" s="75" t="s">
        <v>74</v>
      </c>
      <c r="B28" s="75" t="s">
        <v>75</v>
      </c>
      <c r="C28" s="75">
        <v>10</v>
      </c>
      <c r="D28" s="76">
        <v>5</v>
      </c>
      <c r="E28" s="77">
        <v>5</v>
      </c>
      <c r="F28" s="95">
        <v>1</v>
      </c>
      <c r="G28" s="38">
        <v>3</v>
      </c>
      <c r="H28" s="38"/>
      <c r="I28" s="38"/>
      <c r="J28" s="38"/>
      <c r="K28" s="38"/>
      <c r="L28" s="38"/>
      <c r="M28" s="80">
        <f t="shared" si="20"/>
        <v>10</v>
      </c>
      <c r="N28" s="80">
        <v>12</v>
      </c>
      <c r="O28" s="82">
        <v>5</v>
      </c>
      <c r="P28" s="89">
        <f t="shared" si="21"/>
        <v>17</v>
      </c>
      <c r="Q28" s="94">
        <v>12.5</v>
      </c>
      <c r="R28" s="85">
        <v>7</v>
      </c>
      <c r="S28" s="145">
        <v>4</v>
      </c>
      <c r="T28" s="122"/>
      <c r="U28" s="86">
        <v>3</v>
      </c>
      <c r="V28" s="68">
        <v>7</v>
      </c>
      <c r="W28" s="87">
        <f t="shared" si="22"/>
        <v>53.5</v>
      </c>
      <c r="X28" s="61">
        <f t="shared" si="23"/>
        <v>63.5</v>
      </c>
      <c r="Y28" s="86">
        <f t="shared" ref="Y28:AA28" si="62">MIN(SUMIF($D$13:$U$13,Y$12,$D28:$U28),100)</f>
        <v>30.5</v>
      </c>
      <c r="Z28" s="86">
        <f t="shared" si="62"/>
        <v>13</v>
      </c>
      <c r="AA28" s="86">
        <f t="shared" si="62"/>
        <v>7</v>
      </c>
      <c r="AB28" s="86"/>
      <c r="AC28" s="63"/>
      <c r="AD28" s="17">
        <f t="shared" si="25"/>
        <v>0.55454545454545456</v>
      </c>
      <c r="AE28" s="17">
        <f t="shared" si="26"/>
        <v>0.37142857142857144</v>
      </c>
      <c r="AF28" s="17">
        <f t="shared" si="27"/>
        <v>0.7</v>
      </c>
      <c r="AG28" s="17"/>
      <c r="AH28" s="4"/>
      <c r="AI28" s="8">
        <f t="shared" ref="AI28:AK28" si="63">IF((AD28)&gt;=50%,2,(IF((AD28)&lt;25%,0,1)))</f>
        <v>2</v>
      </c>
      <c r="AJ28" s="8">
        <f t="shared" si="63"/>
        <v>1</v>
      </c>
      <c r="AK28" s="8">
        <f t="shared" si="63"/>
        <v>2</v>
      </c>
      <c r="AL28" s="8"/>
      <c r="AM28" s="4"/>
      <c r="AN28" s="8" t="str">
        <f t="shared" ref="AN28:AP28" si="64">IF(AI28=2,"Att",(IF(AI28=0,"Not","Weak")))</f>
        <v>Att</v>
      </c>
      <c r="AO28" s="8" t="str">
        <f t="shared" si="64"/>
        <v>Weak</v>
      </c>
      <c r="AP28" s="8" t="str">
        <f t="shared" si="64"/>
        <v>Att</v>
      </c>
      <c r="AQ28" s="8"/>
      <c r="AR28" s="4"/>
      <c r="AS28" s="74">
        <f t="shared" si="17"/>
        <v>3</v>
      </c>
      <c r="AT28">
        <f t="shared" si="18"/>
        <v>2</v>
      </c>
    </row>
    <row r="29" spans="1:46" ht="15.75" customHeight="1" x14ac:dyDescent="0.3">
      <c r="A29" s="75" t="s">
        <v>76</v>
      </c>
      <c r="B29" s="75" t="s">
        <v>77</v>
      </c>
      <c r="C29" s="75">
        <v>10</v>
      </c>
      <c r="D29" s="76">
        <v>2</v>
      </c>
      <c r="E29" s="77">
        <v>2</v>
      </c>
      <c r="F29" s="95">
        <v>2</v>
      </c>
      <c r="G29" s="38">
        <v>2</v>
      </c>
      <c r="H29" s="38"/>
      <c r="I29" s="38"/>
      <c r="J29" s="38"/>
      <c r="K29" s="38"/>
      <c r="L29" s="38"/>
      <c r="M29" s="80">
        <f t="shared" si="20"/>
        <v>4</v>
      </c>
      <c r="N29" s="80">
        <v>5</v>
      </c>
      <c r="O29" s="82">
        <v>3</v>
      </c>
      <c r="P29" s="89">
        <f t="shared" si="21"/>
        <v>8</v>
      </c>
      <c r="Q29" s="94">
        <v>7.5</v>
      </c>
      <c r="R29" s="85">
        <v>7</v>
      </c>
      <c r="S29" s="145">
        <v>5</v>
      </c>
      <c r="T29" s="122"/>
      <c r="U29" s="86">
        <v>3</v>
      </c>
      <c r="V29" s="68">
        <v>8</v>
      </c>
      <c r="W29" s="87">
        <f t="shared" si="22"/>
        <v>34.5</v>
      </c>
      <c r="X29" s="61">
        <f t="shared" si="23"/>
        <v>44.5</v>
      </c>
      <c r="Y29" s="86">
        <f t="shared" ref="Y29:AA29" si="65">MIN(SUMIF($D$13:$U$13,Y$12,$D29:$U29),100)</f>
        <v>16.5</v>
      </c>
      <c r="Z29" s="86">
        <f t="shared" si="65"/>
        <v>7</v>
      </c>
      <c r="AA29" s="86">
        <f t="shared" si="65"/>
        <v>8</v>
      </c>
      <c r="AB29" s="86"/>
      <c r="AC29" s="63"/>
      <c r="AD29" s="17">
        <f t="shared" si="25"/>
        <v>0.3</v>
      </c>
      <c r="AE29" s="17">
        <f t="shared" si="26"/>
        <v>0.2</v>
      </c>
      <c r="AF29" s="17">
        <f t="shared" si="27"/>
        <v>0.8</v>
      </c>
      <c r="AG29" s="17"/>
      <c r="AH29" s="4"/>
      <c r="AI29" s="8">
        <f t="shared" ref="AI29:AK29" si="66">IF((AD29)&gt;=50%,2,(IF((AD29)&lt;25%,0,1)))</f>
        <v>1</v>
      </c>
      <c r="AJ29" s="8">
        <f t="shared" si="66"/>
        <v>0</v>
      </c>
      <c r="AK29" s="8">
        <f t="shared" si="66"/>
        <v>2</v>
      </c>
      <c r="AL29" s="8"/>
      <c r="AM29" s="4"/>
      <c r="AN29" s="8" t="str">
        <f t="shared" ref="AN29:AP29" si="67">IF(AI29=2,"Att",(IF(AI29=0,"Not","Weak")))</f>
        <v>Weak</v>
      </c>
      <c r="AO29" s="8" t="str">
        <f t="shared" si="67"/>
        <v>Not</v>
      </c>
      <c r="AP29" s="8" t="str">
        <f t="shared" si="67"/>
        <v>Att</v>
      </c>
      <c r="AQ29" s="8"/>
      <c r="AR29" s="4"/>
      <c r="AS29" s="74">
        <f t="shared" si="17"/>
        <v>1</v>
      </c>
      <c r="AT29">
        <f t="shared" si="18"/>
        <v>2</v>
      </c>
    </row>
    <row r="30" spans="1:46" ht="15.75" customHeight="1" x14ac:dyDescent="0.3">
      <c r="A30" s="75" t="s">
        <v>78</v>
      </c>
      <c r="B30" s="75" t="s">
        <v>79</v>
      </c>
      <c r="C30" s="75">
        <v>10</v>
      </c>
      <c r="D30" s="76">
        <v>6</v>
      </c>
      <c r="E30" s="77">
        <v>5</v>
      </c>
      <c r="F30" s="95">
        <v>1</v>
      </c>
      <c r="G30" s="38">
        <v>3</v>
      </c>
      <c r="H30" s="38"/>
      <c r="I30" s="38"/>
      <c r="J30" s="38"/>
      <c r="K30" s="38"/>
      <c r="L30" s="38"/>
      <c r="M30" s="80">
        <f t="shared" si="20"/>
        <v>11</v>
      </c>
      <c r="N30" s="80">
        <v>13</v>
      </c>
      <c r="O30" s="82">
        <v>0</v>
      </c>
      <c r="P30" s="89">
        <f t="shared" si="21"/>
        <v>13</v>
      </c>
      <c r="Q30" s="94">
        <v>13</v>
      </c>
      <c r="R30" s="85">
        <v>9</v>
      </c>
      <c r="S30" s="145">
        <v>4</v>
      </c>
      <c r="T30" s="122"/>
      <c r="U30" s="86">
        <v>4</v>
      </c>
      <c r="V30" s="68">
        <v>8</v>
      </c>
      <c r="W30" s="87">
        <f t="shared" si="22"/>
        <v>54</v>
      </c>
      <c r="X30" s="61">
        <f t="shared" si="23"/>
        <v>64</v>
      </c>
      <c r="Y30" s="86">
        <f t="shared" ref="Y30:AA30" si="68">MIN(SUMIF($D$13:$U$13,Y$12,$D30:$U30),100)</f>
        <v>33</v>
      </c>
      <c r="Z30" s="86">
        <f t="shared" si="68"/>
        <v>8</v>
      </c>
      <c r="AA30" s="86">
        <f t="shared" si="68"/>
        <v>8</v>
      </c>
      <c r="AB30" s="86"/>
      <c r="AC30" s="63"/>
      <c r="AD30" s="17">
        <f t="shared" si="25"/>
        <v>0.6</v>
      </c>
      <c r="AE30" s="17">
        <f t="shared" si="26"/>
        <v>0.22857142857142856</v>
      </c>
      <c r="AF30" s="17">
        <f t="shared" si="27"/>
        <v>0.8</v>
      </c>
      <c r="AG30" s="17"/>
      <c r="AH30" s="4"/>
      <c r="AI30" s="8">
        <f t="shared" ref="AI30:AK30" si="69">IF((AD30)&gt;=50%,2,(IF((AD30)&lt;25%,0,1)))</f>
        <v>2</v>
      </c>
      <c r="AJ30" s="8">
        <f t="shared" si="69"/>
        <v>0</v>
      </c>
      <c r="AK30" s="8">
        <f t="shared" si="69"/>
        <v>2</v>
      </c>
      <c r="AL30" s="8"/>
      <c r="AM30" s="4"/>
      <c r="AN30" s="8" t="str">
        <f t="shared" ref="AN30:AP30" si="70">IF(AI30=2,"Att",(IF(AI30=0,"Not","Weak")))</f>
        <v>Att</v>
      </c>
      <c r="AO30" s="8" t="str">
        <f t="shared" si="70"/>
        <v>Not</v>
      </c>
      <c r="AP30" s="8" t="str">
        <f t="shared" si="70"/>
        <v>Att</v>
      </c>
      <c r="AQ30" s="8"/>
      <c r="AR30" s="4"/>
      <c r="AS30" s="74">
        <f t="shared" si="17"/>
        <v>2</v>
      </c>
      <c r="AT30">
        <f t="shared" si="18"/>
        <v>2</v>
      </c>
    </row>
    <row r="31" spans="1:46" ht="15.75" customHeight="1" x14ac:dyDescent="0.3">
      <c r="A31" s="75" t="s">
        <v>80</v>
      </c>
      <c r="B31" s="75" t="s">
        <v>81</v>
      </c>
      <c r="C31" s="75">
        <v>10</v>
      </c>
      <c r="D31" s="76">
        <v>8</v>
      </c>
      <c r="E31" s="77">
        <v>8</v>
      </c>
      <c r="F31" s="95">
        <v>2</v>
      </c>
      <c r="G31" s="38">
        <v>6</v>
      </c>
      <c r="H31" s="38"/>
      <c r="I31" s="38"/>
      <c r="J31" s="38"/>
      <c r="K31" s="38"/>
      <c r="L31" s="79"/>
      <c r="M31" s="80">
        <f t="shared" si="20"/>
        <v>16</v>
      </c>
      <c r="N31" s="80">
        <v>15</v>
      </c>
      <c r="O31" s="82">
        <v>0</v>
      </c>
      <c r="P31" s="89">
        <f t="shared" si="21"/>
        <v>15</v>
      </c>
      <c r="Q31" s="94">
        <v>11</v>
      </c>
      <c r="R31" s="85">
        <v>7</v>
      </c>
      <c r="S31" s="145">
        <v>5</v>
      </c>
      <c r="T31" s="122"/>
      <c r="U31" s="86">
        <v>2</v>
      </c>
      <c r="V31" s="68">
        <v>7</v>
      </c>
      <c r="W31" s="87">
        <f t="shared" si="22"/>
        <v>56</v>
      </c>
      <c r="X31" s="61">
        <f t="shared" si="23"/>
        <v>66</v>
      </c>
      <c r="Y31" s="86">
        <f t="shared" ref="Y31:AA31" si="71">MIN(SUMIF($D$13:$U$13,Y$12,$D31:$U31),100)</f>
        <v>36</v>
      </c>
      <c r="Z31" s="86">
        <f t="shared" si="71"/>
        <v>14</v>
      </c>
      <c r="AA31" s="86">
        <f t="shared" si="71"/>
        <v>7</v>
      </c>
      <c r="AB31" s="86"/>
      <c r="AC31" s="63"/>
      <c r="AD31" s="17">
        <f t="shared" si="25"/>
        <v>0.65454545454545454</v>
      </c>
      <c r="AE31" s="17">
        <f t="shared" si="26"/>
        <v>0.4</v>
      </c>
      <c r="AF31" s="17">
        <f t="shared" si="27"/>
        <v>0.7</v>
      </c>
      <c r="AG31" s="17"/>
      <c r="AH31" s="4"/>
      <c r="AI31" s="8">
        <f t="shared" ref="AI31:AK31" si="72">IF((AD31)&gt;=50%,2,(IF((AD31)&lt;25%,0,1)))</f>
        <v>2</v>
      </c>
      <c r="AJ31" s="8">
        <f t="shared" si="72"/>
        <v>1</v>
      </c>
      <c r="AK31" s="8">
        <f t="shared" si="72"/>
        <v>2</v>
      </c>
      <c r="AL31" s="8"/>
      <c r="AM31" s="4"/>
      <c r="AN31" s="8" t="str">
        <f t="shared" ref="AN31:AP31" si="73">IF(AI31=2,"Att",(IF(AI31=0,"Not","Weak")))</f>
        <v>Att</v>
      </c>
      <c r="AO31" s="8" t="str">
        <f t="shared" si="73"/>
        <v>Weak</v>
      </c>
      <c r="AP31" s="8" t="str">
        <f t="shared" si="73"/>
        <v>Att</v>
      </c>
      <c r="AQ31" s="8"/>
      <c r="AR31" s="4"/>
      <c r="AS31" s="74">
        <f t="shared" si="17"/>
        <v>3</v>
      </c>
      <c r="AT31">
        <f t="shared" si="18"/>
        <v>2</v>
      </c>
    </row>
    <row r="32" spans="1:46" ht="15.75" customHeight="1" x14ac:dyDescent="0.3">
      <c r="A32" s="75" t="s">
        <v>82</v>
      </c>
      <c r="B32" s="75" t="s">
        <v>83</v>
      </c>
      <c r="C32" s="75">
        <v>8</v>
      </c>
      <c r="D32" s="76">
        <v>0</v>
      </c>
      <c r="E32" s="77">
        <v>0</v>
      </c>
      <c r="F32" s="95">
        <v>0</v>
      </c>
      <c r="G32" s="38">
        <v>0</v>
      </c>
      <c r="H32" s="38"/>
      <c r="I32" s="38"/>
      <c r="J32" s="38"/>
      <c r="K32" s="38"/>
      <c r="L32" s="79"/>
      <c r="M32" s="80">
        <f t="shared" si="20"/>
        <v>0</v>
      </c>
      <c r="N32" s="80">
        <v>0</v>
      </c>
      <c r="O32" s="82">
        <v>10</v>
      </c>
      <c r="P32" s="89">
        <f t="shared" si="21"/>
        <v>10</v>
      </c>
      <c r="Q32" s="94">
        <v>7</v>
      </c>
      <c r="R32" s="85">
        <v>6</v>
      </c>
      <c r="S32" s="145">
        <v>4</v>
      </c>
      <c r="T32" s="122"/>
      <c r="U32" s="86">
        <v>3</v>
      </c>
      <c r="V32" s="68">
        <v>7</v>
      </c>
      <c r="W32" s="87">
        <f t="shared" si="22"/>
        <v>30</v>
      </c>
      <c r="X32" s="61">
        <f t="shared" si="23"/>
        <v>38</v>
      </c>
      <c r="Y32" s="86">
        <f t="shared" ref="Y32:AA32" si="74">MIN(SUMIF($D$13:$U$13,Y$12,$D32:$U32),100)</f>
        <v>7</v>
      </c>
      <c r="Z32" s="86">
        <f t="shared" si="74"/>
        <v>10</v>
      </c>
      <c r="AA32" s="86">
        <f t="shared" si="74"/>
        <v>7</v>
      </c>
      <c r="AB32" s="86"/>
      <c r="AC32" s="63"/>
      <c r="AD32" s="17">
        <f t="shared" si="25"/>
        <v>0.12727272727272726</v>
      </c>
      <c r="AE32" s="17">
        <f t="shared" si="26"/>
        <v>0.2857142857142857</v>
      </c>
      <c r="AF32" s="17">
        <f t="shared" si="27"/>
        <v>0.7</v>
      </c>
      <c r="AG32" s="17"/>
      <c r="AH32" s="4"/>
      <c r="AI32" s="8">
        <f t="shared" ref="AI32:AK32" si="75">IF((AD32)&gt;=50%,2,(IF((AD32)&lt;25%,0,1)))</f>
        <v>0</v>
      </c>
      <c r="AJ32" s="8">
        <f t="shared" si="75"/>
        <v>1</v>
      </c>
      <c r="AK32" s="8">
        <f t="shared" si="75"/>
        <v>2</v>
      </c>
      <c r="AL32" s="8"/>
      <c r="AM32" s="4"/>
      <c r="AN32" s="8" t="str">
        <f t="shared" ref="AN32:AP32" si="76">IF(AI32=2,"Att",(IF(AI32=0,"Not","Weak")))</f>
        <v>Not</v>
      </c>
      <c r="AO32" s="8" t="str">
        <f t="shared" si="76"/>
        <v>Weak</v>
      </c>
      <c r="AP32" s="8" t="str">
        <f t="shared" si="76"/>
        <v>Att</v>
      </c>
      <c r="AQ32" s="8"/>
      <c r="AR32" s="4"/>
      <c r="AS32" s="74">
        <f t="shared" si="17"/>
        <v>1</v>
      </c>
      <c r="AT32">
        <f t="shared" si="18"/>
        <v>2</v>
      </c>
    </row>
    <row r="33" spans="1:46" ht="15.75" customHeight="1" x14ac:dyDescent="0.3">
      <c r="A33" s="75" t="s">
        <v>84</v>
      </c>
      <c r="B33" s="75" t="s">
        <v>85</v>
      </c>
      <c r="C33" s="75">
        <v>9</v>
      </c>
      <c r="D33" s="76">
        <v>3</v>
      </c>
      <c r="E33" s="77">
        <v>2</v>
      </c>
      <c r="F33" s="95">
        <v>0</v>
      </c>
      <c r="G33" s="38">
        <v>0</v>
      </c>
      <c r="H33" s="38"/>
      <c r="I33" s="38"/>
      <c r="J33" s="38"/>
      <c r="K33" s="38"/>
      <c r="L33" s="38"/>
      <c r="M33" s="80">
        <f t="shared" si="20"/>
        <v>5</v>
      </c>
      <c r="N33" s="81">
        <v>0</v>
      </c>
      <c r="O33" s="82">
        <v>0</v>
      </c>
      <c r="P33" s="89">
        <f t="shared" si="21"/>
        <v>0</v>
      </c>
      <c r="Q33" s="41">
        <v>9.5</v>
      </c>
      <c r="R33" s="85">
        <v>3</v>
      </c>
      <c r="S33" s="145">
        <v>4</v>
      </c>
      <c r="T33" s="122"/>
      <c r="U33" s="38">
        <v>3</v>
      </c>
      <c r="V33" s="68">
        <v>7</v>
      </c>
      <c r="W33" s="87">
        <f t="shared" si="22"/>
        <v>24.5</v>
      </c>
      <c r="X33" s="61">
        <f t="shared" si="23"/>
        <v>33.5</v>
      </c>
      <c r="Y33" s="86">
        <f t="shared" ref="Y33:AA33" si="77">MIN(SUMIF($D$13:$U$13,Y$12,$D33:$U33),100)</f>
        <v>12.5</v>
      </c>
      <c r="Z33" s="86">
        <f t="shared" si="77"/>
        <v>2</v>
      </c>
      <c r="AA33" s="86">
        <f t="shared" si="77"/>
        <v>7</v>
      </c>
      <c r="AB33" s="86"/>
      <c r="AC33" s="63"/>
      <c r="AD33" s="17">
        <f t="shared" si="25"/>
        <v>0.22727272727272727</v>
      </c>
      <c r="AE33" s="17">
        <f t="shared" si="26"/>
        <v>5.7142857142857141E-2</v>
      </c>
      <c r="AF33" s="17">
        <f t="shared" si="27"/>
        <v>0.7</v>
      </c>
      <c r="AG33" s="17"/>
      <c r="AH33" s="4"/>
      <c r="AI33" s="8">
        <f t="shared" ref="AI33:AK33" si="78">IF((AD33)&gt;=50%,2,(IF((AD33)&lt;25%,0,1)))</f>
        <v>0</v>
      </c>
      <c r="AJ33" s="8">
        <f t="shared" si="78"/>
        <v>0</v>
      </c>
      <c r="AK33" s="8">
        <f t="shared" si="78"/>
        <v>2</v>
      </c>
      <c r="AL33" s="8"/>
      <c r="AM33" s="4"/>
      <c r="AN33" s="8" t="str">
        <f t="shared" ref="AN33:AP33" si="79">IF(AI33=2,"Att",(IF(AI33=0,"Not","Weak")))</f>
        <v>Not</v>
      </c>
      <c r="AO33" s="8" t="str">
        <f t="shared" si="79"/>
        <v>Not</v>
      </c>
      <c r="AP33" s="8" t="str">
        <f t="shared" si="79"/>
        <v>Att</v>
      </c>
      <c r="AQ33" s="8"/>
      <c r="AR33" s="4"/>
      <c r="AS33" s="74">
        <f t="shared" si="17"/>
        <v>0</v>
      </c>
      <c r="AT33">
        <f t="shared" si="18"/>
        <v>2</v>
      </c>
    </row>
    <row r="34" spans="1:46" ht="15.75" customHeight="1" x14ac:dyDescent="0.3">
      <c r="A34" s="75" t="s">
        <v>86</v>
      </c>
      <c r="B34" s="75" t="s">
        <v>87</v>
      </c>
      <c r="C34" s="75">
        <v>9</v>
      </c>
      <c r="D34" s="76">
        <v>0</v>
      </c>
      <c r="E34" s="77">
        <v>2</v>
      </c>
      <c r="F34" s="95">
        <v>0</v>
      </c>
      <c r="G34" s="38">
        <v>0</v>
      </c>
      <c r="H34" s="38"/>
      <c r="I34" s="38"/>
      <c r="J34" s="38"/>
      <c r="K34" s="38"/>
      <c r="L34" s="79"/>
      <c r="M34" s="80">
        <f t="shared" si="20"/>
        <v>2</v>
      </c>
      <c r="N34" s="78">
        <v>10</v>
      </c>
      <c r="O34" s="78">
        <v>0</v>
      </c>
      <c r="P34" s="89">
        <f t="shared" si="21"/>
        <v>10</v>
      </c>
      <c r="Q34" s="41">
        <v>10.5</v>
      </c>
      <c r="R34" s="85">
        <v>7</v>
      </c>
      <c r="S34" s="145">
        <v>5</v>
      </c>
      <c r="T34" s="122"/>
      <c r="U34" s="86">
        <v>3</v>
      </c>
      <c r="V34" s="68">
        <v>8</v>
      </c>
      <c r="W34" s="87">
        <f t="shared" si="22"/>
        <v>37.5</v>
      </c>
      <c r="X34" s="61">
        <f t="shared" si="23"/>
        <v>46.5</v>
      </c>
      <c r="Y34" s="86">
        <f t="shared" ref="Y34:AA34" si="80">MIN(SUMIF($D$13:$U$13,Y$12,$D34:$U34),100)</f>
        <v>20.5</v>
      </c>
      <c r="Z34" s="86">
        <f t="shared" si="80"/>
        <v>2</v>
      </c>
      <c r="AA34" s="86">
        <f t="shared" si="80"/>
        <v>8</v>
      </c>
      <c r="AB34" s="86"/>
      <c r="AC34" s="63"/>
      <c r="AD34" s="17">
        <f t="shared" si="25"/>
        <v>0.37272727272727274</v>
      </c>
      <c r="AE34" s="17">
        <f t="shared" si="26"/>
        <v>5.7142857142857141E-2</v>
      </c>
      <c r="AF34" s="17">
        <f t="shared" si="27"/>
        <v>0.8</v>
      </c>
      <c r="AG34" s="17"/>
      <c r="AH34" s="4"/>
      <c r="AI34" s="8">
        <f t="shared" ref="AI34:AK34" si="81">IF((AD34)&gt;=50%,2,(IF((AD34)&lt;25%,0,1)))</f>
        <v>1</v>
      </c>
      <c r="AJ34" s="8">
        <f t="shared" si="81"/>
        <v>0</v>
      </c>
      <c r="AK34" s="8">
        <f t="shared" si="81"/>
        <v>2</v>
      </c>
      <c r="AL34" s="8"/>
      <c r="AM34" s="4"/>
      <c r="AN34" s="8" t="str">
        <f t="shared" ref="AN34:AP34" si="82">IF(AI34=2,"Att",(IF(AI34=0,"Not","Weak")))</f>
        <v>Weak</v>
      </c>
      <c r="AO34" s="8" t="str">
        <f t="shared" si="82"/>
        <v>Not</v>
      </c>
      <c r="AP34" s="8" t="str">
        <f t="shared" si="82"/>
        <v>Att</v>
      </c>
      <c r="AQ34" s="8"/>
      <c r="AR34" s="4"/>
      <c r="AS34" s="74">
        <f t="shared" si="17"/>
        <v>1</v>
      </c>
      <c r="AT34">
        <f t="shared" si="18"/>
        <v>2</v>
      </c>
    </row>
    <row r="35" spans="1:46" ht="15.75" customHeight="1" x14ac:dyDescent="0.3">
      <c r="A35" s="75" t="s">
        <v>88</v>
      </c>
      <c r="B35" s="75" t="s">
        <v>89</v>
      </c>
      <c r="C35" s="75">
        <v>10</v>
      </c>
      <c r="D35" s="76">
        <v>5</v>
      </c>
      <c r="E35" s="77">
        <v>0</v>
      </c>
      <c r="F35" s="95">
        <v>0</v>
      </c>
      <c r="G35" s="38">
        <v>0</v>
      </c>
      <c r="H35" s="38"/>
      <c r="I35" s="38"/>
      <c r="J35" s="38"/>
      <c r="K35" s="38"/>
      <c r="L35" s="38"/>
      <c r="M35" s="80">
        <f t="shared" si="20"/>
        <v>5</v>
      </c>
      <c r="N35" s="78">
        <v>10</v>
      </c>
      <c r="O35" s="78">
        <v>0</v>
      </c>
      <c r="P35" s="89">
        <f t="shared" si="21"/>
        <v>10</v>
      </c>
      <c r="Q35" s="41">
        <v>10.5</v>
      </c>
      <c r="R35" s="85">
        <v>6</v>
      </c>
      <c r="S35" s="145">
        <v>5</v>
      </c>
      <c r="T35" s="122"/>
      <c r="U35" s="86">
        <v>3</v>
      </c>
      <c r="V35" s="68">
        <v>8</v>
      </c>
      <c r="W35" s="87">
        <f t="shared" si="22"/>
        <v>39.5</v>
      </c>
      <c r="X35" s="61">
        <f t="shared" si="23"/>
        <v>49.5</v>
      </c>
      <c r="Y35" s="86">
        <f t="shared" ref="Y35:AA35" si="83">MIN(SUMIF($D$13:$U$13,Y$12,$D35:$U35),100)</f>
        <v>25.5</v>
      </c>
      <c r="Z35" s="86">
        <f t="shared" si="83"/>
        <v>0</v>
      </c>
      <c r="AA35" s="86">
        <f t="shared" si="83"/>
        <v>8</v>
      </c>
      <c r="AB35" s="86"/>
      <c r="AC35" s="63"/>
      <c r="AD35" s="17">
        <f t="shared" si="25"/>
        <v>0.46363636363636362</v>
      </c>
      <c r="AE35" s="17">
        <f t="shared" si="26"/>
        <v>0</v>
      </c>
      <c r="AF35" s="17">
        <f t="shared" si="27"/>
        <v>0.8</v>
      </c>
      <c r="AG35" s="17"/>
      <c r="AH35" s="4"/>
      <c r="AI35" s="8">
        <f t="shared" ref="AI35:AK35" si="84">IF((AD35)&gt;=50%,2,(IF((AD35)&lt;25%,0,1)))</f>
        <v>1</v>
      </c>
      <c r="AJ35" s="8">
        <f t="shared" si="84"/>
        <v>0</v>
      </c>
      <c r="AK35" s="8">
        <f t="shared" si="84"/>
        <v>2</v>
      </c>
      <c r="AL35" s="8"/>
      <c r="AM35" s="4"/>
      <c r="AN35" s="8" t="str">
        <f t="shared" ref="AN35:AP35" si="85">IF(AI35=2,"Att",(IF(AI35=0,"Not","Weak")))</f>
        <v>Weak</v>
      </c>
      <c r="AO35" s="8" t="str">
        <f t="shared" si="85"/>
        <v>Not</v>
      </c>
      <c r="AP35" s="8" t="str">
        <f t="shared" si="85"/>
        <v>Att</v>
      </c>
      <c r="AQ35" s="8"/>
      <c r="AR35" s="4"/>
      <c r="AS35" s="74">
        <f t="shared" si="17"/>
        <v>1</v>
      </c>
      <c r="AT35">
        <f t="shared" si="18"/>
        <v>2</v>
      </c>
    </row>
    <row r="36" spans="1:46" ht="15.75" customHeight="1" x14ac:dyDescent="0.3">
      <c r="A36" s="75" t="s">
        <v>90</v>
      </c>
      <c r="B36" s="75" t="s">
        <v>91</v>
      </c>
      <c r="C36" s="75">
        <v>10</v>
      </c>
      <c r="D36" s="96">
        <v>8</v>
      </c>
      <c r="E36" s="97">
        <v>10</v>
      </c>
      <c r="F36" s="98">
        <v>3</v>
      </c>
      <c r="G36" s="99">
        <v>5</v>
      </c>
      <c r="H36" s="99"/>
      <c r="I36" s="99"/>
      <c r="J36" s="99"/>
      <c r="K36" s="99"/>
      <c r="L36" s="99"/>
      <c r="M36" s="80">
        <f t="shared" si="20"/>
        <v>18</v>
      </c>
      <c r="N36" s="78">
        <v>10</v>
      </c>
      <c r="O36" s="78">
        <v>15</v>
      </c>
      <c r="P36" s="89">
        <f t="shared" si="21"/>
        <v>25</v>
      </c>
      <c r="Q36" s="100">
        <v>18</v>
      </c>
      <c r="R36" s="85">
        <v>9</v>
      </c>
      <c r="S36" s="145">
        <v>5</v>
      </c>
      <c r="T36" s="122"/>
      <c r="U36" s="86">
        <v>4</v>
      </c>
      <c r="V36" s="68">
        <v>9</v>
      </c>
      <c r="W36" s="87">
        <f t="shared" si="22"/>
        <v>79</v>
      </c>
      <c r="X36" s="61">
        <f t="shared" si="23"/>
        <v>89</v>
      </c>
      <c r="Y36" s="86">
        <f t="shared" ref="Y36:AA36" si="86">MIN(SUMIF($D$13:$U$13,Y$12,$D36:$U36),100)</f>
        <v>39</v>
      </c>
      <c r="Z36" s="86">
        <f t="shared" si="86"/>
        <v>30</v>
      </c>
      <c r="AA36" s="86">
        <f t="shared" si="86"/>
        <v>9</v>
      </c>
      <c r="AB36" s="101"/>
      <c r="AC36" s="102"/>
      <c r="AD36" s="17">
        <f t="shared" si="25"/>
        <v>0.70909090909090911</v>
      </c>
      <c r="AE36" s="17">
        <f t="shared" si="26"/>
        <v>0.8571428571428571</v>
      </c>
      <c r="AF36" s="17">
        <f t="shared" si="27"/>
        <v>0.9</v>
      </c>
      <c r="AG36" s="103"/>
      <c r="AH36" s="104"/>
      <c r="AI36" s="8">
        <f t="shared" ref="AI36:AK36" si="87">IF((AD36)&gt;=50%,2,(IF((AD36)&lt;25%,0,1)))</f>
        <v>2</v>
      </c>
      <c r="AJ36" s="8">
        <f t="shared" si="87"/>
        <v>2</v>
      </c>
      <c r="AK36" s="8">
        <f t="shared" si="87"/>
        <v>2</v>
      </c>
      <c r="AL36" s="105"/>
      <c r="AM36" s="104"/>
      <c r="AN36" s="8" t="str">
        <f t="shared" ref="AN36:AP36" si="88">IF(AI36=2,"Att",(IF(AI36=0,"Not","Weak")))</f>
        <v>Att</v>
      </c>
      <c r="AO36" s="8" t="str">
        <f t="shared" si="88"/>
        <v>Att</v>
      </c>
      <c r="AP36" s="8" t="str">
        <f t="shared" si="88"/>
        <v>Att</v>
      </c>
      <c r="AQ36" s="105"/>
      <c r="AR36" s="104"/>
      <c r="AS36" s="74">
        <f t="shared" si="17"/>
        <v>4</v>
      </c>
      <c r="AT36">
        <f t="shared" si="18"/>
        <v>2</v>
      </c>
    </row>
    <row r="37" spans="1:46" ht="15.75" customHeight="1" x14ac:dyDescent="0.3">
      <c r="A37" s="75" t="s">
        <v>92</v>
      </c>
      <c r="B37" s="75" t="s">
        <v>93</v>
      </c>
      <c r="C37" s="75">
        <v>9</v>
      </c>
      <c r="D37" s="76">
        <v>8</v>
      </c>
      <c r="E37" s="77">
        <v>0</v>
      </c>
      <c r="F37" s="95">
        <v>0</v>
      </c>
      <c r="G37" s="38">
        <v>1</v>
      </c>
      <c r="H37" s="79"/>
      <c r="I37" s="38"/>
      <c r="J37" s="38"/>
      <c r="K37" s="38"/>
      <c r="L37" s="79"/>
      <c r="M37" s="80">
        <f t="shared" si="20"/>
        <v>9</v>
      </c>
      <c r="N37" s="106">
        <v>6</v>
      </c>
      <c r="O37" s="106">
        <v>5</v>
      </c>
      <c r="P37" s="89">
        <f t="shared" si="21"/>
        <v>11</v>
      </c>
      <c r="Q37" s="41">
        <v>11.5</v>
      </c>
      <c r="R37" s="85">
        <v>6</v>
      </c>
      <c r="S37" s="145">
        <v>5</v>
      </c>
      <c r="T37" s="122"/>
      <c r="U37" s="86">
        <v>2</v>
      </c>
      <c r="V37" s="68">
        <v>7</v>
      </c>
      <c r="W37" s="87">
        <f t="shared" si="22"/>
        <v>44.5</v>
      </c>
      <c r="X37" s="61">
        <f t="shared" si="23"/>
        <v>53.5</v>
      </c>
      <c r="Y37" s="86">
        <f t="shared" ref="Y37:AA37" si="89">MIN(SUMIF($D$13:$U$13,Y$12,$D37:$U37),100)</f>
        <v>25.5</v>
      </c>
      <c r="Z37" s="86">
        <f t="shared" si="89"/>
        <v>6</v>
      </c>
      <c r="AA37" s="86">
        <f t="shared" si="89"/>
        <v>7</v>
      </c>
      <c r="AB37" s="86"/>
      <c r="AC37" s="63"/>
      <c r="AD37" s="17">
        <f t="shared" si="25"/>
        <v>0.46363636363636362</v>
      </c>
      <c r="AE37" s="17">
        <f t="shared" si="26"/>
        <v>0.17142857142857143</v>
      </c>
      <c r="AF37" s="17">
        <f t="shared" si="27"/>
        <v>0.7</v>
      </c>
      <c r="AG37" s="17"/>
      <c r="AH37" s="4"/>
      <c r="AI37" s="8">
        <f t="shared" ref="AI37:AK37" si="90">IF((AD37)&gt;=50%,2,(IF((AD37)&lt;25%,0,1)))</f>
        <v>1</v>
      </c>
      <c r="AJ37" s="8">
        <f t="shared" si="90"/>
        <v>0</v>
      </c>
      <c r="AK37" s="8">
        <f t="shared" si="90"/>
        <v>2</v>
      </c>
      <c r="AL37" s="8"/>
      <c r="AM37" s="4"/>
      <c r="AN37" s="8" t="str">
        <f t="shared" ref="AN37:AP37" si="91">IF(AI37=2,"Att",(IF(AI37=0,"Not","Weak")))</f>
        <v>Weak</v>
      </c>
      <c r="AO37" s="8" t="str">
        <f t="shared" si="91"/>
        <v>Not</v>
      </c>
      <c r="AP37" s="8" t="str">
        <f t="shared" si="91"/>
        <v>Att</v>
      </c>
      <c r="AQ37" s="8"/>
      <c r="AR37" s="4"/>
      <c r="AS37" s="74">
        <f t="shared" si="17"/>
        <v>1</v>
      </c>
      <c r="AT37">
        <f t="shared" si="18"/>
        <v>2</v>
      </c>
    </row>
    <row r="38" spans="1:46" ht="15.75" customHeight="1" x14ac:dyDescent="0.3">
      <c r="A38" s="75" t="s">
        <v>94</v>
      </c>
      <c r="B38" s="75" t="s">
        <v>95</v>
      </c>
      <c r="C38" s="75">
        <v>10</v>
      </c>
      <c r="D38" s="76">
        <v>8</v>
      </c>
      <c r="E38" s="77">
        <v>10</v>
      </c>
      <c r="F38" s="95">
        <v>5</v>
      </c>
      <c r="G38" s="38">
        <v>4</v>
      </c>
      <c r="H38" s="38"/>
      <c r="I38" s="79"/>
      <c r="J38" s="38"/>
      <c r="K38" s="38"/>
      <c r="L38" s="38"/>
      <c r="M38" s="80">
        <f t="shared" si="20"/>
        <v>18</v>
      </c>
      <c r="N38" s="78">
        <v>15</v>
      </c>
      <c r="O38" s="78">
        <v>5</v>
      </c>
      <c r="P38" s="89">
        <f t="shared" si="21"/>
        <v>20</v>
      </c>
      <c r="Q38" s="41">
        <v>9</v>
      </c>
      <c r="R38" s="85">
        <v>9</v>
      </c>
      <c r="S38" s="145">
        <v>4</v>
      </c>
      <c r="T38" s="122"/>
      <c r="U38" s="38">
        <v>4</v>
      </c>
      <c r="V38" s="68">
        <v>8</v>
      </c>
      <c r="W38" s="87">
        <f t="shared" si="22"/>
        <v>64</v>
      </c>
      <c r="X38" s="61">
        <f t="shared" si="23"/>
        <v>74</v>
      </c>
      <c r="Y38" s="86">
        <f t="shared" ref="Y38:AA38" si="92">MIN(SUMIF($D$13:$U$13,Y$12,$D38:$U38),100)</f>
        <v>37</v>
      </c>
      <c r="Z38" s="86">
        <f t="shared" si="92"/>
        <v>19</v>
      </c>
      <c r="AA38" s="86">
        <f t="shared" si="92"/>
        <v>8</v>
      </c>
      <c r="AB38" s="86"/>
      <c r="AC38" s="63"/>
      <c r="AD38" s="17">
        <f t="shared" si="25"/>
        <v>0.67272727272727273</v>
      </c>
      <c r="AE38" s="17">
        <f t="shared" si="26"/>
        <v>0.54285714285714282</v>
      </c>
      <c r="AF38" s="17">
        <f t="shared" si="27"/>
        <v>0.8</v>
      </c>
      <c r="AG38" s="17"/>
      <c r="AH38" s="4"/>
      <c r="AI38" s="8">
        <f t="shared" ref="AI38:AK38" si="93">IF((AD38)&gt;=50%,2,(IF((AD38)&lt;25%,0,1)))</f>
        <v>2</v>
      </c>
      <c r="AJ38" s="8">
        <f t="shared" si="93"/>
        <v>2</v>
      </c>
      <c r="AK38" s="8">
        <f t="shared" si="93"/>
        <v>2</v>
      </c>
      <c r="AL38" s="8"/>
      <c r="AM38" s="4"/>
      <c r="AN38" s="8" t="str">
        <f t="shared" ref="AN38:AP38" si="94">IF(AI38=2,"Att",(IF(AI38=0,"Not","Weak")))</f>
        <v>Att</v>
      </c>
      <c r="AO38" s="8" t="str">
        <f t="shared" si="94"/>
        <v>Att</v>
      </c>
      <c r="AP38" s="8" t="str">
        <f t="shared" si="94"/>
        <v>Att</v>
      </c>
      <c r="AQ38" s="8"/>
      <c r="AR38" s="4"/>
      <c r="AS38" s="74">
        <f t="shared" si="17"/>
        <v>4</v>
      </c>
      <c r="AT38">
        <f t="shared" si="18"/>
        <v>2</v>
      </c>
    </row>
    <row r="39" spans="1:46" ht="15.75" customHeight="1" x14ac:dyDescent="0.3">
      <c r="A39" s="75" t="s">
        <v>96</v>
      </c>
      <c r="B39" s="75" t="s">
        <v>97</v>
      </c>
      <c r="C39" s="75">
        <v>10</v>
      </c>
      <c r="D39" s="76">
        <v>4</v>
      </c>
      <c r="E39" s="77">
        <v>8</v>
      </c>
      <c r="F39" s="95">
        <v>1</v>
      </c>
      <c r="G39" s="38">
        <v>3</v>
      </c>
      <c r="H39" s="38"/>
      <c r="I39" s="38"/>
      <c r="J39" s="38"/>
      <c r="K39" s="38"/>
      <c r="L39" s="38"/>
      <c r="M39" s="80">
        <f t="shared" si="20"/>
        <v>12</v>
      </c>
      <c r="N39" s="78">
        <v>12</v>
      </c>
      <c r="O39" s="78">
        <v>15</v>
      </c>
      <c r="P39" s="89">
        <f t="shared" si="21"/>
        <v>27</v>
      </c>
      <c r="Q39" s="41">
        <v>13.5</v>
      </c>
      <c r="R39" s="85">
        <v>7</v>
      </c>
      <c r="S39" s="145">
        <v>5</v>
      </c>
      <c r="T39" s="122"/>
      <c r="U39" s="86">
        <v>3</v>
      </c>
      <c r="V39" s="68">
        <v>8</v>
      </c>
      <c r="W39" s="87">
        <f t="shared" si="22"/>
        <v>67.5</v>
      </c>
      <c r="X39" s="61">
        <f t="shared" si="23"/>
        <v>77.5</v>
      </c>
      <c r="Y39" s="86">
        <f t="shared" ref="Y39:AA39" si="95">MIN(SUMIF($D$13:$U$13,Y$12,$D39:$U39),100)</f>
        <v>30.5</v>
      </c>
      <c r="Z39" s="86">
        <f t="shared" si="95"/>
        <v>26</v>
      </c>
      <c r="AA39" s="86">
        <f t="shared" si="95"/>
        <v>8</v>
      </c>
      <c r="AB39" s="86"/>
      <c r="AC39" s="63"/>
      <c r="AD39" s="17">
        <f t="shared" si="25"/>
        <v>0.55454545454545456</v>
      </c>
      <c r="AE39" s="17">
        <f t="shared" si="26"/>
        <v>0.74285714285714288</v>
      </c>
      <c r="AF39" s="17">
        <f t="shared" si="27"/>
        <v>0.8</v>
      </c>
      <c r="AG39" s="17"/>
      <c r="AH39" s="4"/>
      <c r="AI39" s="8">
        <f t="shared" ref="AI39:AK39" si="96">IF((AD39)&gt;=50%,2,(IF((AD39)&lt;25%,0,1)))</f>
        <v>2</v>
      </c>
      <c r="AJ39" s="8">
        <f t="shared" si="96"/>
        <v>2</v>
      </c>
      <c r="AK39" s="8">
        <f t="shared" si="96"/>
        <v>2</v>
      </c>
      <c r="AL39" s="8"/>
      <c r="AM39" s="4"/>
      <c r="AN39" s="8" t="str">
        <f t="shared" ref="AN39:AP39" si="97">IF(AI39=2,"Att",(IF(AI39=0,"Not","Weak")))</f>
        <v>Att</v>
      </c>
      <c r="AO39" s="8" t="str">
        <f t="shared" si="97"/>
        <v>Att</v>
      </c>
      <c r="AP39" s="8" t="str">
        <f t="shared" si="97"/>
        <v>Att</v>
      </c>
      <c r="AQ39" s="8"/>
      <c r="AR39" s="4"/>
      <c r="AS39" s="74">
        <f t="shared" si="17"/>
        <v>4</v>
      </c>
      <c r="AT39">
        <f t="shared" si="18"/>
        <v>2</v>
      </c>
    </row>
    <row r="40" spans="1:46" ht="15.75" customHeight="1" x14ac:dyDescent="0.3">
      <c r="A40" s="75" t="s">
        <v>98</v>
      </c>
      <c r="B40" s="75" t="s">
        <v>99</v>
      </c>
      <c r="C40" s="75">
        <v>10</v>
      </c>
      <c r="D40" s="76">
        <v>8</v>
      </c>
      <c r="E40" s="77">
        <v>8</v>
      </c>
      <c r="F40" s="95">
        <v>8</v>
      </c>
      <c r="G40" s="38">
        <v>4</v>
      </c>
      <c r="H40" s="38"/>
      <c r="I40" s="79"/>
      <c r="J40" s="79"/>
      <c r="K40" s="38"/>
      <c r="L40" s="38"/>
      <c r="M40" s="80">
        <f t="shared" si="20"/>
        <v>16</v>
      </c>
      <c r="N40" s="78">
        <v>15</v>
      </c>
      <c r="O40" s="78">
        <v>15</v>
      </c>
      <c r="P40" s="89">
        <f t="shared" si="21"/>
        <v>30</v>
      </c>
      <c r="Q40" s="41">
        <v>14</v>
      </c>
      <c r="R40" s="85">
        <v>9</v>
      </c>
      <c r="S40" s="145">
        <v>5</v>
      </c>
      <c r="T40" s="122"/>
      <c r="U40" s="86">
        <v>3</v>
      </c>
      <c r="V40" s="68">
        <v>8</v>
      </c>
      <c r="W40" s="87">
        <f t="shared" si="22"/>
        <v>77</v>
      </c>
      <c r="X40" s="61">
        <f t="shared" si="23"/>
        <v>87</v>
      </c>
      <c r="Y40" s="86">
        <f t="shared" ref="Y40:AA40" si="98">MIN(SUMIF($D$13:$U$13,Y$12,$D40:$U40),100)</f>
        <v>45</v>
      </c>
      <c r="Z40" s="86">
        <f t="shared" si="98"/>
        <v>27</v>
      </c>
      <c r="AA40" s="86">
        <f t="shared" si="98"/>
        <v>8</v>
      </c>
      <c r="AB40" s="86"/>
      <c r="AC40" s="63"/>
      <c r="AD40" s="17">
        <f t="shared" si="25"/>
        <v>0.81818181818181823</v>
      </c>
      <c r="AE40" s="17">
        <f t="shared" si="26"/>
        <v>0.77142857142857146</v>
      </c>
      <c r="AF40" s="17">
        <f t="shared" si="27"/>
        <v>0.8</v>
      </c>
      <c r="AG40" s="17"/>
      <c r="AH40" s="4"/>
      <c r="AI40" s="8">
        <f t="shared" ref="AI40:AK40" si="99">IF((AD40)&gt;=50%,2,(IF((AD40)&lt;25%,0,1)))</f>
        <v>2</v>
      </c>
      <c r="AJ40" s="8">
        <f t="shared" si="99"/>
        <v>2</v>
      </c>
      <c r="AK40" s="8">
        <f t="shared" si="99"/>
        <v>2</v>
      </c>
      <c r="AL40" s="8"/>
      <c r="AM40" s="4"/>
      <c r="AN40" s="8" t="str">
        <f t="shared" ref="AN40:AP40" si="100">IF(AI40=2,"Att",(IF(AI40=0,"Not","Weak")))</f>
        <v>Att</v>
      </c>
      <c r="AO40" s="8" t="str">
        <f t="shared" si="100"/>
        <v>Att</v>
      </c>
      <c r="AP40" s="8" t="str">
        <f t="shared" si="100"/>
        <v>Att</v>
      </c>
      <c r="AQ40" s="8"/>
      <c r="AR40" s="4"/>
      <c r="AS40" s="74">
        <f t="shared" si="17"/>
        <v>4</v>
      </c>
      <c r="AT40">
        <f t="shared" si="18"/>
        <v>2</v>
      </c>
    </row>
    <row r="41" spans="1:46" ht="15" customHeight="1" x14ac:dyDescent="0.3">
      <c r="A41" s="75" t="s">
        <v>100</v>
      </c>
      <c r="B41" s="75" t="s">
        <v>101</v>
      </c>
      <c r="C41" s="75">
        <v>10</v>
      </c>
      <c r="D41" s="76">
        <v>0</v>
      </c>
      <c r="E41" s="77">
        <v>0</v>
      </c>
      <c r="F41" s="95">
        <v>2</v>
      </c>
      <c r="G41" s="38">
        <v>2</v>
      </c>
      <c r="H41" s="38"/>
      <c r="I41" s="38"/>
      <c r="J41" s="38"/>
      <c r="K41" s="38"/>
      <c r="L41" s="38"/>
      <c r="M41" s="80">
        <f t="shared" si="20"/>
        <v>4</v>
      </c>
      <c r="N41" s="78">
        <v>6</v>
      </c>
      <c r="O41" s="78">
        <v>7</v>
      </c>
      <c r="P41" s="89">
        <f t="shared" si="21"/>
        <v>13</v>
      </c>
      <c r="Q41" s="41">
        <v>7</v>
      </c>
      <c r="R41" s="85">
        <v>4</v>
      </c>
      <c r="S41" s="145">
        <v>5</v>
      </c>
      <c r="T41" s="122"/>
      <c r="U41" s="86">
        <v>3</v>
      </c>
      <c r="V41" s="68">
        <v>8</v>
      </c>
      <c r="W41" s="87">
        <f t="shared" si="22"/>
        <v>36</v>
      </c>
      <c r="X41" s="61">
        <f t="shared" si="23"/>
        <v>46</v>
      </c>
      <c r="Y41" s="86">
        <f t="shared" ref="Y41:AA41" si="101">MIN(SUMIF($D$13:$U$13,Y$12,$D41:$U41),100)</f>
        <v>15</v>
      </c>
      <c r="Z41" s="86">
        <f t="shared" si="101"/>
        <v>9</v>
      </c>
      <c r="AA41" s="86">
        <f t="shared" si="101"/>
        <v>8</v>
      </c>
      <c r="AB41" s="86"/>
      <c r="AC41" s="63"/>
      <c r="AD41" s="17">
        <f t="shared" si="25"/>
        <v>0.27272727272727271</v>
      </c>
      <c r="AE41" s="17">
        <f t="shared" si="26"/>
        <v>0.25714285714285712</v>
      </c>
      <c r="AF41" s="17">
        <f t="shared" si="27"/>
        <v>0.8</v>
      </c>
      <c r="AG41" s="17"/>
      <c r="AH41" s="4"/>
      <c r="AI41" s="8">
        <f t="shared" ref="AI41:AK41" si="102">IF((AD41)&gt;=50%,2,(IF((AD41)&lt;25%,0,1)))</f>
        <v>1</v>
      </c>
      <c r="AJ41" s="8">
        <f t="shared" si="102"/>
        <v>1</v>
      </c>
      <c r="AK41" s="8">
        <f t="shared" si="102"/>
        <v>2</v>
      </c>
      <c r="AL41" s="8"/>
      <c r="AM41" s="4"/>
      <c r="AN41" s="8" t="str">
        <f t="shared" ref="AN41:AP41" si="103">IF(AI41=2,"Att",(IF(AI41=0,"Not","Weak")))</f>
        <v>Weak</v>
      </c>
      <c r="AO41" s="8" t="str">
        <f t="shared" si="103"/>
        <v>Weak</v>
      </c>
      <c r="AP41" s="8" t="str">
        <f t="shared" si="103"/>
        <v>Att</v>
      </c>
      <c r="AQ41" s="8"/>
      <c r="AR41" s="4"/>
      <c r="AS41" s="74">
        <f t="shared" si="17"/>
        <v>2</v>
      </c>
      <c r="AT41">
        <f t="shared" si="18"/>
        <v>2</v>
      </c>
    </row>
    <row r="42" spans="1:46" ht="15" customHeight="1" x14ac:dyDescent="0.3">
      <c r="A42" s="75" t="s">
        <v>102</v>
      </c>
      <c r="B42" s="75" t="s">
        <v>103</v>
      </c>
      <c r="C42" s="75">
        <v>10</v>
      </c>
      <c r="D42" s="76">
        <v>0</v>
      </c>
      <c r="E42" s="77">
        <v>6</v>
      </c>
      <c r="F42" s="95">
        <v>6</v>
      </c>
      <c r="G42" s="38">
        <v>2</v>
      </c>
      <c r="H42" s="38"/>
      <c r="I42" s="38"/>
      <c r="J42" s="38"/>
      <c r="K42" s="38"/>
      <c r="L42" s="38"/>
      <c r="M42" s="80">
        <f t="shared" si="20"/>
        <v>12</v>
      </c>
      <c r="N42" s="78">
        <v>7</v>
      </c>
      <c r="O42" s="78">
        <v>5</v>
      </c>
      <c r="P42" s="89">
        <f t="shared" si="21"/>
        <v>12</v>
      </c>
      <c r="Q42" s="41">
        <v>6.5</v>
      </c>
      <c r="R42" s="85">
        <v>5</v>
      </c>
      <c r="S42" s="145">
        <v>5</v>
      </c>
      <c r="T42" s="122"/>
      <c r="U42" s="86">
        <v>3</v>
      </c>
      <c r="V42" s="68">
        <v>8</v>
      </c>
      <c r="W42" s="87">
        <f t="shared" si="22"/>
        <v>43.5</v>
      </c>
      <c r="X42" s="61">
        <f t="shared" si="23"/>
        <v>53.5</v>
      </c>
      <c r="Y42" s="86">
        <f t="shared" ref="Y42:AA42" si="104">MIN(SUMIF($D$13:$U$13,Y$12,$D42:$U42),100)</f>
        <v>19.5</v>
      </c>
      <c r="Z42" s="86">
        <f t="shared" si="104"/>
        <v>13</v>
      </c>
      <c r="AA42" s="86">
        <f t="shared" si="104"/>
        <v>8</v>
      </c>
      <c r="AB42" s="86"/>
      <c r="AC42" s="63"/>
      <c r="AD42" s="17">
        <f t="shared" si="25"/>
        <v>0.35454545454545455</v>
      </c>
      <c r="AE42" s="17">
        <f t="shared" si="26"/>
        <v>0.37142857142857144</v>
      </c>
      <c r="AF42" s="17">
        <f t="shared" si="27"/>
        <v>0.8</v>
      </c>
      <c r="AG42" s="17"/>
      <c r="AH42" s="4"/>
      <c r="AI42" s="8">
        <f t="shared" ref="AI42:AK42" si="105">IF((AD42)&gt;=50%,2,(IF((AD42)&lt;25%,0,1)))</f>
        <v>1</v>
      </c>
      <c r="AJ42" s="8">
        <f t="shared" si="105"/>
        <v>1</v>
      </c>
      <c r="AK42" s="8">
        <f t="shared" si="105"/>
        <v>2</v>
      </c>
      <c r="AL42" s="8"/>
      <c r="AM42" s="4"/>
      <c r="AN42" s="8" t="str">
        <f t="shared" ref="AN42:AP42" si="106">IF(AI42=2,"Att",(IF(AI42=0,"Not","Weak")))</f>
        <v>Weak</v>
      </c>
      <c r="AO42" s="8" t="str">
        <f t="shared" si="106"/>
        <v>Weak</v>
      </c>
      <c r="AP42" s="8" t="str">
        <f t="shared" si="106"/>
        <v>Att</v>
      </c>
      <c r="AQ42" s="8"/>
      <c r="AR42" s="4"/>
      <c r="AS42" s="74">
        <f t="shared" si="17"/>
        <v>2</v>
      </c>
      <c r="AT42">
        <f t="shared" si="18"/>
        <v>2</v>
      </c>
    </row>
    <row r="43" spans="1:46" ht="15.75" customHeight="1" x14ac:dyDescent="0.3">
      <c r="A43" s="75" t="s">
        <v>104</v>
      </c>
      <c r="B43" s="75" t="s">
        <v>105</v>
      </c>
      <c r="C43" s="75">
        <v>5</v>
      </c>
      <c r="D43" s="76">
        <v>0</v>
      </c>
      <c r="E43" s="77">
        <v>0</v>
      </c>
      <c r="F43" s="95">
        <v>0</v>
      </c>
      <c r="G43" s="38">
        <v>0</v>
      </c>
      <c r="H43" s="38"/>
      <c r="I43" s="38"/>
      <c r="J43" s="38"/>
      <c r="K43" s="38"/>
      <c r="L43" s="38"/>
      <c r="M43" s="80">
        <f t="shared" si="20"/>
        <v>0</v>
      </c>
      <c r="N43" s="78">
        <v>8</v>
      </c>
      <c r="O43" s="78">
        <v>8</v>
      </c>
      <c r="P43" s="89">
        <f t="shared" si="21"/>
        <v>16</v>
      </c>
      <c r="Q43" s="41">
        <v>6.5</v>
      </c>
      <c r="R43" s="85">
        <v>4</v>
      </c>
      <c r="S43" s="145">
        <v>5</v>
      </c>
      <c r="T43" s="122"/>
      <c r="U43" s="86">
        <v>3</v>
      </c>
      <c r="V43" s="68">
        <v>8</v>
      </c>
      <c r="W43" s="87">
        <f t="shared" si="22"/>
        <v>34.5</v>
      </c>
      <c r="X43" s="61">
        <f t="shared" si="23"/>
        <v>39.5</v>
      </c>
      <c r="Y43" s="86">
        <f t="shared" ref="Y43:AA43" si="107">MIN(SUMIF($D$13:$U$13,Y$12,$D43:$U43),100)</f>
        <v>14.5</v>
      </c>
      <c r="Z43" s="86">
        <f t="shared" si="107"/>
        <v>8</v>
      </c>
      <c r="AA43" s="86">
        <f t="shared" si="107"/>
        <v>8</v>
      </c>
      <c r="AB43" s="86"/>
      <c r="AC43" s="63"/>
      <c r="AD43" s="17">
        <f t="shared" si="25"/>
        <v>0.26363636363636361</v>
      </c>
      <c r="AE43" s="17">
        <f t="shared" si="26"/>
        <v>0.22857142857142856</v>
      </c>
      <c r="AF43" s="17">
        <f t="shared" si="27"/>
        <v>0.8</v>
      </c>
      <c r="AG43" s="17"/>
      <c r="AH43" s="4"/>
      <c r="AI43" s="8">
        <f t="shared" ref="AI43:AK43" si="108">IF((AD43)&gt;=50%,2,(IF((AD43)&lt;25%,0,1)))</f>
        <v>1</v>
      </c>
      <c r="AJ43" s="8">
        <f t="shared" si="108"/>
        <v>0</v>
      </c>
      <c r="AK43" s="8">
        <f t="shared" si="108"/>
        <v>2</v>
      </c>
      <c r="AL43" s="8"/>
      <c r="AM43" s="4"/>
      <c r="AN43" s="8" t="str">
        <f t="shared" ref="AN43:AP43" si="109">IF(AI43=2,"Att",(IF(AI43=0,"Not","Weak")))</f>
        <v>Weak</v>
      </c>
      <c r="AO43" s="8" t="str">
        <f t="shared" si="109"/>
        <v>Not</v>
      </c>
      <c r="AP43" s="8" t="str">
        <f t="shared" si="109"/>
        <v>Att</v>
      </c>
      <c r="AQ43" s="8"/>
      <c r="AR43" s="4"/>
      <c r="AS43" s="74">
        <f t="shared" si="17"/>
        <v>1</v>
      </c>
      <c r="AT43">
        <f t="shared" si="18"/>
        <v>2</v>
      </c>
    </row>
    <row r="44" spans="1:46" ht="15.75" customHeight="1" x14ac:dyDescent="0.25">
      <c r="A44" s="107"/>
      <c r="B44" s="108"/>
      <c r="C44" s="109"/>
      <c r="D44" s="110"/>
      <c r="E44" s="111"/>
      <c r="F44" s="112"/>
      <c r="G44" s="113"/>
      <c r="H44" s="113"/>
      <c r="I44" s="113"/>
      <c r="J44" s="113"/>
      <c r="K44" s="113"/>
      <c r="L44" s="113"/>
      <c r="M44" s="114"/>
      <c r="N44" s="27"/>
      <c r="O44" s="27"/>
      <c r="P44" s="115"/>
      <c r="Q44" s="116"/>
      <c r="R44" s="27"/>
      <c r="S44" s="117"/>
      <c r="T44" s="8"/>
      <c r="U44" s="8"/>
      <c r="V44" s="71"/>
      <c r="W44" s="118"/>
      <c r="X44" s="4"/>
      <c r="Y44" s="8"/>
      <c r="Z44" s="8"/>
      <c r="AA44" s="8"/>
      <c r="AB44" s="8"/>
      <c r="AC44" s="63"/>
      <c r="AD44" s="17"/>
      <c r="AE44" s="17"/>
      <c r="AF44" s="17"/>
      <c r="AG44" s="17"/>
      <c r="AH44" s="4"/>
      <c r="AI44" s="8"/>
      <c r="AJ44" s="8"/>
      <c r="AK44" s="8"/>
      <c r="AL44" s="8"/>
      <c r="AM44" s="4"/>
      <c r="AN44" s="8"/>
      <c r="AO44" s="8"/>
      <c r="AP44" s="8"/>
      <c r="AQ44" s="8"/>
      <c r="AR44" s="4"/>
      <c r="AS44" s="74"/>
    </row>
    <row r="45" spans="1:46" ht="15.75" customHeight="1" x14ac:dyDescent="0.25">
      <c r="A45" s="107"/>
      <c r="B45" s="108"/>
      <c r="C45" s="109"/>
      <c r="D45" s="110"/>
      <c r="E45" s="111"/>
      <c r="F45" s="119"/>
      <c r="G45" s="113"/>
      <c r="H45" s="113"/>
      <c r="I45" s="113"/>
      <c r="J45" s="113"/>
      <c r="K45" s="113"/>
      <c r="L45" s="113"/>
      <c r="M45" s="114"/>
      <c r="N45" s="27"/>
      <c r="O45" s="27"/>
      <c r="P45" s="115"/>
      <c r="Q45" s="116"/>
      <c r="R45" s="27"/>
      <c r="S45" s="117"/>
      <c r="T45" s="8"/>
      <c r="U45" s="8"/>
      <c r="V45" s="71"/>
      <c r="W45" s="118"/>
      <c r="X45" s="4"/>
      <c r="Y45" s="8"/>
      <c r="Z45" s="8"/>
      <c r="AA45" s="8"/>
      <c r="AB45" s="8"/>
      <c r="AC45" s="63"/>
      <c r="AD45" s="17"/>
      <c r="AE45" s="17"/>
      <c r="AF45" s="17"/>
      <c r="AG45" s="17"/>
      <c r="AH45" s="4"/>
      <c r="AI45" s="8"/>
      <c r="AJ45" s="8"/>
      <c r="AK45" s="8"/>
      <c r="AL45" s="8"/>
      <c r="AM45" s="4"/>
      <c r="AN45" s="8"/>
      <c r="AO45" s="8"/>
      <c r="AP45" s="8"/>
      <c r="AQ45" s="8"/>
      <c r="AR45" s="4"/>
      <c r="AS45" s="74"/>
    </row>
    <row r="46" spans="1:4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20" t="s">
        <v>106</v>
      </c>
      <c r="Z47" s="121"/>
      <c r="AA47" s="121"/>
      <c r="AB47" s="121"/>
      <c r="AC47" s="122"/>
      <c r="AD47" s="8">
        <f t="shared" ref="AD47:AF47" si="110">COUNT(AD15:AD45)</f>
        <v>28</v>
      </c>
      <c r="AE47" s="8">
        <f t="shared" si="110"/>
        <v>28</v>
      </c>
      <c r="AF47" s="8">
        <f t="shared" si="110"/>
        <v>28</v>
      </c>
      <c r="AG47" s="8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20" t="s">
        <v>107</v>
      </c>
      <c r="Z48" s="121"/>
      <c r="AA48" s="121"/>
      <c r="AB48" s="121"/>
      <c r="AC48" s="122"/>
      <c r="AD48" s="8">
        <f t="shared" ref="AD48:AF48" si="111">COUNTIF(AD15:AD45,"&gt;=25%")</f>
        <v>22</v>
      </c>
      <c r="AE48" s="8">
        <f t="shared" si="111"/>
        <v>11</v>
      </c>
      <c r="AF48" s="8">
        <f t="shared" si="111"/>
        <v>28</v>
      </c>
      <c r="AG48" s="8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20" t="s">
        <v>108</v>
      </c>
      <c r="Z49" s="121"/>
      <c r="AA49" s="121"/>
      <c r="AB49" s="121"/>
      <c r="AC49" s="122"/>
      <c r="AD49" s="17">
        <f t="shared" ref="AD49:AF49" si="112">AD48/AD47</f>
        <v>0.7857142857142857</v>
      </c>
      <c r="AE49" s="17">
        <f t="shared" si="112"/>
        <v>0.39285714285714285</v>
      </c>
      <c r="AF49" s="17">
        <f t="shared" si="112"/>
        <v>1</v>
      </c>
      <c r="AG49" s="17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45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45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45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45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45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45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45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45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45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45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1:45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1:45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1:45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1:45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1:45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1:45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1:45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1:45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1:45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1:45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1:45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1:45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spans="1:45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45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45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1:45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1:45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1:45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1:45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ht="15.75" customHeight="1" x14ac:dyDescent="0.2"/>
    <row r="251" spans="1:45" ht="15.75" customHeight="1" x14ac:dyDescent="0.2"/>
    <row r="252" spans="1:45" ht="15.75" customHeight="1" x14ac:dyDescent="0.2"/>
    <row r="253" spans="1:45" ht="15.75" customHeight="1" x14ac:dyDescent="0.2"/>
    <row r="254" spans="1:45" ht="15.75" customHeight="1" x14ac:dyDescent="0.2"/>
    <row r="255" spans="1:45" ht="15.75" customHeight="1" x14ac:dyDescent="0.2"/>
    <row r="256" spans="1:4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2">
    <mergeCell ref="AS10:AT11"/>
    <mergeCell ref="S42:T42"/>
    <mergeCell ref="S43:T43"/>
    <mergeCell ref="Y47:AC47"/>
    <mergeCell ref="Y48:AC48"/>
    <mergeCell ref="Y49:AC49"/>
    <mergeCell ref="S30:T30"/>
    <mergeCell ref="S31:T31"/>
    <mergeCell ref="S32:T32"/>
    <mergeCell ref="S33:T33"/>
    <mergeCell ref="S41:T41"/>
    <mergeCell ref="S34:T34"/>
    <mergeCell ref="S35:T35"/>
    <mergeCell ref="S36:T36"/>
    <mergeCell ref="S37:T37"/>
    <mergeCell ref="S38:T38"/>
    <mergeCell ref="S39:T39"/>
    <mergeCell ref="S40:T40"/>
    <mergeCell ref="S25:T25"/>
    <mergeCell ref="S26:T26"/>
    <mergeCell ref="S27:T27"/>
    <mergeCell ref="S28:T28"/>
    <mergeCell ref="S29:T29"/>
    <mergeCell ref="S20:T20"/>
    <mergeCell ref="S21:T21"/>
    <mergeCell ref="S22:T22"/>
    <mergeCell ref="S23:T23"/>
    <mergeCell ref="S24:T24"/>
    <mergeCell ref="S14:T14"/>
    <mergeCell ref="S15:T15"/>
    <mergeCell ref="S16:T16"/>
    <mergeCell ref="S18:T18"/>
    <mergeCell ref="S19:T19"/>
    <mergeCell ref="Y10:AB11"/>
    <mergeCell ref="AD10:AG11"/>
    <mergeCell ref="AI10:AL11"/>
    <mergeCell ref="AN10:AQ11"/>
    <mergeCell ref="S12:T12"/>
    <mergeCell ref="S10:V10"/>
    <mergeCell ref="S11:V11"/>
    <mergeCell ref="N10:O10"/>
    <mergeCell ref="W10:W13"/>
    <mergeCell ref="X10:X12"/>
    <mergeCell ref="S13:T13"/>
    <mergeCell ref="J1:P1"/>
    <mergeCell ref="A10:A12"/>
    <mergeCell ref="B10:B12"/>
    <mergeCell ref="C10:C12"/>
    <mergeCell ref="D10:L10"/>
    <mergeCell ref="M10:M13"/>
    <mergeCell ref="P10:P13"/>
    <mergeCell ref="D12:G1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ADAL_A_Spring2023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533</cp:lastModifiedBy>
  <dcterms:created xsi:type="dcterms:W3CDTF">2023-11-25T08:25:00Z</dcterms:created>
  <dcterms:modified xsi:type="dcterms:W3CDTF">2024-04-21T17:22:42Z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FB8E77BE796C4957BCD5B4462146D58D_12</vt:lpwstr>
  </property>
  <property fmtid="{D5CDD505-2E9C-101B-9397-08002B2CF9AE}" pid="3" name="KSOProductBuildVer">
    <vt:lpwstr>2057-12.2.0.13306</vt:lpwstr>
  </property>
</Properties>
</file>