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.DM 42\"/>
    </mc:Choice>
  </mc:AlternateContent>
  <xr:revisionPtr revIDLastSave="0" documentId="13_ncr:1_{6940C6D7-A660-4A1D-9B68-12D4341923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NT-Spring202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7" i="7" l="1"/>
  <c r="BH17" i="7"/>
  <c r="BI17" i="7"/>
  <c r="BG18" i="7"/>
  <c r="BH18" i="7"/>
  <c r="BI18" i="7"/>
  <c r="BG19" i="7"/>
  <c r="BH19" i="7"/>
  <c r="BI19" i="7"/>
  <c r="BG20" i="7"/>
  <c r="BH20" i="7"/>
  <c r="BI20" i="7"/>
  <c r="BG21" i="7"/>
  <c r="BH21" i="7"/>
  <c r="BI21" i="7"/>
  <c r="BG22" i="7"/>
  <c r="BH22" i="7"/>
  <c r="BI22" i="7"/>
  <c r="BG23" i="7"/>
  <c r="BH23" i="7"/>
  <c r="BI23" i="7"/>
  <c r="BG24" i="7"/>
  <c r="BH24" i="7"/>
  <c r="BI24" i="7"/>
  <c r="BG25" i="7"/>
  <c r="BH25" i="7"/>
  <c r="BI25" i="7"/>
  <c r="BG26" i="7"/>
  <c r="BH26" i="7"/>
  <c r="BI26" i="7"/>
  <c r="BG27" i="7"/>
  <c r="BH27" i="7"/>
  <c r="BI27" i="7"/>
  <c r="BG28" i="7"/>
  <c r="BH28" i="7"/>
  <c r="BI28" i="7"/>
  <c r="BG29" i="7"/>
  <c r="BH29" i="7"/>
  <c r="BI29" i="7"/>
  <c r="BG30" i="7"/>
  <c r="BH30" i="7"/>
  <c r="BI30" i="7"/>
  <c r="BG31" i="7"/>
  <c r="BH31" i="7"/>
  <c r="BI31" i="7"/>
  <c r="BG32" i="7"/>
  <c r="BH32" i="7"/>
  <c r="BI32" i="7"/>
  <c r="BG33" i="7"/>
  <c r="BH33" i="7"/>
  <c r="BI33" i="7"/>
  <c r="BG34" i="7"/>
  <c r="BH34" i="7"/>
  <c r="BI34" i="7"/>
  <c r="BG35" i="7"/>
  <c r="BH35" i="7"/>
  <c r="BI35" i="7"/>
  <c r="BG36" i="7"/>
  <c r="BH36" i="7"/>
  <c r="BI36" i="7"/>
  <c r="BG37" i="7"/>
  <c r="BH37" i="7"/>
  <c r="BI37" i="7"/>
  <c r="BG38" i="7"/>
  <c r="BH38" i="7"/>
  <c r="BI38" i="7"/>
  <c r="BG39" i="7"/>
  <c r="BH39" i="7"/>
  <c r="BI39" i="7"/>
  <c r="BG40" i="7"/>
  <c r="BH40" i="7"/>
  <c r="BI40" i="7"/>
  <c r="BG41" i="7"/>
  <c r="BH41" i="7"/>
  <c r="BI41" i="7"/>
  <c r="BG42" i="7"/>
  <c r="BH42" i="7"/>
  <c r="BI42" i="7"/>
  <c r="BG43" i="7"/>
  <c r="BH43" i="7"/>
  <c r="BI43" i="7"/>
  <c r="BG44" i="7"/>
  <c r="BH44" i="7"/>
  <c r="BI44" i="7"/>
  <c r="BG45" i="7"/>
  <c r="BH45" i="7"/>
  <c r="BI45" i="7"/>
  <c r="BG46" i="7"/>
  <c r="BH46" i="7"/>
  <c r="BI46" i="7"/>
  <c r="BG47" i="7"/>
  <c r="BH47" i="7"/>
  <c r="BI47" i="7"/>
  <c r="BG48" i="7"/>
  <c r="BH48" i="7"/>
  <c r="BI48" i="7"/>
  <c r="BG49" i="7"/>
  <c r="BH49" i="7"/>
  <c r="BI49" i="7"/>
  <c r="BG50" i="7"/>
  <c r="BH50" i="7"/>
  <c r="BI50" i="7"/>
  <c r="BG51" i="7"/>
  <c r="BH51" i="7"/>
  <c r="BI51" i="7"/>
  <c r="BG52" i="7"/>
  <c r="BH52" i="7"/>
  <c r="BI52" i="7"/>
  <c r="BG53" i="7"/>
  <c r="BH53" i="7"/>
  <c r="BI53" i="7"/>
  <c r="BG54" i="7"/>
  <c r="BH54" i="7"/>
  <c r="BI54" i="7"/>
  <c r="BG55" i="7"/>
  <c r="BH55" i="7"/>
  <c r="BI55" i="7"/>
  <c r="BG56" i="7"/>
  <c r="BH56" i="7"/>
  <c r="BI56" i="7"/>
  <c r="BG57" i="7"/>
  <c r="BH57" i="7"/>
  <c r="BI57" i="7"/>
  <c r="BG58" i="7"/>
  <c r="BH58" i="7"/>
  <c r="BI58" i="7"/>
  <c r="BG59" i="7"/>
  <c r="BH59" i="7"/>
  <c r="BI59" i="7"/>
  <c r="BG60" i="7"/>
  <c r="BH60" i="7"/>
  <c r="BI60" i="7"/>
  <c r="BG61" i="7"/>
  <c r="BH61" i="7"/>
  <c r="BI61" i="7"/>
  <c r="BG62" i="7"/>
  <c r="BH62" i="7"/>
  <c r="BI62" i="7"/>
  <c r="BG63" i="7"/>
  <c r="BH63" i="7"/>
  <c r="BI63" i="7"/>
  <c r="BG64" i="7"/>
  <c r="BH64" i="7"/>
  <c r="BI64" i="7"/>
  <c r="BG65" i="7"/>
  <c r="BH65" i="7"/>
  <c r="BI65" i="7"/>
  <c r="BG66" i="7"/>
  <c r="BH66" i="7"/>
  <c r="BI66" i="7"/>
  <c r="BG67" i="7"/>
  <c r="BH67" i="7"/>
  <c r="BI67" i="7"/>
  <c r="BG68" i="7"/>
  <c r="BH68" i="7"/>
  <c r="BI68" i="7"/>
  <c r="BG69" i="7"/>
  <c r="BH69" i="7"/>
  <c r="BI69" i="7"/>
  <c r="BG70" i="7"/>
  <c r="BH70" i="7"/>
  <c r="BI70" i="7"/>
  <c r="BG71" i="7"/>
  <c r="BH71" i="7"/>
  <c r="BI71" i="7"/>
  <c r="BG72" i="7"/>
  <c r="BH72" i="7"/>
  <c r="BI72" i="7"/>
  <c r="BI16" i="7"/>
  <c r="BH16" i="7"/>
  <c r="BG16" i="7"/>
  <c r="AF50" i="7"/>
  <c r="R66" i="7" l="1"/>
  <c r="R67" i="7"/>
  <c r="R68" i="7"/>
  <c r="R69" i="7"/>
  <c r="R70" i="7"/>
  <c r="R71" i="7"/>
  <c r="R72" i="7"/>
  <c r="AL71" i="7"/>
  <c r="AL72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34" i="7"/>
  <c r="AL35" i="7"/>
  <c r="AL36" i="7"/>
  <c r="AL37" i="7"/>
  <c r="AL38" i="7"/>
  <c r="AL39" i="7"/>
  <c r="AL40" i="7"/>
  <c r="AL41" i="7"/>
  <c r="AL42" i="7"/>
  <c r="AL43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16" i="7"/>
  <c r="Q6" i="7" l="1"/>
  <c r="N6" i="7"/>
  <c r="AL15" i="7" l="1"/>
  <c r="BD15" i="7"/>
  <c r="AX15" i="7"/>
  <c r="AR15" i="7"/>
  <c r="R6" i="7"/>
  <c r="R65" i="7"/>
  <c r="G36" i="7"/>
  <c r="G37" i="7"/>
  <c r="G33" i="7"/>
  <c r="G34" i="7"/>
  <c r="G35" i="7"/>
  <c r="G24" i="7"/>
  <c r="G27" i="7"/>
  <c r="G30" i="7"/>
  <c r="G32" i="7"/>
  <c r="G66" i="7"/>
  <c r="G67" i="7"/>
  <c r="G68" i="7"/>
  <c r="G69" i="7"/>
  <c r="G70" i="7"/>
  <c r="G71" i="7"/>
  <c r="G65" i="7"/>
  <c r="AI24" i="7"/>
  <c r="AR72" i="7" l="1"/>
  <c r="AX72" i="7" s="1"/>
  <c r="BD72" i="7" s="1"/>
  <c r="AR51" i="7"/>
  <c r="AX51" i="7" s="1"/>
  <c r="BD51" i="7" s="1"/>
  <c r="AR59" i="7"/>
  <c r="AX59" i="7" s="1"/>
  <c r="BD59" i="7" s="1"/>
  <c r="AR30" i="7"/>
  <c r="AX30" i="7" s="1"/>
  <c r="BD30" i="7" s="1"/>
  <c r="AR38" i="7"/>
  <c r="AX38" i="7" s="1"/>
  <c r="BD38" i="7" s="1"/>
  <c r="AR19" i="7"/>
  <c r="AX19" i="7" s="1"/>
  <c r="BD19" i="7" s="1"/>
  <c r="AR27" i="7"/>
  <c r="AX27" i="7" s="1"/>
  <c r="BD27" i="7" s="1"/>
  <c r="AR17" i="7"/>
  <c r="AX17" i="7" s="1"/>
  <c r="BD17" i="7" s="1"/>
  <c r="AR44" i="7"/>
  <c r="AX44" i="7" s="1"/>
  <c r="BD44" i="7" s="1"/>
  <c r="AR52" i="7"/>
  <c r="AX52" i="7" s="1"/>
  <c r="BD52" i="7" s="1"/>
  <c r="AR60" i="7"/>
  <c r="AX60" i="7" s="1"/>
  <c r="BD60" i="7" s="1"/>
  <c r="AR31" i="7"/>
  <c r="AX31" i="7" s="1"/>
  <c r="BD31" i="7" s="1"/>
  <c r="AR39" i="7"/>
  <c r="AX39" i="7" s="1"/>
  <c r="BD39" i="7" s="1"/>
  <c r="AR20" i="7"/>
  <c r="AX20" i="7" s="1"/>
  <c r="BD20" i="7" s="1"/>
  <c r="AR28" i="7"/>
  <c r="AX28" i="7" s="1"/>
  <c r="BD28" i="7" s="1"/>
  <c r="AR70" i="7"/>
  <c r="AX70" i="7" s="1"/>
  <c r="BD70" i="7" s="1"/>
  <c r="AR49" i="7"/>
  <c r="AX49" i="7" s="1"/>
  <c r="BD49" i="7" s="1"/>
  <c r="AR65" i="7"/>
  <c r="AX65" i="7" s="1"/>
  <c r="BD65" i="7" s="1"/>
  <c r="AR25" i="7"/>
  <c r="AX25" i="7" s="1"/>
  <c r="BD25" i="7" s="1"/>
  <c r="AR71" i="7"/>
  <c r="AX71" i="7" s="1"/>
  <c r="BD71" i="7" s="1"/>
  <c r="AR58" i="7"/>
  <c r="AX58" i="7" s="1"/>
  <c r="BD58" i="7" s="1"/>
  <c r="AR26" i="7"/>
  <c r="AX26" i="7" s="1"/>
  <c r="BD26" i="7" s="1"/>
  <c r="AR45" i="7"/>
  <c r="AX45" i="7" s="1"/>
  <c r="BD45" i="7" s="1"/>
  <c r="AR53" i="7"/>
  <c r="AX53" i="7" s="1"/>
  <c r="BD53" i="7" s="1"/>
  <c r="AR61" i="7"/>
  <c r="AX61" i="7" s="1"/>
  <c r="BD61" i="7" s="1"/>
  <c r="AR32" i="7"/>
  <c r="AX32" i="7" s="1"/>
  <c r="BD32" i="7" s="1"/>
  <c r="AR40" i="7"/>
  <c r="AX40" i="7" s="1"/>
  <c r="BD40" i="7" s="1"/>
  <c r="AR21" i="7"/>
  <c r="AX21" i="7" s="1"/>
  <c r="BD21" i="7" s="1"/>
  <c r="AR29" i="7"/>
  <c r="AX29" i="7" s="1"/>
  <c r="BD29" i="7" s="1"/>
  <c r="AR66" i="7"/>
  <c r="AX66" i="7" s="1"/>
  <c r="BD66" i="7" s="1"/>
  <c r="AR67" i="7"/>
  <c r="AX67" i="7" s="1"/>
  <c r="BD67" i="7" s="1"/>
  <c r="AR46" i="7"/>
  <c r="AX46" i="7" s="1"/>
  <c r="BD46" i="7" s="1"/>
  <c r="AR54" i="7"/>
  <c r="AX54" i="7" s="1"/>
  <c r="BD54" i="7" s="1"/>
  <c r="AR62" i="7"/>
  <c r="AX62" i="7" s="1"/>
  <c r="BD62" i="7" s="1"/>
  <c r="AR33" i="7"/>
  <c r="AX33" i="7" s="1"/>
  <c r="BD33" i="7" s="1"/>
  <c r="AR41" i="7"/>
  <c r="AX41" i="7" s="1"/>
  <c r="BD41" i="7" s="1"/>
  <c r="AR22" i="7"/>
  <c r="AX22" i="7" s="1"/>
  <c r="BD22" i="7" s="1"/>
  <c r="AR16" i="7"/>
  <c r="AR57" i="7"/>
  <c r="AX57" i="7" s="1"/>
  <c r="BD57" i="7" s="1"/>
  <c r="AR36" i="7"/>
  <c r="AX36" i="7" s="1"/>
  <c r="BD36" i="7" s="1"/>
  <c r="AR50" i="7"/>
  <c r="AX50" i="7" s="1"/>
  <c r="BD50" i="7" s="1"/>
  <c r="AR18" i="7"/>
  <c r="AX18" i="7" s="1"/>
  <c r="BD18" i="7" s="1"/>
  <c r="AR68" i="7"/>
  <c r="AX68" i="7" s="1"/>
  <c r="BD68" i="7" s="1"/>
  <c r="AR47" i="7"/>
  <c r="AX47" i="7" s="1"/>
  <c r="BD47" i="7" s="1"/>
  <c r="AR55" i="7"/>
  <c r="AX55" i="7" s="1"/>
  <c r="BD55" i="7" s="1"/>
  <c r="AR63" i="7"/>
  <c r="AX63" i="7" s="1"/>
  <c r="BD63" i="7" s="1"/>
  <c r="AR34" i="7"/>
  <c r="AX34" i="7" s="1"/>
  <c r="BD34" i="7" s="1"/>
  <c r="AR42" i="7"/>
  <c r="AX42" i="7" s="1"/>
  <c r="BD42" i="7" s="1"/>
  <c r="AR23" i="7"/>
  <c r="AX23" i="7" s="1"/>
  <c r="BD23" i="7" s="1"/>
  <c r="AR37" i="7"/>
  <c r="AX37" i="7" s="1"/>
  <c r="BD37" i="7" s="1"/>
  <c r="AR69" i="7"/>
  <c r="AX69" i="7" s="1"/>
  <c r="BD69" i="7" s="1"/>
  <c r="AR48" i="7"/>
  <c r="AX48" i="7" s="1"/>
  <c r="BD48" i="7" s="1"/>
  <c r="AR56" i="7"/>
  <c r="AX56" i="7" s="1"/>
  <c r="BD56" i="7" s="1"/>
  <c r="AR64" i="7"/>
  <c r="AX64" i="7" s="1"/>
  <c r="BD64" i="7" s="1"/>
  <c r="AR35" i="7"/>
  <c r="AX35" i="7" s="1"/>
  <c r="BD35" i="7" s="1"/>
  <c r="AR43" i="7"/>
  <c r="AX43" i="7" s="1"/>
  <c r="BD43" i="7" s="1"/>
  <c r="AR24" i="7"/>
  <c r="AX24" i="7" s="1"/>
  <c r="BD24" i="7" s="1"/>
  <c r="Q4" i="7"/>
  <c r="R4" i="7" s="1"/>
  <c r="Q5" i="7"/>
  <c r="R5" i="7" s="1"/>
  <c r="Q7" i="7"/>
  <c r="R7" i="7" s="1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16" i="7"/>
  <c r="AI17" i="7"/>
  <c r="AI18" i="7"/>
  <c r="AI19" i="7"/>
  <c r="AI20" i="7"/>
  <c r="AI21" i="7"/>
  <c r="AI22" i="7"/>
  <c r="AI23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16" i="7"/>
  <c r="AP15" i="7"/>
  <c r="AP21" i="7" s="1"/>
  <c r="N3" i="7"/>
  <c r="N8" i="7" s="1"/>
  <c r="O6" i="7" s="1"/>
  <c r="Q3" i="7"/>
  <c r="N4" i="7"/>
  <c r="N5" i="7"/>
  <c r="AX16" i="7" l="1"/>
  <c r="BD16" i="7" s="1"/>
  <c r="AR74" i="7"/>
  <c r="AR75" i="7"/>
  <c r="AR76" i="7" s="1"/>
  <c r="AQ15" i="7"/>
  <c r="AQ23" i="7" s="1"/>
  <c r="AJ15" i="7"/>
  <c r="AK15" i="7"/>
  <c r="BA15" i="7"/>
  <c r="AI15" i="7"/>
  <c r="O5" i="7"/>
  <c r="BB15" i="7"/>
  <c r="AW15" i="7"/>
  <c r="AU15" i="7"/>
  <c r="AO15" i="7"/>
  <c r="AO28" i="7" s="1"/>
  <c r="AV15" i="7"/>
  <c r="R3" i="7"/>
  <c r="BC15" i="7"/>
  <c r="AP36" i="7"/>
  <c r="AQ18" i="7"/>
  <c r="AP28" i="7"/>
  <c r="AQ58" i="7"/>
  <c r="AQ37" i="7"/>
  <c r="AP20" i="7"/>
  <c r="AQ30" i="7"/>
  <c r="AP68" i="7"/>
  <c r="AQ70" i="7"/>
  <c r="AQ50" i="7"/>
  <c r="AQ29" i="7"/>
  <c r="AP60" i="7"/>
  <c r="AQ26" i="7"/>
  <c r="AP52" i="7"/>
  <c r="AQ66" i="7"/>
  <c r="AQ45" i="7"/>
  <c r="AQ22" i="7"/>
  <c r="AP44" i="7"/>
  <c r="AQ21" i="7"/>
  <c r="AP51" i="7"/>
  <c r="AP35" i="7"/>
  <c r="AP19" i="7"/>
  <c r="AP66" i="7"/>
  <c r="AP58" i="7"/>
  <c r="AP50" i="7"/>
  <c r="AP42" i="7"/>
  <c r="AP34" i="7"/>
  <c r="AP26" i="7"/>
  <c r="AP18" i="7"/>
  <c r="AQ68" i="7"/>
  <c r="AQ60" i="7"/>
  <c r="AQ28" i="7"/>
  <c r="AQ20" i="7"/>
  <c r="AP67" i="7"/>
  <c r="AP43" i="7"/>
  <c r="AP27" i="7"/>
  <c r="AP65" i="7"/>
  <c r="AP57" i="7"/>
  <c r="AP49" i="7"/>
  <c r="AP41" i="7"/>
  <c r="AP33" i="7"/>
  <c r="AP25" i="7"/>
  <c r="AP17" i="7"/>
  <c r="AQ67" i="7"/>
  <c r="AQ35" i="7"/>
  <c r="AQ27" i="7"/>
  <c r="AQ19" i="7"/>
  <c r="AP40" i="7"/>
  <c r="AP59" i="7"/>
  <c r="AP56" i="7"/>
  <c r="AP24" i="7"/>
  <c r="AP71" i="7"/>
  <c r="AP63" i="7"/>
  <c r="AP55" i="7"/>
  <c r="AP47" i="7"/>
  <c r="AP39" i="7"/>
  <c r="AP31" i="7"/>
  <c r="AP23" i="7"/>
  <c r="AQ57" i="7"/>
  <c r="AQ49" i="7"/>
  <c r="AQ41" i="7"/>
  <c r="AQ33" i="7"/>
  <c r="AQ25" i="7"/>
  <c r="AQ17" i="7"/>
  <c r="AP64" i="7"/>
  <c r="AP32" i="7"/>
  <c r="AP70" i="7"/>
  <c r="AP62" i="7"/>
  <c r="AP54" i="7"/>
  <c r="AP46" i="7"/>
  <c r="AP38" i="7"/>
  <c r="AP30" i="7"/>
  <c r="AP22" i="7"/>
  <c r="AQ64" i="7"/>
  <c r="AQ56" i="7"/>
  <c r="AQ48" i="7"/>
  <c r="AQ40" i="7"/>
  <c r="AQ32" i="7"/>
  <c r="AQ24" i="7"/>
  <c r="AP72" i="7"/>
  <c r="AP48" i="7"/>
  <c r="AP16" i="7"/>
  <c r="AQ16" i="7"/>
  <c r="AP69" i="7"/>
  <c r="AP61" i="7"/>
  <c r="AP53" i="7"/>
  <c r="AP45" i="7"/>
  <c r="AP37" i="7"/>
  <c r="AP29" i="7"/>
  <c r="AQ71" i="7"/>
  <c r="AQ63" i="7"/>
  <c r="AQ55" i="7"/>
  <c r="AQ47" i="7"/>
  <c r="AQ39" i="7"/>
  <c r="AQ31" i="7"/>
  <c r="AQ43" i="7" l="1"/>
  <c r="AQ42" i="7"/>
  <c r="AQ46" i="7"/>
  <c r="AQ53" i="7"/>
  <c r="AQ38" i="7"/>
  <c r="AQ72" i="7"/>
  <c r="AQ65" i="7"/>
  <c r="AQ51" i="7"/>
  <c r="AQ44" i="7"/>
  <c r="AQ62" i="7"/>
  <c r="AQ69" i="7"/>
  <c r="AQ34" i="7"/>
  <c r="AQ61" i="7"/>
  <c r="AQ36" i="7"/>
  <c r="AQ74" i="7" s="1"/>
  <c r="AQ59" i="7"/>
  <c r="AQ52" i="7"/>
  <c r="AQ54" i="7"/>
  <c r="O3" i="7"/>
  <c r="AO64" i="7"/>
  <c r="AO46" i="7"/>
  <c r="AO23" i="7"/>
  <c r="O4" i="7"/>
  <c r="AO59" i="7"/>
  <c r="AO41" i="7"/>
  <c r="AO36" i="7"/>
  <c r="AO18" i="7"/>
  <c r="AO69" i="7"/>
  <c r="AO53" i="7"/>
  <c r="AO30" i="7"/>
  <c r="AO71" i="7"/>
  <c r="AO48" i="7"/>
  <c r="AO25" i="7"/>
  <c r="AO61" i="7"/>
  <c r="AO38" i="7"/>
  <c r="AO56" i="7"/>
  <c r="AO33" i="7"/>
  <c r="AO51" i="7"/>
  <c r="AO21" i="7"/>
  <c r="AO16" i="7"/>
  <c r="AO54" i="7"/>
  <c r="AO31" i="7"/>
  <c r="AO67" i="7"/>
  <c r="AO62" i="7"/>
  <c r="AO39" i="7"/>
  <c r="AO57" i="7"/>
  <c r="AO34" i="7"/>
  <c r="AO52" i="7"/>
  <c r="AO72" i="7"/>
  <c r="AO49" i="7"/>
  <c r="AO26" i="7"/>
  <c r="AO44" i="7"/>
  <c r="AO29" i="7"/>
  <c r="AO70" i="7"/>
  <c r="AO47" i="7"/>
  <c r="AO24" i="7"/>
  <c r="AO65" i="7"/>
  <c r="AO42" i="7"/>
  <c r="AO19" i="7"/>
  <c r="AO60" i="7"/>
  <c r="AO37" i="7"/>
  <c r="AO55" i="7"/>
  <c r="AO32" i="7"/>
  <c r="AO50" i="7"/>
  <c r="AO27" i="7"/>
  <c r="AO68" i="7"/>
  <c r="AP74" i="7"/>
  <c r="AO45" i="7"/>
  <c r="AO22" i="7"/>
  <c r="AO63" i="7"/>
  <c r="AO40" i="7"/>
  <c r="AO17" i="7"/>
  <c r="AO58" i="7"/>
  <c r="AO35" i="7"/>
  <c r="AO66" i="7"/>
  <c r="AO43" i="7"/>
  <c r="AO20" i="7"/>
  <c r="AF36" i="7"/>
  <c r="R36" i="7"/>
  <c r="AF33" i="7"/>
  <c r="AG33" i="7" s="1"/>
  <c r="R33" i="7"/>
  <c r="AF28" i="7"/>
  <c r="R28" i="7"/>
  <c r="AF25" i="7"/>
  <c r="R25" i="7"/>
  <c r="AF24" i="7"/>
  <c r="R24" i="7"/>
  <c r="AF21" i="7"/>
  <c r="R21" i="7"/>
  <c r="R17" i="7"/>
  <c r="AF17" i="7"/>
  <c r="R18" i="7"/>
  <c r="AF18" i="7"/>
  <c r="R16" i="7"/>
  <c r="AF16" i="7"/>
  <c r="AG36" i="7" l="1"/>
  <c r="O8" i="7"/>
  <c r="AO74" i="7"/>
  <c r="AU72" i="7"/>
  <c r="BA72" i="7" s="1"/>
  <c r="AU68" i="7"/>
  <c r="BA68" i="7" s="1"/>
  <c r="AU66" i="7"/>
  <c r="BA66" i="7" s="1"/>
  <c r="AU48" i="7"/>
  <c r="BA48" i="7" s="1"/>
  <c r="AU26" i="7"/>
  <c r="BA26" i="7" s="1"/>
  <c r="AU44" i="7"/>
  <c r="BA44" i="7" s="1"/>
  <c r="AU64" i="7"/>
  <c r="BA64" i="7" s="1"/>
  <c r="AU42" i="7"/>
  <c r="BA42" i="7" s="1"/>
  <c r="AU20" i="7"/>
  <c r="BA20" i="7" s="1"/>
  <c r="AU60" i="7"/>
  <c r="BA60" i="7" s="1"/>
  <c r="AU40" i="7"/>
  <c r="BA40" i="7" s="1"/>
  <c r="AU18" i="7"/>
  <c r="BA18" i="7" s="1"/>
  <c r="AU24" i="7"/>
  <c r="BA24" i="7" s="1"/>
  <c r="AU58" i="7"/>
  <c r="BA58" i="7" s="1"/>
  <c r="AU36" i="7"/>
  <c r="BA36" i="7" s="1"/>
  <c r="AU56" i="7"/>
  <c r="BA56" i="7" s="1"/>
  <c r="AU34" i="7"/>
  <c r="BA34" i="7" s="1"/>
  <c r="AU52" i="7"/>
  <c r="BA52" i="7" s="1"/>
  <c r="AU32" i="7"/>
  <c r="BA32" i="7" s="1"/>
  <c r="AU50" i="7"/>
  <c r="BA50" i="7" s="1"/>
  <c r="AU28" i="7"/>
  <c r="BA28" i="7" s="1"/>
  <c r="AU71" i="7"/>
  <c r="BA71" i="7" s="1"/>
  <c r="AU63" i="7"/>
  <c r="BA63" i="7" s="1"/>
  <c r="AU55" i="7"/>
  <c r="BA55" i="7" s="1"/>
  <c r="AU47" i="7"/>
  <c r="BA47" i="7" s="1"/>
  <c r="AU39" i="7"/>
  <c r="BA39" i="7" s="1"/>
  <c r="AU31" i="7"/>
  <c r="BA31" i="7" s="1"/>
  <c r="AU23" i="7"/>
  <c r="BA23" i="7" s="1"/>
  <c r="AU62" i="7"/>
  <c r="BA62" i="7" s="1"/>
  <c r="AU38" i="7"/>
  <c r="BA38" i="7" s="1"/>
  <c r="AU22" i="7"/>
  <c r="BA22" i="7" s="1"/>
  <c r="AU70" i="7"/>
  <c r="BA70" i="7" s="1"/>
  <c r="AU54" i="7"/>
  <c r="BA54" i="7" s="1"/>
  <c r="AU46" i="7"/>
  <c r="BA46" i="7" s="1"/>
  <c r="AU30" i="7"/>
  <c r="BA30" i="7" s="1"/>
  <c r="AU69" i="7"/>
  <c r="BA69" i="7" s="1"/>
  <c r="AU61" i="7"/>
  <c r="BA61" i="7" s="1"/>
  <c r="AU53" i="7"/>
  <c r="BA53" i="7" s="1"/>
  <c r="AU45" i="7"/>
  <c r="BA45" i="7" s="1"/>
  <c r="AU37" i="7"/>
  <c r="BA37" i="7" s="1"/>
  <c r="AU29" i="7"/>
  <c r="BA29" i="7" s="1"/>
  <c r="AU21" i="7"/>
  <c r="BA21" i="7" s="1"/>
  <c r="AU67" i="7"/>
  <c r="BA67" i="7" s="1"/>
  <c r="AU59" i="7"/>
  <c r="BA59" i="7" s="1"/>
  <c r="AU51" i="7"/>
  <c r="BA51" i="7" s="1"/>
  <c r="AU43" i="7"/>
  <c r="BA43" i="7" s="1"/>
  <c r="AU35" i="7"/>
  <c r="BA35" i="7" s="1"/>
  <c r="AU27" i="7"/>
  <c r="BA27" i="7" s="1"/>
  <c r="AU19" i="7"/>
  <c r="BA19" i="7" s="1"/>
  <c r="AU65" i="7"/>
  <c r="BA65" i="7" s="1"/>
  <c r="AU57" i="7"/>
  <c r="BA57" i="7" s="1"/>
  <c r="AU49" i="7"/>
  <c r="BA49" i="7" s="1"/>
  <c r="AU41" i="7"/>
  <c r="BA41" i="7" s="1"/>
  <c r="AU33" i="7"/>
  <c r="BA33" i="7" s="1"/>
  <c r="AU25" i="7"/>
  <c r="BA25" i="7" s="1"/>
  <c r="AU17" i="7"/>
  <c r="BA17" i="7" s="1"/>
  <c r="AV19" i="7" l="1"/>
  <c r="BB19" i="7" s="1"/>
  <c r="AV27" i="7"/>
  <c r="BB27" i="7" s="1"/>
  <c r="AV35" i="7"/>
  <c r="BB35" i="7" s="1"/>
  <c r="AV43" i="7"/>
  <c r="BB43" i="7" s="1"/>
  <c r="AV51" i="7"/>
  <c r="BB51" i="7" s="1"/>
  <c r="AV59" i="7"/>
  <c r="BB59" i="7" s="1"/>
  <c r="AV67" i="7"/>
  <c r="BB67" i="7" s="1"/>
  <c r="AV21" i="7"/>
  <c r="BB21" i="7" s="1"/>
  <c r="AV29" i="7"/>
  <c r="BB29" i="7" s="1"/>
  <c r="AV37" i="7"/>
  <c r="BB37" i="7" s="1"/>
  <c r="AV45" i="7"/>
  <c r="BB45" i="7" s="1"/>
  <c r="AV53" i="7"/>
  <c r="BB53" i="7" s="1"/>
  <c r="AV61" i="7"/>
  <c r="BB61" i="7" s="1"/>
  <c r="AV69" i="7"/>
  <c r="BB69" i="7" s="1"/>
  <c r="AV23" i="7"/>
  <c r="BB23" i="7" s="1"/>
  <c r="AV31" i="7"/>
  <c r="BB31" i="7" s="1"/>
  <c r="AV39" i="7"/>
  <c r="BB39" i="7" s="1"/>
  <c r="AV47" i="7"/>
  <c r="BB47" i="7" s="1"/>
  <c r="AV55" i="7"/>
  <c r="BB55" i="7" s="1"/>
  <c r="AV63" i="7"/>
  <c r="BB63" i="7" s="1"/>
  <c r="AV71" i="7"/>
  <c r="BB71" i="7" s="1"/>
  <c r="AV24" i="7"/>
  <c r="BB24" i="7" s="1"/>
  <c r="AV40" i="7"/>
  <c r="BB40" i="7" s="1"/>
  <c r="AV56" i="7"/>
  <c r="BB56" i="7" s="1"/>
  <c r="AV72" i="7"/>
  <c r="BB72" i="7" s="1"/>
  <c r="AV32" i="7"/>
  <c r="BB32" i="7" s="1"/>
  <c r="AV48" i="7"/>
  <c r="BB48" i="7" s="1"/>
  <c r="AV64" i="7"/>
  <c r="BB64" i="7" s="1"/>
  <c r="AV17" i="7"/>
  <c r="BB17" i="7" s="1"/>
  <c r="AV25" i="7"/>
  <c r="BB25" i="7" s="1"/>
  <c r="AV33" i="7"/>
  <c r="BB33" i="7" s="1"/>
  <c r="AV41" i="7"/>
  <c r="BB41" i="7" s="1"/>
  <c r="AV49" i="7"/>
  <c r="BB49" i="7" s="1"/>
  <c r="AV57" i="7"/>
  <c r="BB57" i="7" s="1"/>
  <c r="AV65" i="7"/>
  <c r="BB65" i="7" s="1"/>
  <c r="AV28" i="7"/>
  <c r="BB28" i="7" s="1"/>
  <c r="AV50" i="7"/>
  <c r="BB50" i="7" s="1"/>
  <c r="AV70" i="7"/>
  <c r="BB70" i="7" s="1"/>
  <c r="AV30" i="7"/>
  <c r="BB30" i="7" s="1"/>
  <c r="AV52" i="7"/>
  <c r="BB52" i="7" s="1"/>
  <c r="AV34" i="7"/>
  <c r="BB34" i="7" s="1"/>
  <c r="AV54" i="7"/>
  <c r="BB54" i="7" s="1"/>
  <c r="AV58" i="7"/>
  <c r="BB58" i="7" s="1"/>
  <c r="AV36" i="7"/>
  <c r="BB36" i="7" s="1"/>
  <c r="AV18" i="7"/>
  <c r="BB18" i="7" s="1"/>
  <c r="AV38" i="7"/>
  <c r="BB38" i="7" s="1"/>
  <c r="AV60" i="7"/>
  <c r="BB60" i="7" s="1"/>
  <c r="AV20" i="7"/>
  <c r="BB20" i="7" s="1"/>
  <c r="AV42" i="7"/>
  <c r="BB42" i="7" s="1"/>
  <c r="AV62" i="7"/>
  <c r="BB62" i="7" s="1"/>
  <c r="AV26" i="7"/>
  <c r="BB26" i="7" s="1"/>
  <c r="AV22" i="7"/>
  <c r="BB22" i="7" s="1"/>
  <c r="AV44" i="7"/>
  <c r="BB44" i="7" s="1"/>
  <c r="AV66" i="7"/>
  <c r="BB66" i="7" s="1"/>
  <c r="AV46" i="7"/>
  <c r="BB46" i="7" s="1"/>
  <c r="AV68" i="7"/>
  <c r="BB68" i="7" s="1"/>
  <c r="AW21" i="7"/>
  <c r="BC21" i="7" s="1"/>
  <c r="AW29" i="7"/>
  <c r="BC29" i="7" s="1"/>
  <c r="AW37" i="7"/>
  <c r="BC37" i="7" s="1"/>
  <c r="AW45" i="7"/>
  <c r="BC45" i="7" s="1"/>
  <c r="AW53" i="7"/>
  <c r="BC53" i="7" s="1"/>
  <c r="AW61" i="7"/>
  <c r="BC61" i="7" s="1"/>
  <c r="AW69" i="7"/>
  <c r="BC69" i="7" s="1"/>
  <c r="AW23" i="7"/>
  <c r="BC23" i="7" s="1"/>
  <c r="AW31" i="7"/>
  <c r="BC31" i="7" s="1"/>
  <c r="AW39" i="7"/>
  <c r="BC39" i="7" s="1"/>
  <c r="AW47" i="7"/>
  <c r="BC47" i="7" s="1"/>
  <c r="AW55" i="7"/>
  <c r="BC55" i="7" s="1"/>
  <c r="AW63" i="7"/>
  <c r="BC63" i="7" s="1"/>
  <c r="AW71" i="7"/>
  <c r="BC71" i="7" s="1"/>
  <c r="AW17" i="7"/>
  <c r="BC17" i="7" s="1"/>
  <c r="AW25" i="7"/>
  <c r="BC25" i="7" s="1"/>
  <c r="AW33" i="7"/>
  <c r="BC33" i="7" s="1"/>
  <c r="AW41" i="7"/>
  <c r="BC41" i="7" s="1"/>
  <c r="AW49" i="7"/>
  <c r="BC49" i="7" s="1"/>
  <c r="AW57" i="7"/>
  <c r="BC57" i="7" s="1"/>
  <c r="AW65" i="7"/>
  <c r="BC65" i="7" s="1"/>
  <c r="AW18" i="7"/>
  <c r="BC18" i="7" s="1"/>
  <c r="AW26" i="7"/>
  <c r="BC26" i="7" s="1"/>
  <c r="AW34" i="7"/>
  <c r="BC34" i="7" s="1"/>
  <c r="AW42" i="7"/>
  <c r="BC42" i="7" s="1"/>
  <c r="AW50" i="7"/>
  <c r="BC50" i="7" s="1"/>
  <c r="AW58" i="7"/>
  <c r="BC58" i="7" s="1"/>
  <c r="AW66" i="7"/>
  <c r="BC66" i="7" s="1"/>
  <c r="AW19" i="7"/>
  <c r="BC19" i="7" s="1"/>
  <c r="AW27" i="7"/>
  <c r="BC27" i="7" s="1"/>
  <c r="AW35" i="7"/>
  <c r="BC35" i="7" s="1"/>
  <c r="AW43" i="7"/>
  <c r="BC43" i="7" s="1"/>
  <c r="AW51" i="7"/>
  <c r="BC51" i="7" s="1"/>
  <c r="AW59" i="7"/>
  <c r="BC59" i="7" s="1"/>
  <c r="AW67" i="7"/>
  <c r="BC67" i="7" s="1"/>
  <c r="AW22" i="7"/>
  <c r="BC22" i="7" s="1"/>
  <c r="AW44" i="7"/>
  <c r="BC44" i="7" s="1"/>
  <c r="AW64" i="7"/>
  <c r="BC64" i="7" s="1"/>
  <c r="AW24" i="7"/>
  <c r="BC24" i="7" s="1"/>
  <c r="AW46" i="7"/>
  <c r="BC46" i="7" s="1"/>
  <c r="AW68" i="7"/>
  <c r="BC68" i="7" s="1"/>
  <c r="AW28" i="7"/>
  <c r="BC28" i="7" s="1"/>
  <c r="AW48" i="7"/>
  <c r="BC48" i="7" s="1"/>
  <c r="AW70" i="7"/>
  <c r="BC70" i="7" s="1"/>
  <c r="AW52" i="7"/>
  <c r="BC52" i="7" s="1"/>
  <c r="AW30" i="7"/>
  <c r="BC30" i="7" s="1"/>
  <c r="AW72" i="7"/>
  <c r="BC72" i="7" s="1"/>
  <c r="AW32" i="7"/>
  <c r="BC32" i="7" s="1"/>
  <c r="AW54" i="7"/>
  <c r="BC54" i="7" s="1"/>
  <c r="AW36" i="7"/>
  <c r="BC36" i="7" s="1"/>
  <c r="AW56" i="7"/>
  <c r="BC56" i="7" s="1"/>
  <c r="AW38" i="7"/>
  <c r="BC38" i="7" s="1"/>
  <c r="AW60" i="7"/>
  <c r="BC60" i="7" s="1"/>
  <c r="AW20" i="7"/>
  <c r="BC20" i="7" s="1"/>
  <c r="AW40" i="7"/>
  <c r="BC40" i="7" s="1"/>
  <c r="AW62" i="7"/>
  <c r="BC62" i="7" s="1"/>
  <c r="AQ75" i="7" l="1"/>
  <c r="AQ76" i="7" s="1"/>
  <c r="AW16" i="7"/>
  <c r="BC16" i="7" s="1"/>
  <c r="AV16" i="7"/>
  <c r="BB16" i="7" s="1"/>
  <c r="AP75" i="7"/>
  <c r="AP76" i="7" s="1"/>
  <c r="AF72" i="7" l="1"/>
  <c r="AG72" i="7" s="1"/>
  <c r="AF71" i="7"/>
  <c r="AG71" i="7" s="1"/>
  <c r="AF70" i="7"/>
  <c r="AG70" i="7" s="1"/>
  <c r="AF69" i="7"/>
  <c r="AG69" i="7" s="1"/>
  <c r="AF68" i="7"/>
  <c r="AG68" i="7" s="1"/>
  <c r="AF67" i="7"/>
  <c r="AG67" i="7" s="1"/>
  <c r="AF66" i="7"/>
  <c r="AG66" i="7" s="1"/>
  <c r="AF65" i="7"/>
  <c r="AG65" i="7" s="1"/>
  <c r="AF64" i="7"/>
  <c r="R64" i="7"/>
  <c r="G64" i="7"/>
  <c r="AF63" i="7"/>
  <c r="R63" i="7"/>
  <c r="G63" i="7"/>
  <c r="AF62" i="7"/>
  <c r="R62" i="7"/>
  <c r="G62" i="7"/>
  <c r="AF61" i="7"/>
  <c r="R61" i="7"/>
  <c r="G61" i="7"/>
  <c r="AF60" i="7"/>
  <c r="R60" i="7"/>
  <c r="G60" i="7"/>
  <c r="AF59" i="7"/>
  <c r="R59" i="7"/>
  <c r="G59" i="7"/>
  <c r="AF58" i="7"/>
  <c r="R58" i="7"/>
  <c r="G58" i="7"/>
  <c r="AF57" i="7"/>
  <c r="R57" i="7"/>
  <c r="G57" i="7"/>
  <c r="AF56" i="7"/>
  <c r="R56" i="7"/>
  <c r="G56" i="7"/>
  <c r="AF55" i="7"/>
  <c r="R55" i="7"/>
  <c r="G55" i="7"/>
  <c r="AF54" i="7"/>
  <c r="R54" i="7"/>
  <c r="G54" i="7"/>
  <c r="AF53" i="7"/>
  <c r="R53" i="7"/>
  <c r="G53" i="7"/>
  <c r="AF52" i="7"/>
  <c r="R52" i="7"/>
  <c r="G52" i="7"/>
  <c r="AF51" i="7"/>
  <c r="R51" i="7"/>
  <c r="G51" i="7"/>
  <c r="R50" i="7"/>
  <c r="G50" i="7"/>
  <c r="AF49" i="7"/>
  <c r="R49" i="7"/>
  <c r="G49" i="7"/>
  <c r="AF48" i="7"/>
  <c r="R48" i="7"/>
  <c r="G48" i="7"/>
  <c r="AF47" i="7"/>
  <c r="R47" i="7"/>
  <c r="G47" i="7"/>
  <c r="AF46" i="7"/>
  <c r="R46" i="7"/>
  <c r="G46" i="7"/>
  <c r="AF45" i="7"/>
  <c r="R45" i="7"/>
  <c r="G45" i="7"/>
  <c r="AF44" i="7"/>
  <c r="R44" i="7"/>
  <c r="G44" i="7"/>
  <c r="AF43" i="7"/>
  <c r="R43" i="7"/>
  <c r="G43" i="7"/>
  <c r="AF42" i="7"/>
  <c r="R42" i="7"/>
  <c r="G42" i="7"/>
  <c r="AF41" i="7"/>
  <c r="R41" i="7"/>
  <c r="G41" i="7"/>
  <c r="AF40" i="7"/>
  <c r="R40" i="7"/>
  <c r="G40" i="7"/>
  <c r="AF39" i="7"/>
  <c r="R39" i="7"/>
  <c r="G39" i="7"/>
  <c r="AF38" i="7"/>
  <c r="R38" i="7"/>
  <c r="G38" i="7"/>
  <c r="AF37" i="7"/>
  <c r="R37" i="7"/>
  <c r="AF35" i="7"/>
  <c r="R35" i="7"/>
  <c r="AF34" i="7"/>
  <c r="R34" i="7"/>
  <c r="AF32" i="7"/>
  <c r="R32" i="7"/>
  <c r="AF31" i="7"/>
  <c r="R31" i="7"/>
  <c r="AF30" i="7"/>
  <c r="R30" i="7"/>
  <c r="AF29" i="7"/>
  <c r="R29" i="7"/>
  <c r="AF27" i="7"/>
  <c r="R27" i="7"/>
  <c r="AF26" i="7"/>
  <c r="R26" i="7"/>
  <c r="AF23" i="7"/>
  <c r="R23" i="7"/>
  <c r="AF22" i="7"/>
  <c r="R22" i="7"/>
  <c r="AF20" i="7"/>
  <c r="R20" i="7"/>
  <c r="AF19" i="7"/>
  <c r="R19" i="7"/>
  <c r="AG64" i="7" l="1"/>
  <c r="AG29" i="7"/>
  <c r="AG59" i="7"/>
  <c r="AG60" i="7"/>
  <c r="AG19" i="7"/>
  <c r="AG44" i="7"/>
  <c r="AG50" i="7"/>
  <c r="AG41" i="7"/>
  <c r="AG46" i="7"/>
  <c r="AG62" i="7"/>
  <c r="AG52" i="7"/>
  <c r="AG45" i="7"/>
  <c r="AG26" i="7"/>
  <c r="AG30" i="7"/>
  <c r="AG48" i="7"/>
  <c r="AG61" i="7"/>
  <c r="AG20" i="7"/>
  <c r="AG32" i="7"/>
  <c r="AG42" i="7"/>
  <c r="AG47" i="7"/>
  <c r="AG22" i="7"/>
  <c r="AG34" i="7"/>
  <c r="AG40" i="7"/>
  <c r="AG43" i="7"/>
  <c r="AG58" i="7"/>
  <c r="AG16" i="7"/>
  <c r="AG38" i="7"/>
  <c r="AG63" i="7"/>
  <c r="AG35" i="7"/>
  <c r="AG56" i="7"/>
  <c r="AG54" i="7"/>
  <c r="AG57" i="7"/>
  <c r="AG39" i="7"/>
  <c r="AG55" i="7"/>
  <c r="AG27" i="7"/>
  <c r="AG37" i="7"/>
  <c r="AG53" i="7"/>
  <c r="AG51" i="7"/>
  <c r="AG23" i="7"/>
  <c r="AG31" i="7"/>
  <c r="AG49" i="7"/>
  <c r="AU16" i="7" l="1"/>
  <c r="BA16" i="7" s="1"/>
  <c r="AO75" i="7" l="1"/>
  <c r="AO76" i="7" s="1"/>
</calcChain>
</file>

<file path=xl/sharedStrings.xml><?xml version="1.0" encoding="utf-8"?>
<sst xmlns="http://schemas.openxmlformats.org/spreadsheetml/2006/main" count="251" uniqueCount="122">
  <si>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</si>
  <si>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</si>
  <si>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</si>
  <si>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</si>
  <si>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</si>
  <si>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</si>
  <si>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</si>
  <si>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</si>
  <si>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</si>
  <si>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</si>
  <si>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</si>
  <si>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</si>
  <si>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</si>
  <si>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</si>
  <si>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</si>
  <si>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</si>
  <si>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</si>
  <si>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</si>
  <si>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</si>
  <si>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</si>
  <si>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c</t>
  </si>
  <si>
    <t>Assignment</t>
  </si>
  <si>
    <t>Q4</t>
  </si>
  <si>
    <t>Q5</t>
  </si>
  <si>
    <t>Q6</t>
  </si>
  <si>
    <t xml:space="preserve">        CO-Question Matrix</t>
  </si>
  <si>
    <t>Course Title</t>
  </si>
  <si>
    <t>No of students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</si>
  <si>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</si>
  <si>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</si>
  <si>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</si>
  <si>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</si>
  <si>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</si>
  <si>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</si>
  <si>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</si>
  <si>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</si>
  <si>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</si>
  <si>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</si>
  <si>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</si>
  <si>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</si>
  <si>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</si>
  <si>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</si>
  <si>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</si>
  <si>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</si>
  <si>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</si>
  <si>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</si>
  <si>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</si>
  <si>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</si>
  <si>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</si>
  <si>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</si>
  <si>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</si>
  <si>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</si>
  <si>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</si>
  <si>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</si>
  <si>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</si>
  <si>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</si>
  <si>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</si>
  <si>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</si>
  <si>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</si>
  <si>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</si>
  <si>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</si>
  <si>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</si>
  <si>
    <t>Faiham Sharif Fahim</t>
  </si>
  <si>
    <t>Chitra Sen</t>
  </si>
  <si>
    <t>NAILA ZAHIR</t>
  </si>
  <si>
    <t>MOHAMMAD MONIR UDDIN KHOKON</t>
  </si>
  <si>
    <t>Md. Akbar Hossain Chowdhury</t>
  </si>
  <si>
    <t>Tahsina Tanvin</t>
  </si>
  <si>
    <t>Aysha Siddika Marua</t>
  </si>
  <si>
    <t>Pranta Nath</t>
  </si>
  <si>
    <t>Efshita Mehejabin Tammi</t>
  </si>
  <si>
    <t>ANTIKA DHAR</t>
  </si>
  <si>
    <t>Mehar Negar</t>
  </si>
  <si>
    <t>Ram Prashad Das Kanto</t>
  </si>
  <si>
    <t>Aditya Sankar Das</t>
  </si>
  <si>
    <t>Abhi Kumar Nath Shuva</t>
  </si>
  <si>
    <t>Samir Murad</t>
  </si>
  <si>
    <t>Mohammad Baharain Habib</t>
  </si>
  <si>
    <t>Md. Raisul Islam Chy Nihad</t>
  </si>
  <si>
    <t>MD. RISHAD HOSSAIN</t>
  </si>
  <si>
    <t>SHADMAN AL MUKSIT</t>
  </si>
  <si>
    <t>MD. TAREK HOSSEN</t>
  </si>
  <si>
    <t>REHENUMA TARIN TUHI</t>
  </si>
  <si>
    <t>SANJIDA SULTANA AKHI</t>
  </si>
  <si>
    <t>MOU CHAKRABORTY</t>
  </si>
  <si>
    <t>SATYAJIT MOHAJAN</t>
  </si>
  <si>
    <t>PRANTA CHOWDHURY</t>
  </si>
  <si>
    <t>MOHAMMAD FORKAN NUR</t>
  </si>
  <si>
    <t>MD. ARMAN HOSSEN</t>
  </si>
  <si>
    <t>MOHAMMAD NISHADUL ISLAM CHOWDHURY SHEZAN</t>
  </si>
  <si>
    <t>MD. BAPPI SIDDIQUER</t>
  </si>
  <si>
    <t>RAHIB IRTIZA ABIR</t>
  </si>
  <si>
    <t>TAHSIN AHMED RAFI</t>
  </si>
  <si>
    <t>PRIYAM SHARMA</t>
  </si>
  <si>
    <t>MD. SAKIB</t>
  </si>
  <si>
    <t>BORSHAN KARMAKER</t>
  </si>
  <si>
    <t>ABIR AHAMED OMI</t>
  </si>
  <si>
    <t>SAMIRA SULTANA MYSHA</t>
  </si>
  <si>
    <t>SARIFUL ISLAM</t>
  </si>
  <si>
    <t>ARITRA CHOWDHURY</t>
  </si>
  <si>
    <t>Irfan Alam Sourav</t>
  </si>
  <si>
    <t>BIDHAN NATH</t>
  </si>
  <si>
    <t>LIMON KANTI DAS</t>
  </si>
  <si>
    <t>MD. ARAFAT SIRAJ</t>
  </si>
  <si>
    <t>ROBIN KARMAKAR</t>
  </si>
  <si>
    <t>Shuvajit Dey Antu</t>
  </si>
  <si>
    <t>SOURAV DEV</t>
  </si>
  <si>
    <t>CHAYAN DEV</t>
  </si>
  <si>
    <t>FARIHA RASHID NOHA</t>
  </si>
  <si>
    <t>Shrabanti Aich</t>
  </si>
  <si>
    <t>MD. IMTIAZ UDDIN ISTI</t>
  </si>
  <si>
    <t>Rimjhim Dey</t>
  </si>
  <si>
    <t>TANJINA KHANOM</t>
  </si>
  <si>
    <t>Mohammad Aias</t>
  </si>
  <si>
    <t>Md. Samin Osman</t>
  </si>
  <si>
    <t>Robiul Hassan</t>
  </si>
  <si>
    <t>PREYAJIT KAR</t>
  </si>
  <si>
    <t>WALID TALAL</t>
  </si>
  <si>
    <t>Discrete Mathematics and Number Theory</t>
  </si>
  <si>
    <t>Spring 2023</t>
  </si>
  <si>
    <t>CSE 1411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</si>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</sst>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Arial"/>
    </font>
    <font>
      <sz val="11"/>
      <name val="vrinda"/>
    </font>
    <font>
      <sz val="11"/>
      <color theme="1"/>
      <name val="Vrinda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96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1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0" fillId="0" borderId="9" xfId="0" applyBorder="1" applyAlignment="1">
      <alignment horizontal="left" wrapText="1"/>
    </xf>
    <xf numFmtId="1" fontId="0" fillId="0" borderId="8" xfId="0" applyNumberFormat="1" applyBorder="1" applyAlignment="1">
      <alignment horizontal="left" wrapText="1"/>
    </xf>
    <xf numFmtId="0" fontId="8" fillId="0" borderId="0" xfId="0" applyFont="1"/>
    <xf numFmtId="12" fontId="8" fillId="0" borderId="0" xfId="0" applyNumberFormat="1" applyFont="1" applyAlignment="1">
      <alignment horizontal="left"/>
    </xf>
    <xf numFmtId="12" fontId="8" fillId="0" borderId="1" xfId="0" applyNumberFormat="1" applyFont="1" applyBorder="1" applyAlignment="1">
      <alignment horizontal="left"/>
    </xf>
    <xf numFmtId="0" fontId="8" fillId="0" borderId="0" xfId="0" applyFont="1" applyAlignment="1">
      <alignment wrapText="1"/>
    </xf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11" fillId="0" borderId="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237: </a:t>
            </a:r>
            <a:r>
              <a:rPr lang="en-US" sz="1200" b="1"/>
              <a:t>DATABASE</a:t>
            </a:r>
            <a:r>
              <a:rPr lang="en-US" sz="1200" b="1" baseline="0"/>
              <a:t> MANAGEMENT SYSTEM (DMS) </a:t>
            </a:r>
          </a:p>
          <a:p>
            <a:pPr>
              <a:defRPr sz="1200" b="1"/>
            </a:pPr>
            <a:r>
              <a:rPr lang="en-US" sz="1200" b="1" baseline="0"/>
              <a:t>SECTION - A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Pt>
            <c:idx val="3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D2-4ACE-B143-B870458CAB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'DMNT-Spring2023'!$AO$13:$AR$13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'DMNT-Spring2023'!$AO$76:$AR$76</c:f>
              <c:numCache>
                <c:formatCode>0%</c:formatCode>
                <c:ptCount val="4"/>
                <c:pt idx="0">
                  <c:v>0.45614035087719296</c:v>
                </c:pt>
                <c:pt idx="1">
                  <c:v>0.14035087719298245</c:v>
                </c:pt>
                <c:pt idx="2">
                  <c:v>0.77192982456140347</c:v>
                </c:pt>
                <c:pt idx="3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471488</xdr:colOff>
      <xdr:row>73</xdr:row>
      <xdr:rowOff>42862</xdr:rowOff>
    </xdr:from>
    <xdr:to>
      <xdr:col>60</xdr:col>
      <xdr:colOff>433388</xdr:colOff>
      <xdr:row>89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76"/>
  <sheetViews>
    <sheetView tabSelected="1" zoomScale="80" zoomScaleNormal="80" workbookViewId="0">
      <pane xSplit="1" ySplit="14" topLeftCell="AH15" activePane="bottomRight" state="frozen"/>
      <selection pane="topRight" activeCell="B1" sqref="B1"/>
      <selection pane="bottomLeft" activeCell="A13" sqref="A13"/>
      <selection pane="bottomRight" activeCell="BG16" sqref="BG16:BI72"/>
    </sheetView>
  </sheetViews>
  <sheetFormatPr defaultColWidth="8.85546875" defaultRowHeight="15" x14ac:dyDescent="0.25"/>
  <cols>
    <col min="1" max="1" width="28" style="16" customWidth="1"/>
    <col min="2" max="2" width="34.28515625" customWidth="1"/>
    <col min="3" max="3" width="3.42578125" customWidth="1"/>
    <col min="4" max="6" width="4.42578125" bestFit="1" customWidth="1"/>
    <col min="7" max="7" width="7.7109375" customWidth="1"/>
    <col min="8" max="8" width="11.140625" bestFit="1" customWidth="1"/>
    <col min="9" max="10" width="4.42578125" bestFit="1" customWidth="1"/>
    <col min="11" max="11" width="6.42578125" customWidth="1"/>
    <col min="12" max="12" width="4.42578125" bestFit="1" customWidth="1"/>
    <col min="13" max="13" width="5.140625" bestFit="1" customWidth="1"/>
    <col min="14" max="14" width="5.140625" customWidth="1"/>
    <col min="15" max="15" width="7.85546875" customWidth="1"/>
    <col min="16" max="16" width="7" customWidth="1"/>
    <col min="17" max="17" width="9.28515625" bestFit="1" customWidth="1"/>
    <col min="18" max="18" width="5.28515625" bestFit="1" customWidth="1"/>
    <col min="19" max="19" width="9.42578125" bestFit="1" customWidth="1"/>
    <col min="20" max="20" width="5.28515625" bestFit="1" customWidth="1"/>
    <col min="21" max="26" width="4.42578125" bestFit="1" customWidth="1"/>
    <col min="27" max="31" width="4.7109375" bestFit="1" customWidth="1"/>
    <col min="33" max="33" width="5.28515625" bestFit="1" customWidth="1"/>
    <col min="34" max="34" width="5.28515625" customWidth="1"/>
    <col min="35" max="35" width="5.42578125" bestFit="1" customWidth="1"/>
    <col min="36" max="36" width="6.28515625" customWidth="1"/>
    <col min="37" max="37" width="7" customWidth="1"/>
    <col min="38" max="38" width="6" customWidth="1"/>
    <col min="39" max="39" width="4.42578125" bestFit="1" customWidth="1"/>
    <col min="40" max="40" width="9.7109375" style="1" customWidth="1"/>
    <col min="41" max="43" width="4.85546875" style="1" bestFit="1" customWidth="1"/>
    <col min="44" max="44" width="6.42578125" style="1" customWidth="1"/>
    <col min="45" max="45" width="4.42578125" style="1" bestFit="1" customWidth="1"/>
    <col min="46" max="46" width="7.7109375" style="1" customWidth="1"/>
    <col min="47" max="47" width="4.85546875" style="1" bestFit="1" customWidth="1"/>
    <col min="48" max="48" width="4.42578125" style="1" bestFit="1" customWidth="1"/>
    <col min="49" max="49" width="4.85546875" style="1" bestFit="1" customWidth="1"/>
    <col min="50" max="51" width="4.42578125" style="1" bestFit="1" customWidth="1"/>
    <col min="52" max="52" width="7.7109375" style="1" customWidth="1"/>
    <col min="53" max="53" width="5.7109375" style="1" bestFit="1" customWidth="1"/>
    <col min="54" max="55" width="5.7109375" style="1" customWidth="1"/>
    <col min="56" max="57" width="4.42578125" style="1" bestFit="1" customWidth="1"/>
    <col min="58" max="58" width="11" customWidth="1"/>
    <col min="59" max="59" width="9.140625" customWidth="1"/>
  </cols>
  <sheetData>
    <row r="1" spans="1:61" x14ac:dyDescent="0.25">
      <c r="A1" s="16" t="s">
        <v>3</v>
      </c>
      <c r="B1" t="s">
        <v>120</v>
      </c>
      <c r="I1" s="82" t="s">
        <v>25</v>
      </c>
      <c r="J1" s="82"/>
      <c r="K1" s="82"/>
      <c r="L1" s="82"/>
      <c r="M1" s="82"/>
      <c r="N1" s="82"/>
      <c r="O1" s="82"/>
      <c r="AH1" s="89" t="s">
        <v>45</v>
      </c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1"/>
    </row>
    <row r="2" spans="1:61" ht="45" x14ac:dyDescent="0.25">
      <c r="A2" s="16" t="s">
        <v>26</v>
      </c>
      <c r="B2" t="s">
        <v>118</v>
      </c>
      <c r="I2" s="7"/>
      <c r="J2" s="7" t="s">
        <v>8</v>
      </c>
      <c r="K2" s="10" t="s">
        <v>36</v>
      </c>
      <c r="L2" s="7" t="s">
        <v>1</v>
      </c>
      <c r="M2" s="7" t="s">
        <v>2</v>
      </c>
      <c r="N2" s="7" t="s">
        <v>0</v>
      </c>
      <c r="O2" s="7" t="s">
        <v>9</v>
      </c>
      <c r="P2" s="41"/>
      <c r="Q2" s="10" t="s">
        <v>41</v>
      </c>
      <c r="R2" s="7" t="s">
        <v>0</v>
      </c>
      <c r="AH2" s="2"/>
      <c r="AI2" s="6" t="s">
        <v>46</v>
      </c>
      <c r="AJ2" s="6" t="s">
        <v>47</v>
      </c>
      <c r="AK2" s="6" t="s">
        <v>48</v>
      </c>
      <c r="AL2" s="6" t="s">
        <v>49</v>
      </c>
      <c r="AM2" s="60" t="s">
        <v>50</v>
      </c>
      <c r="AN2" s="60" t="s">
        <v>51</v>
      </c>
      <c r="AO2" s="60" t="s">
        <v>52</v>
      </c>
      <c r="AP2" s="6" t="s">
        <v>53</v>
      </c>
      <c r="AQ2" s="6" t="s">
        <v>54</v>
      </c>
      <c r="AR2" s="6" t="s">
        <v>55</v>
      </c>
      <c r="AS2" s="6" t="s">
        <v>56</v>
      </c>
      <c r="AT2" s="6" t="s">
        <v>57</v>
      </c>
    </row>
    <row r="3" spans="1:61" x14ac:dyDescent="0.25">
      <c r="A3" s="16" t="s">
        <v>60</v>
      </c>
      <c r="B3" t="s">
        <v>61</v>
      </c>
      <c r="I3" s="7" t="s">
        <v>5</v>
      </c>
      <c r="J3" s="7">
        <v>10</v>
      </c>
      <c r="K3" s="7"/>
      <c r="L3" s="7"/>
      <c r="M3" s="7">
        <v>5</v>
      </c>
      <c r="N3" s="7">
        <f>SUM(J3:M3)</f>
        <v>15</v>
      </c>
      <c r="O3" s="14">
        <f>N3/N8</f>
        <v>0.125</v>
      </c>
      <c r="P3" s="41"/>
      <c r="Q3" s="46">
        <f>(M3*66.67)/100</f>
        <v>3.3335000000000004</v>
      </c>
      <c r="R3" s="50">
        <f>(J3+K3+L3+Q3)</f>
        <v>13.333500000000001</v>
      </c>
      <c r="AH3" s="2" t="s">
        <v>5</v>
      </c>
      <c r="AI3" s="6" t="s">
        <v>58</v>
      </c>
      <c r="AJ3" s="6"/>
      <c r="AK3" s="6"/>
      <c r="AL3" s="6"/>
      <c r="AM3" s="60"/>
      <c r="AN3" s="60"/>
      <c r="AO3" s="60"/>
      <c r="AP3" s="6"/>
      <c r="AQ3" s="6"/>
      <c r="AR3" s="6"/>
      <c r="AS3" s="6"/>
      <c r="AT3" s="6"/>
    </row>
    <row r="4" spans="1:61" x14ac:dyDescent="0.25">
      <c r="A4" s="16" t="s">
        <v>4</v>
      </c>
      <c r="B4" t="s">
        <v>119</v>
      </c>
      <c r="C4" s="16"/>
      <c r="I4" s="7" t="s">
        <v>6</v>
      </c>
      <c r="J4" s="7"/>
      <c r="K4" s="7"/>
      <c r="L4" s="7"/>
      <c r="M4" s="7">
        <v>13</v>
      </c>
      <c r="N4" s="7">
        <f>SUM(J4:M4)</f>
        <v>13</v>
      </c>
      <c r="O4" s="14">
        <f>N4/N8</f>
        <v>0.10833333333333334</v>
      </c>
      <c r="P4" s="41"/>
      <c r="Q4" s="46">
        <f>(M4*66.67)/100</f>
        <v>8.6670999999999996</v>
      </c>
      <c r="R4" s="50">
        <f>(J4+K4+L4+Q4)</f>
        <v>8.6670999999999996</v>
      </c>
      <c r="AH4" s="2" t="s">
        <v>6</v>
      </c>
      <c r="AI4" s="6"/>
      <c r="AJ4" s="2" t="s">
        <v>58</v>
      </c>
      <c r="AK4" s="6"/>
      <c r="AL4" s="6"/>
      <c r="AM4" s="60"/>
      <c r="AN4" s="60"/>
      <c r="AO4" s="60"/>
      <c r="AP4" s="6"/>
      <c r="AQ4" s="6"/>
      <c r="AR4" s="6"/>
      <c r="AS4" s="6"/>
      <c r="AT4" s="6"/>
    </row>
    <row r="5" spans="1:61" x14ac:dyDescent="0.25">
      <c r="A5" s="16" t="s">
        <v>27</v>
      </c>
      <c r="B5" s="16">
        <v>51</v>
      </c>
      <c r="C5" s="17"/>
      <c r="I5" s="7" t="s">
        <v>7</v>
      </c>
      <c r="J5" s="7">
        <v>10</v>
      </c>
      <c r="K5" s="7">
        <v>10</v>
      </c>
      <c r="L5" s="7"/>
      <c r="M5" s="7">
        <v>20</v>
      </c>
      <c r="N5" s="7">
        <f>SUM(J5:M5)</f>
        <v>40</v>
      </c>
      <c r="O5" s="14">
        <f>N5/N8</f>
        <v>0.33333333333333331</v>
      </c>
      <c r="P5" s="41"/>
      <c r="Q5" s="46">
        <f>(M5*66.67)/100</f>
        <v>13.334000000000001</v>
      </c>
      <c r="R5" s="50">
        <f>(J5+K5+L5+Q5)</f>
        <v>33.334000000000003</v>
      </c>
      <c r="AH5" s="2" t="s">
        <v>7</v>
      </c>
      <c r="AI5" s="6"/>
      <c r="AJ5" s="2" t="s">
        <v>58</v>
      </c>
      <c r="AK5" s="6" t="s">
        <v>58</v>
      </c>
      <c r="AL5" s="6"/>
      <c r="AM5" s="60"/>
      <c r="AN5" s="60"/>
      <c r="AO5" s="60"/>
      <c r="AP5" s="6"/>
      <c r="AQ5" s="6"/>
      <c r="AR5" s="6"/>
      <c r="AS5" s="6"/>
      <c r="AT5" s="6"/>
    </row>
    <row r="6" spans="1:61" x14ac:dyDescent="0.25">
      <c r="B6" s="17"/>
      <c r="C6" s="17"/>
      <c r="I6" s="7" t="s">
        <v>43</v>
      </c>
      <c r="J6" s="7">
        <v>10</v>
      </c>
      <c r="K6" s="7"/>
      <c r="L6" s="7">
        <v>20</v>
      </c>
      <c r="M6" s="7">
        <v>22</v>
      </c>
      <c r="N6" s="7">
        <f>SUM(J6:M6)</f>
        <v>52</v>
      </c>
      <c r="O6" s="14">
        <f>N6/N8</f>
        <v>0.43333333333333335</v>
      </c>
      <c r="P6" s="41"/>
      <c r="Q6" s="46">
        <f>(M6*66.67)/100</f>
        <v>14.667400000000001</v>
      </c>
      <c r="R6" s="50">
        <f>(J6+K6+L6+Q6)</f>
        <v>44.667400000000001</v>
      </c>
      <c r="AH6" s="2" t="s">
        <v>43</v>
      </c>
      <c r="AI6" s="6" t="s">
        <v>58</v>
      </c>
      <c r="AJ6" s="6"/>
      <c r="AK6" s="6"/>
      <c r="AL6" s="6"/>
      <c r="AM6" s="60"/>
      <c r="AN6" s="60"/>
      <c r="AO6" s="60"/>
      <c r="AP6" s="6"/>
      <c r="AQ6" s="6"/>
      <c r="AR6" s="6"/>
      <c r="AS6" s="6"/>
      <c r="AT6" s="6"/>
    </row>
    <row r="7" spans="1:61" x14ac:dyDescent="0.25">
      <c r="B7" s="17"/>
      <c r="C7" s="17"/>
      <c r="I7" s="7"/>
      <c r="J7" s="7"/>
      <c r="K7" s="7"/>
      <c r="L7" s="7"/>
      <c r="M7" s="7"/>
      <c r="N7" s="7"/>
      <c r="O7" s="14"/>
      <c r="P7" s="41"/>
      <c r="Q7" s="46">
        <f>(M7*66.67)/100</f>
        <v>0</v>
      </c>
      <c r="R7" s="50">
        <f>(J7+K7+L7+Q7)</f>
        <v>0</v>
      </c>
      <c r="AH7" s="61" t="s">
        <v>44</v>
      </c>
      <c r="AI7" s="6"/>
      <c r="AJ7" s="6"/>
      <c r="AK7" s="6"/>
      <c r="AL7" s="6"/>
      <c r="AM7" s="60"/>
      <c r="AN7" s="60"/>
      <c r="AO7" s="60"/>
      <c r="AP7" s="6"/>
      <c r="AQ7" s="6"/>
      <c r="AR7" s="6"/>
      <c r="AS7" s="6"/>
      <c r="AT7" s="6"/>
    </row>
    <row r="8" spans="1:61" x14ac:dyDescent="0.25">
      <c r="I8" s="7"/>
      <c r="J8" s="7"/>
      <c r="K8" s="7"/>
      <c r="L8" s="7"/>
      <c r="M8" s="7"/>
      <c r="N8" s="7">
        <f>SUM(N3:N6)</f>
        <v>120</v>
      </c>
      <c r="O8" s="14">
        <f>SUM(O3:O6)</f>
        <v>1</v>
      </c>
      <c r="P8" s="41"/>
      <c r="Q8" s="40"/>
      <c r="R8" s="2"/>
      <c r="AH8" s="61" t="s">
        <v>59</v>
      </c>
      <c r="AI8" s="61"/>
      <c r="AJ8" s="61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61" x14ac:dyDescent="0.25">
      <c r="AA9" s="62"/>
      <c r="AB9" s="62"/>
    </row>
    <row r="11" spans="1:61" ht="16.5" x14ac:dyDescent="0.35">
      <c r="A11" s="86" t="s">
        <v>10</v>
      </c>
      <c r="B11" s="87" t="s">
        <v>11</v>
      </c>
      <c r="C11" s="38" t="s">
        <v>28</v>
      </c>
      <c r="D11" s="38" t="s">
        <v>12</v>
      </c>
      <c r="E11" s="38" t="s">
        <v>13</v>
      </c>
      <c r="F11" s="38" t="s">
        <v>29</v>
      </c>
      <c r="G11" s="38" t="s">
        <v>30</v>
      </c>
      <c r="H11" s="38" t="s">
        <v>21</v>
      </c>
      <c r="I11" s="81" t="s">
        <v>14</v>
      </c>
      <c r="J11" s="81"/>
      <c r="K11" s="81"/>
      <c r="L11" s="81"/>
      <c r="M11" s="81"/>
      <c r="N11" s="81"/>
      <c r="O11" s="81"/>
      <c r="P11" s="81"/>
      <c r="Q11" s="81"/>
      <c r="R11" s="81"/>
      <c r="S11" s="72" t="s">
        <v>2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7"/>
      <c r="AG11" s="81" t="s">
        <v>0</v>
      </c>
      <c r="AH11" s="57"/>
      <c r="AI11" s="69" t="s">
        <v>37</v>
      </c>
      <c r="AJ11" s="69"/>
      <c r="AK11" s="69"/>
      <c r="AL11" s="69"/>
      <c r="AM11" s="69"/>
      <c r="AN11" s="39"/>
      <c r="AO11" s="69" t="s">
        <v>37</v>
      </c>
      <c r="AP11" s="69"/>
      <c r="AQ11" s="69"/>
      <c r="AR11" s="69"/>
      <c r="AS11" s="69"/>
      <c r="AT11" s="43"/>
      <c r="AU11" s="69" t="s">
        <v>37</v>
      </c>
      <c r="AV11" s="69"/>
      <c r="AW11" s="69"/>
      <c r="AX11" s="69"/>
      <c r="AY11" s="69"/>
      <c r="AZ11" s="43"/>
      <c r="BA11" s="69" t="s">
        <v>37</v>
      </c>
      <c r="BB11" s="69"/>
      <c r="BC11" s="69"/>
      <c r="BD11" s="69"/>
      <c r="BE11" s="69"/>
      <c r="BF11" s="39"/>
      <c r="BG11" s="92" t="s">
        <v>121</v>
      </c>
      <c r="BH11" s="93"/>
      <c r="BI11" s="94"/>
    </row>
    <row r="12" spans="1:61" ht="14.45" customHeight="1" x14ac:dyDescent="0.35">
      <c r="A12" s="86"/>
      <c r="B12" s="87"/>
      <c r="C12" s="7"/>
      <c r="D12" s="2"/>
      <c r="E12" s="2"/>
      <c r="F12" s="2"/>
      <c r="G12" s="2"/>
      <c r="H12" s="2"/>
      <c r="I12" s="83"/>
      <c r="J12" s="84"/>
      <c r="K12" s="85"/>
      <c r="L12" s="83"/>
      <c r="M12" s="84"/>
      <c r="N12" s="85"/>
      <c r="O12" s="74"/>
      <c r="P12" s="75"/>
      <c r="Q12" s="76"/>
      <c r="R12" s="88" t="s">
        <v>32</v>
      </c>
      <c r="S12" s="72" t="s">
        <v>15</v>
      </c>
      <c r="T12" s="73"/>
      <c r="U12" s="73"/>
      <c r="V12" s="72" t="s">
        <v>16</v>
      </c>
      <c r="W12" s="73"/>
      <c r="X12" s="72" t="s">
        <v>17</v>
      </c>
      <c r="Y12" s="77"/>
      <c r="Z12" s="72" t="s">
        <v>22</v>
      </c>
      <c r="AA12" s="77"/>
      <c r="AB12" s="72" t="s">
        <v>23</v>
      </c>
      <c r="AC12" s="77"/>
      <c r="AD12" s="72" t="s">
        <v>24</v>
      </c>
      <c r="AE12" s="77"/>
      <c r="AF12" s="78" t="s">
        <v>31</v>
      </c>
      <c r="AG12" s="81"/>
      <c r="AH12" s="57"/>
      <c r="AI12" s="69"/>
      <c r="AJ12" s="69"/>
      <c r="AK12" s="69"/>
      <c r="AL12" s="69"/>
      <c r="AM12" s="69"/>
      <c r="AO12" s="69"/>
      <c r="AP12" s="69"/>
      <c r="AQ12" s="69"/>
      <c r="AR12" s="69"/>
      <c r="AS12" s="69"/>
      <c r="AT12" s="43"/>
      <c r="AU12" s="69"/>
      <c r="AV12" s="69"/>
      <c r="AW12" s="69"/>
      <c r="AX12" s="69"/>
      <c r="AY12" s="69"/>
      <c r="AZ12" s="43"/>
      <c r="BA12" s="69"/>
      <c r="BB12" s="69"/>
      <c r="BC12" s="69"/>
      <c r="BD12" s="69"/>
      <c r="BE12" s="69"/>
      <c r="BF12" s="3"/>
      <c r="BG12" s="95" t="s">
        <v>46</v>
      </c>
      <c r="BH12" s="95" t="s">
        <v>47</v>
      </c>
      <c r="BI12" s="95" t="s">
        <v>48</v>
      </c>
    </row>
    <row r="13" spans="1:61" x14ac:dyDescent="0.25">
      <c r="A13" s="86"/>
      <c r="B13" s="87"/>
      <c r="C13" s="7"/>
      <c r="D13" s="2"/>
      <c r="E13" s="2"/>
      <c r="F13" s="2"/>
      <c r="G13" s="2"/>
      <c r="H13" s="2"/>
      <c r="I13" s="6"/>
      <c r="J13" s="6"/>
      <c r="K13" s="6"/>
      <c r="L13" s="6"/>
      <c r="M13" s="6"/>
      <c r="N13" s="6"/>
      <c r="O13" s="6"/>
      <c r="P13" s="6"/>
      <c r="Q13" s="6"/>
      <c r="R13" s="88"/>
      <c r="S13" s="7" t="s">
        <v>18</v>
      </c>
      <c r="T13" s="7" t="s">
        <v>19</v>
      </c>
      <c r="U13" s="7" t="s">
        <v>20</v>
      </c>
      <c r="V13" s="7" t="s">
        <v>18</v>
      </c>
      <c r="W13" s="7" t="s">
        <v>19</v>
      </c>
      <c r="X13" s="7" t="s">
        <v>18</v>
      </c>
      <c r="Y13" s="7" t="s">
        <v>19</v>
      </c>
      <c r="Z13" s="7" t="s">
        <v>18</v>
      </c>
      <c r="AA13" s="7" t="s">
        <v>19</v>
      </c>
      <c r="AB13" s="7" t="s">
        <v>18</v>
      </c>
      <c r="AC13" s="7" t="s">
        <v>19</v>
      </c>
      <c r="AD13" s="7" t="s">
        <v>18</v>
      </c>
      <c r="AE13" s="7" t="s">
        <v>19</v>
      </c>
      <c r="AF13" s="79"/>
      <c r="AG13" s="81"/>
      <c r="AH13" s="57"/>
      <c r="AI13" s="48" t="s">
        <v>38</v>
      </c>
      <c r="AJ13" s="48" t="s">
        <v>40</v>
      </c>
      <c r="AK13" s="48" t="s">
        <v>39</v>
      </c>
      <c r="AL13" s="48" t="s">
        <v>43</v>
      </c>
      <c r="AM13" s="48" t="s">
        <v>44</v>
      </c>
      <c r="AO13" s="48" t="s">
        <v>38</v>
      </c>
      <c r="AP13" s="48" t="s">
        <v>40</v>
      </c>
      <c r="AQ13" s="48" t="s">
        <v>39</v>
      </c>
      <c r="AR13" s="48" t="s">
        <v>43</v>
      </c>
      <c r="AS13" s="48" t="s">
        <v>44</v>
      </c>
      <c r="AT13" s="42"/>
      <c r="AU13" s="14" t="s">
        <v>38</v>
      </c>
      <c r="AV13" s="14" t="s">
        <v>6</v>
      </c>
      <c r="AW13" s="14" t="s">
        <v>39</v>
      </c>
      <c r="AX13" s="14" t="s">
        <v>43</v>
      </c>
      <c r="AY13" s="14" t="s">
        <v>44</v>
      </c>
      <c r="AZ13" s="42"/>
      <c r="BA13" s="14" t="s">
        <v>38</v>
      </c>
      <c r="BB13" s="14" t="s">
        <v>6</v>
      </c>
      <c r="BC13" s="14" t="s">
        <v>39</v>
      </c>
      <c r="BD13" s="14" t="s">
        <v>43</v>
      </c>
      <c r="BE13" s="14" t="s">
        <v>44</v>
      </c>
      <c r="BF13" s="3"/>
    </row>
    <row r="14" spans="1:61" x14ac:dyDescent="0.25">
      <c r="A14" s="86"/>
      <c r="B14" s="87"/>
      <c r="C14" s="7"/>
      <c r="D14" s="49" t="s">
        <v>43</v>
      </c>
      <c r="E14" s="7" t="s">
        <v>7</v>
      </c>
      <c r="F14" s="7" t="s">
        <v>5</v>
      </c>
      <c r="G14" s="7"/>
      <c r="H14" s="7" t="s">
        <v>7</v>
      </c>
      <c r="I14" s="7" t="s">
        <v>43</v>
      </c>
      <c r="J14" s="7"/>
      <c r="K14" s="7"/>
      <c r="L14" s="7"/>
      <c r="M14" s="7"/>
      <c r="N14" s="7"/>
      <c r="O14" s="7"/>
      <c r="P14" s="7"/>
      <c r="Q14" s="7"/>
      <c r="R14" s="88"/>
      <c r="S14" s="7" t="s">
        <v>6</v>
      </c>
      <c r="T14" s="7" t="s">
        <v>6</v>
      </c>
      <c r="U14" s="7" t="s">
        <v>43</v>
      </c>
      <c r="V14" s="6" t="s">
        <v>43</v>
      </c>
      <c r="W14" s="7" t="s">
        <v>43</v>
      </c>
      <c r="X14" s="6" t="s">
        <v>43</v>
      </c>
      <c r="Y14" s="6" t="s">
        <v>43</v>
      </c>
      <c r="Z14" s="7" t="s">
        <v>7</v>
      </c>
      <c r="AA14" s="7" t="s">
        <v>7</v>
      </c>
      <c r="AB14" s="7" t="s">
        <v>6</v>
      </c>
      <c r="AC14" s="7" t="s">
        <v>5</v>
      </c>
      <c r="AD14" s="7" t="s">
        <v>7</v>
      </c>
      <c r="AE14" s="7" t="s">
        <v>7</v>
      </c>
      <c r="AF14" s="80"/>
      <c r="AG14" s="81"/>
      <c r="AH14" s="57"/>
      <c r="AI14" s="40"/>
      <c r="AJ14" s="40"/>
      <c r="AK14" s="40"/>
      <c r="AL14" s="40"/>
      <c r="AM14" s="40"/>
      <c r="AO14" s="40"/>
      <c r="AP14" s="40"/>
      <c r="AQ14" s="40"/>
      <c r="AR14" s="40"/>
      <c r="AS14" s="40"/>
      <c r="AT14" s="42"/>
      <c r="AU14" s="14"/>
      <c r="AV14" s="14"/>
      <c r="AW14" s="14"/>
      <c r="AX14" s="14"/>
      <c r="AY14" s="14"/>
      <c r="AZ14" s="42"/>
      <c r="BA14" s="14"/>
      <c r="BB14" s="14"/>
      <c r="BC14" s="14"/>
      <c r="BD14" s="14"/>
      <c r="BE14" s="14"/>
    </row>
    <row r="15" spans="1:61" x14ac:dyDescent="0.25">
      <c r="A15" s="86"/>
      <c r="B15" s="87"/>
      <c r="C15" s="7"/>
      <c r="D15" s="11">
        <v>10</v>
      </c>
      <c r="E15" s="11">
        <v>10</v>
      </c>
      <c r="F15" s="11">
        <v>10</v>
      </c>
      <c r="G15" s="11"/>
      <c r="H15" s="11">
        <v>10</v>
      </c>
      <c r="I15" s="12">
        <v>20</v>
      </c>
      <c r="J15" s="12"/>
      <c r="K15" s="12"/>
      <c r="L15" s="12"/>
      <c r="M15" s="12"/>
      <c r="N15" s="12"/>
      <c r="O15" s="12"/>
      <c r="P15" s="12"/>
      <c r="Q15" s="12"/>
      <c r="R15" s="11">
        <v>20</v>
      </c>
      <c r="S15" s="12">
        <v>4</v>
      </c>
      <c r="T15" s="12">
        <v>4</v>
      </c>
      <c r="U15" s="12">
        <v>2</v>
      </c>
      <c r="V15" s="12">
        <v>4</v>
      </c>
      <c r="W15" s="12">
        <v>6</v>
      </c>
      <c r="X15" s="12">
        <v>6</v>
      </c>
      <c r="Y15" s="12">
        <v>4</v>
      </c>
      <c r="Z15" s="12">
        <v>5</v>
      </c>
      <c r="AA15" s="12">
        <v>5</v>
      </c>
      <c r="AB15" s="12">
        <v>5</v>
      </c>
      <c r="AC15" s="12">
        <v>5</v>
      </c>
      <c r="AD15" s="12">
        <v>6</v>
      </c>
      <c r="AE15" s="12">
        <v>4</v>
      </c>
      <c r="AF15" s="12">
        <v>40</v>
      </c>
      <c r="AG15" s="2"/>
      <c r="AI15" s="47">
        <f>SUMIF($D$14:$AE$14,I$3,$D15:$AE15) -M$3+Q$3</f>
        <v>13.333500000000001</v>
      </c>
      <c r="AJ15" s="47">
        <f>SUMIF($D$14:$AE$14,I$4,$D15:$AE15) -M$4+Q$4</f>
        <v>8.6670999999999996</v>
      </c>
      <c r="AK15" s="47">
        <f>SUMIF($D$14:$AE$14,I$5,$D15:$AE15) -M$5 +Q$5</f>
        <v>33.334000000000003</v>
      </c>
      <c r="AL15" s="47">
        <f>SUMIF($D$14:$AE$14,I$6,$D15:$AE15) -M$6 +Q$6</f>
        <v>44.667400000000001</v>
      </c>
      <c r="AM15" s="47"/>
      <c r="AO15" s="47">
        <f>SUMIF($D$14:$AE$14,I$3,$D15:$AE15) -M$3+Q$3</f>
        <v>13.333500000000001</v>
      </c>
      <c r="AP15" s="47">
        <f>SUMIF($D$14:$AE$14,I$4,$D15:$AE15) -M$4+Q$4</f>
        <v>8.6670999999999996</v>
      </c>
      <c r="AQ15" s="47">
        <f>SUMIF($D$14:$AE$14,I$5,$D15:$AE15) -M$5 +Q$5</f>
        <v>33.334000000000003</v>
      </c>
      <c r="AR15" s="47">
        <f>SUMIF($D$14:$AE$14,I$6,$D15:$AE15) -M$6 +Q$6</f>
        <v>44.667400000000001</v>
      </c>
      <c r="AS15" s="47"/>
      <c r="AT15" s="44"/>
      <c r="AU15" s="47">
        <f>SUMIF($D$14:$AE$14,I$3,$D15:$AE15) -M$3+Q$3</f>
        <v>13.333500000000001</v>
      </c>
      <c r="AV15" s="47">
        <f>SUMIF($D$14:$AE$14,I$4,$D15:$AE15) -M$4+Q$4</f>
        <v>8.6670999999999996</v>
      </c>
      <c r="AW15" s="47">
        <f>SUMIF($D$14:$AE$14,I$5,$D15:$AE15) -M$5 +Q$5</f>
        <v>33.334000000000003</v>
      </c>
      <c r="AX15" s="47">
        <f>SUMIF($D$14:$AE$14,I$6,$D15:$AE15) -M$6 +Q$6</f>
        <v>44.667400000000001</v>
      </c>
      <c r="AY15" s="47"/>
      <c r="AZ15" s="44"/>
      <c r="BA15" s="47">
        <f>SUMIF($D$14:$AE$14,I$3,$D15:$AE15) -M$3+Q$3</f>
        <v>13.333500000000001</v>
      </c>
      <c r="BB15" s="47">
        <f>SUMIF($D$14:$AE$14,I$4,$D15:$AE15) -M$4+Q$4</f>
        <v>8.6670999999999996</v>
      </c>
      <c r="BC15" s="47">
        <f>SUMIF($D$14:$AE$14,I$5,$D15:$AE15) -M$5 +Q$5</f>
        <v>33.334000000000003</v>
      </c>
      <c r="BD15" s="47">
        <f>SUMIF($D$14:$AE$14,I$6,$D15:$AE15) -M$6 +Q$6</f>
        <v>44.667400000000001</v>
      </c>
      <c r="BE15" s="47"/>
      <c r="BG15">
        <v>4</v>
      </c>
      <c r="BH15">
        <v>4</v>
      </c>
      <c r="BI15">
        <v>2</v>
      </c>
    </row>
    <row r="16" spans="1:61" ht="14.45" customHeight="1" x14ac:dyDescent="0.25">
      <c r="A16" s="66">
        <v>1603010201141</v>
      </c>
      <c r="B16" s="65" t="s">
        <v>62</v>
      </c>
      <c r="C16" s="6"/>
      <c r="D16" s="54" t="s">
        <v>42</v>
      </c>
      <c r="E16" s="54" t="s">
        <v>42</v>
      </c>
      <c r="F16" s="54" t="s">
        <v>42</v>
      </c>
      <c r="G16" s="51"/>
      <c r="H16" s="19" t="s">
        <v>42</v>
      </c>
      <c r="I16" s="19" t="s">
        <v>42</v>
      </c>
      <c r="J16" s="19"/>
      <c r="K16" s="19"/>
      <c r="L16" s="24"/>
      <c r="M16" s="24"/>
      <c r="N16" s="24"/>
      <c r="O16" s="19"/>
      <c r="P16" s="19"/>
      <c r="Q16" s="19"/>
      <c r="R16" s="7">
        <f>SUM(I16:P16)</f>
        <v>0</v>
      </c>
      <c r="S16" s="7"/>
      <c r="T16" s="7"/>
      <c r="U16" s="7"/>
      <c r="V16" s="13"/>
      <c r="W16" s="13">
        <v>0</v>
      </c>
      <c r="X16" s="7">
        <v>2</v>
      </c>
      <c r="Y16" s="7">
        <v>0</v>
      </c>
      <c r="Z16" s="7">
        <v>3.5</v>
      </c>
      <c r="AA16" s="7"/>
      <c r="AB16" s="13"/>
      <c r="AC16" s="13">
        <v>2</v>
      </c>
      <c r="AD16" s="13"/>
      <c r="AE16" s="13"/>
      <c r="AF16" s="7">
        <f t="shared" ref="AF16:AF47" si="0">SUM(S16:AE16)</f>
        <v>7.5</v>
      </c>
      <c r="AG16" s="26">
        <f>SUM(C16,G16,H16,R16,AF16)</f>
        <v>7.5</v>
      </c>
      <c r="AH16" s="35"/>
      <c r="AI16" s="58">
        <f t="shared" ref="AI16:AI47" si="1">MIN(SUMIF($D$14:$AE$14,I$3,$D16:$AE16), 100)</f>
        <v>2</v>
      </c>
      <c r="AJ16" s="58">
        <f t="shared" ref="AJ16:AJ47" si="2">MIN(SUMIF($D$14:$AE$14,I$4,$D16:$AE16), 100)</f>
        <v>0</v>
      </c>
      <c r="AK16" s="58">
        <f t="shared" ref="AK16:AK47" si="3">MIN(SUMIF($D$14:$AE$14,I$5,$D16:$AE16), 100)</f>
        <v>3.5</v>
      </c>
      <c r="AL16" s="58">
        <f>MIN(SUMIF($D$14:$AE$14,I$6,$D16:$AE16), 100)</f>
        <v>2</v>
      </c>
      <c r="AM16" s="58"/>
      <c r="AO16" s="14">
        <f t="shared" ref="AO16:AO47" si="4">MIN(SUMIF($D$14:$AE$14,I$3,$D16:$AE16)/AO$15, 100%)</f>
        <v>0.14999812502343721</v>
      </c>
      <c r="AP16" s="14">
        <f t="shared" ref="AP16:AP47" si="5">MIN(SUMIF($D$14:$AE$14,I$4,$D16:$AE16)/AP$15, 100%)</f>
        <v>0</v>
      </c>
      <c r="AQ16" s="14">
        <f t="shared" ref="AQ16:AQ47" si="6">MIN(SUMIF($D$14:$AE$14,I$5,$D16:$AE16)/AQ$15, 100%)</f>
        <v>0.10499790004199915</v>
      </c>
      <c r="AR16" s="14">
        <f>MIN(SUMIF($D$14:$AE$14,I$6,$D16:$AE16)/AR$15, 100%)</f>
        <v>4.4775384284735625E-2</v>
      </c>
      <c r="AS16" s="14"/>
      <c r="AT16" s="42"/>
      <c r="AU16" s="40">
        <f>IF((AO16)&gt;=50%, 2, (IF((AO16)&lt;25%, 0, 1)))</f>
        <v>0</v>
      </c>
      <c r="AV16" s="40">
        <f>IF((AP16)&gt;=50%, 2, (IF((AP16)&lt;25%, 0, 1)))</f>
        <v>0</v>
      </c>
      <c r="AW16" s="40">
        <f>IF((AQ16)&gt;=50%, 2, (IF((AQ16)&lt;25%, 0, 1)))</f>
        <v>0</v>
      </c>
      <c r="AX16" s="40">
        <f>IF((AR16)&gt;=50%, 2, (IF((AR16)&lt;25%, 0, 1)))</f>
        <v>0</v>
      </c>
      <c r="AY16" s="40"/>
      <c r="AZ16" s="45"/>
      <c r="BA16" s="40" t="str">
        <f>IF(AU16=2,"Att", (IF(AU16=0,"Not","Weak")))</f>
        <v>Not</v>
      </c>
      <c r="BB16" s="40" t="str">
        <f>IF(AV16=2,"Att", (IF(AV16=0,"Not","Weak")))</f>
        <v>Not</v>
      </c>
      <c r="BC16" s="40" t="str">
        <f>IF(AW16=2,"Att", (IF(AW16=0,"Not","Weak")))</f>
        <v>Not</v>
      </c>
      <c r="BD16" s="40" t="str">
        <f>IF(AX16=2,"Att", (IF(AX16=0,"Not","Weak")))</f>
        <v>Not</v>
      </c>
      <c r="BE16" s="40"/>
      <c r="BG16">
        <f>AU16+AX16</f>
        <v>0</v>
      </c>
      <c r="BH16">
        <f>AV16+AW16</f>
        <v>0</v>
      </c>
      <c r="BI16">
        <f>AW16</f>
        <v>0</v>
      </c>
    </row>
    <row r="17" spans="1:61" ht="14.45" customHeight="1" x14ac:dyDescent="0.25">
      <c r="A17" s="67">
        <v>1903710201961</v>
      </c>
      <c r="B17" s="65" t="s">
        <v>63</v>
      </c>
      <c r="C17" s="29"/>
      <c r="D17" s="54" t="s">
        <v>42</v>
      </c>
      <c r="E17" s="54" t="s">
        <v>42</v>
      </c>
      <c r="F17" s="54" t="s">
        <v>42</v>
      </c>
      <c r="G17" s="51"/>
      <c r="H17" s="54" t="s">
        <v>42</v>
      </c>
      <c r="I17" s="54" t="s">
        <v>42</v>
      </c>
      <c r="J17" s="54"/>
      <c r="K17" s="54"/>
      <c r="L17" s="54"/>
      <c r="M17" s="54"/>
      <c r="N17" s="54"/>
      <c r="O17" s="54"/>
      <c r="P17" s="54"/>
      <c r="Q17" s="54"/>
      <c r="R17" s="37">
        <f>SUM(I17:P17)</f>
        <v>0</v>
      </c>
      <c r="S17" s="7">
        <v>0</v>
      </c>
      <c r="T17" s="7"/>
      <c r="U17" s="7"/>
      <c r="V17" s="13">
        <v>0</v>
      </c>
      <c r="W17" s="13"/>
      <c r="X17" s="7"/>
      <c r="Y17" s="7"/>
      <c r="Z17" s="7"/>
      <c r="AA17" s="7">
        <v>0</v>
      </c>
      <c r="AB17" s="13"/>
      <c r="AC17" s="13"/>
      <c r="AD17" s="13">
        <v>0</v>
      </c>
      <c r="AE17" s="13">
        <v>0</v>
      </c>
      <c r="AF17" s="7">
        <f t="shared" si="0"/>
        <v>0</v>
      </c>
      <c r="AG17" s="26"/>
      <c r="AH17" s="35"/>
      <c r="AI17" s="59">
        <f t="shared" si="1"/>
        <v>0</v>
      </c>
      <c r="AJ17" s="59">
        <f t="shared" si="2"/>
        <v>0</v>
      </c>
      <c r="AK17" s="59">
        <f t="shared" si="3"/>
        <v>0</v>
      </c>
      <c r="AL17" s="58">
        <f t="shared" ref="AL17:AL72" si="7">MIN(SUMIF($D$14:$AE$14,I$6,$D17:$AE17), 100)</f>
        <v>0</v>
      </c>
      <c r="AM17" s="59"/>
      <c r="AO17" s="55">
        <f t="shared" si="4"/>
        <v>0</v>
      </c>
      <c r="AP17" s="55">
        <f t="shared" si="5"/>
        <v>0</v>
      </c>
      <c r="AQ17" s="55">
        <f t="shared" si="6"/>
        <v>0</v>
      </c>
      <c r="AR17" s="14">
        <f t="shared" ref="AR17:AR72" si="8">MIN(SUMIF($D$14:$AE$14,I$6,$D17:$AE17)/AR$15, 100%)</f>
        <v>0</v>
      </c>
      <c r="AS17" s="55"/>
      <c r="AT17" s="42"/>
      <c r="AU17" s="56">
        <f t="shared" ref="AU17:AU72" si="9">IF((AO17)&gt;=50%, 2, (IF((AO17)&lt;25%, 0, 1)))</f>
        <v>0</v>
      </c>
      <c r="AV17" s="56">
        <f t="shared" ref="AV17:AV72" si="10">IF((AP17)&gt;=50%, 2, (IF((AP17)&lt;25%, 0, 1)))</f>
        <v>0</v>
      </c>
      <c r="AW17" s="56">
        <f t="shared" ref="AW17:AW72" si="11">IF((AQ17)&gt;=50%, 2, (IF((AQ17)&lt;25%, 0, 1)))</f>
        <v>0</v>
      </c>
      <c r="AX17" s="40">
        <f t="shared" ref="AX17:AX72" si="12">IF((AR17)&gt;=50%, 2, (IF((AR17)&lt;25%, 0, 1)))</f>
        <v>0</v>
      </c>
      <c r="AY17" s="56"/>
      <c r="AZ17" s="45"/>
      <c r="BA17" s="56" t="str">
        <f t="shared" ref="BA17:BA72" si="13">IF(AU17=2,"Att", (IF(AU17=0,"Not","Weak")))</f>
        <v>Not</v>
      </c>
      <c r="BB17" s="56" t="str">
        <f t="shared" ref="BB17:BB72" si="14">IF(AV17=2,"Att", (IF(AV17=0,"Not","Weak")))</f>
        <v>Not</v>
      </c>
      <c r="BC17" s="56" t="str">
        <f t="shared" ref="BC17:BC72" si="15">IF(AW17=2,"Att", (IF(AW17=0,"Not","Weak")))</f>
        <v>Not</v>
      </c>
      <c r="BD17" s="40" t="str">
        <f t="shared" ref="BD17:BD72" si="16">IF(AX17=2,"Att", (IF(AX17=0,"Not","Weak")))</f>
        <v>Not</v>
      </c>
      <c r="BE17" s="56"/>
      <c r="BG17">
        <f t="shared" ref="BG17:BG72" si="17">AU17+AX17</f>
        <v>0</v>
      </c>
      <c r="BH17">
        <f t="shared" ref="BH17:BH72" si="18">AV17+AW17</f>
        <v>0</v>
      </c>
      <c r="BI17">
        <f t="shared" ref="BI17:BI72" si="19">AW17</f>
        <v>0</v>
      </c>
    </row>
    <row r="18" spans="1:61" ht="14.45" customHeight="1" x14ac:dyDescent="0.25">
      <c r="A18" s="67">
        <v>2103910202124</v>
      </c>
      <c r="B18" s="65" t="s">
        <v>64</v>
      </c>
      <c r="C18" s="29"/>
      <c r="D18" s="54" t="s">
        <v>42</v>
      </c>
      <c r="E18" s="54" t="s">
        <v>42</v>
      </c>
      <c r="F18" s="54" t="s">
        <v>42</v>
      </c>
      <c r="G18" s="51"/>
      <c r="H18" s="54" t="s">
        <v>42</v>
      </c>
      <c r="I18" s="54" t="s">
        <v>42</v>
      </c>
      <c r="J18" s="54"/>
      <c r="K18" s="54"/>
      <c r="L18" s="54"/>
      <c r="M18" s="54"/>
      <c r="N18" s="54"/>
      <c r="O18" s="54"/>
      <c r="P18" s="54"/>
      <c r="Q18" s="54"/>
      <c r="R18" s="37">
        <f>SUM(I18:P18)</f>
        <v>0</v>
      </c>
      <c r="S18" s="7"/>
      <c r="T18" s="7"/>
      <c r="U18" s="7"/>
      <c r="V18" s="13"/>
      <c r="W18" s="13"/>
      <c r="X18" s="7"/>
      <c r="Y18" s="7"/>
      <c r="Z18" s="7"/>
      <c r="AA18" s="7"/>
      <c r="AB18" s="13"/>
      <c r="AC18" s="13"/>
      <c r="AD18" s="13"/>
      <c r="AE18" s="13"/>
      <c r="AF18" s="7">
        <f t="shared" si="0"/>
        <v>0</v>
      </c>
      <c r="AG18" s="26"/>
      <c r="AH18" s="35"/>
      <c r="AI18" s="59">
        <f t="shared" si="1"/>
        <v>0</v>
      </c>
      <c r="AJ18" s="59">
        <f t="shared" si="2"/>
        <v>0</v>
      </c>
      <c r="AK18" s="59">
        <f t="shared" si="3"/>
        <v>0</v>
      </c>
      <c r="AL18" s="58">
        <f t="shared" si="7"/>
        <v>0</v>
      </c>
      <c r="AM18" s="59"/>
      <c r="AO18" s="55">
        <f t="shared" si="4"/>
        <v>0</v>
      </c>
      <c r="AP18" s="55">
        <f t="shared" si="5"/>
        <v>0</v>
      </c>
      <c r="AQ18" s="55">
        <f t="shared" si="6"/>
        <v>0</v>
      </c>
      <c r="AR18" s="14">
        <f t="shared" si="8"/>
        <v>0</v>
      </c>
      <c r="AS18" s="55"/>
      <c r="AT18" s="42"/>
      <c r="AU18" s="56">
        <f t="shared" si="9"/>
        <v>0</v>
      </c>
      <c r="AV18" s="56">
        <f t="shared" si="10"/>
        <v>0</v>
      </c>
      <c r="AW18" s="56">
        <f t="shared" si="11"/>
        <v>0</v>
      </c>
      <c r="AX18" s="40">
        <f t="shared" si="12"/>
        <v>0</v>
      </c>
      <c r="AY18" s="56"/>
      <c r="AZ18" s="45"/>
      <c r="BA18" s="56" t="str">
        <f t="shared" si="13"/>
        <v>Not</v>
      </c>
      <c r="BB18" s="56" t="str">
        <f t="shared" si="14"/>
        <v>Not</v>
      </c>
      <c r="BC18" s="56" t="str">
        <f t="shared" si="15"/>
        <v>Not</v>
      </c>
      <c r="BD18" s="40" t="str">
        <f t="shared" si="16"/>
        <v>Not</v>
      </c>
      <c r="BE18" s="56"/>
      <c r="BG18">
        <f t="shared" si="17"/>
        <v>0</v>
      </c>
      <c r="BH18">
        <f t="shared" si="18"/>
        <v>0</v>
      </c>
      <c r="BI18">
        <f t="shared" si="19"/>
        <v>0</v>
      </c>
    </row>
    <row r="19" spans="1:61" ht="14.45" customHeight="1" x14ac:dyDescent="0.25">
      <c r="A19" s="67">
        <v>2104010202175</v>
      </c>
      <c r="B19" s="65" t="s">
        <v>65</v>
      </c>
      <c r="C19" s="6"/>
      <c r="D19" s="54" t="s">
        <v>42</v>
      </c>
      <c r="E19" s="54" t="s">
        <v>42</v>
      </c>
      <c r="F19" s="54" t="s">
        <v>42</v>
      </c>
      <c r="G19" s="51"/>
      <c r="H19" s="54" t="s">
        <v>42</v>
      </c>
      <c r="I19" s="54" t="s">
        <v>42</v>
      </c>
      <c r="J19" s="52"/>
      <c r="K19" s="26"/>
      <c r="L19" s="53"/>
      <c r="M19" s="53"/>
      <c r="N19" s="53"/>
      <c r="O19" s="26"/>
      <c r="P19" s="26"/>
      <c r="Q19" s="26"/>
      <c r="R19" s="7">
        <f t="shared" ref="R19:R72" si="20">SUM(I19:P19)</f>
        <v>0</v>
      </c>
      <c r="S19" s="7"/>
      <c r="T19" s="7"/>
      <c r="U19" s="7"/>
      <c r="V19" s="13">
        <v>0</v>
      </c>
      <c r="W19" s="13">
        <v>1</v>
      </c>
      <c r="X19" s="7">
        <v>0</v>
      </c>
      <c r="Y19" s="7"/>
      <c r="Z19" s="7">
        <v>0</v>
      </c>
      <c r="AA19" s="7">
        <v>0</v>
      </c>
      <c r="AB19" s="13"/>
      <c r="AC19" s="13"/>
      <c r="AD19" s="13">
        <v>0</v>
      </c>
      <c r="AE19" s="13">
        <v>0</v>
      </c>
      <c r="AF19" s="7">
        <f t="shared" si="0"/>
        <v>1</v>
      </c>
      <c r="AG19" s="6">
        <f>SUM(C19,G19,H19,R19,AF19)</f>
        <v>1</v>
      </c>
      <c r="AH19" s="35"/>
      <c r="AI19" s="58">
        <f t="shared" si="1"/>
        <v>0</v>
      </c>
      <c r="AJ19" s="58">
        <f t="shared" si="2"/>
        <v>0</v>
      </c>
      <c r="AK19" s="58">
        <f t="shared" si="3"/>
        <v>0</v>
      </c>
      <c r="AL19" s="58">
        <f t="shared" si="7"/>
        <v>1</v>
      </c>
      <c r="AM19" s="58"/>
      <c r="AO19" s="14">
        <f t="shared" si="4"/>
        <v>0</v>
      </c>
      <c r="AP19" s="14">
        <f t="shared" si="5"/>
        <v>0</v>
      </c>
      <c r="AQ19" s="14">
        <f t="shared" si="6"/>
        <v>0</v>
      </c>
      <c r="AR19" s="14">
        <f t="shared" si="8"/>
        <v>2.2387692142367813E-2</v>
      </c>
      <c r="AS19" s="14"/>
      <c r="AT19" s="42"/>
      <c r="AU19" s="40">
        <f t="shared" si="9"/>
        <v>0</v>
      </c>
      <c r="AV19" s="40">
        <f t="shared" si="10"/>
        <v>0</v>
      </c>
      <c r="AW19" s="40">
        <f t="shared" si="11"/>
        <v>0</v>
      </c>
      <c r="AX19" s="40">
        <f t="shared" si="12"/>
        <v>0</v>
      </c>
      <c r="AY19" s="40"/>
      <c r="AZ19" s="45"/>
      <c r="BA19" s="40" t="str">
        <f t="shared" si="13"/>
        <v>Not</v>
      </c>
      <c r="BB19" s="40" t="str">
        <f t="shared" si="14"/>
        <v>Not</v>
      </c>
      <c r="BC19" s="40" t="str">
        <f t="shared" si="15"/>
        <v>Not</v>
      </c>
      <c r="BD19" s="40" t="str">
        <f t="shared" si="16"/>
        <v>Not</v>
      </c>
      <c r="BE19" s="40"/>
      <c r="BG19">
        <f t="shared" si="17"/>
        <v>0</v>
      </c>
      <c r="BH19">
        <f t="shared" si="18"/>
        <v>0</v>
      </c>
      <c r="BI19">
        <f t="shared" si="19"/>
        <v>0</v>
      </c>
    </row>
    <row r="20" spans="1:61" x14ac:dyDescent="0.25">
      <c r="A20" s="67">
        <v>2104010202178</v>
      </c>
      <c r="B20" s="65" t="s">
        <v>66</v>
      </c>
      <c r="C20" s="6"/>
      <c r="D20" s="54" t="s">
        <v>42</v>
      </c>
      <c r="E20" s="54" t="s">
        <v>42</v>
      </c>
      <c r="F20" s="54" t="s">
        <v>42</v>
      </c>
      <c r="G20" s="51"/>
      <c r="H20" s="54" t="s">
        <v>42</v>
      </c>
      <c r="I20" s="54" t="s">
        <v>42</v>
      </c>
      <c r="J20" s="10"/>
      <c r="K20" s="6"/>
      <c r="L20" s="23"/>
      <c r="M20" s="23"/>
      <c r="N20" s="23"/>
      <c r="O20" s="6"/>
      <c r="P20" s="6"/>
      <c r="Q20" s="6"/>
      <c r="R20" s="7">
        <f t="shared" si="20"/>
        <v>0</v>
      </c>
      <c r="S20" s="7"/>
      <c r="T20" s="7"/>
      <c r="U20" s="7"/>
      <c r="V20" s="13"/>
      <c r="W20" s="13"/>
      <c r="X20" s="7"/>
      <c r="Y20" s="7"/>
      <c r="Z20" s="7"/>
      <c r="AA20" s="7"/>
      <c r="AB20" s="13"/>
      <c r="AC20" s="13"/>
      <c r="AD20" s="13"/>
      <c r="AE20" s="13"/>
      <c r="AF20" s="7">
        <f t="shared" si="0"/>
        <v>0</v>
      </c>
      <c r="AG20" s="6">
        <f>SUM(C20,G20,H20,R20,AF20)</f>
        <v>0</v>
      </c>
      <c r="AH20" s="35"/>
      <c r="AI20" s="58">
        <f t="shared" si="1"/>
        <v>0</v>
      </c>
      <c r="AJ20" s="58">
        <f t="shared" si="2"/>
        <v>0</v>
      </c>
      <c r="AK20" s="58">
        <f t="shared" si="3"/>
        <v>0</v>
      </c>
      <c r="AL20" s="58">
        <f t="shared" si="7"/>
        <v>0</v>
      </c>
      <c r="AM20" s="58"/>
      <c r="AO20" s="14">
        <f t="shared" si="4"/>
        <v>0</v>
      </c>
      <c r="AP20" s="14">
        <f t="shared" si="5"/>
        <v>0</v>
      </c>
      <c r="AQ20" s="14">
        <f t="shared" si="6"/>
        <v>0</v>
      </c>
      <c r="AR20" s="14">
        <f t="shared" si="8"/>
        <v>0</v>
      </c>
      <c r="AS20" s="14"/>
      <c r="AT20" s="42"/>
      <c r="AU20" s="40">
        <f t="shared" si="9"/>
        <v>0</v>
      </c>
      <c r="AV20" s="40">
        <f t="shared" si="10"/>
        <v>0</v>
      </c>
      <c r="AW20" s="40">
        <f t="shared" si="11"/>
        <v>0</v>
      </c>
      <c r="AX20" s="40">
        <f t="shared" si="12"/>
        <v>0</v>
      </c>
      <c r="AY20" s="40"/>
      <c r="AZ20" s="45"/>
      <c r="BA20" s="40" t="str">
        <f t="shared" si="13"/>
        <v>Not</v>
      </c>
      <c r="BB20" s="40" t="str">
        <f t="shared" si="14"/>
        <v>Not</v>
      </c>
      <c r="BC20" s="40" t="str">
        <f t="shared" si="15"/>
        <v>Not</v>
      </c>
      <c r="BD20" s="40" t="str">
        <f t="shared" si="16"/>
        <v>Not</v>
      </c>
      <c r="BE20" s="40"/>
      <c r="BG20">
        <f t="shared" si="17"/>
        <v>0</v>
      </c>
      <c r="BH20">
        <f t="shared" si="18"/>
        <v>0</v>
      </c>
      <c r="BI20">
        <f t="shared" si="19"/>
        <v>0</v>
      </c>
    </row>
    <row r="21" spans="1:61" x14ac:dyDescent="0.25">
      <c r="A21" s="67">
        <v>2104010202226</v>
      </c>
      <c r="B21" s="65" t="s">
        <v>67</v>
      </c>
      <c r="C21" s="29"/>
      <c r="D21" s="54" t="s">
        <v>42</v>
      </c>
      <c r="E21" s="54" t="s">
        <v>42</v>
      </c>
      <c r="F21" s="54" t="s">
        <v>42</v>
      </c>
      <c r="G21" s="51"/>
      <c r="H21" s="54" t="s">
        <v>42</v>
      </c>
      <c r="I21" s="54" t="s">
        <v>42</v>
      </c>
      <c r="J21" s="54"/>
      <c r="K21" s="54"/>
      <c r="L21" s="54"/>
      <c r="M21" s="54"/>
      <c r="N21" s="54"/>
      <c r="O21" s="54"/>
      <c r="P21" s="54"/>
      <c r="Q21" s="54"/>
      <c r="R21" s="37">
        <f>SUM(I21:P21)</f>
        <v>0</v>
      </c>
      <c r="S21" s="7">
        <v>0</v>
      </c>
      <c r="T21" s="7">
        <v>1.5</v>
      </c>
      <c r="U21" s="7"/>
      <c r="V21" s="13"/>
      <c r="W21" s="13"/>
      <c r="X21" s="7"/>
      <c r="Y21" s="7"/>
      <c r="Z21" s="7">
        <v>0</v>
      </c>
      <c r="AA21" s="7">
        <v>0</v>
      </c>
      <c r="AB21" s="13"/>
      <c r="AC21" s="13"/>
      <c r="AD21" s="13">
        <v>0</v>
      </c>
      <c r="AE21" s="13">
        <v>4</v>
      </c>
      <c r="AF21" s="7">
        <f t="shared" si="0"/>
        <v>5.5</v>
      </c>
      <c r="AG21" s="6"/>
      <c r="AH21" s="35"/>
      <c r="AI21" s="59">
        <f t="shared" si="1"/>
        <v>0</v>
      </c>
      <c r="AJ21" s="59">
        <f t="shared" si="2"/>
        <v>1.5</v>
      </c>
      <c r="AK21" s="59">
        <f t="shared" si="3"/>
        <v>4</v>
      </c>
      <c r="AL21" s="58">
        <f t="shared" si="7"/>
        <v>0</v>
      </c>
      <c r="AM21" s="59"/>
      <c r="AO21" s="55">
        <f t="shared" si="4"/>
        <v>0</v>
      </c>
      <c r="AP21" s="55">
        <f t="shared" si="5"/>
        <v>0.17306826966343991</v>
      </c>
      <c r="AQ21" s="55">
        <f t="shared" si="6"/>
        <v>0.11999760004799903</v>
      </c>
      <c r="AR21" s="14">
        <f t="shared" si="8"/>
        <v>0</v>
      </c>
      <c r="AS21" s="55"/>
      <c r="AT21" s="42"/>
      <c r="AU21" s="56">
        <f t="shared" si="9"/>
        <v>0</v>
      </c>
      <c r="AV21" s="56">
        <f t="shared" si="10"/>
        <v>0</v>
      </c>
      <c r="AW21" s="56">
        <f t="shared" si="11"/>
        <v>0</v>
      </c>
      <c r="AX21" s="40">
        <f t="shared" si="12"/>
        <v>0</v>
      </c>
      <c r="AY21" s="56"/>
      <c r="AZ21" s="45"/>
      <c r="BA21" s="56" t="str">
        <f t="shared" si="13"/>
        <v>Not</v>
      </c>
      <c r="BB21" s="56" t="str">
        <f t="shared" si="14"/>
        <v>Not</v>
      </c>
      <c r="BC21" s="56" t="str">
        <f t="shared" si="15"/>
        <v>Not</v>
      </c>
      <c r="BD21" s="40" t="str">
        <f t="shared" si="16"/>
        <v>Not</v>
      </c>
      <c r="BE21" s="56"/>
      <c r="BG21">
        <f t="shared" si="17"/>
        <v>0</v>
      </c>
      <c r="BH21">
        <f t="shared" si="18"/>
        <v>0</v>
      </c>
      <c r="BI21">
        <f t="shared" si="19"/>
        <v>0</v>
      </c>
    </row>
    <row r="22" spans="1:61" x14ac:dyDescent="0.25">
      <c r="A22" s="67">
        <v>2104010202229</v>
      </c>
      <c r="B22" s="65" t="s">
        <v>68</v>
      </c>
      <c r="C22" s="6"/>
      <c r="D22" s="54" t="s">
        <v>42</v>
      </c>
      <c r="E22" s="54" t="s">
        <v>42</v>
      </c>
      <c r="F22" s="54" t="s">
        <v>42</v>
      </c>
      <c r="G22" s="51"/>
      <c r="H22" s="54" t="s">
        <v>42</v>
      </c>
      <c r="I22" s="54" t="s">
        <v>42</v>
      </c>
      <c r="J22" s="6"/>
      <c r="K22" s="6"/>
      <c r="L22" s="23"/>
      <c r="M22" s="23"/>
      <c r="N22" s="23"/>
      <c r="O22" s="6"/>
      <c r="P22" s="6"/>
      <c r="Q22" s="6"/>
      <c r="R22" s="7">
        <f t="shared" si="20"/>
        <v>0</v>
      </c>
      <c r="S22" s="7">
        <v>0</v>
      </c>
      <c r="T22" s="7">
        <v>0</v>
      </c>
      <c r="U22" s="7"/>
      <c r="V22" s="13"/>
      <c r="W22" s="13"/>
      <c r="X22" s="7">
        <v>2</v>
      </c>
      <c r="Y22" s="7"/>
      <c r="Z22" s="7">
        <v>5</v>
      </c>
      <c r="AA22" s="7">
        <v>0</v>
      </c>
      <c r="AB22" s="13"/>
      <c r="AC22" s="13"/>
      <c r="AD22" s="13">
        <v>0</v>
      </c>
      <c r="AE22" s="13">
        <v>4</v>
      </c>
      <c r="AF22" s="7">
        <f t="shared" si="0"/>
        <v>11</v>
      </c>
      <c r="AG22" s="6">
        <f>SUM(C22,G22,H22,R22,AF22)</f>
        <v>11</v>
      </c>
      <c r="AH22" s="35"/>
      <c r="AI22" s="58">
        <f t="shared" si="1"/>
        <v>0</v>
      </c>
      <c r="AJ22" s="58">
        <f t="shared" si="2"/>
        <v>0</v>
      </c>
      <c r="AK22" s="58">
        <f t="shared" si="3"/>
        <v>9</v>
      </c>
      <c r="AL22" s="58">
        <f t="shared" si="7"/>
        <v>2</v>
      </c>
      <c r="AM22" s="58"/>
      <c r="AO22" s="14">
        <f t="shared" si="4"/>
        <v>0</v>
      </c>
      <c r="AP22" s="14">
        <f t="shared" si="5"/>
        <v>0</v>
      </c>
      <c r="AQ22" s="14">
        <f t="shared" si="6"/>
        <v>0.26999460010799781</v>
      </c>
      <c r="AR22" s="14">
        <f t="shared" si="8"/>
        <v>4.4775384284735625E-2</v>
      </c>
      <c r="AS22" s="14"/>
      <c r="AT22" s="42"/>
      <c r="AU22" s="40">
        <f t="shared" si="9"/>
        <v>0</v>
      </c>
      <c r="AV22" s="40">
        <f t="shared" si="10"/>
        <v>0</v>
      </c>
      <c r="AW22" s="40">
        <f t="shared" si="11"/>
        <v>1</v>
      </c>
      <c r="AX22" s="40">
        <f t="shared" si="12"/>
        <v>0</v>
      </c>
      <c r="AY22" s="40"/>
      <c r="AZ22" s="45"/>
      <c r="BA22" s="40" t="str">
        <f t="shared" si="13"/>
        <v>Not</v>
      </c>
      <c r="BB22" s="40" t="str">
        <f t="shared" si="14"/>
        <v>Not</v>
      </c>
      <c r="BC22" s="40" t="str">
        <f t="shared" si="15"/>
        <v>Weak</v>
      </c>
      <c r="BD22" s="40" t="str">
        <f t="shared" si="16"/>
        <v>Not</v>
      </c>
      <c r="BE22" s="40"/>
      <c r="BG22">
        <f t="shared" si="17"/>
        <v>0</v>
      </c>
      <c r="BH22">
        <f t="shared" si="18"/>
        <v>1</v>
      </c>
      <c r="BI22">
        <f t="shared" si="19"/>
        <v>1</v>
      </c>
    </row>
    <row r="23" spans="1:61" x14ac:dyDescent="0.25">
      <c r="A23" s="67">
        <v>2104010202238</v>
      </c>
      <c r="B23" s="65" t="s">
        <v>69</v>
      </c>
      <c r="C23" s="6"/>
      <c r="D23" s="54" t="s">
        <v>42</v>
      </c>
      <c r="E23" s="54" t="s">
        <v>42</v>
      </c>
      <c r="F23" s="54" t="s">
        <v>42</v>
      </c>
      <c r="G23" s="51"/>
      <c r="H23" s="54" t="s">
        <v>42</v>
      </c>
      <c r="I23" s="54" t="s">
        <v>42</v>
      </c>
      <c r="J23" s="10"/>
      <c r="K23" s="6"/>
      <c r="L23" s="23"/>
      <c r="M23" s="23"/>
      <c r="N23" s="23"/>
      <c r="O23" s="6"/>
      <c r="P23" s="6"/>
      <c r="Q23" s="6"/>
      <c r="R23" s="7">
        <f t="shared" si="20"/>
        <v>0</v>
      </c>
      <c r="S23" s="7">
        <v>0</v>
      </c>
      <c r="T23" s="7">
        <v>0</v>
      </c>
      <c r="U23" s="7">
        <v>0</v>
      </c>
      <c r="V23" s="13"/>
      <c r="W23" s="13"/>
      <c r="X23" s="7"/>
      <c r="Y23" s="7"/>
      <c r="Z23" s="7">
        <v>3.5</v>
      </c>
      <c r="AA23" s="7"/>
      <c r="AB23" s="13"/>
      <c r="AC23" s="13"/>
      <c r="AD23" s="13">
        <v>1</v>
      </c>
      <c r="AE23" s="13">
        <v>1</v>
      </c>
      <c r="AF23" s="7">
        <f t="shared" si="0"/>
        <v>5.5</v>
      </c>
      <c r="AG23" s="6">
        <f>SUM(C23,G23,H23,R23,AF23)</f>
        <v>5.5</v>
      </c>
      <c r="AH23" s="35"/>
      <c r="AI23" s="58">
        <f t="shared" si="1"/>
        <v>0</v>
      </c>
      <c r="AJ23" s="58">
        <f t="shared" si="2"/>
        <v>0</v>
      </c>
      <c r="AK23" s="58">
        <f t="shared" si="3"/>
        <v>5.5</v>
      </c>
      <c r="AL23" s="58">
        <f t="shared" si="7"/>
        <v>0</v>
      </c>
      <c r="AM23" s="58"/>
      <c r="AO23" s="14">
        <f t="shared" si="4"/>
        <v>0</v>
      </c>
      <c r="AP23" s="14">
        <f t="shared" si="5"/>
        <v>0</v>
      </c>
      <c r="AQ23" s="14">
        <f t="shared" si="6"/>
        <v>0.16499670006599867</v>
      </c>
      <c r="AR23" s="14">
        <f t="shared" si="8"/>
        <v>0</v>
      </c>
      <c r="AS23" s="14"/>
      <c r="AT23" s="42"/>
      <c r="AU23" s="40">
        <f t="shared" si="9"/>
        <v>0</v>
      </c>
      <c r="AV23" s="40">
        <f t="shared" si="10"/>
        <v>0</v>
      </c>
      <c r="AW23" s="40">
        <f t="shared" si="11"/>
        <v>0</v>
      </c>
      <c r="AX23" s="40">
        <f t="shared" si="12"/>
        <v>0</v>
      </c>
      <c r="AY23" s="40"/>
      <c r="AZ23" s="45"/>
      <c r="BA23" s="40" t="str">
        <f t="shared" si="13"/>
        <v>Not</v>
      </c>
      <c r="BB23" s="40" t="str">
        <f t="shared" si="14"/>
        <v>Not</v>
      </c>
      <c r="BC23" s="40" t="str">
        <f t="shared" si="15"/>
        <v>Not</v>
      </c>
      <c r="BD23" s="40" t="str">
        <f t="shared" si="16"/>
        <v>Not</v>
      </c>
      <c r="BE23" s="40"/>
      <c r="BG23">
        <f t="shared" si="17"/>
        <v>0</v>
      </c>
      <c r="BH23">
        <f t="shared" si="18"/>
        <v>0</v>
      </c>
      <c r="BI23">
        <f t="shared" si="19"/>
        <v>0</v>
      </c>
    </row>
    <row r="24" spans="1:61" x14ac:dyDescent="0.25">
      <c r="A24" s="67">
        <v>2104010202245</v>
      </c>
      <c r="B24" s="65" t="s">
        <v>70</v>
      </c>
      <c r="C24" s="29"/>
      <c r="D24" s="54">
        <v>0</v>
      </c>
      <c r="E24" s="54">
        <v>7</v>
      </c>
      <c r="F24" s="54">
        <v>0</v>
      </c>
      <c r="G24" s="51">
        <f t="shared" ref="G24:G37" si="21">LARGE(D24:F24,1)+LARGE(D24:F24,2)</f>
        <v>7</v>
      </c>
      <c r="H24" s="54" t="s">
        <v>61</v>
      </c>
      <c r="I24" s="54">
        <v>2</v>
      </c>
      <c r="J24" s="54"/>
      <c r="K24" s="54"/>
      <c r="L24" s="54"/>
      <c r="M24" s="54"/>
      <c r="N24" s="54"/>
      <c r="O24" s="54"/>
      <c r="P24" s="54"/>
      <c r="Q24" s="54"/>
      <c r="R24" s="37">
        <f>SUM(I24:P24)</f>
        <v>2</v>
      </c>
      <c r="S24" s="7"/>
      <c r="T24" s="7"/>
      <c r="U24" s="7"/>
      <c r="V24" s="13"/>
      <c r="W24" s="13"/>
      <c r="X24" s="7"/>
      <c r="Y24" s="7"/>
      <c r="Z24" s="7"/>
      <c r="AA24" s="7"/>
      <c r="AB24" s="13"/>
      <c r="AC24" s="13"/>
      <c r="AD24" s="13"/>
      <c r="AE24" s="13"/>
      <c r="AF24" s="7">
        <f t="shared" si="0"/>
        <v>0</v>
      </c>
      <c r="AG24" s="6"/>
      <c r="AH24" s="35"/>
      <c r="AI24" s="59">
        <f t="shared" si="1"/>
        <v>0</v>
      </c>
      <c r="AJ24" s="59">
        <f t="shared" si="2"/>
        <v>0</v>
      </c>
      <c r="AK24" s="59">
        <f t="shared" si="3"/>
        <v>7</v>
      </c>
      <c r="AL24" s="58">
        <f t="shared" si="7"/>
        <v>2</v>
      </c>
      <c r="AM24" s="59"/>
      <c r="AO24" s="55">
        <f t="shared" si="4"/>
        <v>0</v>
      </c>
      <c r="AP24" s="55">
        <f t="shared" si="5"/>
        <v>0</v>
      </c>
      <c r="AQ24" s="55">
        <f t="shared" si="6"/>
        <v>0.20999580008399829</v>
      </c>
      <c r="AR24" s="14">
        <f t="shared" si="8"/>
        <v>4.4775384284735625E-2</v>
      </c>
      <c r="AS24" s="55"/>
      <c r="AT24" s="42"/>
      <c r="AU24" s="56">
        <f t="shared" si="9"/>
        <v>0</v>
      </c>
      <c r="AV24" s="56">
        <f t="shared" si="10"/>
        <v>0</v>
      </c>
      <c r="AW24" s="56">
        <f t="shared" si="11"/>
        <v>0</v>
      </c>
      <c r="AX24" s="40">
        <f t="shared" si="12"/>
        <v>0</v>
      </c>
      <c r="AY24" s="56"/>
      <c r="AZ24" s="45"/>
      <c r="BA24" s="56" t="str">
        <f t="shared" si="13"/>
        <v>Not</v>
      </c>
      <c r="BB24" s="56" t="str">
        <f t="shared" si="14"/>
        <v>Not</v>
      </c>
      <c r="BC24" s="56" t="str">
        <f t="shared" si="15"/>
        <v>Not</v>
      </c>
      <c r="BD24" s="40" t="str">
        <f t="shared" si="16"/>
        <v>Not</v>
      </c>
      <c r="BE24" s="56"/>
      <c r="BG24">
        <f t="shared" si="17"/>
        <v>0</v>
      </c>
      <c r="BH24">
        <f t="shared" si="18"/>
        <v>0</v>
      </c>
      <c r="BI24">
        <f t="shared" si="19"/>
        <v>0</v>
      </c>
    </row>
    <row r="25" spans="1:61" x14ac:dyDescent="0.25">
      <c r="A25" s="67">
        <v>2104010202256</v>
      </c>
      <c r="B25" s="65" t="s">
        <v>71</v>
      </c>
      <c r="C25" s="29"/>
      <c r="D25" s="54" t="s">
        <v>42</v>
      </c>
      <c r="E25" s="54" t="s">
        <v>42</v>
      </c>
      <c r="F25" s="54" t="s">
        <v>42</v>
      </c>
      <c r="G25" s="51"/>
      <c r="H25" s="54" t="s">
        <v>42</v>
      </c>
      <c r="I25" s="54" t="s">
        <v>42</v>
      </c>
      <c r="J25" s="54"/>
      <c r="K25" s="54"/>
      <c r="L25" s="54"/>
      <c r="M25" s="54"/>
      <c r="N25" s="54"/>
      <c r="O25" s="54"/>
      <c r="P25" s="54"/>
      <c r="Q25" s="54"/>
      <c r="R25" s="37">
        <f>SUM(I25:P25)</f>
        <v>0</v>
      </c>
      <c r="S25" s="7"/>
      <c r="T25" s="7"/>
      <c r="U25" s="7"/>
      <c r="V25" s="13"/>
      <c r="W25" s="13"/>
      <c r="X25" s="7"/>
      <c r="Y25" s="7"/>
      <c r="Z25" s="7"/>
      <c r="AA25" s="7"/>
      <c r="AB25" s="28"/>
      <c r="AC25" s="34"/>
      <c r="AD25" s="28"/>
      <c r="AE25" s="28"/>
      <c r="AF25" s="7">
        <f t="shared" si="0"/>
        <v>0</v>
      </c>
      <c r="AG25" s="6"/>
      <c r="AH25" s="35"/>
      <c r="AI25" s="59">
        <f t="shared" si="1"/>
        <v>0</v>
      </c>
      <c r="AJ25" s="59">
        <f t="shared" si="2"/>
        <v>0</v>
      </c>
      <c r="AK25" s="59">
        <f t="shared" si="3"/>
        <v>0</v>
      </c>
      <c r="AL25" s="58">
        <f t="shared" si="7"/>
        <v>0</v>
      </c>
      <c r="AM25" s="59"/>
      <c r="AO25" s="55">
        <f t="shared" si="4"/>
        <v>0</v>
      </c>
      <c r="AP25" s="55">
        <f t="shared" si="5"/>
        <v>0</v>
      </c>
      <c r="AQ25" s="55">
        <f t="shared" si="6"/>
        <v>0</v>
      </c>
      <c r="AR25" s="14">
        <f t="shared" si="8"/>
        <v>0</v>
      </c>
      <c r="AS25" s="55"/>
      <c r="AT25" s="42"/>
      <c r="AU25" s="56">
        <f t="shared" si="9"/>
        <v>0</v>
      </c>
      <c r="AV25" s="56">
        <f t="shared" si="10"/>
        <v>0</v>
      </c>
      <c r="AW25" s="56">
        <f t="shared" si="11"/>
        <v>0</v>
      </c>
      <c r="AX25" s="40">
        <f t="shared" si="12"/>
        <v>0</v>
      </c>
      <c r="AY25" s="56"/>
      <c r="AZ25" s="45"/>
      <c r="BA25" s="56" t="str">
        <f t="shared" si="13"/>
        <v>Not</v>
      </c>
      <c r="BB25" s="56" t="str">
        <f t="shared" si="14"/>
        <v>Not</v>
      </c>
      <c r="BC25" s="56" t="str">
        <f t="shared" si="15"/>
        <v>Not</v>
      </c>
      <c r="BD25" s="40" t="str">
        <f t="shared" si="16"/>
        <v>Not</v>
      </c>
      <c r="BE25" s="56"/>
      <c r="BG25">
        <f t="shared" si="17"/>
        <v>0</v>
      </c>
      <c r="BH25">
        <f t="shared" si="18"/>
        <v>0</v>
      </c>
      <c r="BI25">
        <f t="shared" si="19"/>
        <v>0</v>
      </c>
    </row>
    <row r="26" spans="1:61" x14ac:dyDescent="0.25">
      <c r="A26" s="67">
        <v>2104010202266</v>
      </c>
      <c r="B26" s="65" t="s">
        <v>72</v>
      </c>
      <c r="C26" s="6"/>
      <c r="D26" s="54" t="s">
        <v>42</v>
      </c>
      <c r="E26" s="54" t="s">
        <v>42</v>
      </c>
      <c r="F26" s="54" t="s">
        <v>42</v>
      </c>
      <c r="G26" s="51"/>
      <c r="H26" s="54" t="s">
        <v>42</v>
      </c>
      <c r="I26" s="54" t="s">
        <v>42</v>
      </c>
      <c r="J26" s="10"/>
      <c r="K26" s="6"/>
      <c r="L26" s="23"/>
      <c r="M26" s="23"/>
      <c r="N26" s="23"/>
      <c r="O26" s="6"/>
      <c r="P26" s="6"/>
      <c r="Q26" s="6"/>
      <c r="R26" s="7">
        <f t="shared" si="20"/>
        <v>0</v>
      </c>
      <c r="S26" s="7"/>
      <c r="T26" s="7"/>
      <c r="U26" s="7"/>
      <c r="V26" s="13"/>
      <c r="W26" s="13"/>
      <c r="X26" s="7"/>
      <c r="Y26" s="7"/>
      <c r="Z26" s="7"/>
      <c r="AA26" s="7"/>
      <c r="AB26" s="13"/>
      <c r="AC26" s="13"/>
      <c r="AD26" s="13"/>
      <c r="AE26" s="13"/>
      <c r="AF26" s="7">
        <f t="shared" si="0"/>
        <v>0</v>
      </c>
      <c r="AG26" s="6">
        <f>SUM(C26,G26,H26,R26,AF26)</f>
        <v>0</v>
      </c>
      <c r="AH26" s="35"/>
      <c r="AI26" s="58">
        <f t="shared" si="1"/>
        <v>0</v>
      </c>
      <c r="AJ26" s="58">
        <f t="shared" si="2"/>
        <v>0</v>
      </c>
      <c r="AK26" s="58">
        <f t="shared" si="3"/>
        <v>0</v>
      </c>
      <c r="AL26" s="58">
        <f t="shared" si="7"/>
        <v>0</v>
      </c>
      <c r="AM26" s="58"/>
      <c r="AO26" s="14">
        <f t="shared" si="4"/>
        <v>0</v>
      </c>
      <c r="AP26" s="14">
        <f t="shared" si="5"/>
        <v>0</v>
      </c>
      <c r="AQ26" s="14">
        <f t="shared" si="6"/>
        <v>0</v>
      </c>
      <c r="AR26" s="14">
        <f t="shared" si="8"/>
        <v>0</v>
      </c>
      <c r="AS26" s="14"/>
      <c r="AT26" s="42"/>
      <c r="AU26" s="40">
        <f t="shared" si="9"/>
        <v>0</v>
      </c>
      <c r="AV26" s="40">
        <f t="shared" si="10"/>
        <v>0</v>
      </c>
      <c r="AW26" s="40">
        <f t="shared" si="11"/>
        <v>0</v>
      </c>
      <c r="AX26" s="40">
        <f t="shared" si="12"/>
        <v>0</v>
      </c>
      <c r="AY26" s="40"/>
      <c r="AZ26" s="45"/>
      <c r="BA26" s="40" t="str">
        <f t="shared" si="13"/>
        <v>Not</v>
      </c>
      <c r="BB26" s="40" t="str">
        <f t="shared" si="14"/>
        <v>Not</v>
      </c>
      <c r="BC26" s="40" t="str">
        <f t="shared" si="15"/>
        <v>Not</v>
      </c>
      <c r="BD26" s="40" t="str">
        <f t="shared" si="16"/>
        <v>Not</v>
      </c>
      <c r="BE26" s="40"/>
      <c r="BG26">
        <f t="shared" si="17"/>
        <v>0</v>
      </c>
      <c r="BH26">
        <f t="shared" si="18"/>
        <v>0</v>
      </c>
      <c r="BI26">
        <f t="shared" si="19"/>
        <v>0</v>
      </c>
    </row>
    <row r="27" spans="1:61" x14ac:dyDescent="0.25">
      <c r="A27" s="67">
        <v>2104010202268</v>
      </c>
      <c r="B27" s="65" t="s">
        <v>73</v>
      </c>
      <c r="C27" s="6"/>
      <c r="D27" s="8">
        <v>0</v>
      </c>
      <c r="E27" s="9">
        <v>7</v>
      </c>
      <c r="F27" s="10">
        <v>5</v>
      </c>
      <c r="G27" s="51">
        <f t="shared" si="21"/>
        <v>12</v>
      </c>
      <c r="H27" s="6">
        <v>9</v>
      </c>
      <c r="I27" s="9">
        <v>6</v>
      </c>
      <c r="J27" s="10"/>
      <c r="K27" s="6"/>
      <c r="L27" s="23"/>
      <c r="M27" s="23"/>
      <c r="N27" s="23"/>
      <c r="O27" s="6"/>
      <c r="P27" s="6"/>
      <c r="Q27" s="6"/>
      <c r="R27" s="7">
        <f t="shared" si="20"/>
        <v>6</v>
      </c>
      <c r="S27" s="7"/>
      <c r="T27" s="7"/>
      <c r="U27" s="7"/>
      <c r="V27" s="13"/>
      <c r="W27" s="13"/>
      <c r="X27" s="7">
        <v>2</v>
      </c>
      <c r="Y27" s="7">
        <v>2</v>
      </c>
      <c r="Z27" s="7">
        <v>3.5</v>
      </c>
      <c r="AA27" s="7"/>
      <c r="AB27" s="13"/>
      <c r="AC27" s="13"/>
      <c r="AD27" s="13">
        <v>3</v>
      </c>
      <c r="AE27" s="13">
        <v>2</v>
      </c>
      <c r="AF27" s="7">
        <f t="shared" si="0"/>
        <v>12.5</v>
      </c>
      <c r="AG27" s="6">
        <f>SUM(C27,G27,H27,R27,AF27)</f>
        <v>39.5</v>
      </c>
      <c r="AH27" s="35"/>
      <c r="AI27" s="58">
        <f t="shared" si="1"/>
        <v>5</v>
      </c>
      <c r="AJ27" s="58">
        <f t="shared" si="2"/>
        <v>0</v>
      </c>
      <c r="AK27" s="58">
        <f t="shared" si="3"/>
        <v>24.5</v>
      </c>
      <c r="AL27" s="58">
        <f t="shared" si="7"/>
        <v>10</v>
      </c>
      <c r="AM27" s="58"/>
      <c r="AO27" s="14">
        <f t="shared" si="4"/>
        <v>0.37499531255859297</v>
      </c>
      <c r="AP27" s="14">
        <f t="shared" si="5"/>
        <v>0</v>
      </c>
      <c r="AQ27" s="14">
        <f t="shared" si="6"/>
        <v>0.734985300293994</v>
      </c>
      <c r="AR27" s="14">
        <f t="shared" si="8"/>
        <v>0.22387692142367813</v>
      </c>
      <c r="AS27" s="14"/>
      <c r="AT27" s="42"/>
      <c r="AU27" s="40">
        <f t="shared" si="9"/>
        <v>1</v>
      </c>
      <c r="AV27" s="40">
        <f t="shared" si="10"/>
        <v>0</v>
      </c>
      <c r="AW27" s="40">
        <f t="shared" si="11"/>
        <v>2</v>
      </c>
      <c r="AX27" s="40">
        <f t="shared" si="12"/>
        <v>0</v>
      </c>
      <c r="AY27" s="40"/>
      <c r="AZ27" s="45"/>
      <c r="BA27" s="40" t="str">
        <f t="shared" si="13"/>
        <v>Weak</v>
      </c>
      <c r="BB27" s="40" t="str">
        <f t="shared" si="14"/>
        <v>Not</v>
      </c>
      <c r="BC27" s="40" t="str">
        <f t="shared" si="15"/>
        <v>Att</v>
      </c>
      <c r="BD27" s="40" t="str">
        <f t="shared" si="16"/>
        <v>Not</v>
      </c>
      <c r="BE27" s="40"/>
      <c r="BG27">
        <f t="shared" si="17"/>
        <v>1</v>
      </c>
      <c r="BH27">
        <f t="shared" si="18"/>
        <v>2</v>
      </c>
      <c r="BI27">
        <f t="shared" si="19"/>
        <v>2</v>
      </c>
    </row>
    <row r="28" spans="1:61" x14ac:dyDescent="0.25">
      <c r="A28" s="67">
        <v>2104010202310</v>
      </c>
      <c r="B28" s="65" t="s">
        <v>74</v>
      </c>
      <c r="C28" s="29"/>
      <c r="D28" s="54" t="s">
        <v>42</v>
      </c>
      <c r="E28" s="54" t="s">
        <v>42</v>
      </c>
      <c r="F28" s="54" t="s">
        <v>42</v>
      </c>
      <c r="G28" s="51"/>
      <c r="H28" s="54" t="s">
        <v>42</v>
      </c>
      <c r="I28" s="54" t="s">
        <v>42</v>
      </c>
      <c r="J28" s="54"/>
      <c r="K28" s="54"/>
      <c r="L28" s="54"/>
      <c r="M28" s="54"/>
      <c r="N28" s="54"/>
      <c r="O28" s="54"/>
      <c r="P28" s="54"/>
      <c r="Q28" s="54"/>
      <c r="R28" s="37">
        <f>SUM(I28:P28)</f>
        <v>0</v>
      </c>
      <c r="S28" s="7">
        <v>0</v>
      </c>
      <c r="T28" s="7">
        <v>0</v>
      </c>
      <c r="U28" s="7">
        <v>0</v>
      </c>
      <c r="V28" s="13"/>
      <c r="W28" s="13"/>
      <c r="X28" s="7"/>
      <c r="Y28" s="7"/>
      <c r="Z28" s="7">
        <v>5</v>
      </c>
      <c r="AA28" s="7">
        <v>5</v>
      </c>
      <c r="AB28" s="13"/>
      <c r="AC28" s="13"/>
      <c r="AD28" s="13">
        <v>0</v>
      </c>
      <c r="AE28" s="13">
        <v>2</v>
      </c>
      <c r="AF28" s="7">
        <f t="shared" si="0"/>
        <v>12</v>
      </c>
      <c r="AG28" s="6"/>
      <c r="AH28" s="35"/>
      <c r="AI28" s="59">
        <f t="shared" si="1"/>
        <v>0</v>
      </c>
      <c r="AJ28" s="59">
        <f t="shared" si="2"/>
        <v>0</v>
      </c>
      <c r="AK28" s="59">
        <f t="shared" si="3"/>
        <v>12</v>
      </c>
      <c r="AL28" s="58">
        <f t="shared" si="7"/>
        <v>0</v>
      </c>
      <c r="AM28" s="59"/>
      <c r="AO28" s="55">
        <f t="shared" si="4"/>
        <v>0</v>
      </c>
      <c r="AP28" s="55">
        <f t="shared" si="5"/>
        <v>0</v>
      </c>
      <c r="AQ28" s="55">
        <f t="shared" si="6"/>
        <v>0.35999280014399709</v>
      </c>
      <c r="AR28" s="14">
        <f t="shared" si="8"/>
        <v>0</v>
      </c>
      <c r="AS28" s="55"/>
      <c r="AT28" s="42"/>
      <c r="AU28" s="56">
        <f t="shared" si="9"/>
        <v>0</v>
      </c>
      <c r="AV28" s="56">
        <f t="shared" si="10"/>
        <v>0</v>
      </c>
      <c r="AW28" s="56">
        <f t="shared" si="11"/>
        <v>1</v>
      </c>
      <c r="AX28" s="40">
        <f t="shared" si="12"/>
        <v>0</v>
      </c>
      <c r="AY28" s="56"/>
      <c r="AZ28" s="45"/>
      <c r="BA28" s="56" t="str">
        <f t="shared" si="13"/>
        <v>Not</v>
      </c>
      <c r="BB28" s="56" t="str">
        <f t="shared" si="14"/>
        <v>Not</v>
      </c>
      <c r="BC28" s="56" t="str">
        <f t="shared" si="15"/>
        <v>Weak</v>
      </c>
      <c r="BD28" s="40" t="str">
        <f t="shared" si="16"/>
        <v>Not</v>
      </c>
      <c r="BE28" s="56"/>
      <c r="BG28">
        <f t="shared" si="17"/>
        <v>0</v>
      </c>
      <c r="BH28">
        <f t="shared" si="18"/>
        <v>1</v>
      </c>
      <c r="BI28">
        <f t="shared" si="19"/>
        <v>1</v>
      </c>
    </row>
    <row r="29" spans="1:61" x14ac:dyDescent="0.25">
      <c r="A29" s="67">
        <v>222210005101023</v>
      </c>
      <c r="B29" s="65" t="s">
        <v>75</v>
      </c>
      <c r="C29" s="6"/>
      <c r="D29" s="54" t="s">
        <v>42</v>
      </c>
      <c r="E29" s="54" t="s">
        <v>42</v>
      </c>
      <c r="F29" s="54" t="s">
        <v>42</v>
      </c>
      <c r="G29" s="51"/>
      <c r="H29" s="54" t="s">
        <v>42</v>
      </c>
      <c r="I29" s="54" t="s">
        <v>42</v>
      </c>
      <c r="J29" s="10"/>
      <c r="K29" s="6"/>
      <c r="L29" s="23"/>
      <c r="M29" s="23"/>
      <c r="N29" s="23"/>
      <c r="O29" s="6"/>
      <c r="P29" s="6"/>
      <c r="Q29" s="6"/>
      <c r="R29" s="7">
        <f t="shared" si="20"/>
        <v>0</v>
      </c>
      <c r="S29" s="7">
        <v>0</v>
      </c>
      <c r="T29" s="7"/>
      <c r="U29" s="7">
        <v>0</v>
      </c>
      <c r="V29" s="13"/>
      <c r="W29" s="13"/>
      <c r="X29" s="7"/>
      <c r="Y29" s="7"/>
      <c r="Z29" s="7">
        <v>0</v>
      </c>
      <c r="AA29" s="7">
        <v>0</v>
      </c>
      <c r="AB29" s="13"/>
      <c r="AC29" s="13"/>
      <c r="AD29" s="13">
        <v>0</v>
      </c>
      <c r="AE29" s="13">
        <v>4</v>
      </c>
      <c r="AF29" s="7">
        <f t="shared" si="0"/>
        <v>4</v>
      </c>
      <c r="AG29" s="6">
        <f t="shared" ref="AG29:AG36" si="22">SUM(C29,G29,H29,R29,AF29)</f>
        <v>4</v>
      </c>
      <c r="AH29" s="35"/>
      <c r="AI29" s="58">
        <f t="shared" si="1"/>
        <v>0</v>
      </c>
      <c r="AJ29" s="58">
        <f t="shared" si="2"/>
        <v>0</v>
      </c>
      <c r="AK29" s="58">
        <f t="shared" si="3"/>
        <v>4</v>
      </c>
      <c r="AL29" s="58">
        <f t="shared" si="7"/>
        <v>0</v>
      </c>
      <c r="AM29" s="58"/>
      <c r="AO29" s="14">
        <f t="shared" si="4"/>
        <v>0</v>
      </c>
      <c r="AP29" s="14">
        <f t="shared" si="5"/>
        <v>0</v>
      </c>
      <c r="AQ29" s="14">
        <f t="shared" si="6"/>
        <v>0.11999760004799903</v>
      </c>
      <c r="AR29" s="14">
        <f t="shared" si="8"/>
        <v>0</v>
      </c>
      <c r="AS29" s="14"/>
      <c r="AT29" s="42"/>
      <c r="AU29" s="40">
        <f t="shared" si="9"/>
        <v>0</v>
      </c>
      <c r="AV29" s="40">
        <f t="shared" si="10"/>
        <v>0</v>
      </c>
      <c r="AW29" s="40">
        <f t="shared" si="11"/>
        <v>0</v>
      </c>
      <c r="AX29" s="40">
        <f t="shared" si="12"/>
        <v>0</v>
      </c>
      <c r="AY29" s="40"/>
      <c r="AZ29" s="45"/>
      <c r="BA29" s="40" t="str">
        <f t="shared" si="13"/>
        <v>Not</v>
      </c>
      <c r="BB29" s="40" t="str">
        <f t="shared" si="14"/>
        <v>Not</v>
      </c>
      <c r="BC29" s="40" t="str">
        <f t="shared" si="15"/>
        <v>Not</v>
      </c>
      <c r="BD29" s="40" t="str">
        <f t="shared" si="16"/>
        <v>Not</v>
      </c>
      <c r="BE29" s="40"/>
      <c r="BG29">
        <f t="shared" si="17"/>
        <v>0</v>
      </c>
      <c r="BH29">
        <f t="shared" si="18"/>
        <v>0</v>
      </c>
      <c r="BI29">
        <f t="shared" si="19"/>
        <v>0</v>
      </c>
    </row>
    <row r="30" spans="1:61" x14ac:dyDescent="0.25">
      <c r="A30" s="67">
        <v>222210005101025</v>
      </c>
      <c r="B30" s="65" t="s">
        <v>76</v>
      </c>
      <c r="C30" s="6"/>
      <c r="D30" s="8">
        <v>0</v>
      </c>
      <c r="E30" s="9">
        <v>4</v>
      </c>
      <c r="F30" s="10">
        <v>0</v>
      </c>
      <c r="G30" s="51">
        <f t="shared" si="21"/>
        <v>4</v>
      </c>
      <c r="H30" s="6">
        <v>8</v>
      </c>
      <c r="I30" s="9">
        <v>6</v>
      </c>
      <c r="J30" s="10"/>
      <c r="K30" s="6"/>
      <c r="L30" s="23"/>
      <c r="M30" s="23"/>
      <c r="N30" s="23"/>
      <c r="O30" s="6"/>
      <c r="P30" s="6"/>
      <c r="Q30" s="6"/>
      <c r="R30" s="7">
        <f t="shared" si="20"/>
        <v>6</v>
      </c>
      <c r="S30" s="7">
        <v>0</v>
      </c>
      <c r="T30" s="7">
        <v>0</v>
      </c>
      <c r="U30" s="7">
        <v>0</v>
      </c>
      <c r="V30" s="13">
        <v>0</v>
      </c>
      <c r="W30" s="13">
        <v>0</v>
      </c>
      <c r="X30" s="7"/>
      <c r="Y30" s="7"/>
      <c r="Z30" s="7">
        <v>0</v>
      </c>
      <c r="AA30" s="7">
        <v>0</v>
      </c>
      <c r="AB30" s="13"/>
      <c r="AC30" s="13"/>
      <c r="AD30" s="13">
        <v>3</v>
      </c>
      <c r="AE30" s="13">
        <v>2</v>
      </c>
      <c r="AF30" s="7">
        <f t="shared" si="0"/>
        <v>5</v>
      </c>
      <c r="AG30" s="6">
        <f t="shared" si="22"/>
        <v>23</v>
      </c>
      <c r="AH30" s="35"/>
      <c r="AI30" s="58">
        <f t="shared" si="1"/>
        <v>0</v>
      </c>
      <c r="AJ30" s="58">
        <f t="shared" si="2"/>
        <v>0</v>
      </c>
      <c r="AK30" s="58">
        <f t="shared" si="3"/>
        <v>17</v>
      </c>
      <c r="AL30" s="58">
        <f t="shared" si="7"/>
        <v>6</v>
      </c>
      <c r="AM30" s="58"/>
      <c r="AO30" s="14">
        <f t="shared" si="4"/>
        <v>0</v>
      </c>
      <c r="AP30" s="14">
        <f t="shared" si="5"/>
        <v>0</v>
      </c>
      <c r="AQ30" s="14">
        <f t="shared" si="6"/>
        <v>0.50998980020399587</v>
      </c>
      <c r="AR30" s="14">
        <f>MIN(SUMIF($D$14:$AE$14,I$6,$D30:$AE30)/AR$15, 100%)</f>
        <v>0.13432615285420688</v>
      </c>
      <c r="AS30" s="14"/>
      <c r="AT30" s="42"/>
      <c r="AU30" s="40">
        <f t="shared" si="9"/>
        <v>0</v>
      </c>
      <c r="AV30" s="40">
        <f t="shared" si="10"/>
        <v>0</v>
      </c>
      <c r="AW30" s="40">
        <f t="shared" si="11"/>
        <v>2</v>
      </c>
      <c r="AX30" s="40">
        <f t="shared" si="12"/>
        <v>0</v>
      </c>
      <c r="AY30" s="40"/>
      <c r="AZ30" s="45"/>
      <c r="BA30" s="40" t="str">
        <f t="shared" si="13"/>
        <v>Not</v>
      </c>
      <c r="BB30" s="40" t="str">
        <f t="shared" si="14"/>
        <v>Not</v>
      </c>
      <c r="BC30" s="40" t="str">
        <f t="shared" si="15"/>
        <v>Att</v>
      </c>
      <c r="BD30" s="40" t="str">
        <f t="shared" si="16"/>
        <v>Not</v>
      </c>
      <c r="BE30" s="40"/>
      <c r="BG30">
        <f t="shared" si="17"/>
        <v>0</v>
      </c>
      <c r="BH30">
        <f t="shared" si="18"/>
        <v>2</v>
      </c>
      <c r="BI30">
        <f t="shared" si="19"/>
        <v>2</v>
      </c>
    </row>
    <row r="31" spans="1:61" x14ac:dyDescent="0.25">
      <c r="A31" s="67">
        <v>222210005101064</v>
      </c>
      <c r="B31" s="65" t="s">
        <v>77</v>
      </c>
      <c r="C31" s="6"/>
      <c r="D31" s="54" t="s">
        <v>42</v>
      </c>
      <c r="E31" s="54" t="s">
        <v>42</v>
      </c>
      <c r="F31" s="54" t="s">
        <v>42</v>
      </c>
      <c r="G31" s="51"/>
      <c r="H31" s="6">
        <v>6</v>
      </c>
      <c r="I31" s="9" t="s">
        <v>42</v>
      </c>
      <c r="J31" s="10"/>
      <c r="K31" s="6"/>
      <c r="L31" s="23"/>
      <c r="M31" s="23"/>
      <c r="N31" s="23"/>
      <c r="O31" s="6"/>
      <c r="P31" s="6"/>
      <c r="Q31" s="6"/>
      <c r="R31" s="7">
        <f t="shared" si="20"/>
        <v>0</v>
      </c>
      <c r="S31" s="7">
        <v>0</v>
      </c>
      <c r="T31" s="7">
        <v>0</v>
      </c>
      <c r="U31" s="7">
        <v>0</v>
      </c>
      <c r="V31" s="13">
        <v>0</v>
      </c>
      <c r="W31" s="13">
        <v>1.5</v>
      </c>
      <c r="X31" s="7"/>
      <c r="Y31" s="7"/>
      <c r="Z31" s="7">
        <v>0</v>
      </c>
      <c r="AA31" s="7">
        <v>0</v>
      </c>
      <c r="AB31" s="13"/>
      <c r="AC31" s="13"/>
      <c r="AD31" s="13">
        <v>3</v>
      </c>
      <c r="AE31" s="13">
        <v>2</v>
      </c>
      <c r="AF31" s="7">
        <f t="shared" si="0"/>
        <v>6.5</v>
      </c>
      <c r="AG31" s="6">
        <f t="shared" si="22"/>
        <v>12.5</v>
      </c>
      <c r="AH31" s="35"/>
      <c r="AI31" s="58">
        <f t="shared" si="1"/>
        <v>0</v>
      </c>
      <c r="AJ31" s="58">
        <f t="shared" si="2"/>
        <v>0</v>
      </c>
      <c r="AK31" s="58">
        <f t="shared" si="3"/>
        <v>11</v>
      </c>
      <c r="AL31" s="58">
        <f t="shared" si="7"/>
        <v>1.5</v>
      </c>
      <c r="AM31" s="58"/>
      <c r="AO31" s="14">
        <f t="shared" si="4"/>
        <v>0</v>
      </c>
      <c r="AP31" s="14">
        <f t="shared" si="5"/>
        <v>0</v>
      </c>
      <c r="AQ31" s="14">
        <f t="shared" si="6"/>
        <v>0.32999340013199735</v>
      </c>
      <c r="AR31" s="14">
        <f t="shared" si="8"/>
        <v>3.3581538213551719E-2</v>
      </c>
      <c r="AS31" s="14"/>
      <c r="AT31" s="42"/>
      <c r="AU31" s="40">
        <f t="shared" si="9"/>
        <v>0</v>
      </c>
      <c r="AV31" s="40">
        <f t="shared" si="10"/>
        <v>0</v>
      </c>
      <c r="AW31" s="40">
        <f t="shared" si="11"/>
        <v>1</v>
      </c>
      <c r="AX31" s="40">
        <f t="shared" si="12"/>
        <v>0</v>
      </c>
      <c r="AY31" s="40"/>
      <c r="AZ31" s="45"/>
      <c r="BA31" s="40" t="str">
        <f t="shared" si="13"/>
        <v>Not</v>
      </c>
      <c r="BB31" s="40" t="str">
        <f t="shared" si="14"/>
        <v>Not</v>
      </c>
      <c r="BC31" s="40" t="str">
        <f t="shared" si="15"/>
        <v>Weak</v>
      </c>
      <c r="BD31" s="40" t="str">
        <f t="shared" si="16"/>
        <v>Not</v>
      </c>
      <c r="BE31" s="40"/>
      <c r="BG31">
        <f t="shared" si="17"/>
        <v>0</v>
      </c>
      <c r="BH31">
        <f t="shared" si="18"/>
        <v>1</v>
      </c>
      <c r="BI31">
        <f t="shared" si="19"/>
        <v>1</v>
      </c>
    </row>
    <row r="32" spans="1:61" x14ac:dyDescent="0.25">
      <c r="A32" s="67">
        <v>222210005101069</v>
      </c>
      <c r="B32" s="65" t="s">
        <v>78</v>
      </c>
      <c r="C32" s="6"/>
      <c r="D32" s="8">
        <v>0</v>
      </c>
      <c r="E32" s="9">
        <v>6</v>
      </c>
      <c r="F32" s="10">
        <v>0</v>
      </c>
      <c r="G32" s="51">
        <f t="shared" si="21"/>
        <v>6</v>
      </c>
      <c r="H32" s="6">
        <v>8</v>
      </c>
      <c r="I32" s="9">
        <v>3</v>
      </c>
      <c r="J32" s="10"/>
      <c r="K32" s="6"/>
      <c r="L32" s="23"/>
      <c r="M32" s="23"/>
      <c r="N32" s="23"/>
      <c r="O32" s="6"/>
      <c r="P32" s="6"/>
      <c r="Q32" s="6"/>
      <c r="R32" s="7">
        <f t="shared" si="20"/>
        <v>3</v>
      </c>
      <c r="S32" s="7"/>
      <c r="T32" s="7"/>
      <c r="U32" s="7"/>
      <c r="V32" s="13">
        <v>0</v>
      </c>
      <c r="W32" s="13">
        <v>1</v>
      </c>
      <c r="X32" s="7">
        <v>2</v>
      </c>
      <c r="Y32" s="7">
        <v>2</v>
      </c>
      <c r="Z32" s="7">
        <v>0</v>
      </c>
      <c r="AA32" s="7">
        <v>0</v>
      </c>
      <c r="AB32" s="13">
        <v>0</v>
      </c>
      <c r="AC32" s="13">
        <v>0</v>
      </c>
      <c r="AD32" s="13">
        <v>0</v>
      </c>
      <c r="AE32" s="13">
        <v>4</v>
      </c>
      <c r="AF32" s="7">
        <f t="shared" si="0"/>
        <v>9</v>
      </c>
      <c r="AG32" s="6">
        <f t="shared" si="22"/>
        <v>26</v>
      </c>
      <c r="AH32" s="35"/>
      <c r="AI32" s="58">
        <f t="shared" si="1"/>
        <v>0</v>
      </c>
      <c r="AJ32" s="58">
        <f t="shared" si="2"/>
        <v>0</v>
      </c>
      <c r="AK32" s="58">
        <f t="shared" si="3"/>
        <v>18</v>
      </c>
      <c r="AL32" s="58">
        <f t="shared" si="7"/>
        <v>8</v>
      </c>
      <c r="AM32" s="58"/>
      <c r="AO32" s="14">
        <f t="shared" si="4"/>
        <v>0</v>
      </c>
      <c r="AP32" s="14">
        <f t="shared" si="5"/>
        <v>0</v>
      </c>
      <c r="AQ32" s="14">
        <f t="shared" si="6"/>
        <v>0.53998920021599561</v>
      </c>
      <c r="AR32" s="14">
        <f t="shared" si="8"/>
        <v>0.1791015371389425</v>
      </c>
      <c r="AS32" s="14"/>
      <c r="AT32" s="42"/>
      <c r="AU32" s="40">
        <f t="shared" si="9"/>
        <v>0</v>
      </c>
      <c r="AV32" s="40">
        <f t="shared" si="10"/>
        <v>0</v>
      </c>
      <c r="AW32" s="40">
        <f t="shared" si="11"/>
        <v>2</v>
      </c>
      <c r="AX32" s="40">
        <f t="shared" si="12"/>
        <v>0</v>
      </c>
      <c r="AY32" s="40"/>
      <c r="AZ32" s="45"/>
      <c r="BA32" s="40" t="str">
        <f t="shared" si="13"/>
        <v>Not</v>
      </c>
      <c r="BB32" s="40" t="str">
        <f t="shared" si="14"/>
        <v>Not</v>
      </c>
      <c r="BC32" s="40" t="str">
        <f t="shared" si="15"/>
        <v>Att</v>
      </c>
      <c r="BD32" s="40" t="str">
        <f>IF(AX32=2,"Att", (IF(AX32=0,"Not","Weak")))</f>
        <v>Not</v>
      </c>
      <c r="BE32" s="40"/>
      <c r="BG32">
        <f t="shared" si="17"/>
        <v>0</v>
      </c>
      <c r="BH32">
        <f t="shared" si="18"/>
        <v>2</v>
      </c>
      <c r="BI32">
        <f t="shared" si="19"/>
        <v>2</v>
      </c>
    </row>
    <row r="33" spans="1:61" x14ac:dyDescent="0.25">
      <c r="A33" s="67">
        <v>222220005101002</v>
      </c>
      <c r="B33" s="65" t="s">
        <v>79</v>
      </c>
      <c r="C33" s="30"/>
      <c r="D33" s="54">
        <v>1.5</v>
      </c>
      <c r="E33" s="54">
        <v>9</v>
      </c>
      <c r="F33" s="54">
        <v>5</v>
      </c>
      <c r="G33" s="51">
        <f>LARGE(D33:F33,1)+LARGE(D33:F33,2)</f>
        <v>14</v>
      </c>
      <c r="H33" s="54">
        <v>9</v>
      </c>
      <c r="I33" s="54">
        <v>14.5</v>
      </c>
      <c r="J33" s="54"/>
      <c r="K33" s="54"/>
      <c r="L33" s="54"/>
      <c r="M33" s="54"/>
      <c r="N33" s="54"/>
      <c r="O33" s="54"/>
      <c r="P33" s="54"/>
      <c r="Q33" s="54"/>
      <c r="R33" s="37">
        <f>SUM(I33:P33)</f>
        <v>14.5</v>
      </c>
      <c r="S33" s="31">
        <v>1</v>
      </c>
      <c r="T33" s="31">
        <v>4</v>
      </c>
      <c r="U33" s="31">
        <v>0</v>
      </c>
      <c r="V33" s="13"/>
      <c r="W33" s="13"/>
      <c r="X33" s="31">
        <v>6</v>
      </c>
      <c r="Y33" s="31">
        <v>4</v>
      </c>
      <c r="Z33" s="31">
        <v>5</v>
      </c>
      <c r="AA33" s="31">
        <v>0</v>
      </c>
      <c r="AB33" s="13"/>
      <c r="AC33" s="13"/>
      <c r="AD33" s="13">
        <v>6</v>
      </c>
      <c r="AE33" s="13">
        <v>4</v>
      </c>
      <c r="AF33" s="31">
        <f t="shared" si="0"/>
        <v>30</v>
      </c>
      <c r="AG33" s="6">
        <f t="shared" si="22"/>
        <v>67.5</v>
      </c>
      <c r="AH33" s="35"/>
      <c r="AI33" s="59">
        <f t="shared" si="1"/>
        <v>5</v>
      </c>
      <c r="AJ33" s="59">
        <f t="shared" si="2"/>
        <v>5</v>
      </c>
      <c r="AK33" s="59">
        <f t="shared" si="3"/>
        <v>33</v>
      </c>
      <c r="AL33" s="58">
        <f t="shared" si="7"/>
        <v>26</v>
      </c>
      <c r="AM33" s="59"/>
      <c r="AO33" s="55">
        <f t="shared" si="4"/>
        <v>0.37499531255859297</v>
      </c>
      <c r="AP33" s="55">
        <f t="shared" si="5"/>
        <v>0.57689423221146641</v>
      </c>
      <c r="AQ33" s="55">
        <f t="shared" si="6"/>
        <v>0.98998020039599199</v>
      </c>
      <c r="AR33" s="14">
        <f t="shared" si="8"/>
        <v>0.5820799957015631</v>
      </c>
      <c r="AS33" s="55"/>
      <c r="AT33" s="42"/>
      <c r="AU33" s="56">
        <f t="shared" si="9"/>
        <v>1</v>
      </c>
      <c r="AV33" s="56">
        <f t="shared" si="10"/>
        <v>2</v>
      </c>
      <c r="AW33" s="56">
        <f t="shared" si="11"/>
        <v>2</v>
      </c>
      <c r="AX33" s="40">
        <f t="shared" si="12"/>
        <v>2</v>
      </c>
      <c r="AY33" s="56"/>
      <c r="AZ33" s="45"/>
      <c r="BA33" s="56" t="str">
        <f t="shared" si="13"/>
        <v>Weak</v>
      </c>
      <c r="BB33" s="56" t="str">
        <f t="shared" si="14"/>
        <v>Att</v>
      </c>
      <c r="BC33" s="56" t="str">
        <f t="shared" si="15"/>
        <v>Att</v>
      </c>
      <c r="BD33" s="40" t="str">
        <f t="shared" si="16"/>
        <v>Att</v>
      </c>
      <c r="BE33" s="56"/>
      <c r="BG33">
        <f t="shared" si="17"/>
        <v>3</v>
      </c>
      <c r="BH33">
        <f t="shared" si="18"/>
        <v>4</v>
      </c>
      <c r="BI33">
        <f t="shared" si="19"/>
        <v>2</v>
      </c>
    </row>
    <row r="34" spans="1:61" x14ac:dyDescent="0.25">
      <c r="A34" s="67">
        <v>222220005101003</v>
      </c>
      <c r="B34" s="65" t="s">
        <v>80</v>
      </c>
      <c r="C34" s="6"/>
      <c r="D34" s="8">
        <v>0</v>
      </c>
      <c r="E34" s="9">
        <v>4</v>
      </c>
      <c r="F34" s="10">
        <v>0</v>
      </c>
      <c r="G34" s="51">
        <f t="shared" si="21"/>
        <v>4</v>
      </c>
      <c r="H34" s="6">
        <v>8</v>
      </c>
      <c r="I34" s="9">
        <v>4</v>
      </c>
      <c r="J34" s="10"/>
      <c r="K34" s="6"/>
      <c r="L34" s="23"/>
      <c r="M34" s="23"/>
      <c r="N34" s="23"/>
      <c r="O34" s="6"/>
      <c r="P34" s="6"/>
      <c r="Q34" s="6"/>
      <c r="R34" s="7">
        <f t="shared" si="20"/>
        <v>4</v>
      </c>
      <c r="S34" s="7"/>
      <c r="T34" s="7"/>
      <c r="U34" s="7">
        <v>0</v>
      </c>
      <c r="V34" s="13"/>
      <c r="W34" s="13"/>
      <c r="X34" s="7"/>
      <c r="Y34" s="7"/>
      <c r="Z34" s="7"/>
      <c r="AA34" s="7"/>
      <c r="AB34" s="13"/>
      <c r="AC34" s="13"/>
      <c r="AD34" s="13"/>
      <c r="AE34" s="13"/>
      <c r="AF34" s="7">
        <f t="shared" si="0"/>
        <v>0</v>
      </c>
      <c r="AG34" s="6">
        <f t="shared" si="22"/>
        <v>16</v>
      </c>
      <c r="AH34" s="35"/>
      <c r="AI34" s="58">
        <f t="shared" si="1"/>
        <v>0</v>
      </c>
      <c r="AJ34" s="58">
        <f t="shared" si="2"/>
        <v>0</v>
      </c>
      <c r="AK34" s="58">
        <f t="shared" si="3"/>
        <v>12</v>
      </c>
      <c r="AL34" s="58">
        <f>MIN(SUMIF($D$14:$AE$14,I$6,$D34:$AE34), 100)</f>
        <v>4</v>
      </c>
      <c r="AM34" s="58"/>
      <c r="AO34" s="14">
        <f t="shared" si="4"/>
        <v>0</v>
      </c>
      <c r="AP34" s="14">
        <f t="shared" si="5"/>
        <v>0</v>
      </c>
      <c r="AQ34" s="14">
        <f t="shared" si="6"/>
        <v>0.35999280014399709</v>
      </c>
      <c r="AR34" s="14">
        <f t="shared" si="8"/>
        <v>8.9550768569471251E-2</v>
      </c>
      <c r="AS34" s="14"/>
      <c r="AT34" s="42"/>
      <c r="AU34" s="40">
        <f t="shared" si="9"/>
        <v>0</v>
      </c>
      <c r="AV34" s="40">
        <f t="shared" si="10"/>
        <v>0</v>
      </c>
      <c r="AW34" s="40">
        <f t="shared" si="11"/>
        <v>1</v>
      </c>
      <c r="AX34" s="40">
        <f t="shared" si="12"/>
        <v>0</v>
      </c>
      <c r="AY34" s="40"/>
      <c r="AZ34" s="45"/>
      <c r="BA34" s="40" t="str">
        <f t="shared" si="13"/>
        <v>Not</v>
      </c>
      <c r="BB34" s="40" t="str">
        <f t="shared" si="14"/>
        <v>Not</v>
      </c>
      <c r="BC34" s="40" t="str">
        <f t="shared" si="15"/>
        <v>Weak</v>
      </c>
      <c r="BD34" s="40" t="str">
        <f t="shared" si="16"/>
        <v>Not</v>
      </c>
      <c r="BE34" s="40"/>
      <c r="BG34">
        <f t="shared" si="17"/>
        <v>0</v>
      </c>
      <c r="BH34">
        <f t="shared" si="18"/>
        <v>1</v>
      </c>
      <c r="BI34">
        <f t="shared" si="19"/>
        <v>1</v>
      </c>
    </row>
    <row r="35" spans="1:61" x14ac:dyDescent="0.25">
      <c r="A35" s="67">
        <v>222220005101004</v>
      </c>
      <c r="B35" s="65" t="s">
        <v>81</v>
      </c>
      <c r="C35" s="6"/>
      <c r="D35" s="8">
        <v>0.5</v>
      </c>
      <c r="E35" s="9">
        <v>9</v>
      </c>
      <c r="F35" s="10">
        <v>5</v>
      </c>
      <c r="G35" s="51">
        <f t="shared" si="21"/>
        <v>14</v>
      </c>
      <c r="H35" s="6">
        <v>9</v>
      </c>
      <c r="I35" s="9">
        <v>12</v>
      </c>
      <c r="J35" s="10"/>
      <c r="K35" s="6"/>
      <c r="L35" s="23"/>
      <c r="M35" s="23"/>
      <c r="N35" s="23"/>
      <c r="O35" s="6"/>
      <c r="P35" s="6"/>
      <c r="Q35" s="6"/>
      <c r="R35" s="7">
        <f t="shared" si="20"/>
        <v>12</v>
      </c>
      <c r="S35" s="7">
        <v>1</v>
      </c>
      <c r="T35" s="7">
        <v>0</v>
      </c>
      <c r="U35" s="7">
        <v>0</v>
      </c>
      <c r="V35" s="13"/>
      <c r="W35" s="13"/>
      <c r="X35" s="7"/>
      <c r="Y35" s="7"/>
      <c r="Z35" s="7">
        <v>5</v>
      </c>
      <c r="AA35" s="7">
        <v>5</v>
      </c>
      <c r="AB35" s="13">
        <v>0</v>
      </c>
      <c r="AC35" s="13">
        <v>2</v>
      </c>
      <c r="AD35" s="13">
        <v>1.5</v>
      </c>
      <c r="AE35" s="13">
        <v>2</v>
      </c>
      <c r="AF35" s="7">
        <f t="shared" si="0"/>
        <v>16.5</v>
      </c>
      <c r="AG35" s="6">
        <f t="shared" si="22"/>
        <v>51.5</v>
      </c>
      <c r="AH35" s="35"/>
      <c r="AI35" s="58">
        <f t="shared" si="1"/>
        <v>7</v>
      </c>
      <c r="AJ35" s="58">
        <f t="shared" si="2"/>
        <v>1</v>
      </c>
      <c r="AK35" s="58">
        <f t="shared" si="3"/>
        <v>31.5</v>
      </c>
      <c r="AL35" s="58">
        <f t="shared" si="7"/>
        <v>12.5</v>
      </c>
      <c r="AM35" s="58"/>
      <c r="AO35" s="14">
        <f t="shared" si="4"/>
        <v>0.52499343758203021</v>
      </c>
      <c r="AP35" s="14">
        <f t="shared" si="5"/>
        <v>0.11537884644229328</v>
      </c>
      <c r="AQ35" s="14">
        <f t="shared" si="6"/>
        <v>0.94498110037799232</v>
      </c>
      <c r="AR35" s="14">
        <f t="shared" si="8"/>
        <v>0.27984615177959765</v>
      </c>
      <c r="AS35" s="14"/>
      <c r="AT35" s="42"/>
      <c r="AU35" s="40">
        <f t="shared" si="9"/>
        <v>2</v>
      </c>
      <c r="AV35" s="40">
        <f t="shared" si="10"/>
        <v>0</v>
      </c>
      <c r="AW35" s="40">
        <f t="shared" si="11"/>
        <v>2</v>
      </c>
      <c r="AX35" s="40">
        <f t="shared" si="12"/>
        <v>1</v>
      </c>
      <c r="AY35" s="40"/>
      <c r="AZ35" s="45"/>
      <c r="BA35" s="40" t="str">
        <f t="shared" si="13"/>
        <v>Att</v>
      </c>
      <c r="BB35" s="40" t="str">
        <f t="shared" si="14"/>
        <v>Not</v>
      </c>
      <c r="BC35" s="40" t="str">
        <f t="shared" si="15"/>
        <v>Att</v>
      </c>
      <c r="BD35" s="40" t="str">
        <f t="shared" si="16"/>
        <v>Weak</v>
      </c>
      <c r="BE35" s="40"/>
      <c r="BG35">
        <f t="shared" si="17"/>
        <v>3</v>
      </c>
      <c r="BH35">
        <f t="shared" si="18"/>
        <v>2</v>
      </c>
      <c r="BI35">
        <f t="shared" si="19"/>
        <v>2</v>
      </c>
    </row>
    <row r="36" spans="1:61" x14ac:dyDescent="0.25">
      <c r="A36" s="67">
        <v>222220005101005</v>
      </c>
      <c r="B36" s="65" t="s">
        <v>82</v>
      </c>
      <c r="C36" s="29"/>
      <c r="D36" s="54">
        <v>0</v>
      </c>
      <c r="E36" s="54">
        <v>3</v>
      </c>
      <c r="F36" s="54">
        <v>0</v>
      </c>
      <c r="G36" s="51">
        <f t="shared" si="21"/>
        <v>3</v>
      </c>
      <c r="H36" s="54">
        <v>8</v>
      </c>
      <c r="I36" s="54">
        <v>1.5</v>
      </c>
      <c r="J36" s="54"/>
      <c r="K36" s="54"/>
      <c r="L36" s="54"/>
      <c r="M36" s="54"/>
      <c r="N36" s="54"/>
      <c r="O36" s="54"/>
      <c r="P36" s="54"/>
      <c r="Q36" s="54"/>
      <c r="R36" s="37">
        <f>SUM(I36:P36)</f>
        <v>1.5</v>
      </c>
      <c r="S36" s="7">
        <v>0</v>
      </c>
      <c r="T36" s="7">
        <v>0</v>
      </c>
      <c r="U36" s="7">
        <v>0</v>
      </c>
      <c r="V36" s="13"/>
      <c r="W36" s="13"/>
      <c r="X36" s="7"/>
      <c r="Y36" s="7"/>
      <c r="Z36" s="7">
        <v>0</v>
      </c>
      <c r="AA36" s="7">
        <v>0</v>
      </c>
      <c r="AB36" s="13">
        <v>0</v>
      </c>
      <c r="AC36" s="13">
        <v>2</v>
      </c>
      <c r="AD36" s="13">
        <v>0</v>
      </c>
      <c r="AE36" s="13">
        <v>1</v>
      </c>
      <c r="AF36" s="7">
        <f t="shared" si="0"/>
        <v>3</v>
      </c>
      <c r="AG36" s="6">
        <f t="shared" si="22"/>
        <v>15.5</v>
      </c>
      <c r="AH36" s="35"/>
      <c r="AI36" s="59">
        <f t="shared" si="1"/>
        <v>2</v>
      </c>
      <c r="AJ36" s="59">
        <f t="shared" si="2"/>
        <v>0</v>
      </c>
      <c r="AK36" s="59">
        <f t="shared" si="3"/>
        <v>12</v>
      </c>
      <c r="AL36" s="58">
        <f t="shared" si="7"/>
        <v>1.5</v>
      </c>
      <c r="AM36" s="59"/>
      <c r="AO36" s="55">
        <f t="shared" si="4"/>
        <v>0.14999812502343721</v>
      </c>
      <c r="AP36" s="55">
        <f t="shared" si="5"/>
        <v>0</v>
      </c>
      <c r="AQ36" s="55">
        <f t="shared" si="6"/>
        <v>0.35999280014399709</v>
      </c>
      <c r="AR36" s="14">
        <f t="shared" si="8"/>
        <v>3.3581538213551719E-2</v>
      </c>
      <c r="AS36" s="55"/>
      <c r="AT36" s="42"/>
      <c r="AU36" s="56">
        <f t="shared" si="9"/>
        <v>0</v>
      </c>
      <c r="AV36" s="56">
        <f t="shared" si="10"/>
        <v>0</v>
      </c>
      <c r="AW36" s="56">
        <f t="shared" si="11"/>
        <v>1</v>
      </c>
      <c r="AX36" s="40">
        <f t="shared" si="12"/>
        <v>0</v>
      </c>
      <c r="AY36" s="56"/>
      <c r="AZ36" s="45"/>
      <c r="BA36" s="56" t="str">
        <f t="shared" si="13"/>
        <v>Not</v>
      </c>
      <c r="BB36" s="56" t="str">
        <f t="shared" si="14"/>
        <v>Not</v>
      </c>
      <c r="BC36" s="56" t="str">
        <f t="shared" si="15"/>
        <v>Weak</v>
      </c>
      <c r="BD36" s="40" t="str">
        <f t="shared" si="16"/>
        <v>Not</v>
      </c>
      <c r="BE36" s="56"/>
      <c r="BG36">
        <f t="shared" si="17"/>
        <v>0</v>
      </c>
      <c r="BH36">
        <f t="shared" si="18"/>
        <v>1</v>
      </c>
      <c r="BI36">
        <f t="shared" si="19"/>
        <v>1</v>
      </c>
    </row>
    <row r="37" spans="1:61" ht="12.75" customHeight="1" x14ac:dyDescent="0.25">
      <c r="A37" s="67">
        <v>222220005101006</v>
      </c>
      <c r="B37" s="65" t="s">
        <v>83</v>
      </c>
      <c r="C37" s="6"/>
      <c r="D37" s="8">
        <v>2</v>
      </c>
      <c r="E37" s="9">
        <v>7</v>
      </c>
      <c r="F37" s="10">
        <v>0</v>
      </c>
      <c r="G37" s="51">
        <f t="shared" si="21"/>
        <v>9</v>
      </c>
      <c r="H37" s="6">
        <v>8</v>
      </c>
      <c r="I37" s="9">
        <v>7</v>
      </c>
      <c r="J37" s="10"/>
      <c r="K37" s="6"/>
      <c r="L37" s="23"/>
      <c r="M37" s="23"/>
      <c r="N37" s="23"/>
      <c r="O37" s="6"/>
      <c r="P37" s="6"/>
      <c r="Q37" s="6"/>
      <c r="R37" s="7">
        <f t="shared" si="20"/>
        <v>7</v>
      </c>
      <c r="S37" s="7">
        <v>0</v>
      </c>
      <c r="T37" s="7"/>
      <c r="U37" s="7">
        <v>0</v>
      </c>
      <c r="V37" s="13"/>
      <c r="W37" s="13"/>
      <c r="X37" s="7">
        <v>2</v>
      </c>
      <c r="Y37" s="7">
        <v>2</v>
      </c>
      <c r="Z37" s="7"/>
      <c r="AA37" s="7"/>
      <c r="AB37" s="13">
        <v>0</v>
      </c>
      <c r="AC37" s="13">
        <v>0</v>
      </c>
      <c r="AD37" s="13">
        <v>2</v>
      </c>
      <c r="AE37" s="13">
        <v>3</v>
      </c>
      <c r="AF37" s="7">
        <f t="shared" si="0"/>
        <v>9</v>
      </c>
      <c r="AG37" s="6">
        <f t="shared" ref="AG37:AG72" si="23">SUM(C37,G37,H37,R37,AF37)</f>
        <v>33</v>
      </c>
      <c r="AH37" s="35"/>
      <c r="AI37" s="58">
        <f t="shared" si="1"/>
        <v>0</v>
      </c>
      <c r="AJ37" s="58">
        <f t="shared" si="2"/>
        <v>0</v>
      </c>
      <c r="AK37" s="58">
        <f t="shared" si="3"/>
        <v>20</v>
      </c>
      <c r="AL37" s="58">
        <f t="shared" si="7"/>
        <v>13</v>
      </c>
      <c r="AM37" s="58"/>
      <c r="AO37" s="14">
        <f t="shared" si="4"/>
        <v>0</v>
      </c>
      <c r="AP37" s="14">
        <f t="shared" si="5"/>
        <v>0</v>
      </c>
      <c r="AQ37" s="14">
        <f t="shared" si="6"/>
        <v>0.5999880002399951</v>
      </c>
      <c r="AR37" s="14">
        <f t="shared" si="8"/>
        <v>0.29103999785078155</v>
      </c>
      <c r="AS37" s="14"/>
      <c r="AT37" s="42"/>
      <c r="AU37" s="40">
        <f t="shared" si="9"/>
        <v>0</v>
      </c>
      <c r="AV37" s="40">
        <f t="shared" si="10"/>
        <v>0</v>
      </c>
      <c r="AW37" s="40">
        <f t="shared" si="11"/>
        <v>2</v>
      </c>
      <c r="AX37" s="40">
        <f t="shared" si="12"/>
        <v>1</v>
      </c>
      <c r="AY37" s="40"/>
      <c r="AZ37" s="45"/>
      <c r="BA37" s="40" t="str">
        <f t="shared" si="13"/>
        <v>Not</v>
      </c>
      <c r="BB37" s="40" t="str">
        <f t="shared" si="14"/>
        <v>Not</v>
      </c>
      <c r="BC37" s="40" t="str">
        <f t="shared" si="15"/>
        <v>Att</v>
      </c>
      <c r="BD37" s="40" t="str">
        <f t="shared" si="16"/>
        <v>Weak</v>
      </c>
      <c r="BE37" s="40"/>
      <c r="BG37">
        <f t="shared" si="17"/>
        <v>1</v>
      </c>
      <c r="BH37">
        <f t="shared" si="18"/>
        <v>2</v>
      </c>
      <c r="BI37">
        <f t="shared" si="19"/>
        <v>2</v>
      </c>
    </row>
    <row r="38" spans="1:61" x14ac:dyDescent="0.25">
      <c r="A38" s="67">
        <v>222220005101007</v>
      </c>
      <c r="B38" s="65" t="s">
        <v>84</v>
      </c>
      <c r="C38" s="6"/>
      <c r="D38" s="8">
        <v>0</v>
      </c>
      <c r="E38" s="9">
        <v>0</v>
      </c>
      <c r="F38" s="10">
        <v>5</v>
      </c>
      <c r="G38" s="36">
        <f t="shared" ref="G38:G71" si="24">LARGE(D38:F38,1)+LARGE(D38:F38,2)</f>
        <v>5</v>
      </c>
      <c r="H38" s="6">
        <v>8</v>
      </c>
      <c r="I38" s="9">
        <v>2</v>
      </c>
      <c r="J38" s="10"/>
      <c r="K38" s="6"/>
      <c r="L38" s="23"/>
      <c r="M38" s="23"/>
      <c r="N38" s="23"/>
      <c r="O38" s="6"/>
      <c r="P38" s="6"/>
      <c r="Q38" s="6"/>
      <c r="R38" s="7">
        <f t="shared" si="20"/>
        <v>2</v>
      </c>
      <c r="S38" s="7"/>
      <c r="T38" s="7"/>
      <c r="U38" s="7"/>
      <c r="V38" s="13"/>
      <c r="W38" s="13"/>
      <c r="X38" s="7">
        <v>2</v>
      </c>
      <c r="Y38" s="7">
        <v>2</v>
      </c>
      <c r="Z38" s="7">
        <v>0</v>
      </c>
      <c r="AA38" s="7">
        <v>0</v>
      </c>
      <c r="AB38" s="13"/>
      <c r="AC38" s="13">
        <v>0</v>
      </c>
      <c r="AD38" s="13">
        <v>1</v>
      </c>
      <c r="AE38" s="13">
        <v>1</v>
      </c>
      <c r="AF38" s="7">
        <f t="shared" si="0"/>
        <v>6</v>
      </c>
      <c r="AG38" s="6">
        <f t="shared" si="23"/>
        <v>21</v>
      </c>
      <c r="AH38" s="35"/>
      <c r="AI38" s="58">
        <f t="shared" si="1"/>
        <v>5</v>
      </c>
      <c r="AJ38" s="58">
        <f t="shared" si="2"/>
        <v>0</v>
      </c>
      <c r="AK38" s="58">
        <f t="shared" si="3"/>
        <v>10</v>
      </c>
      <c r="AL38" s="58">
        <f t="shared" si="7"/>
        <v>6</v>
      </c>
      <c r="AM38" s="58"/>
      <c r="AO38" s="14">
        <f t="shared" si="4"/>
        <v>0.37499531255859297</v>
      </c>
      <c r="AP38" s="14">
        <f t="shared" si="5"/>
        <v>0</v>
      </c>
      <c r="AQ38" s="14">
        <f t="shared" si="6"/>
        <v>0.29999400011999755</v>
      </c>
      <c r="AR38" s="14">
        <f t="shared" si="8"/>
        <v>0.13432615285420688</v>
      </c>
      <c r="AS38" s="14"/>
      <c r="AT38" s="42"/>
      <c r="AU38" s="40">
        <f t="shared" si="9"/>
        <v>1</v>
      </c>
      <c r="AV38" s="40">
        <f t="shared" si="10"/>
        <v>0</v>
      </c>
      <c r="AW38" s="40">
        <f t="shared" si="11"/>
        <v>1</v>
      </c>
      <c r="AX38" s="40">
        <f t="shared" si="12"/>
        <v>0</v>
      </c>
      <c r="AY38" s="40"/>
      <c r="AZ38" s="45"/>
      <c r="BA38" s="40" t="str">
        <f t="shared" si="13"/>
        <v>Weak</v>
      </c>
      <c r="BB38" s="40" t="str">
        <f t="shared" si="14"/>
        <v>Not</v>
      </c>
      <c r="BC38" s="40" t="str">
        <f t="shared" si="15"/>
        <v>Weak</v>
      </c>
      <c r="BD38" s="40" t="str">
        <f t="shared" si="16"/>
        <v>Not</v>
      </c>
      <c r="BE38" s="40"/>
      <c r="BG38">
        <f t="shared" si="17"/>
        <v>1</v>
      </c>
      <c r="BH38">
        <f t="shared" si="18"/>
        <v>1</v>
      </c>
      <c r="BI38">
        <f t="shared" si="19"/>
        <v>1</v>
      </c>
    </row>
    <row r="39" spans="1:61" x14ac:dyDescent="0.25">
      <c r="A39" s="67">
        <v>222220005101010</v>
      </c>
      <c r="B39" s="65" t="s">
        <v>85</v>
      </c>
      <c r="C39" s="6"/>
      <c r="D39" s="8">
        <v>0</v>
      </c>
      <c r="E39" s="9">
        <v>0</v>
      </c>
      <c r="F39" s="10">
        <v>0</v>
      </c>
      <c r="G39" s="36">
        <f t="shared" si="24"/>
        <v>0</v>
      </c>
      <c r="H39" s="6">
        <v>8</v>
      </c>
      <c r="I39" s="9">
        <v>0</v>
      </c>
      <c r="J39" s="10"/>
      <c r="K39" s="6"/>
      <c r="L39" s="23"/>
      <c r="M39" s="23"/>
      <c r="N39" s="23"/>
      <c r="O39" s="6"/>
      <c r="P39" s="6"/>
      <c r="Q39" s="6"/>
      <c r="R39" s="7">
        <f t="shared" si="20"/>
        <v>0</v>
      </c>
      <c r="S39" s="7">
        <v>0</v>
      </c>
      <c r="T39" s="7">
        <v>0</v>
      </c>
      <c r="U39" s="7"/>
      <c r="V39" s="13">
        <v>0</v>
      </c>
      <c r="W39" s="13">
        <v>0</v>
      </c>
      <c r="X39" s="7"/>
      <c r="Y39" s="7"/>
      <c r="Z39" s="7">
        <v>2</v>
      </c>
      <c r="AA39" s="7">
        <v>0</v>
      </c>
      <c r="AB39" s="13"/>
      <c r="AC39" s="13"/>
      <c r="AD39" s="13">
        <v>1.5</v>
      </c>
      <c r="AE39" s="13">
        <v>1</v>
      </c>
      <c r="AF39" s="7">
        <f t="shared" si="0"/>
        <v>4.5</v>
      </c>
      <c r="AG39" s="6">
        <f t="shared" si="23"/>
        <v>12.5</v>
      </c>
      <c r="AH39" s="35"/>
      <c r="AI39" s="58">
        <f t="shared" si="1"/>
        <v>0</v>
      </c>
      <c r="AJ39" s="58">
        <f t="shared" si="2"/>
        <v>0</v>
      </c>
      <c r="AK39" s="58">
        <f t="shared" si="3"/>
        <v>12.5</v>
      </c>
      <c r="AL39" s="58">
        <f t="shared" si="7"/>
        <v>0</v>
      </c>
      <c r="AM39" s="58"/>
      <c r="AO39" s="14">
        <f t="shared" si="4"/>
        <v>0</v>
      </c>
      <c r="AP39" s="14">
        <f t="shared" si="5"/>
        <v>0</v>
      </c>
      <c r="AQ39" s="14">
        <f t="shared" si="6"/>
        <v>0.37499250014999697</v>
      </c>
      <c r="AR39" s="14">
        <f t="shared" si="8"/>
        <v>0</v>
      </c>
      <c r="AS39" s="14"/>
      <c r="AT39" s="42"/>
      <c r="AU39" s="40">
        <f t="shared" si="9"/>
        <v>0</v>
      </c>
      <c r="AV39" s="40">
        <f t="shared" si="10"/>
        <v>0</v>
      </c>
      <c r="AW39" s="40">
        <f t="shared" si="11"/>
        <v>1</v>
      </c>
      <c r="AX39" s="40">
        <f t="shared" si="12"/>
        <v>0</v>
      </c>
      <c r="AY39" s="40"/>
      <c r="AZ39" s="45"/>
      <c r="BA39" s="40" t="str">
        <f t="shared" si="13"/>
        <v>Not</v>
      </c>
      <c r="BB39" s="40" t="str">
        <f t="shared" si="14"/>
        <v>Not</v>
      </c>
      <c r="BC39" s="40" t="str">
        <f t="shared" si="15"/>
        <v>Weak</v>
      </c>
      <c r="BD39" s="40" t="str">
        <f t="shared" si="16"/>
        <v>Not</v>
      </c>
      <c r="BE39" s="40"/>
      <c r="BG39">
        <f t="shared" si="17"/>
        <v>0</v>
      </c>
      <c r="BH39">
        <f t="shared" si="18"/>
        <v>1</v>
      </c>
      <c r="BI39">
        <f t="shared" si="19"/>
        <v>1</v>
      </c>
    </row>
    <row r="40" spans="1:61" x14ac:dyDescent="0.25">
      <c r="A40" s="67">
        <v>222220005101011</v>
      </c>
      <c r="B40" s="65" t="s">
        <v>86</v>
      </c>
      <c r="C40" s="6"/>
      <c r="D40" s="8">
        <v>0</v>
      </c>
      <c r="E40" s="9">
        <v>0</v>
      </c>
      <c r="F40" s="10">
        <v>0</v>
      </c>
      <c r="G40" s="36">
        <f t="shared" si="24"/>
        <v>0</v>
      </c>
      <c r="H40" s="6">
        <v>8</v>
      </c>
      <c r="I40" s="9">
        <v>0.5</v>
      </c>
      <c r="J40" s="10"/>
      <c r="K40" s="6"/>
      <c r="L40" s="23"/>
      <c r="M40" s="23"/>
      <c r="N40" s="23"/>
      <c r="O40" s="6"/>
      <c r="P40" s="6"/>
      <c r="Q40" s="6"/>
      <c r="R40" s="7">
        <f t="shared" si="20"/>
        <v>0.5</v>
      </c>
      <c r="S40" s="7">
        <v>0</v>
      </c>
      <c r="T40" s="7">
        <v>0</v>
      </c>
      <c r="U40" s="7">
        <v>0</v>
      </c>
      <c r="V40" s="13"/>
      <c r="W40" s="13"/>
      <c r="X40" s="7"/>
      <c r="Y40" s="7"/>
      <c r="Z40" s="7">
        <v>0</v>
      </c>
      <c r="AA40" s="7">
        <v>0</v>
      </c>
      <c r="AB40" s="13">
        <v>0</v>
      </c>
      <c r="AC40" s="13"/>
      <c r="AD40" s="13">
        <v>0</v>
      </c>
      <c r="AE40" s="13">
        <v>0</v>
      </c>
      <c r="AF40" s="7">
        <f t="shared" si="0"/>
        <v>0</v>
      </c>
      <c r="AG40" s="6">
        <f t="shared" si="23"/>
        <v>8.5</v>
      </c>
      <c r="AH40" s="35"/>
      <c r="AI40" s="58">
        <f t="shared" si="1"/>
        <v>0</v>
      </c>
      <c r="AJ40" s="58">
        <f t="shared" si="2"/>
        <v>0</v>
      </c>
      <c r="AK40" s="58">
        <f t="shared" si="3"/>
        <v>8</v>
      </c>
      <c r="AL40" s="58">
        <f t="shared" si="7"/>
        <v>0.5</v>
      </c>
      <c r="AM40" s="58"/>
      <c r="AO40" s="14">
        <f t="shared" si="4"/>
        <v>0</v>
      </c>
      <c r="AP40" s="14">
        <f t="shared" si="5"/>
        <v>0</v>
      </c>
      <c r="AQ40" s="14">
        <f t="shared" si="6"/>
        <v>0.23999520009599806</v>
      </c>
      <c r="AR40" s="14">
        <f t="shared" si="8"/>
        <v>1.1193846071183906E-2</v>
      </c>
      <c r="AS40" s="14"/>
      <c r="AT40" s="42"/>
      <c r="AU40" s="40">
        <f t="shared" si="9"/>
        <v>0</v>
      </c>
      <c r="AV40" s="40">
        <f t="shared" si="10"/>
        <v>0</v>
      </c>
      <c r="AW40" s="40">
        <f t="shared" si="11"/>
        <v>0</v>
      </c>
      <c r="AX40" s="40">
        <f t="shared" si="12"/>
        <v>0</v>
      </c>
      <c r="AY40" s="40"/>
      <c r="AZ40" s="45"/>
      <c r="BA40" s="40" t="str">
        <f t="shared" si="13"/>
        <v>Not</v>
      </c>
      <c r="BB40" s="40" t="str">
        <f t="shared" si="14"/>
        <v>Not</v>
      </c>
      <c r="BC40" s="40" t="str">
        <f t="shared" si="15"/>
        <v>Not</v>
      </c>
      <c r="BD40" s="40" t="str">
        <f t="shared" si="16"/>
        <v>Not</v>
      </c>
      <c r="BE40" s="40"/>
      <c r="BG40">
        <f t="shared" si="17"/>
        <v>0</v>
      </c>
      <c r="BH40">
        <f t="shared" si="18"/>
        <v>0</v>
      </c>
      <c r="BI40">
        <f t="shared" si="19"/>
        <v>0</v>
      </c>
    </row>
    <row r="41" spans="1:61" ht="12" customHeight="1" x14ac:dyDescent="0.25">
      <c r="A41" s="67">
        <v>222220005101012</v>
      </c>
      <c r="B41" s="65" t="s">
        <v>87</v>
      </c>
      <c r="C41" s="6"/>
      <c r="D41" s="8">
        <v>0</v>
      </c>
      <c r="E41" s="9">
        <v>5</v>
      </c>
      <c r="F41" s="10">
        <v>5</v>
      </c>
      <c r="G41" s="36">
        <f t="shared" si="24"/>
        <v>10</v>
      </c>
      <c r="H41" s="6">
        <v>8</v>
      </c>
      <c r="I41" s="9">
        <v>0</v>
      </c>
      <c r="J41" s="10"/>
      <c r="K41" s="6"/>
      <c r="L41" s="23"/>
      <c r="M41" s="23"/>
      <c r="N41" s="23"/>
      <c r="O41" s="6"/>
      <c r="P41" s="6"/>
      <c r="Q41" s="6"/>
      <c r="R41" s="7">
        <f t="shared" si="20"/>
        <v>0</v>
      </c>
      <c r="S41" s="7"/>
      <c r="T41" s="7"/>
      <c r="U41" s="7"/>
      <c r="V41" s="13"/>
      <c r="W41" s="13"/>
      <c r="X41" s="7"/>
      <c r="Y41" s="7"/>
      <c r="Z41" s="7">
        <v>0</v>
      </c>
      <c r="AA41" s="7"/>
      <c r="AB41" s="13"/>
      <c r="AC41" s="13"/>
      <c r="AD41" s="13">
        <v>0</v>
      </c>
      <c r="AE41" s="13"/>
      <c r="AF41" s="7">
        <f t="shared" si="0"/>
        <v>0</v>
      </c>
      <c r="AG41" s="6">
        <f t="shared" si="23"/>
        <v>18</v>
      </c>
      <c r="AH41" s="35"/>
      <c r="AI41" s="58">
        <f t="shared" si="1"/>
        <v>5</v>
      </c>
      <c r="AJ41" s="58">
        <f t="shared" si="2"/>
        <v>0</v>
      </c>
      <c r="AK41" s="58">
        <f t="shared" si="3"/>
        <v>13</v>
      </c>
      <c r="AL41" s="58">
        <f t="shared" si="7"/>
        <v>0</v>
      </c>
      <c r="AM41" s="58"/>
      <c r="AO41" s="14">
        <f t="shared" si="4"/>
        <v>0.37499531255859297</v>
      </c>
      <c r="AP41" s="14">
        <f t="shared" si="5"/>
        <v>0</v>
      </c>
      <c r="AQ41" s="14">
        <f t="shared" si="6"/>
        <v>0.38999220015599684</v>
      </c>
      <c r="AR41" s="14">
        <f t="shared" si="8"/>
        <v>0</v>
      </c>
      <c r="AS41" s="14"/>
      <c r="AT41" s="42"/>
      <c r="AU41" s="40">
        <f t="shared" si="9"/>
        <v>1</v>
      </c>
      <c r="AV41" s="40">
        <f t="shared" si="10"/>
        <v>0</v>
      </c>
      <c r="AW41" s="40">
        <f t="shared" si="11"/>
        <v>1</v>
      </c>
      <c r="AX41" s="40">
        <f t="shared" si="12"/>
        <v>0</v>
      </c>
      <c r="AY41" s="40"/>
      <c r="AZ41" s="45"/>
      <c r="BA41" s="40" t="str">
        <f t="shared" si="13"/>
        <v>Weak</v>
      </c>
      <c r="BB41" s="40" t="str">
        <f t="shared" si="14"/>
        <v>Not</v>
      </c>
      <c r="BC41" s="40" t="str">
        <f t="shared" si="15"/>
        <v>Weak</v>
      </c>
      <c r="BD41" s="40" t="str">
        <f t="shared" si="16"/>
        <v>Not</v>
      </c>
      <c r="BE41" s="40"/>
      <c r="BG41">
        <f t="shared" si="17"/>
        <v>1</v>
      </c>
      <c r="BH41">
        <f t="shared" si="18"/>
        <v>1</v>
      </c>
      <c r="BI41">
        <f t="shared" si="19"/>
        <v>1</v>
      </c>
    </row>
    <row r="42" spans="1:61" x14ac:dyDescent="0.25">
      <c r="A42" s="67">
        <v>222220005101013</v>
      </c>
      <c r="B42" s="65" t="s">
        <v>88</v>
      </c>
      <c r="C42" s="6"/>
      <c r="D42" s="8">
        <v>0</v>
      </c>
      <c r="E42" s="9">
        <v>7</v>
      </c>
      <c r="F42" s="10">
        <v>5</v>
      </c>
      <c r="G42" s="36">
        <f t="shared" si="24"/>
        <v>12</v>
      </c>
      <c r="H42" s="6">
        <v>8</v>
      </c>
      <c r="I42" s="9">
        <v>5</v>
      </c>
      <c r="J42" s="10"/>
      <c r="K42" s="6"/>
      <c r="L42" s="23"/>
      <c r="M42" s="23"/>
      <c r="N42" s="23"/>
      <c r="O42" s="6"/>
      <c r="P42" s="6"/>
      <c r="Q42" s="6"/>
      <c r="R42" s="7">
        <f t="shared" si="20"/>
        <v>5</v>
      </c>
      <c r="S42" s="7">
        <v>0</v>
      </c>
      <c r="T42" s="7">
        <v>0</v>
      </c>
      <c r="U42" s="7"/>
      <c r="V42" s="13"/>
      <c r="W42" s="13"/>
      <c r="X42" s="13">
        <v>2.5</v>
      </c>
      <c r="Y42" s="7">
        <v>2</v>
      </c>
      <c r="Z42" s="7">
        <v>2</v>
      </c>
      <c r="AA42" s="7">
        <v>0</v>
      </c>
      <c r="AB42" s="13"/>
      <c r="AC42" s="13"/>
      <c r="AD42" s="13">
        <v>0</v>
      </c>
      <c r="AE42" s="13">
        <v>1</v>
      </c>
      <c r="AF42" s="7">
        <f t="shared" si="0"/>
        <v>7.5</v>
      </c>
      <c r="AG42" s="6">
        <f t="shared" ref="AG42:AG49" si="25">SUM(C42,G42,H64,R42,AF42)</f>
        <v>32.5</v>
      </c>
      <c r="AH42" s="35"/>
      <c r="AI42" s="58">
        <f t="shared" si="1"/>
        <v>5</v>
      </c>
      <c r="AJ42" s="58">
        <f t="shared" si="2"/>
        <v>0</v>
      </c>
      <c r="AK42" s="58">
        <f t="shared" si="3"/>
        <v>18</v>
      </c>
      <c r="AL42" s="58">
        <f t="shared" si="7"/>
        <v>9.5</v>
      </c>
      <c r="AM42" s="58"/>
      <c r="AO42" s="14">
        <f t="shared" si="4"/>
        <v>0.37499531255859297</v>
      </c>
      <c r="AP42" s="14">
        <f t="shared" si="5"/>
        <v>0</v>
      </c>
      <c r="AQ42" s="14">
        <f t="shared" si="6"/>
        <v>0.53998920021599561</v>
      </c>
      <c r="AR42" s="14">
        <f t="shared" si="8"/>
        <v>0.2126830753524942</v>
      </c>
      <c r="AS42" s="14"/>
      <c r="AT42" s="42"/>
      <c r="AU42" s="40">
        <f t="shared" si="9"/>
        <v>1</v>
      </c>
      <c r="AV42" s="40">
        <f t="shared" si="10"/>
        <v>0</v>
      </c>
      <c r="AW42" s="40">
        <f t="shared" si="11"/>
        <v>2</v>
      </c>
      <c r="AX42" s="40">
        <f t="shared" si="12"/>
        <v>0</v>
      </c>
      <c r="AY42" s="40"/>
      <c r="AZ42" s="45"/>
      <c r="BA42" s="40" t="str">
        <f t="shared" si="13"/>
        <v>Weak</v>
      </c>
      <c r="BB42" s="40" t="str">
        <f t="shared" si="14"/>
        <v>Not</v>
      </c>
      <c r="BC42" s="40" t="str">
        <f t="shared" si="15"/>
        <v>Att</v>
      </c>
      <c r="BD42" s="40" t="str">
        <f t="shared" si="16"/>
        <v>Not</v>
      </c>
      <c r="BE42" s="40"/>
      <c r="BG42">
        <f t="shared" si="17"/>
        <v>1</v>
      </c>
      <c r="BH42">
        <f t="shared" si="18"/>
        <v>2</v>
      </c>
      <c r="BI42">
        <f t="shared" si="19"/>
        <v>2</v>
      </c>
    </row>
    <row r="43" spans="1:61" ht="29.1" customHeight="1" x14ac:dyDescent="0.25">
      <c r="A43" s="67">
        <v>222220005101014</v>
      </c>
      <c r="B43" s="68" t="s">
        <v>89</v>
      </c>
      <c r="C43" s="6"/>
      <c r="D43" s="8" t="s">
        <v>61</v>
      </c>
      <c r="E43" s="9">
        <v>5</v>
      </c>
      <c r="F43" s="10">
        <v>0</v>
      </c>
      <c r="G43" s="36">
        <f t="shared" si="24"/>
        <v>5</v>
      </c>
      <c r="H43" s="6">
        <v>9</v>
      </c>
      <c r="I43" s="9">
        <v>9</v>
      </c>
      <c r="J43" s="10"/>
      <c r="K43" s="6"/>
      <c r="L43" s="23"/>
      <c r="M43" s="23"/>
      <c r="N43" s="23"/>
      <c r="O43" s="6"/>
      <c r="P43" s="6"/>
      <c r="Q43" s="6"/>
      <c r="R43" s="7">
        <f t="shared" si="20"/>
        <v>9</v>
      </c>
      <c r="S43" s="7"/>
      <c r="T43" s="7"/>
      <c r="U43" s="7"/>
      <c r="V43" s="13"/>
      <c r="W43" s="13"/>
      <c r="X43" s="7">
        <v>2</v>
      </c>
      <c r="Y43" s="7">
        <v>2</v>
      </c>
      <c r="Z43" s="7">
        <v>5</v>
      </c>
      <c r="AA43" s="7">
        <v>2</v>
      </c>
      <c r="AB43" s="13"/>
      <c r="AC43" s="13">
        <v>0</v>
      </c>
      <c r="AD43" s="13">
        <v>1</v>
      </c>
      <c r="AE43" s="13">
        <v>4</v>
      </c>
      <c r="AF43" s="7">
        <f t="shared" si="0"/>
        <v>16</v>
      </c>
      <c r="AG43" s="6">
        <f t="shared" si="25"/>
        <v>38</v>
      </c>
      <c r="AH43" s="35"/>
      <c r="AI43" s="58">
        <f t="shared" si="1"/>
        <v>0</v>
      </c>
      <c r="AJ43" s="58">
        <f t="shared" si="2"/>
        <v>0</v>
      </c>
      <c r="AK43" s="58">
        <f t="shared" si="3"/>
        <v>26</v>
      </c>
      <c r="AL43" s="58">
        <f t="shared" si="7"/>
        <v>13</v>
      </c>
      <c r="AM43" s="58"/>
      <c r="AO43" s="14">
        <f t="shared" si="4"/>
        <v>0</v>
      </c>
      <c r="AP43" s="14">
        <f t="shared" si="5"/>
        <v>0</v>
      </c>
      <c r="AQ43" s="14">
        <f t="shared" si="6"/>
        <v>0.77998440031199368</v>
      </c>
      <c r="AR43" s="14">
        <f t="shared" si="8"/>
        <v>0.29103999785078155</v>
      </c>
      <c r="AS43" s="14"/>
      <c r="AT43" s="42"/>
      <c r="AU43" s="40">
        <f t="shared" si="9"/>
        <v>0</v>
      </c>
      <c r="AV43" s="40">
        <f t="shared" si="10"/>
        <v>0</v>
      </c>
      <c r="AW43" s="40">
        <f t="shared" si="11"/>
        <v>2</v>
      </c>
      <c r="AX43" s="40">
        <f t="shared" si="12"/>
        <v>1</v>
      </c>
      <c r="AY43" s="40"/>
      <c r="AZ43" s="45"/>
      <c r="BA43" s="40" t="str">
        <f t="shared" si="13"/>
        <v>Not</v>
      </c>
      <c r="BB43" s="40" t="str">
        <f t="shared" si="14"/>
        <v>Not</v>
      </c>
      <c r="BC43" s="40" t="str">
        <f t="shared" si="15"/>
        <v>Att</v>
      </c>
      <c r="BD43" s="40" t="str">
        <f t="shared" si="16"/>
        <v>Weak</v>
      </c>
      <c r="BE43" s="40"/>
      <c r="BG43">
        <f t="shared" si="17"/>
        <v>1</v>
      </c>
      <c r="BH43">
        <f t="shared" si="18"/>
        <v>2</v>
      </c>
      <c r="BI43">
        <f t="shared" si="19"/>
        <v>2</v>
      </c>
    </row>
    <row r="44" spans="1:61" x14ac:dyDescent="0.25">
      <c r="A44" s="67">
        <v>222220005101015</v>
      </c>
      <c r="B44" s="65" t="s">
        <v>90</v>
      </c>
      <c r="C44" s="6"/>
      <c r="D44" s="8">
        <v>1</v>
      </c>
      <c r="E44" s="9">
        <v>5</v>
      </c>
      <c r="F44" s="10">
        <v>0</v>
      </c>
      <c r="G44" s="36">
        <f t="shared" si="24"/>
        <v>6</v>
      </c>
      <c r="H44" s="6">
        <v>8</v>
      </c>
      <c r="I44" s="9">
        <v>4.5</v>
      </c>
      <c r="J44" s="10"/>
      <c r="K44" s="6"/>
      <c r="L44" s="23"/>
      <c r="M44" s="23"/>
      <c r="N44" s="23"/>
      <c r="O44" s="6"/>
      <c r="P44" s="6"/>
      <c r="Q44" s="6"/>
      <c r="R44" s="7">
        <f t="shared" si="20"/>
        <v>4.5</v>
      </c>
      <c r="S44" s="7">
        <v>0</v>
      </c>
      <c r="T44" s="7">
        <v>0</v>
      </c>
      <c r="U44" s="7"/>
      <c r="V44" s="13"/>
      <c r="W44" s="13"/>
      <c r="X44" s="7"/>
      <c r="Y44" s="7"/>
      <c r="Z44" s="7">
        <v>2</v>
      </c>
      <c r="AA44" s="7"/>
      <c r="AB44" s="13"/>
      <c r="AC44" s="13">
        <v>0</v>
      </c>
      <c r="AD44" s="13">
        <v>1</v>
      </c>
      <c r="AE44" s="13"/>
      <c r="AF44" s="7">
        <f t="shared" si="0"/>
        <v>3</v>
      </c>
      <c r="AG44" s="6">
        <f t="shared" si="25"/>
        <v>22.5</v>
      </c>
      <c r="AH44" s="35"/>
      <c r="AI44" s="58">
        <f t="shared" si="1"/>
        <v>0</v>
      </c>
      <c r="AJ44" s="58">
        <f t="shared" si="2"/>
        <v>0</v>
      </c>
      <c r="AK44" s="58">
        <f t="shared" si="3"/>
        <v>16</v>
      </c>
      <c r="AL44" s="58">
        <f>MIN(SUMIF($D$14:$AE$14,I$6,$D44:$AE44), 100)</f>
        <v>5.5</v>
      </c>
      <c r="AM44" s="58"/>
      <c r="AO44" s="14">
        <f t="shared" si="4"/>
        <v>0</v>
      </c>
      <c r="AP44" s="14">
        <f t="shared" si="5"/>
        <v>0</v>
      </c>
      <c r="AQ44" s="14">
        <f t="shared" si="6"/>
        <v>0.47999040019199612</v>
      </c>
      <c r="AR44" s="14">
        <f>MIN(SUMIF($D$14:$AE$14,I$6,$D44:$AE44)/AR$15, 100%)</f>
        <v>0.12313230678302296</v>
      </c>
      <c r="AS44" s="14"/>
      <c r="AT44" s="42"/>
      <c r="AU44" s="40">
        <f t="shared" si="9"/>
        <v>0</v>
      </c>
      <c r="AV44" s="40">
        <f t="shared" si="10"/>
        <v>0</v>
      </c>
      <c r="AW44" s="40">
        <f t="shared" si="11"/>
        <v>1</v>
      </c>
      <c r="AX44" s="40">
        <f t="shared" si="12"/>
        <v>0</v>
      </c>
      <c r="AY44" s="40"/>
      <c r="AZ44" s="45"/>
      <c r="BA44" s="40" t="str">
        <f t="shared" si="13"/>
        <v>Not</v>
      </c>
      <c r="BB44" s="40" t="str">
        <f t="shared" si="14"/>
        <v>Not</v>
      </c>
      <c r="BC44" s="40" t="str">
        <f t="shared" si="15"/>
        <v>Weak</v>
      </c>
      <c r="BD44" s="40" t="str">
        <f t="shared" si="16"/>
        <v>Not</v>
      </c>
      <c r="BE44" s="40"/>
      <c r="BG44">
        <f t="shared" si="17"/>
        <v>0</v>
      </c>
      <c r="BH44">
        <f t="shared" si="18"/>
        <v>1</v>
      </c>
      <c r="BI44">
        <f t="shared" si="19"/>
        <v>1</v>
      </c>
    </row>
    <row r="45" spans="1:61" x14ac:dyDescent="0.25">
      <c r="A45" s="67">
        <v>222220005101016</v>
      </c>
      <c r="B45" s="65" t="s">
        <v>91</v>
      </c>
      <c r="C45" s="6"/>
      <c r="D45" s="8">
        <v>0</v>
      </c>
      <c r="E45" s="9">
        <v>5</v>
      </c>
      <c r="F45" s="10">
        <v>0</v>
      </c>
      <c r="G45" s="36">
        <f t="shared" si="24"/>
        <v>5</v>
      </c>
      <c r="H45" s="6">
        <v>8</v>
      </c>
      <c r="I45" s="9">
        <v>0</v>
      </c>
      <c r="J45" s="10"/>
      <c r="K45" s="6"/>
      <c r="L45" s="23"/>
      <c r="M45" s="23"/>
      <c r="N45" s="23"/>
      <c r="O45" s="6"/>
      <c r="P45" s="6"/>
      <c r="Q45" s="6"/>
      <c r="R45" s="7">
        <f t="shared" si="20"/>
        <v>0</v>
      </c>
      <c r="S45" s="7"/>
      <c r="T45" s="7"/>
      <c r="U45" s="7"/>
      <c r="V45" s="13"/>
      <c r="W45" s="13"/>
      <c r="X45" s="7">
        <v>0</v>
      </c>
      <c r="Y45" s="7">
        <v>2</v>
      </c>
      <c r="Z45" s="7">
        <v>0</v>
      </c>
      <c r="AA45" s="7"/>
      <c r="AB45" s="13">
        <v>0</v>
      </c>
      <c r="AC45" s="13">
        <v>0</v>
      </c>
      <c r="AD45" s="13">
        <v>1</v>
      </c>
      <c r="AE45" s="13">
        <v>2</v>
      </c>
      <c r="AF45" s="7">
        <f t="shared" si="0"/>
        <v>5</v>
      </c>
      <c r="AG45" s="6">
        <f t="shared" si="25"/>
        <v>18</v>
      </c>
      <c r="AH45" s="35"/>
      <c r="AI45" s="58">
        <f t="shared" si="1"/>
        <v>0</v>
      </c>
      <c r="AJ45" s="58">
        <f t="shared" si="2"/>
        <v>0</v>
      </c>
      <c r="AK45" s="58">
        <f t="shared" si="3"/>
        <v>16</v>
      </c>
      <c r="AL45" s="58">
        <f t="shared" si="7"/>
        <v>2</v>
      </c>
      <c r="AM45" s="58"/>
      <c r="AO45" s="14">
        <f t="shared" si="4"/>
        <v>0</v>
      </c>
      <c r="AP45" s="14">
        <f t="shared" si="5"/>
        <v>0</v>
      </c>
      <c r="AQ45" s="14">
        <f t="shared" si="6"/>
        <v>0.47999040019199612</v>
      </c>
      <c r="AR45" s="14">
        <f t="shared" si="8"/>
        <v>4.4775384284735625E-2</v>
      </c>
      <c r="AS45" s="14"/>
      <c r="AT45" s="42"/>
      <c r="AU45" s="40">
        <f t="shared" si="9"/>
        <v>0</v>
      </c>
      <c r="AV45" s="40">
        <f t="shared" si="10"/>
        <v>0</v>
      </c>
      <c r="AW45" s="40">
        <f t="shared" si="11"/>
        <v>1</v>
      </c>
      <c r="AX45" s="40">
        <f t="shared" si="12"/>
        <v>0</v>
      </c>
      <c r="AY45" s="40"/>
      <c r="AZ45" s="45"/>
      <c r="BA45" s="40" t="str">
        <f t="shared" si="13"/>
        <v>Not</v>
      </c>
      <c r="BB45" s="40" t="str">
        <f t="shared" si="14"/>
        <v>Not</v>
      </c>
      <c r="BC45" s="40" t="str">
        <f t="shared" si="15"/>
        <v>Weak</v>
      </c>
      <c r="BD45" s="40" t="str">
        <f>IF(AX45=2,"Att", (IF(AX45=0,"Not","Weak")))</f>
        <v>Not</v>
      </c>
      <c r="BE45" s="40"/>
      <c r="BG45">
        <f t="shared" si="17"/>
        <v>0</v>
      </c>
      <c r="BH45">
        <f t="shared" si="18"/>
        <v>1</v>
      </c>
      <c r="BI45">
        <f t="shared" si="19"/>
        <v>1</v>
      </c>
    </row>
    <row r="46" spans="1:61" x14ac:dyDescent="0.25">
      <c r="A46" s="67">
        <v>222220005101017</v>
      </c>
      <c r="B46" s="65" t="s">
        <v>92</v>
      </c>
      <c r="C46" s="6"/>
      <c r="D46" s="8">
        <v>2</v>
      </c>
      <c r="E46" s="9">
        <v>3</v>
      </c>
      <c r="F46" s="10">
        <v>0</v>
      </c>
      <c r="G46" s="36">
        <f t="shared" si="24"/>
        <v>5</v>
      </c>
      <c r="H46" s="6">
        <v>9</v>
      </c>
      <c r="I46" s="9">
        <v>9.5</v>
      </c>
      <c r="J46" s="10"/>
      <c r="K46" s="6"/>
      <c r="L46" s="23"/>
      <c r="M46" s="23"/>
      <c r="N46" s="23"/>
      <c r="O46" s="6"/>
      <c r="P46" s="6"/>
      <c r="Q46" s="6"/>
      <c r="R46" s="7">
        <f t="shared" si="20"/>
        <v>9.5</v>
      </c>
      <c r="S46" s="7">
        <v>1.5</v>
      </c>
      <c r="T46" s="7"/>
      <c r="U46" s="7">
        <v>0</v>
      </c>
      <c r="V46" s="13"/>
      <c r="W46" s="13"/>
      <c r="X46" s="7">
        <v>2</v>
      </c>
      <c r="Y46" s="7">
        <v>2</v>
      </c>
      <c r="Z46" s="7">
        <v>2</v>
      </c>
      <c r="AA46" s="7">
        <v>0</v>
      </c>
      <c r="AB46" s="13"/>
      <c r="AC46" s="13"/>
      <c r="AD46" s="13">
        <v>1</v>
      </c>
      <c r="AE46" s="13">
        <v>2</v>
      </c>
      <c r="AF46" s="7">
        <f t="shared" si="0"/>
        <v>10.5</v>
      </c>
      <c r="AG46" s="6">
        <f t="shared" si="25"/>
        <v>34</v>
      </c>
      <c r="AH46" s="35"/>
      <c r="AI46" s="58">
        <f t="shared" si="1"/>
        <v>0</v>
      </c>
      <c r="AJ46" s="58">
        <f t="shared" si="2"/>
        <v>1.5</v>
      </c>
      <c r="AK46" s="58">
        <f t="shared" si="3"/>
        <v>17</v>
      </c>
      <c r="AL46" s="58">
        <f t="shared" si="7"/>
        <v>15.5</v>
      </c>
      <c r="AM46" s="58"/>
      <c r="AO46" s="14">
        <f t="shared" si="4"/>
        <v>0</v>
      </c>
      <c r="AP46" s="14">
        <f t="shared" si="5"/>
        <v>0.17306826966343991</v>
      </c>
      <c r="AQ46" s="14">
        <f t="shared" si="6"/>
        <v>0.50998980020399587</v>
      </c>
      <c r="AR46" s="14">
        <f t="shared" si="8"/>
        <v>0.3470092282067011</v>
      </c>
      <c r="AS46" s="14"/>
      <c r="AT46" s="42"/>
      <c r="AU46" s="40">
        <f t="shared" si="9"/>
        <v>0</v>
      </c>
      <c r="AV46" s="40">
        <f t="shared" si="10"/>
        <v>0</v>
      </c>
      <c r="AW46" s="40">
        <f t="shared" si="11"/>
        <v>2</v>
      </c>
      <c r="AX46" s="40">
        <f t="shared" si="12"/>
        <v>1</v>
      </c>
      <c r="AY46" s="40"/>
      <c r="AZ46" s="45"/>
      <c r="BA46" s="40" t="str">
        <f t="shared" si="13"/>
        <v>Not</v>
      </c>
      <c r="BB46" s="40" t="str">
        <f t="shared" si="14"/>
        <v>Not</v>
      </c>
      <c r="BC46" s="40" t="str">
        <f t="shared" si="15"/>
        <v>Att</v>
      </c>
      <c r="BD46" s="40" t="str">
        <f t="shared" si="16"/>
        <v>Weak</v>
      </c>
      <c r="BE46" s="40"/>
      <c r="BG46">
        <f t="shared" si="17"/>
        <v>1</v>
      </c>
      <c r="BH46">
        <f t="shared" si="18"/>
        <v>2</v>
      </c>
      <c r="BI46">
        <f t="shared" si="19"/>
        <v>2</v>
      </c>
    </row>
    <row r="47" spans="1:61" x14ac:dyDescent="0.25">
      <c r="A47" s="67">
        <v>222220005101018</v>
      </c>
      <c r="B47" s="65" t="s">
        <v>93</v>
      </c>
      <c r="C47" s="6"/>
      <c r="D47" s="8" t="s">
        <v>61</v>
      </c>
      <c r="E47" s="9">
        <v>0</v>
      </c>
      <c r="F47" s="10">
        <v>5</v>
      </c>
      <c r="G47" s="36">
        <f t="shared" si="24"/>
        <v>5</v>
      </c>
      <c r="H47" s="6">
        <v>8</v>
      </c>
      <c r="I47" s="9">
        <v>8</v>
      </c>
      <c r="J47" s="10"/>
      <c r="K47" s="6"/>
      <c r="L47" s="23"/>
      <c r="M47" s="23"/>
      <c r="N47" s="23"/>
      <c r="O47" s="6"/>
      <c r="P47" s="6"/>
      <c r="Q47" s="6"/>
      <c r="R47" s="7">
        <f t="shared" si="20"/>
        <v>8</v>
      </c>
      <c r="S47" s="7"/>
      <c r="T47" s="7"/>
      <c r="U47" s="7"/>
      <c r="V47" s="13">
        <v>0</v>
      </c>
      <c r="W47" s="13">
        <v>1</v>
      </c>
      <c r="X47" s="7"/>
      <c r="Y47" s="7"/>
      <c r="Z47" s="7">
        <v>2</v>
      </c>
      <c r="AA47" s="7">
        <v>0</v>
      </c>
      <c r="AB47" s="13">
        <v>0</v>
      </c>
      <c r="AC47" s="13">
        <v>0</v>
      </c>
      <c r="AD47" s="13">
        <v>2</v>
      </c>
      <c r="AE47" s="13">
        <v>1</v>
      </c>
      <c r="AF47" s="7">
        <f t="shared" si="0"/>
        <v>6</v>
      </c>
      <c r="AG47" s="6">
        <f t="shared" si="25"/>
        <v>28</v>
      </c>
      <c r="AH47" s="35"/>
      <c r="AI47" s="58">
        <f t="shared" si="1"/>
        <v>5</v>
      </c>
      <c r="AJ47" s="58">
        <f t="shared" si="2"/>
        <v>0</v>
      </c>
      <c r="AK47" s="58">
        <f t="shared" si="3"/>
        <v>13</v>
      </c>
      <c r="AL47" s="58">
        <f t="shared" si="7"/>
        <v>9</v>
      </c>
      <c r="AM47" s="58"/>
      <c r="AO47" s="14">
        <f t="shared" si="4"/>
        <v>0.37499531255859297</v>
      </c>
      <c r="AP47" s="14">
        <f t="shared" si="5"/>
        <v>0</v>
      </c>
      <c r="AQ47" s="14">
        <f t="shared" si="6"/>
        <v>0.38999220015599684</v>
      </c>
      <c r="AR47" s="14">
        <f t="shared" si="8"/>
        <v>0.2014892292813103</v>
      </c>
      <c r="AS47" s="14"/>
      <c r="AT47" s="42"/>
      <c r="AU47" s="40">
        <f t="shared" si="9"/>
        <v>1</v>
      </c>
      <c r="AV47" s="40">
        <f t="shared" si="10"/>
        <v>0</v>
      </c>
      <c r="AW47" s="40">
        <f t="shared" si="11"/>
        <v>1</v>
      </c>
      <c r="AX47" s="40">
        <f t="shared" si="12"/>
        <v>0</v>
      </c>
      <c r="AY47" s="40"/>
      <c r="AZ47" s="45"/>
      <c r="BA47" s="40" t="str">
        <f t="shared" si="13"/>
        <v>Weak</v>
      </c>
      <c r="BB47" s="40" t="str">
        <f t="shared" si="14"/>
        <v>Not</v>
      </c>
      <c r="BC47" s="40" t="str">
        <f t="shared" si="15"/>
        <v>Weak</v>
      </c>
      <c r="BD47" s="40" t="str">
        <f t="shared" si="16"/>
        <v>Not</v>
      </c>
      <c r="BE47" s="40"/>
      <c r="BG47">
        <f t="shared" si="17"/>
        <v>1</v>
      </c>
      <c r="BH47">
        <f t="shared" si="18"/>
        <v>1</v>
      </c>
      <c r="BI47">
        <f t="shared" si="19"/>
        <v>1</v>
      </c>
    </row>
    <row r="48" spans="1:61" x14ac:dyDescent="0.25">
      <c r="A48" s="67">
        <v>222220005101019</v>
      </c>
      <c r="B48" s="65" t="s">
        <v>94</v>
      </c>
      <c r="C48" s="6"/>
      <c r="D48" s="8">
        <v>1.5</v>
      </c>
      <c r="E48" s="9">
        <v>8</v>
      </c>
      <c r="F48" s="10">
        <v>5</v>
      </c>
      <c r="G48" s="36">
        <f t="shared" si="24"/>
        <v>13</v>
      </c>
      <c r="H48" s="6">
        <v>9</v>
      </c>
      <c r="I48" s="9">
        <v>10</v>
      </c>
      <c r="J48" s="10"/>
      <c r="K48" s="6"/>
      <c r="L48" s="23"/>
      <c r="M48" s="23"/>
      <c r="N48" s="23"/>
      <c r="O48" s="6"/>
      <c r="P48" s="6"/>
      <c r="Q48" s="6"/>
      <c r="R48" s="7">
        <f t="shared" si="20"/>
        <v>10</v>
      </c>
      <c r="S48" s="7">
        <v>4</v>
      </c>
      <c r="T48" s="7">
        <v>1.5</v>
      </c>
      <c r="U48" s="7">
        <v>0</v>
      </c>
      <c r="V48" s="13"/>
      <c r="W48" s="13"/>
      <c r="X48" s="7">
        <v>6</v>
      </c>
      <c r="Y48" s="7">
        <v>2</v>
      </c>
      <c r="Z48" s="7">
        <v>5</v>
      </c>
      <c r="AA48" s="7">
        <v>0</v>
      </c>
      <c r="AB48" s="13"/>
      <c r="AC48" s="13"/>
      <c r="AD48" s="13">
        <v>6</v>
      </c>
      <c r="AE48" s="13">
        <v>2</v>
      </c>
      <c r="AF48" s="7">
        <f t="shared" ref="AF48:AF72" si="26">SUM(S48:AE48)</f>
        <v>26.5</v>
      </c>
      <c r="AG48" s="6">
        <f t="shared" si="25"/>
        <v>58.5</v>
      </c>
      <c r="AH48" s="35"/>
      <c r="AI48" s="58">
        <f t="shared" ref="AI48:AI72" si="27">MIN(SUMIF($D$14:$AE$14,I$3,$D48:$AE48), 100)</f>
        <v>5</v>
      </c>
      <c r="AJ48" s="58">
        <f t="shared" ref="AJ48:AJ72" si="28">MIN(SUMIF($D$14:$AE$14,I$4,$D48:$AE48), 100)</f>
        <v>5.5</v>
      </c>
      <c r="AK48" s="58">
        <f t="shared" ref="AK48:AK72" si="29">MIN(SUMIF($D$14:$AE$14,I$5,$D48:$AE48), 100)</f>
        <v>30</v>
      </c>
      <c r="AL48" s="58">
        <f t="shared" si="7"/>
        <v>19.5</v>
      </c>
      <c r="AM48" s="58"/>
      <c r="AO48" s="14">
        <f t="shared" ref="AO48:AO72" si="30">MIN(SUMIF($D$14:$AE$14,I$3,$D48:$AE48)/AO$15, 100%)</f>
        <v>0.37499531255859297</v>
      </c>
      <c r="AP48" s="14">
        <f t="shared" ref="AP48:AP72" si="31">MIN(SUMIF($D$14:$AE$14,I$4,$D48:$AE48)/AP$15, 100%)</f>
        <v>0.63458365543261297</v>
      </c>
      <c r="AQ48" s="14">
        <f t="shared" ref="AQ48:AQ72" si="32">MIN(SUMIF($D$14:$AE$14,I$5,$D48:$AE48)/AQ$15, 100%)</f>
        <v>0.89998200035999276</v>
      </c>
      <c r="AR48" s="14">
        <f t="shared" si="8"/>
        <v>0.4365599967761723</v>
      </c>
      <c r="AS48" s="14"/>
      <c r="AT48" s="42"/>
      <c r="AU48" s="40">
        <f t="shared" si="9"/>
        <v>1</v>
      </c>
      <c r="AV48" s="40">
        <f t="shared" si="10"/>
        <v>2</v>
      </c>
      <c r="AW48" s="40">
        <f t="shared" si="11"/>
        <v>2</v>
      </c>
      <c r="AX48" s="40">
        <f t="shared" si="12"/>
        <v>1</v>
      </c>
      <c r="AY48" s="40"/>
      <c r="AZ48" s="45"/>
      <c r="BA48" s="40" t="str">
        <f t="shared" si="13"/>
        <v>Weak</v>
      </c>
      <c r="BB48" s="40" t="str">
        <f t="shared" si="14"/>
        <v>Att</v>
      </c>
      <c r="BC48" s="40" t="str">
        <f t="shared" si="15"/>
        <v>Att</v>
      </c>
      <c r="BD48" s="40" t="str">
        <f t="shared" si="16"/>
        <v>Weak</v>
      </c>
      <c r="BE48" s="40"/>
      <c r="BG48">
        <f t="shared" si="17"/>
        <v>2</v>
      </c>
      <c r="BH48">
        <f t="shared" si="18"/>
        <v>4</v>
      </c>
      <c r="BI48">
        <f t="shared" si="19"/>
        <v>2</v>
      </c>
    </row>
    <row r="49" spans="1:61" s="1" customFormat="1" x14ac:dyDescent="0.25">
      <c r="A49" s="67">
        <v>222220005101020</v>
      </c>
      <c r="B49" s="65" t="s">
        <v>95</v>
      </c>
      <c r="C49" s="6"/>
      <c r="D49" s="8">
        <v>0</v>
      </c>
      <c r="E49" s="9">
        <v>3</v>
      </c>
      <c r="F49" s="10">
        <v>0</v>
      </c>
      <c r="G49" s="36">
        <f t="shared" si="24"/>
        <v>3</v>
      </c>
      <c r="H49" s="6">
        <v>8</v>
      </c>
      <c r="I49" s="9">
        <v>0</v>
      </c>
      <c r="J49" s="10"/>
      <c r="K49" s="6"/>
      <c r="L49" s="23"/>
      <c r="M49" s="23"/>
      <c r="N49" s="23"/>
      <c r="O49" s="6"/>
      <c r="P49" s="6"/>
      <c r="Q49" s="6"/>
      <c r="R49" s="7">
        <f t="shared" si="20"/>
        <v>0</v>
      </c>
      <c r="S49" s="7">
        <v>1.5</v>
      </c>
      <c r="T49" s="7"/>
      <c r="U49" s="7"/>
      <c r="V49" s="13"/>
      <c r="W49" s="13"/>
      <c r="X49" s="7">
        <v>2</v>
      </c>
      <c r="Y49" s="7"/>
      <c r="Z49" s="7">
        <v>0</v>
      </c>
      <c r="AA49" s="7"/>
      <c r="AB49" s="13"/>
      <c r="AC49" s="13"/>
      <c r="AD49" s="13">
        <v>3</v>
      </c>
      <c r="AE49" s="13">
        <v>1</v>
      </c>
      <c r="AF49" s="7">
        <f t="shared" si="26"/>
        <v>7.5</v>
      </c>
      <c r="AG49" s="6">
        <f t="shared" si="25"/>
        <v>19.5</v>
      </c>
      <c r="AH49" s="35"/>
      <c r="AI49" s="58">
        <f t="shared" si="27"/>
        <v>0</v>
      </c>
      <c r="AJ49" s="58">
        <f t="shared" si="28"/>
        <v>1.5</v>
      </c>
      <c r="AK49" s="58">
        <f t="shared" si="29"/>
        <v>15</v>
      </c>
      <c r="AL49" s="58">
        <f t="shared" si="7"/>
        <v>2</v>
      </c>
      <c r="AM49" s="58"/>
      <c r="AO49" s="14">
        <f t="shared" si="30"/>
        <v>0</v>
      </c>
      <c r="AP49" s="14">
        <f t="shared" si="31"/>
        <v>0.17306826966343991</v>
      </c>
      <c r="AQ49" s="14">
        <f t="shared" si="32"/>
        <v>0.44999100017999638</v>
      </c>
      <c r="AR49" s="14">
        <f t="shared" si="8"/>
        <v>4.4775384284735625E-2</v>
      </c>
      <c r="AS49" s="14"/>
      <c r="AT49" s="42"/>
      <c r="AU49" s="40">
        <f t="shared" si="9"/>
        <v>0</v>
      </c>
      <c r="AV49" s="40">
        <f t="shared" si="10"/>
        <v>0</v>
      </c>
      <c r="AW49" s="40">
        <f t="shared" si="11"/>
        <v>1</v>
      </c>
      <c r="AX49" s="40">
        <f t="shared" si="12"/>
        <v>0</v>
      </c>
      <c r="AY49" s="40"/>
      <c r="AZ49" s="45"/>
      <c r="BA49" s="40" t="str">
        <f t="shared" si="13"/>
        <v>Not</v>
      </c>
      <c r="BB49" s="40" t="str">
        <f t="shared" si="14"/>
        <v>Not</v>
      </c>
      <c r="BC49" s="40" t="str">
        <f t="shared" si="15"/>
        <v>Weak</v>
      </c>
      <c r="BD49" s="40" t="str">
        <f t="shared" si="16"/>
        <v>Not</v>
      </c>
      <c r="BE49" s="40"/>
      <c r="BF49"/>
      <c r="BG49">
        <f t="shared" si="17"/>
        <v>0</v>
      </c>
      <c r="BH49">
        <f t="shared" si="18"/>
        <v>1</v>
      </c>
      <c r="BI49">
        <f t="shared" si="19"/>
        <v>1</v>
      </c>
    </row>
    <row r="50" spans="1:61" s="1" customFormat="1" x14ac:dyDescent="0.25">
      <c r="A50" s="67">
        <v>222220005101021</v>
      </c>
      <c r="B50" s="65" t="s">
        <v>96</v>
      </c>
      <c r="C50" s="6"/>
      <c r="D50" s="8">
        <v>0</v>
      </c>
      <c r="E50" s="9">
        <v>9</v>
      </c>
      <c r="F50" s="10">
        <v>5</v>
      </c>
      <c r="G50" s="36">
        <f t="shared" si="24"/>
        <v>14</v>
      </c>
      <c r="H50" s="6">
        <v>8</v>
      </c>
      <c r="I50" s="9">
        <v>0</v>
      </c>
      <c r="J50" s="10"/>
      <c r="K50" s="6"/>
      <c r="L50" s="23"/>
      <c r="M50" s="23"/>
      <c r="N50" s="23"/>
      <c r="O50" s="6"/>
      <c r="P50" s="6"/>
      <c r="Q50" s="6"/>
      <c r="R50" s="7">
        <f t="shared" si="20"/>
        <v>0</v>
      </c>
      <c r="S50" s="7">
        <v>1</v>
      </c>
      <c r="T50" s="7"/>
      <c r="U50" s="7"/>
      <c r="V50" s="13"/>
      <c r="W50" s="13"/>
      <c r="X50" s="7"/>
      <c r="Y50" s="7"/>
      <c r="Z50" s="7">
        <v>2</v>
      </c>
      <c r="AA50" s="7">
        <v>0</v>
      </c>
      <c r="AB50" s="13"/>
      <c r="AC50" s="13">
        <v>0</v>
      </c>
      <c r="AD50" s="13">
        <v>3</v>
      </c>
      <c r="AE50" s="13">
        <v>1</v>
      </c>
      <c r="AF50" s="7">
        <f t="shared" si="26"/>
        <v>7</v>
      </c>
      <c r="AG50" s="6">
        <f t="shared" si="23"/>
        <v>29</v>
      </c>
      <c r="AH50" s="35"/>
      <c r="AI50" s="58">
        <f t="shared" si="27"/>
        <v>5</v>
      </c>
      <c r="AJ50" s="58">
        <f t="shared" si="28"/>
        <v>1</v>
      </c>
      <c r="AK50" s="58">
        <f t="shared" si="29"/>
        <v>23</v>
      </c>
      <c r="AL50" s="58">
        <f t="shared" si="7"/>
        <v>0</v>
      </c>
      <c r="AM50" s="58"/>
      <c r="AO50" s="14">
        <f t="shared" si="30"/>
        <v>0.37499531255859297</v>
      </c>
      <c r="AP50" s="14">
        <f t="shared" si="31"/>
        <v>0.11537884644229328</v>
      </c>
      <c r="AQ50" s="14">
        <f t="shared" si="32"/>
        <v>0.68998620027599444</v>
      </c>
      <c r="AR50" s="14">
        <f t="shared" si="8"/>
        <v>0</v>
      </c>
      <c r="AS50" s="14"/>
      <c r="AT50" s="42"/>
      <c r="AU50" s="40">
        <f t="shared" si="9"/>
        <v>1</v>
      </c>
      <c r="AV50" s="40">
        <f t="shared" si="10"/>
        <v>0</v>
      </c>
      <c r="AW50" s="40">
        <f t="shared" si="11"/>
        <v>2</v>
      </c>
      <c r="AX50" s="40">
        <f t="shared" si="12"/>
        <v>0</v>
      </c>
      <c r="AY50" s="40"/>
      <c r="AZ50" s="45"/>
      <c r="BA50" s="40" t="str">
        <f t="shared" si="13"/>
        <v>Weak</v>
      </c>
      <c r="BB50" s="40" t="str">
        <f t="shared" si="14"/>
        <v>Not</v>
      </c>
      <c r="BC50" s="40" t="str">
        <f t="shared" si="15"/>
        <v>Att</v>
      </c>
      <c r="BD50" s="40" t="str">
        <f t="shared" si="16"/>
        <v>Not</v>
      </c>
      <c r="BE50" s="40"/>
      <c r="BF50"/>
      <c r="BG50">
        <f t="shared" si="17"/>
        <v>1</v>
      </c>
      <c r="BH50">
        <f t="shared" si="18"/>
        <v>2</v>
      </c>
      <c r="BI50">
        <f t="shared" si="19"/>
        <v>2</v>
      </c>
    </row>
    <row r="51" spans="1:61" s="1" customFormat="1" x14ac:dyDescent="0.25">
      <c r="A51" s="67">
        <v>222220005101022</v>
      </c>
      <c r="B51" s="65" t="s">
        <v>97</v>
      </c>
      <c r="C51" s="6"/>
      <c r="D51" s="8">
        <v>1</v>
      </c>
      <c r="E51" s="9">
        <v>6</v>
      </c>
      <c r="F51" s="10">
        <v>5</v>
      </c>
      <c r="G51" s="36">
        <f t="shared" si="24"/>
        <v>11</v>
      </c>
      <c r="H51" s="6">
        <v>9</v>
      </c>
      <c r="I51" s="9">
        <v>4.5</v>
      </c>
      <c r="J51" s="10"/>
      <c r="K51" s="6"/>
      <c r="L51" s="23"/>
      <c r="M51" s="23"/>
      <c r="N51" s="23"/>
      <c r="O51" s="6"/>
      <c r="P51" s="6"/>
      <c r="Q51" s="6"/>
      <c r="R51" s="7">
        <f t="shared" si="20"/>
        <v>4.5</v>
      </c>
      <c r="S51" s="7">
        <v>4</v>
      </c>
      <c r="T51" s="7">
        <v>1.5</v>
      </c>
      <c r="U51" s="7">
        <v>0</v>
      </c>
      <c r="V51" s="13"/>
      <c r="W51" s="13"/>
      <c r="X51" s="7"/>
      <c r="Y51" s="7"/>
      <c r="Z51" s="7">
        <v>5</v>
      </c>
      <c r="AA51" s="7">
        <v>0</v>
      </c>
      <c r="AB51" s="13">
        <v>0</v>
      </c>
      <c r="AC51" s="13">
        <v>0</v>
      </c>
      <c r="AD51" s="13">
        <v>0</v>
      </c>
      <c r="AE51" s="13">
        <v>0</v>
      </c>
      <c r="AF51" s="7">
        <f t="shared" si="26"/>
        <v>10.5</v>
      </c>
      <c r="AG51" s="6">
        <f t="shared" si="23"/>
        <v>35</v>
      </c>
      <c r="AH51" s="35"/>
      <c r="AI51" s="58">
        <f t="shared" si="27"/>
        <v>5</v>
      </c>
      <c r="AJ51" s="58">
        <f t="shared" si="28"/>
        <v>5.5</v>
      </c>
      <c r="AK51" s="58">
        <f t="shared" si="29"/>
        <v>20</v>
      </c>
      <c r="AL51" s="58">
        <f t="shared" si="7"/>
        <v>5.5</v>
      </c>
      <c r="AM51" s="58"/>
      <c r="AO51" s="14">
        <f t="shared" si="30"/>
        <v>0.37499531255859297</v>
      </c>
      <c r="AP51" s="14">
        <f t="shared" si="31"/>
        <v>0.63458365543261297</v>
      </c>
      <c r="AQ51" s="14">
        <f t="shared" si="32"/>
        <v>0.5999880002399951</v>
      </c>
      <c r="AR51" s="14">
        <f t="shared" si="8"/>
        <v>0.12313230678302296</v>
      </c>
      <c r="AS51" s="14"/>
      <c r="AT51" s="42"/>
      <c r="AU51" s="40">
        <f t="shared" si="9"/>
        <v>1</v>
      </c>
      <c r="AV51" s="40">
        <f t="shared" si="10"/>
        <v>2</v>
      </c>
      <c r="AW51" s="40">
        <f t="shared" si="11"/>
        <v>2</v>
      </c>
      <c r="AX51" s="40">
        <f t="shared" si="12"/>
        <v>0</v>
      </c>
      <c r="AY51" s="40"/>
      <c r="AZ51" s="45"/>
      <c r="BA51" s="40" t="str">
        <f t="shared" si="13"/>
        <v>Weak</v>
      </c>
      <c r="BB51" s="40" t="str">
        <f t="shared" si="14"/>
        <v>Att</v>
      </c>
      <c r="BC51" s="40" t="str">
        <f t="shared" si="15"/>
        <v>Att</v>
      </c>
      <c r="BD51" s="40" t="str">
        <f t="shared" si="16"/>
        <v>Not</v>
      </c>
      <c r="BE51" s="40"/>
      <c r="BF51"/>
      <c r="BG51">
        <f t="shared" si="17"/>
        <v>1</v>
      </c>
      <c r="BH51">
        <f t="shared" si="18"/>
        <v>4</v>
      </c>
      <c r="BI51">
        <f t="shared" si="19"/>
        <v>2</v>
      </c>
    </row>
    <row r="52" spans="1:61" s="1" customFormat="1" x14ac:dyDescent="0.25">
      <c r="A52" s="67">
        <v>222220005101023</v>
      </c>
      <c r="B52" s="65" t="s">
        <v>98</v>
      </c>
      <c r="C52" s="6"/>
      <c r="D52" s="8">
        <v>1</v>
      </c>
      <c r="E52" s="9">
        <v>8</v>
      </c>
      <c r="F52" s="10">
        <v>5</v>
      </c>
      <c r="G52" s="36">
        <f t="shared" si="24"/>
        <v>13</v>
      </c>
      <c r="H52" s="6">
        <v>8</v>
      </c>
      <c r="I52" s="9">
        <v>10</v>
      </c>
      <c r="J52" s="10"/>
      <c r="K52" s="6"/>
      <c r="L52" s="23"/>
      <c r="M52" s="23"/>
      <c r="N52" s="23"/>
      <c r="O52" s="6"/>
      <c r="P52" s="6"/>
      <c r="Q52" s="6"/>
      <c r="R52" s="7">
        <f t="shared" si="20"/>
        <v>10</v>
      </c>
      <c r="S52" s="7">
        <v>0</v>
      </c>
      <c r="T52" s="7">
        <v>0</v>
      </c>
      <c r="U52" s="7">
        <v>0</v>
      </c>
      <c r="V52" s="13"/>
      <c r="W52" s="13"/>
      <c r="X52" s="7">
        <v>6</v>
      </c>
      <c r="Y52" s="7">
        <v>0</v>
      </c>
      <c r="Z52" s="7"/>
      <c r="AA52" s="7"/>
      <c r="AB52" s="13">
        <v>0</v>
      </c>
      <c r="AC52" s="13">
        <v>0</v>
      </c>
      <c r="AD52" s="13">
        <v>0</v>
      </c>
      <c r="AE52" s="13">
        <v>3</v>
      </c>
      <c r="AF52" s="7">
        <f t="shared" si="26"/>
        <v>9</v>
      </c>
      <c r="AG52" s="6">
        <f t="shared" si="23"/>
        <v>40</v>
      </c>
      <c r="AH52" s="35"/>
      <c r="AI52" s="58">
        <f t="shared" si="27"/>
        <v>5</v>
      </c>
      <c r="AJ52" s="58">
        <f t="shared" si="28"/>
        <v>0</v>
      </c>
      <c r="AK52" s="58">
        <f t="shared" si="29"/>
        <v>19</v>
      </c>
      <c r="AL52" s="58">
        <f t="shared" si="7"/>
        <v>17</v>
      </c>
      <c r="AM52" s="58"/>
      <c r="AO52" s="14">
        <f t="shared" si="30"/>
        <v>0.37499531255859297</v>
      </c>
      <c r="AP52" s="14">
        <f t="shared" si="31"/>
        <v>0</v>
      </c>
      <c r="AQ52" s="14">
        <f t="shared" si="32"/>
        <v>0.56998860022799536</v>
      </c>
      <c r="AR52" s="14">
        <f t="shared" si="8"/>
        <v>0.3805907664202528</v>
      </c>
      <c r="AS52" s="14"/>
      <c r="AT52" s="42"/>
      <c r="AU52" s="40">
        <f t="shared" si="9"/>
        <v>1</v>
      </c>
      <c r="AV52" s="40">
        <f t="shared" si="10"/>
        <v>0</v>
      </c>
      <c r="AW52" s="40">
        <f t="shared" si="11"/>
        <v>2</v>
      </c>
      <c r="AX52" s="40">
        <f t="shared" si="12"/>
        <v>1</v>
      </c>
      <c r="AY52" s="40"/>
      <c r="AZ52" s="45"/>
      <c r="BA52" s="40" t="str">
        <f t="shared" si="13"/>
        <v>Weak</v>
      </c>
      <c r="BB52" s="40" t="str">
        <f t="shared" si="14"/>
        <v>Not</v>
      </c>
      <c r="BC52" s="40" t="str">
        <f t="shared" si="15"/>
        <v>Att</v>
      </c>
      <c r="BD52" s="40" t="str">
        <f t="shared" si="16"/>
        <v>Weak</v>
      </c>
      <c r="BE52" s="40"/>
      <c r="BF52"/>
      <c r="BG52">
        <f t="shared" si="17"/>
        <v>2</v>
      </c>
      <c r="BH52">
        <f t="shared" si="18"/>
        <v>2</v>
      </c>
      <c r="BI52">
        <f t="shared" si="19"/>
        <v>2</v>
      </c>
    </row>
    <row r="53" spans="1:61" s="1" customFormat="1" x14ac:dyDescent="0.25">
      <c r="A53" s="67">
        <v>222220005101024</v>
      </c>
      <c r="B53" s="65" t="s">
        <v>99</v>
      </c>
      <c r="C53" s="6"/>
      <c r="D53" s="8">
        <v>2.5</v>
      </c>
      <c r="E53" s="9">
        <v>7</v>
      </c>
      <c r="F53" s="10">
        <v>5</v>
      </c>
      <c r="G53" s="36">
        <f t="shared" si="24"/>
        <v>12</v>
      </c>
      <c r="H53" s="6">
        <v>9</v>
      </c>
      <c r="I53" s="9">
        <v>0</v>
      </c>
      <c r="J53" s="10"/>
      <c r="K53" s="6"/>
      <c r="L53" s="23"/>
      <c r="M53" s="23"/>
      <c r="N53" s="23"/>
      <c r="O53" s="6"/>
      <c r="P53" s="6"/>
      <c r="Q53" s="6"/>
      <c r="R53" s="7">
        <f t="shared" si="20"/>
        <v>0</v>
      </c>
      <c r="S53" s="7"/>
      <c r="T53" s="7">
        <v>0</v>
      </c>
      <c r="U53" s="7">
        <v>0</v>
      </c>
      <c r="V53" s="13"/>
      <c r="W53" s="13"/>
      <c r="X53" s="7">
        <v>2.5</v>
      </c>
      <c r="Y53" s="7">
        <v>4</v>
      </c>
      <c r="Z53" s="7">
        <v>2</v>
      </c>
      <c r="AA53" s="7">
        <v>0</v>
      </c>
      <c r="AB53" s="13"/>
      <c r="AC53" s="13"/>
      <c r="AD53" s="13">
        <v>0</v>
      </c>
      <c r="AE53" s="13">
        <v>2</v>
      </c>
      <c r="AF53" s="7">
        <f t="shared" si="26"/>
        <v>10.5</v>
      </c>
      <c r="AG53" s="6">
        <f t="shared" si="23"/>
        <v>31.5</v>
      </c>
      <c r="AH53" s="35"/>
      <c r="AI53" s="58">
        <f t="shared" si="27"/>
        <v>5</v>
      </c>
      <c r="AJ53" s="58">
        <f t="shared" si="28"/>
        <v>0</v>
      </c>
      <c r="AK53" s="58">
        <f t="shared" si="29"/>
        <v>20</v>
      </c>
      <c r="AL53" s="58">
        <f t="shared" si="7"/>
        <v>9</v>
      </c>
      <c r="AM53" s="58"/>
      <c r="AO53" s="14">
        <f t="shared" si="30"/>
        <v>0.37499531255859297</v>
      </c>
      <c r="AP53" s="14">
        <f t="shared" si="31"/>
        <v>0</v>
      </c>
      <c r="AQ53" s="14">
        <f t="shared" si="32"/>
        <v>0.5999880002399951</v>
      </c>
      <c r="AR53" s="14">
        <f t="shared" si="8"/>
        <v>0.2014892292813103</v>
      </c>
      <c r="AS53" s="14"/>
      <c r="AT53" s="42"/>
      <c r="AU53" s="40">
        <f t="shared" si="9"/>
        <v>1</v>
      </c>
      <c r="AV53" s="40">
        <f t="shared" si="10"/>
        <v>0</v>
      </c>
      <c r="AW53" s="40">
        <f t="shared" si="11"/>
        <v>2</v>
      </c>
      <c r="AX53" s="40">
        <f t="shared" si="12"/>
        <v>0</v>
      </c>
      <c r="AY53" s="40"/>
      <c r="AZ53" s="45"/>
      <c r="BA53" s="40" t="str">
        <f t="shared" si="13"/>
        <v>Weak</v>
      </c>
      <c r="BB53" s="40" t="str">
        <f t="shared" si="14"/>
        <v>Not</v>
      </c>
      <c r="BC53" s="40" t="str">
        <f t="shared" si="15"/>
        <v>Att</v>
      </c>
      <c r="BD53" s="40" t="str">
        <f t="shared" si="16"/>
        <v>Not</v>
      </c>
      <c r="BE53" s="40"/>
      <c r="BF53"/>
      <c r="BG53">
        <f t="shared" si="17"/>
        <v>1</v>
      </c>
      <c r="BH53">
        <f t="shared" si="18"/>
        <v>2</v>
      </c>
      <c r="BI53">
        <f t="shared" si="19"/>
        <v>2</v>
      </c>
    </row>
    <row r="54" spans="1:61" s="1" customFormat="1" x14ac:dyDescent="0.25">
      <c r="A54" s="67">
        <v>222220005101025</v>
      </c>
      <c r="B54" s="65" t="s">
        <v>100</v>
      </c>
      <c r="C54" s="6"/>
      <c r="D54" s="8">
        <v>0</v>
      </c>
      <c r="E54" s="9">
        <v>5</v>
      </c>
      <c r="F54" s="10">
        <v>0</v>
      </c>
      <c r="G54" s="36">
        <f t="shared" si="24"/>
        <v>5</v>
      </c>
      <c r="H54" s="6">
        <v>8</v>
      </c>
      <c r="I54" s="9">
        <v>3</v>
      </c>
      <c r="J54" s="10"/>
      <c r="K54" s="6"/>
      <c r="L54" s="23"/>
      <c r="M54" s="23"/>
      <c r="N54" s="23"/>
      <c r="O54" s="6"/>
      <c r="P54" s="6"/>
      <c r="Q54" s="6"/>
      <c r="R54" s="7">
        <f t="shared" si="20"/>
        <v>3</v>
      </c>
      <c r="S54" s="7">
        <v>0</v>
      </c>
      <c r="T54" s="7"/>
      <c r="U54" s="7"/>
      <c r="V54" s="13"/>
      <c r="W54" s="13"/>
      <c r="X54" s="7"/>
      <c r="Y54" s="7"/>
      <c r="Z54" s="7">
        <v>2</v>
      </c>
      <c r="AA54" s="7"/>
      <c r="AB54" s="13"/>
      <c r="AC54" s="13"/>
      <c r="AD54" s="13">
        <v>0</v>
      </c>
      <c r="AE54" s="13"/>
      <c r="AF54" s="7">
        <f t="shared" si="26"/>
        <v>2</v>
      </c>
      <c r="AG54" s="6">
        <f t="shared" si="23"/>
        <v>18</v>
      </c>
      <c r="AH54" s="35"/>
      <c r="AI54" s="58">
        <f t="shared" si="27"/>
        <v>0</v>
      </c>
      <c r="AJ54" s="58">
        <f t="shared" si="28"/>
        <v>0</v>
      </c>
      <c r="AK54" s="58">
        <f t="shared" si="29"/>
        <v>15</v>
      </c>
      <c r="AL54" s="58">
        <f t="shared" si="7"/>
        <v>3</v>
      </c>
      <c r="AM54" s="58"/>
      <c r="AO54" s="14">
        <f t="shared" si="30"/>
        <v>0</v>
      </c>
      <c r="AP54" s="14">
        <f t="shared" si="31"/>
        <v>0</v>
      </c>
      <c r="AQ54" s="14">
        <f t="shared" si="32"/>
        <v>0.44999100017999638</v>
      </c>
      <c r="AR54" s="14">
        <f t="shared" si="8"/>
        <v>6.7163076427103438E-2</v>
      </c>
      <c r="AS54" s="14"/>
      <c r="AT54" s="42"/>
      <c r="AU54" s="40">
        <f t="shared" si="9"/>
        <v>0</v>
      </c>
      <c r="AV54" s="40">
        <f t="shared" si="10"/>
        <v>0</v>
      </c>
      <c r="AW54" s="40">
        <f t="shared" si="11"/>
        <v>1</v>
      </c>
      <c r="AX54" s="40">
        <f t="shared" si="12"/>
        <v>0</v>
      </c>
      <c r="AY54" s="40"/>
      <c r="AZ54" s="45"/>
      <c r="BA54" s="40" t="str">
        <f t="shared" si="13"/>
        <v>Not</v>
      </c>
      <c r="BB54" s="40" t="str">
        <f t="shared" si="14"/>
        <v>Not</v>
      </c>
      <c r="BC54" s="40" t="str">
        <f t="shared" si="15"/>
        <v>Weak</v>
      </c>
      <c r="BD54" s="40" t="str">
        <f t="shared" si="16"/>
        <v>Not</v>
      </c>
      <c r="BE54" s="40"/>
      <c r="BF54"/>
      <c r="BG54">
        <f t="shared" si="17"/>
        <v>0</v>
      </c>
      <c r="BH54">
        <f t="shared" si="18"/>
        <v>1</v>
      </c>
      <c r="BI54">
        <f t="shared" si="19"/>
        <v>1</v>
      </c>
    </row>
    <row r="55" spans="1:61" s="1" customFormat="1" x14ac:dyDescent="0.25">
      <c r="A55" s="67">
        <v>222220005101027</v>
      </c>
      <c r="B55" s="65" t="s">
        <v>101</v>
      </c>
      <c r="C55" s="6"/>
      <c r="D55" s="8">
        <v>1.5</v>
      </c>
      <c r="E55" s="9">
        <v>9</v>
      </c>
      <c r="F55" s="10">
        <v>5</v>
      </c>
      <c r="G55" s="36">
        <f t="shared" si="24"/>
        <v>14</v>
      </c>
      <c r="H55" s="6">
        <v>9</v>
      </c>
      <c r="I55" s="9">
        <v>10</v>
      </c>
      <c r="J55" s="10"/>
      <c r="K55" s="6"/>
      <c r="L55" s="23"/>
      <c r="M55" s="23"/>
      <c r="N55" s="23"/>
      <c r="O55" s="6"/>
      <c r="P55" s="6"/>
      <c r="Q55" s="6"/>
      <c r="R55" s="7">
        <f t="shared" si="20"/>
        <v>10</v>
      </c>
      <c r="S55" s="7">
        <v>0</v>
      </c>
      <c r="T55" s="7">
        <v>1.5</v>
      </c>
      <c r="U55" s="7">
        <v>2</v>
      </c>
      <c r="V55" s="13"/>
      <c r="W55" s="13"/>
      <c r="X55" s="7"/>
      <c r="Y55" s="7"/>
      <c r="Z55" s="7">
        <v>5</v>
      </c>
      <c r="AA55" s="7">
        <v>5</v>
      </c>
      <c r="AB55" s="13">
        <v>0</v>
      </c>
      <c r="AC55" s="13">
        <v>0</v>
      </c>
      <c r="AD55" s="13">
        <v>4</v>
      </c>
      <c r="AE55" s="13">
        <v>4</v>
      </c>
      <c r="AF55" s="7">
        <f t="shared" si="26"/>
        <v>21.5</v>
      </c>
      <c r="AG55" s="6">
        <f t="shared" si="23"/>
        <v>54.5</v>
      </c>
      <c r="AH55" s="35"/>
      <c r="AI55" s="58">
        <f t="shared" si="27"/>
        <v>5</v>
      </c>
      <c r="AJ55" s="58">
        <f t="shared" si="28"/>
        <v>1.5</v>
      </c>
      <c r="AK55" s="58">
        <f t="shared" si="29"/>
        <v>36</v>
      </c>
      <c r="AL55" s="58">
        <f t="shared" si="7"/>
        <v>13.5</v>
      </c>
      <c r="AM55" s="58"/>
      <c r="AO55" s="14">
        <f t="shared" si="30"/>
        <v>0.37499531255859297</v>
      </c>
      <c r="AP55" s="14">
        <f t="shared" si="31"/>
        <v>0.17306826966343991</v>
      </c>
      <c r="AQ55" s="14">
        <f t="shared" si="32"/>
        <v>1</v>
      </c>
      <c r="AR55" s="14">
        <f t="shared" si="8"/>
        <v>0.30223384392196545</v>
      </c>
      <c r="AS55" s="14"/>
      <c r="AT55" s="42"/>
      <c r="AU55" s="40">
        <f t="shared" si="9"/>
        <v>1</v>
      </c>
      <c r="AV55" s="40">
        <f t="shared" si="10"/>
        <v>0</v>
      </c>
      <c r="AW55" s="40">
        <f t="shared" si="11"/>
        <v>2</v>
      </c>
      <c r="AX55" s="40">
        <f t="shared" si="12"/>
        <v>1</v>
      </c>
      <c r="AY55" s="40"/>
      <c r="AZ55" s="45"/>
      <c r="BA55" s="40" t="str">
        <f t="shared" si="13"/>
        <v>Weak</v>
      </c>
      <c r="BB55" s="40" t="str">
        <f t="shared" si="14"/>
        <v>Not</v>
      </c>
      <c r="BC55" s="40" t="str">
        <f t="shared" si="15"/>
        <v>Att</v>
      </c>
      <c r="BD55" s="40" t="str">
        <f t="shared" si="16"/>
        <v>Weak</v>
      </c>
      <c r="BE55" s="40"/>
      <c r="BF55"/>
      <c r="BG55">
        <f t="shared" si="17"/>
        <v>2</v>
      </c>
      <c r="BH55">
        <f t="shared" si="18"/>
        <v>2</v>
      </c>
      <c r="BI55">
        <f t="shared" si="19"/>
        <v>2</v>
      </c>
    </row>
    <row r="56" spans="1:61" s="1" customFormat="1" x14ac:dyDescent="0.25">
      <c r="A56" s="67">
        <v>222220005101029</v>
      </c>
      <c r="B56" s="65" t="s">
        <v>102</v>
      </c>
      <c r="C56" s="6"/>
      <c r="D56" s="8">
        <v>0</v>
      </c>
      <c r="E56" s="9">
        <v>8</v>
      </c>
      <c r="F56" s="10">
        <v>5</v>
      </c>
      <c r="G56" s="36">
        <f t="shared" si="24"/>
        <v>13</v>
      </c>
      <c r="H56" s="6">
        <v>9</v>
      </c>
      <c r="I56" s="9">
        <v>9</v>
      </c>
      <c r="J56" s="10"/>
      <c r="K56" s="6"/>
      <c r="L56" s="23"/>
      <c r="M56" s="23"/>
      <c r="N56" s="23"/>
      <c r="O56" s="6"/>
      <c r="P56" s="6"/>
      <c r="Q56" s="6"/>
      <c r="R56" s="7">
        <f t="shared" si="20"/>
        <v>9</v>
      </c>
      <c r="S56" s="7"/>
      <c r="T56" s="7"/>
      <c r="U56" s="7"/>
      <c r="V56" s="13">
        <v>1</v>
      </c>
      <c r="W56" s="13"/>
      <c r="X56" s="7"/>
      <c r="Y56" s="7">
        <v>2</v>
      </c>
      <c r="Z56" s="7">
        <v>2</v>
      </c>
      <c r="AA56" s="7">
        <v>0</v>
      </c>
      <c r="AB56" s="13"/>
      <c r="AC56" s="13"/>
      <c r="AD56" s="13">
        <v>3</v>
      </c>
      <c r="AE56" s="13">
        <v>4</v>
      </c>
      <c r="AF56" s="7">
        <f t="shared" si="26"/>
        <v>12</v>
      </c>
      <c r="AG56" s="6">
        <f t="shared" si="23"/>
        <v>43</v>
      </c>
      <c r="AH56" s="35"/>
      <c r="AI56" s="58">
        <f t="shared" si="27"/>
        <v>5</v>
      </c>
      <c r="AJ56" s="58">
        <f t="shared" si="28"/>
        <v>0</v>
      </c>
      <c r="AK56" s="58">
        <f t="shared" si="29"/>
        <v>26</v>
      </c>
      <c r="AL56" s="58">
        <f t="shared" si="7"/>
        <v>12</v>
      </c>
      <c r="AM56" s="58"/>
      <c r="AO56" s="14">
        <f t="shared" si="30"/>
        <v>0.37499531255859297</v>
      </c>
      <c r="AP56" s="14">
        <f t="shared" si="31"/>
        <v>0</v>
      </c>
      <c r="AQ56" s="14">
        <f t="shared" si="32"/>
        <v>0.77998440031199368</v>
      </c>
      <c r="AR56" s="14">
        <f t="shared" si="8"/>
        <v>0.26865230570841375</v>
      </c>
      <c r="AS56" s="14"/>
      <c r="AT56" s="42"/>
      <c r="AU56" s="40">
        <f t="shared" si="9"/>
        <v>1</v>
      </c>
      <c r="AV56" s="40">
        <f t="shared" si="10"/>
        <v>0</v>
      </c>
      <c r="AW56" s="40">
        <f t="shared" si="11"/>
        <v>2</v>
      </c>
      <c r="AX56" s="40">
        <f t="shared" si="12"/>
        <v>1</v>
      </c>
      <c r="AY56" s="40"/>
      <c r="AZ56" s="45"/>
      <c r="BA56" s="40" t="str">
        <f t="shared" si="13"/>
        <v>Weak</v>
      </c>
      <c r="BB56" s="40" t="str">
        <f t="shared" si="14"/>
        <v>Not</v>
      </c>
      <c r="BC56" s="40" t="str">
        <f t="shared" si="15"/>
        <v>Att</v>
      </c>
      <c r="BD56" s="40" t="str">
        <f t="shared" si="16"/>
        <v>Weak</v>
      </c>
      <c r="BE56" s="40"/>
      <c r="BF56"/>
      <c r="BG56">
        <f t="shared" si="17"/>
        <v>2</v>
      </c>
      <c r="BH56">
        <f t="shared" si="18"/>
        <v>2</v>
      </c>
      <c r="BI56">
        <f t="shared" si="19"/>
        <v>2</v>
      </c>
    </row>
    <row r="57" spans="1:61" s="1" customFormat="1" x14ac:dyDescent="0.25">
      <c r="A57" s="67">
        <v>222220005101030</v>
      </c>
      <c r="B57" s="65" t="s">
        <v>103</v>
      </c>
      <c r="C57" s="6"/>
      <c r="D57" s="8">
        <v>7</v>
      </c>
      <c r="E57" s="9">
        <v>9</v>
      </c>
      <c r="F57" s="10">
        <v>9</v>
      </c>
      <c r="G57" s="36">
        <f t="shared" si="24"/>
        <v>18</v>
      </c>
      <c r="H57" s="6">
        <v>9</v>
      </c>
      <c r="I57" s="9">
        <v>13</v>
      </c>
      <c r="J57" s="10"/>
      <c r="K57" s="6"/>
      <c r="L57" s="23"/>
      <c r="M57" s="23"/>
      <c r="N57" s="23"/>
      <c r="O57" s="6"/>
      <c r="P57" s="6"/>
      <c r="Q57" s="6"/>
      <c r="R57" s="7">
        <f t="shared" si="20"/>
        <v>13</v>
      </c>
      <c r="S57" s="7"/>
      <c r="T57" s="7"/>
      <c r="U57" s="7"/>
      <c r="V57" s="13">
        <v>0</v>
      </c>
      <c r="W57" s="13">
        <v>1</v>
      </c>
      <c r="X57" s="7">
        <v>6</v>
      </c>
      <c r="Y57" s="7">
        <v>4</v>
      </c>
      <c r="Z57" s="7">
        <v>2</v>
      </c>
      <c r="AA57" s="7"/>
      <c r="AB57" s="13"/>
      <c r="AC57" s="13"/>
      <c r="AD57" s="13">
        <v>4</v>
      </c>
      <c r="AE57" s="13">
        <v>4</v>
      </c>
      <c r="AF57" s="7">
        <f t="shared" si="26"/>
        <v>21</v>
      </c>
      <c r="AG57" s="6">
        <f t="shared" si="23"/>
        <v>61</v>
      </c>
      <c r="AH57" s="35"/>
      <c r="AI57" s="58">
        <f t="shared" si="27"/>
        <v>9</v>
      </c>
      <c r="AJ57" s="58">
        <f t="shared" si="28"/>
        <v>0</v>
      </c>
      <c r="AK57" s="58">
        <f t="shared" si="29"/>
        <v>28</v>
      </c>
      <c r="AL57" s="58">
        <f>MIN(SUMIF($D$14:$AE$14,I$6,$D57:$AE57), 100)</f>
        <v>31</v>
      </c>
      <c r="AM57" s="58"/>
      <c r="AO57" s="14">
        <f t="shared" si="30"/>
        <v>0.67499156260546744</v>
      </c>
      <c r="AP57" s="14">
        <f t="shared" si="31"/>
        <v>0</v>
      </c>
      <c r="AQ57" s="14">
        <f t="shared" si="32"/>
        <v>0.83998320033599316</v>
      </c>
      <c r="AR57" s="14">
        <f t="shared" si="8"/>
        <v>0.69401845641340221</v>
      </c>
      <c r="AS57" s="14"/>
      <c r="AT57" s="42"/>
      <c r="AU57" s="40">
        <f t="shared" si="9"/>
        <v>2</v>
      </c>
      <c r="AV57" s="40">
        <f t="shared" si="10"/>
        <v>0</v>
      </c>
      <c r="AW57" s="40">
        <f t="shared" si="11"/>
        <v>2</v>
      </c>
      <c r="AX57" s="40">
        <f t="shared" si="12"/>
        <v>2</v>
      </c>
      <c r="AY57" s="40"/>
      <c r="AZ57" s="45"/>
      <c r="BA57" s="40" t="str">
        <f t="shared" si="13"/>
        <v>Att</v>
      </c>
      <c r="BB57" s="40" t="str">
        <f t="shared" si="14"/>
        <v>Not</v>
      </c>
      <c r="BC57" s="40" t="str">
        <f t="shared" si="15"/>
        <v>Att</v>
      </c>
      <c r="BD57" s="40" t="str">
        <f t="shared" si="16"/>
        <v>Att</v>
      </c>
      <c r="BE57" s="40"/>
      <c r="BF57"/>
      <c r="BG57">
        <f t="shared" si="17"/>
        <v>4</v>
      </c>
      <c r="BH57">
        <f t="shared" si="18"/>
        <v>2</v>
      </c>
      <c r="BI57">
        <f t="shared" si="19"/>
        <v>2</v>
      </c>
    </row>
    <row r="58" spans="1:61" s="1" customFormat="1" x14ac:dyDescent="0.25">
      <c r="A58" s="67">
        <v>222220005101031</v>
      </c>
      <c r="B58" s="65" t="s">
        <v>104</v>
      </c>
      <c r="C58" s="6"/>
      <c r="D58" s="8">
        <v>0</v>
      </c>
      <c r="E58" s="9">
        <v>8</v>
      </c>
      <c r="F58" s="10">
        <v>5</v>
      </c>
      <c r="G58" s="36">
        <f t="shared" si="24"/>
        <v>13</v>
      </c>
      <c r="H58" s="6">
        <v>9</v>
      </c>
      <c r="I58" s="9">
        <v>9</v>
      </c>
      <c r="J58" s="10"/>
      <c r="K58" s="6"/>
      <c r="L58" s="23"/>
      <c r="M58" s="23"/>
      <c r="N58" s="23"/>
      <c r="O58" s="6"/>
      <c r="P58" s="6"/>
      <c r="Q58" s="6"/>
      <c r="R58" s="7">
        <f t="shared" si="20"/>
        <v>9</v>
      </c>
      <c r="S58" s="7"/>
      <c r="T58" s="7">
        <v>0</v>
      </c>
      <c r="U58" s="7">
        <v>0</v>
      </c>
      <c r="V58" s="13"/>
      <c r="W58" s="13"/>
      <c r="X58" s="7"/>
      <c r="Y58" s="7">
        <v>4</v>
      </c>
      <c r="Z58" s="7">
        <v>5</v>
      </c>
      <c r="AA58" s="7">
        <v>5</v>
      </c>
      <c r="AB58" s="13"/>
      <c r="AC58" s="13"/>
      <c r="AD58" s="13">
        <v>6</v>
      </c>
      <c r="AE58" s="13">
        <v>4</v>
      </c>
      <c r="AF58" s="7">
        <f t="shared" si="26"/>
        <v>24</v>
      </c>
      <c r="AG58" s="6">
        <f t="shared" si="23"/>
        <v>55</v>
      </c>
      <c r="AH58" s="35"/>
      <c r="AI58" s="58">
        <f t="shared" si="27"/>
        <v>5</v>
      </c>
      <c r="AJ58" s="58">
        <f t="shared" si="28"/>
        <v>0</v>
      </c>
      <c r="AK58" s="58">
        <f t="shared" si="29"/>
        <v>37</v>
      </c>
      <c r="AL58" s="58">
        <f t="shared" si="7"/>
        <v>13</v>
      </c>
      <c r="AM58" s="58"/>
      <c r="AO58" s="14">
        <f t="shared" si="30"/>
        <v>0.37499531255859297</v>
      </c>
      <c r="AP58" s="14">
        <f t="shared" si="31"/>
        <v>0</v>
      </c>
      <c r="AQ58" s="14">
        <f t="shared" si="32"/>
        <v>1</v>
      </c>
      <c r="AR58" s="14">
        <f>MIN(SUMIF($D$14:$AE$14,I$6,$D58:$AE58)/AR$15, 100%)</f>
        <v>0.29103999785078155</v>
      </c>
      <c r="AS58" s="14"/>
      <c r="AT58" s="42"/>
      <c r="AU58" s="40">
        <f t="shared" si="9"/>
        <v>1</v>
      </c>
      <c r="AV58" s="40">
        <f t="shared" si="10"/>
        <v>0</v>
      </c>
      <c r="AW58" s="40">
        <f t="shared" si="11"/>
        <v>2</v>
      </c>
      <c r="AX58" s="40">
        <f t="shared" si="12"/>
        <v>1</v>
      </c>
      <c r="AY58" s="40"/>
      <c r="AZ58" s="45"/>
      <c r="BA58" s="40" t="str">
        <f t="shared" si="13"/>
        <v>Weak</v>
      </c>
      <c r="BB58" s="40" t="str">
        <f t="shared" si="14"/>
        <v>Not</v>
      </c>
      <c r="BC58" s="40" t="str">
        <f t="shared" si="15"/>
        <v>Att</v>
      </c>
      <c r="BD58" s="40" t="str">
        <f t="shared" si="16"/>
        <v>Weak</v>
      </c>
      <c r="BE58" s="40"/>
      <c r="BF58"/>
      <c r="BG58">
        <f t="shared" si="17"/>
        <v>2</v>
      </c>
      <c r="BH58">
        <f t="shared" si="18"/>
        <v>2</v>
      </c>
      <c r="BI58">
        <f t="shared" si="19"/>
        <v>2</v>
      </c>
    </row>
    <row r="59" spans="1:61" s="1" customFormat="1" x14ac:dyDescent="0.25">
      <c r="A59" s="67">
        <v>222220005101032</v>
      </c>
      <c r="B59" s="65" t="s">
        <v>105</v>
      </c>
      <c r="C59" s="6"/>
      <c r="D59" s="8">
        <v>1</v>
      </c>
      <c r="E59" s="9">
        <v>6</v>
      </c>
      <c r="F59" s="10">
        <v>5</v>
      </c>
      <c r="G59" s="36">
        <f t="shared" si="24"/>
        <v>11</v>
      </c>
      <c r="H59" s="6">
        <v>8</v>
      </c>
      <c r="I59" s="9">
        <v>6</v>
      </c>
      <c r="J59" s="10"/>
      <c r="K59" s="6"/>
      <c r="L59" s="23"/>
      <c r="M59" s="23"/>
      <c r="N59" s="23"/>
      <c r="O59" s="6"/>
      <c r="P59" s="6"/>
      <c r="Q59" s="6"/>
      <c r="R59" s="7">
        <f t="shared" si="20"/>
        <v>6</v>
      </c>
      <c r="S59" s="7"/>
      <c r="T59" s="7"/>
      <c r="U59" s="7"/>
      <c r="V59" s="13">
        <v>0</v>
      </c>
      <c r="W59" s="13"/>
      <c r="X59" s="7">
        <v>2</v>
      </c>
      <c r="Y59" s="7">
        <v>0</v>
      </c>
      <c r="Z59" s="7">
        <v>5</v>
      </c>
      <c r="AA59" s="7">
        <v>0</v>
      </c>
      <c r="AB59" s="13"/>
      <c r="AC59" s="13"/>
      <c r="AD59" s="13">
        <v>2</v>
      </c>
      <c r="AE59" s="13"/>
      <c r="AF59" s="7">
        <f t="shared" si="26"/>
        <v>9</v>
      </c>
      <c r="AG59" s="6">
        <f t="shared" si="23"/>
        <v>34</v>
      </c>
      <c r="AH59" s="35"/>
      <c r="AI59" s="58">
        <f t="shared" si="27"/>
        <v>5</v>
      </c>
      <c r="AJ59" s="58">
        <f t="shared" si="28"/>
        <v>0</v>
      </c>
      <c r="AK59" s="58">
        <f t="shared" si="29"/>
        <v>21</v>
      </c>
      <c r="AL59" s="58">
        <f t="shared" si="7"/>
        <v>9</v>
      </c>
      <c r="AM59" s="58"/>
      <c r="AO59" s="14">
        <f t="shared" si="30"/>
        <v>0.37499531255859297</v>
      </c>
      <c r="AP59" s="14">
        <f t="shared" si="31"/>
        <v>0</v>
      </c>
      <c r="AQ59" s="14">
        <f t="shared" si="32"/>
        <v>0.62998740025199484</v>
      </c>
      <c r="AR59" s="14">
        <f t="shared" si="8"/>
        <v>0.2014892292813103</v>
      </c>
      <c r="AS59" s="14"/>
      <c r="AT59" s="42"/>
      <c r="AU59" s="40">
        <f t="shared" si="9"/>
        <v>1</v>
      </c>
      <c r="AV59" s="40">
        <f t="shared" si="10"/>
        <v>0</v>
      </c>
      <c r="AW59" s="40">
        <f t="shared" si="11"/>
        <v>2</v>
      </c>
      <c r="AX59" s="40">
        <f t="shared" si="12"/>
        <v>0</v>
      </c>
      <c r="AY59" s="40"/>
      <c r="AZ59" s="45"/>
      <c r="BA59" s="40" t="str">
        <f t="shared" si="13"/>
        <v>Weak</v>
      </c>
      <c r="BB59" s="40" t="str">
        <f t="shared" si="14"/>
        <v>Not</v>
      </c>
      <c r="BC59" s="40" t="str">
        <f t="shared" si="15"/>
        <v>Att</v>
      </c>
      <c r="BD59" s="40" t="str">
        <f t="shared" si="16"/>
        <v>Not</v>
      </c>
      <c r="BE59" s="40"/>
      <c r="BF59"/>
      <c r="BG59">
        <f t="shared" si="17"/>
        <v>1</v>
      </c>
      <c r="BH59">
        <f t="shared" si="18"/>
        <v>2</v>
      </c>
      <c r="BI59">
        <f t="shared" si="19"/>
        <v>2</v>
      </c>
    </row>
    <row r="60" spans="1:61" s="1" customFormat="1" x14ac:dyDescent="0.25">
      <c r="A60" s="67">
        <v>222220005101033</v>
      </c>
      <c r="B60" s="65" t="s">
        <v>106</v>
      </c>
      <c r="C60" s="6"/>
      <c r="D60" s="8">
        <v>0</v>
      </c>
      <c r="E60" s="9">
        <v>8</v>
      </c>
      <c r="F60" s="10">
        <v>8</v>
      </c>
      <c r="G60" s="36">
        <f t="shared" si="24"/>
        <v>16</v>
      </c>
      <c r="H60" s="6">
        <v>9</v>
      </c>
      <c r="I60" s="9">
        <v>12</v>
      </c>
      <c r="J60" s="10"/>
      <c r="K60" s="6"/>
      <c r="L60" s="23"/>
      <c r="M60" s="23"/>
      <c r="N60" s="23"/>
      <c r="O60" s="6"/>
      <c r="P60" s="6"/>
      <c r="Q60" s="6"/>
      <c r="R60" s="7">
        <f t="shared" si="20"/>
        <v>12</v>
      </c>
      <c r="S60" s="7">
        <v>4</v>
      </c>
      <c r="T60" s="7">
        <v>1.5</v>
      </c>
      <c r="U60" s="7">
        <v>0</v>
      </c>
      <c r="V60" s="13"/>
      <c r="W60" s="13"/>
      <c r="X60" s="7">
        <v>2</v>
      </c>
      <c r="Y60" s="7">
        <v>2</v>
      </c>
      <c r="Z60" s="7">
        <v>5</v>
      </c>
      <c r="AA60" s="7">
        <v>2</v>
      </c>
      <c r="AB60" s="13"/>
      <c r="AC60" s="13"/>
      <c r="AD60" s="13">
        <v>4</v>
      </c>
      <c r="AE60" s="13">
        <v>2</v>
      </c>
      <c r="AF60" s="7">
        <f t="shared" si="26"/>
        <v>22.5</v>
      </c>
      <c r="AG60" s="6">
        <f t="shared" si="23"/>
        <v>59.5</v>
      </c>
      <c r="AH60" s="35"/>
      <c r="AI60" s="58">
        <f t="shared" si="27"/>
        <v>8</v>
      </c>
      <c r="AJ60" s="58">
        <f t="shared" si="28"/>
        <v>5.5</v>
      </c>
      <c r="AK60" s="58">
        <f t="shared" si="29"/>
        <v>30</v>
      </c>
      <c r="AL60" s="58">
        <f t="shared" si="7"/>
        <v>16</v>
      </c>
      <c r="AM60" s="58"/>
      <c r="AO60" s="14">
        <f t="shared" si="30"/>
        <v>0.59999250009374883</v>
      </c>
      <c r="AP60" s="14">
        <f t="shared" si="31"/>
        <v>0.63458365543261297</v>
      </c>
      <c r="AQ60" s="14">
        <f t="shared" si="32"/>
        <v>0.89998200035999276</v>
      </c>
      <c r="AR60" s="14">
        <f t="shared" si="8"/>
        <v>0.358203074277885</v>
      </c>
      <c r="AS60" s="14"/>
      <c r="AT60" s="42"/>
      <c r="AU60" s="40">
        <f t="shared" si="9"/>
        <v>2</v>
      </c>
      <c r="AV60" s="40">
        <f t="shared" si="10"/>
        <v>2</v>
      </c>
      <c r="AW60" s="40">
        <f t="shared" si="11"/>
        <v>2</v>
      </c>
      <c r="AX60" s="40">
        <f t="shared" si="12"/>
        <v>1</v>
      </c>
      <c r="AY60" s="40"/>
      <c r="AZ60" s="45"/>
      <c r="BA60" s="40" t="str">
        <f t="shared" si="13"/>
        <v>Att</v>
      </c>
      <c r="BB60" s="40" t="str">
        <f t="shared" si="14"/>
        <v>Att</v>
      </c>
      <c r="BC60" s="40" t="str">
        <f t="shared" si="15"/>
        <v>Att</v>
      </c>
      <c r="BD60" s="40" t="str">
        <f>IF(AX60=2,"Att", (IF(AX60=0,"Not","Weak")))</f>
        <v>Weak</v>
      </c>
      <c r="BE60" s="40"/>
      <c r="BF60"/>
      <c r="BG60">
        <f t="shared" si="17"/>
        <v>3</v>
      </c>
      <c r="BH60">
        <f t="shared" si="18"/>
        <v>4</v>
      </c>
      <c r="BI60">
        <f t="shared" si="19"/>
        <v>2</v>
      </c>
    </row>
    <row r="61" spans="1:61" s="1" customFormat="1" x14ac:dyDescent="0.25">
      <c r="A61" s="67">
        <v>222220005101034</v>
      </c>
      <c r="B61" s="65" t="s">
        <v>107</v>
      </c>
      <c r="C61" s="6"/>
      <c r="D61" s="8">
        <v>0</v>
      </c>
      <c r="E61" s="9">
        <v>6</v>
      </c>
      <c r="F61" s="10">
        <v>0</v>
      </c>
      <c r="G61" s="36">
        <f t="shared" si="24"/>
        <v>6</v>
      </c>
      <c r="H61" s="6">
        <v>9</v>
      </c>
      <c r="I61" s="9">
        <v>10</v>
      </c>
      <c r="J61" s="10"/>
      <c r="K61" s="6"/>
      <c r="L61" s="23"/>
      <c r="M61" s="23"/>
      <c r="N61" s="23"/>
      <c r="O61" s="6"/>
      <c r="P61" s="6"/>
      <c r="Q61" s="6"/>
      <c r="R61" s="7">
        <f t="shared" si="20"/>
        <v>10</v>
      </c>
      <c r="S61" s="7">
        <v>0</v>
      </c>
      <c r="T61" s="7">
        <v>1.5</v>
      </c>
      <c r="U61" s="7">
        <v>2</v>
      </c>
      <c r="V61" s="13"/>
      <c r="W61" s="13"/>
      <c r="X61" s="7">
        <v>1</v>
      </c>
      <c r="Y61" s="7">
        <v>0</v>
      </c>
      <c r="Z61" s="7">
        <v>5</v>
      </c>
      <c r="AA61" s="7">
        <v>2</v>
      </c>
      <c r="AB61" s="13"/>
      <c r="AC61" s="13"/>
      <c r="AD61" s="13">
        <v>3</v>
      </c>
      <c r="AE61" s="13">
        <v>4</v>
      </c>
      <c r="AF61" s="7">
        <f t="shared" si="26"/>
        <v>18.5</v>
      </c>
      <c r="AG61" s="6">
        <f t="shared" si="23"/>
        <v>43.5</v>
      </c>
      <c r="AH61" s="35"/>
      <c r="AI61" s="58">
        <f t="shared" si="27"/>
        <v>0</v>
      </c>
      <c r="AJ61" s="58">
        <f t="shared" si="28"/>
        <v>1.5</v>
      </c>
      <c r="AK61" s="58">
        <f t="shared" si="29"/>
        <v>29</v>
      </c>
      <c r="AL61" s="58">
        <f t="shared" si="7"/>
        <v>13</v>
      </c>
      <c r="AM61" s="58"/>
      <c r="AO61" s="14">
        <f t="shared" si="30"/>
        <v>0</v>
      </c>
      <c r="AP61" s="14">
        <f t="shared" si="31"/>
        <v>0.17306826966343991</v>
      </c>
      <c r="AQ61" s="14">
        <f t="shared" si="32"/>
        <v>0.86998260034799291</v>
      </c>
      <c r="AR61" s="14">
        <f t="shared" si="8"/>
        <v>0.29103999785078155</v>
      </c>
      <c r="AS61" s="14"/>
      <c r="AT61" s="42"/>
      <c r="AU61" s="40">
        <f t="shared" si="9"/>
        <v>0</v>
      </c>
      <c r="AV61" s="40">
        <f t="shared" si="10"/>
        <v>0</v>
      </c>
      <c r="AW61" s="40">
        <f t="shared" si="11"/>
        <v>2</v>
      </c>
      <c r="AX61" s="40">
        <f t="shared" si="12"/>
        <v>1</v>
      </c>
      <c r="AY61" s="40"/>
      <c r="AZ61" s="45"/>
      <c r="BA61" s="40" t="str">
        <f t="shared" si="13"/>
        <v>Not</v>
      </c>
      <c r="BB61" s="40" t="str">
        <f t="shared" si="14"/>
        <v>Not</v>
      </c>
      <c r="BC61" s="40" t="str">
        <f t="shared" si="15"/>
        <v>Att</v>
      </c>
      <c r="BD61" s="40" t="str">
        <f t="shared" si="16"/>
        <v>Weak</v>
      </c>
      <c r="BE61" s="40"/>
      <c r="BF61"/>
      <c r="BG61">
        <f t="shared" si="17"/>
        <v>1</v>
      </c>
      <c r="BH61">
        <f t="shared" si="18"/>
        <v>2</v>
      </c>
      <c r="BI61">
        <f t="shared" si="19"/>
        <v>2</v>
      </c>
    </row>
    <row r="62" spans="1:61" s="1" customFormat="1" x14ac:dyDescent="0.25">
      <c r="A62" s="67">
        <v>222220005101035</v>
      </c>
      <c r="B62" s="65" t="s">
        <v>108</v>
      </c>
      <c r="C62" s="6"/>
      <c r="D62" s="18">
        <v>0</v>
      </c>
      <c r="E62" s="20">
        <v>3</v>
      </c>
      <c r="F62" s="10">
        <v>0</v>
      </c>
      <c r="G62" s="36">
        <f t="shared" si="24"/>
        <v>3</v>
      </c>
      <c r="H62" s="19">
        <v>9</v>
      </c>
      <c r="I62" s="20">
        <v>9.5</v>
      </c>
      <c r="J62" s="21"/>
      <c r="K62" s="19"/>
      <c r="L62" s="24"/>
      <c r="M62" s="24"/>
      <c r="N62" s="24"/>
      <c r="O62" s="19"/>
      <c r="P62" s="19"/>
      <c r="Q62" s="19"/>
      <c r="R62" s="7">
        <f t="shared" si="20"/>
        <v>9.5</v>
      </c>
      <c r="S62" s="15">
        <v>0</v>
      </c>
      <c r="T62" s="15">
        <v>0</v>
      </c>
      <c r="U62" s="15">
        <v>0</v>
      </c>
      <c r="V62" s="22"/>
      <c r="W62" s="22"/>
      <c r="X62" s="15">
        <v>0</v>
      </c>
      <c r="Y62" s="15">
        <v>4</v>
      </c>
      <c r="Z62" s="15">
        <v>5</v>
      </c>
      <c r="AA62" s="15">
        <v>0</v>
      </c>
      <c r="AB62" s="22"/>
      <c r="AC62" s="22"/>
      <c r="AD62" s="22">
        <v>6</v>
      </c>
      <c r="AE62" s="22">
        <v>4</v>
      </c>
      <c r="AF62" s="7">
        <f t="shared" si="26"/>
        <v>19</v>
      </c>
      <c r="AG62" s="6">
        <f t="shared" si="23"/>
        <v>40.5</v>
      </c>
      <c r="AH62" s="35"/>
      <c r="AI62" s="58">
        <f t="shared" si="27"/>
        <v>0</v>
      </c>
      <c r="AJ62" s="58">
        <f t="shared" si="28"/>
        <v>0</v>
      </c>
      <c r="AK62" s="58">
        <f t="shared" si="29"/>
        <v>27</v>
      </c>
      <c r="AL62" s="58">
        <f t="shared" si="7"/>
        <v>13.5</v>
      </c>
      <c r="AM62" s="58"/>
      <c r="AO62" s="14">
        <f t="shared" si="30"/>
        <v>0</v>
      </c>
      <c r="AP62" s="14">
        <f t="shared" si="31"/>
        <v>0</v>
      </c>
      <c r="AQ62" s="14">
        <f t="shared" si="32"/>
        <v>0.80998380032399342</v>
      </c>
      <c r="AR62" s="14">
        <f t="shared" si="8"/>
        <v>0.30223384392196545</v>
      </c>
      <c r="AS62" s="14"/>
      <c r="AT62" s="42"/>
      <c r="AU62" s="40">
        <f t="shared" si="9"/>
        <v>0</v>
      </c>
      <c r="AV62" s="40">
        <f t="shared" si="10"/>
        <v>0</v>
      </c>
      <c r="AW62" s="40">
        <f t="shared" si="11"/>
        <v>2</v>
      </c>
      <c r="AX62" s="40">
        <f t="shared" si="12"/>
        <v>1</v>
      </c>
      <c r="AY62" s="40"/>
      <c r="AZ62" s="45"/>
      <c r="BA62" s="40" t="str">
        <f t="shared" si="13"/>
        <v>Not</v>
      </c>
      <c r="BB62" s="40" t="str">
        <f t="shared" si="14"/>
        <v>Not</v>
      </c>
      <c r="BC62" s="40" t="str">
        <f t="shared" si="15"/>
        <v>Att</v>
      </c>
      <c r="BD62" s="40" t="str">
        <f t="shared" si="16"/>
        <v>Weak</v>
      </c>
      <c r="BE62" s="40"/>
      <c r="BF62"/>
      <c r="BG62">
        <f t="shared" si="17"/>
        <v>1</v>
      </c>
      <c r="BH62">
        <f t="shared" si="18"/>
        <v>2</v>
      </c>
      <c r="BI62">
        <f t="shared" si="19"/>
        <v>2</v>
      </c>
    </row>
    <row r="63" spans="1:61" s="1" customFormat="1" x14ac:dyDescent="0.25">
      <c r="A63" s="67">
        <v>222220005101037</v>
      </c>
      <c r="B63" s="65" t="s">
        <v>109</v>
      </c>
      <c r="C63" s="6"/>
      <c r="D63" s="6">
        <v>0</v>
      </c>
      <c r="E63" s="6">
        <v>5</v>
      </c>
      <c r="F63" s="6">
        <v>5</v>
      </c>
      <c r="G63" s="36">
        <f t="shared" si="24"/>
        <v>10</v>
      </c>
      <c r="H63" s="6">
        <v>9</v>
      </c>
      <c r="I63" s="6">
        <v>6</v>
      </c>
      <c r="J63" s="6"/>
      <c r="K63" s="6"/>
      <c r="L63" s="23"/>
      <c r="M63" s="23"/>
      <c r="N63" s="23"/>
      <c r="O63" s="6"/>
      <c r="P63" s="6"/>
      <c r="Q63" s="6"/>
      <c r="R63" s="7">
        <f t="shared" si="20"/>
        <v>6</v>
      </c>
      <c r="S63" s="6"/>
      <c r="T63" s="6">
        <v>1.5</v>
      </c>
      <c r="U63" s="6"/>
      <c r="V63" s="28"/>
      <c r="W63" s="28"/>
      <c r="X63" s="6">
        <v>6</v>
      </c>
      <c r="Y63" s="6">
        <v>2</v>
      </c>
      <c r="Z63" s="6"/>
      <c r="AA63" s="6"/>
      <c r="AB63" s="28">
        <v>0</v>
      </c>
      <c r="AC63" s="28">
        <v>2</v>
      </c>
      <c r="AD63" s="28">
        <v>2</v>
      </c>
      <c r="AE63" s="28">
        <v>4</v>
      </c>
      <c r="AF63" s="7">
        <f t="shared" si="26"/>
        <v>17.5</v>
      </c>
      <c r="AG63" s="6">
        <f t="shared" si="23"/>
        <v>42.5</v>
      </c>
      <c r="AH63" s="35"/>
      <c r="AI63" s="58">
        <f t="shared" si="27"/>
        <v>7</v>
      </c>
      <c r="AJ63" s="58">
        <f t="shared" si="28"/>
        <v>1.5</v>
      </c>
      <c r="AK63" s="58">
        <f t="shared" si="29"/>
        <v>20</v>
      </c>
      <c r="AL63" s="58">
        <f t="shared" si="7"/>
        <v>14</v>
      </c>
      <c r="AM63" s="58"/>
      <c r="AO63" s="14">
        <f t="shared" si="30"/>
        <v>0.52499343758203021</v>
      </c>
      <c r="AP63" s="14">
        <f t="shared" si="31"/>
        <v>0.17306826966343991</v>
      </c>
      <c r="AQ63" s="14">
        <f t="shared" si="32"/>
        <v>0.5999880002399951</v>
      </c>
      <c r="AR63" s="14">
        <f t="shared" si="8"/>
        <v>0.31342768999314935</v>
      </c>
      <c r="AS63" s="14"/>
      <c r="AT63" s="42"/>
      <c r="AU63" s="40">
        <f t="shared" si="9"/>
        <v>2</v>
      </c>
      <c r="AV63" s="40">
        <f t="shared" si="10"/>
        <v>0</v>
      </c>
      <c r="AW63" s="40">
        <f t="shared" si="11"/>
        <v>2</v>
      </c>
      <c r="AX63" s="40">
        <f t="shared" si="12"/>
        <v>1</v>
      </c>
      <c r="AY63" s="40"/>
      <c r="AZ63" s="45"/>
      <c r="BA63" s="40" t="str">
        <f t="shared" si="13"/>
        <v>Att</v>
      </c>
      <c r="BB63" s="40" t="str">
        <f t="shared" si="14"/>
        <v>Not</v>
      </c>
      <c r="BC63" s="40" t="str">
        <f t="shared" si="15"/>
        <v>Att</v>
      </c>
      <c r="BD63" s="40" t="str">
        <f t="shared" si="16"/>
        <v>Weak</v>
      </c>
      <c r="BE63" s="40"/>
      <c r="BF63"/>
      <c r="BG63">
        <f t="shared" si="17"/>
        <v>3</v>
      </c>
      <c r="BH63">
        <f t="shared" si="18"/>
        <v>2</v>
      </c>
      <c r="BI63">
        <f t="shared" si="19"/>
        <v>2</v>
      </c>
    </row>
    <row r="64" spans="1:61" x14ac:dyDescent="0.25">
      <c r="A64" s="67">
        <v>222220005101038</v>
      </c>
      <c r="B64" s="65" t="s">
        <v>110</v>
      </c>
      <c r="C64" s="6"/>
      <c r="D64" s="6">
        <v>0</v>
      </c>
      <c r="E64" s="6">
        <v>3</v>
      </c>
      <c r="F64" s="6">
        <v>8</v>
      </c>
      <c r="G64" s="36">
        <f t="shared" si="24"/>
        <v>11</v>
      </c>
      <c r="H64" s="6">
        <v>8</v>
      </c>
      <c r="I64" s="6">
        <v>4</v>
      </c>
      <c r="J64" s="6"/>
      <c r="K64" s="6"/>
      <c r="L64" s="23"/>
      <c r="M64" s="23"/>
      <c r="N64" s="23"/>
      <c r="O64" s="6"/>
      <c r="P64" s="6"/>
      <c r="Q64" s="6"/>
      <c r="R64" s="7">
        <f t="shared" si="20"/>
        <v>4</v>
      </c>
      <c r="S64" s="6"/>
      <c r="T64" s="6"/>
      <c r="U64" s="6"/>
      <c r="V64" s="28">
        <v>0</v>
      </c>
      <c r="W64" s="28">
        <v>1.5</v>
      </c>
      <c r="X64" s="6">
        <v>2</v>
      </c>
      <c r="Y64" s="6">
        <v>2</v>
      </c>
      <c r="Z64" s="6">
        <v>0</v>
      </c>
      <c r="AA64" s="6">
        <v>0</v>
      </c>
      <c r="AB64" s="28"/>
      <c r="AC64" s="28"/>
      <c r="AD64" s="28">
        <v>2</v>
      </c>
      <c r="AE64" s="28">
        <v>0</v>
      </c>
      <c r="AF64" s="7">
        <f t="shared" si="26"/>
        <v>7.5</v>
      </c>
      <c r="AG64" s="6">
        <f t="shared" si="23"/>
        <v>30.5</v>
      </c>
      <c r="AH64" s="35"/>
      <c r="AI64" s="58">
        <f t="shared" si="27"/>
        <v>8</v>
      </c>
      <c r="AJ64" s="58">
        <f t="shared" si="28"/>
        <v>0</v>
      </c>
      <c r="AK64" s="58">
        <f t="shared" si="29"/>
        <v>13</v>
      </c>
      <c r="AL64" s="58">
        <f t="shared" si="7"/>
        <v>9.5</v>
      </c>
      <c r="AM64" s="58"/>
      <c r="AO64" s="14">
        <f t="shared" si="30"/>
        <v>0.59999250009374883</v>
      </c>
      <c r="AP64" s="14">
        <f t="shared" si="31"/>
        <v>0</v>
      </c>
      <c r="AQ64" s="14">
        <f t="shared" si="32"/>
        <v>0.38999220015599684</v>
      </c>
      <c r="AR64" s="14">
        <f t="shared" si="8"/>
        <v>0.2126830753524942</v>
      </c>
      <c r="AS64" s="14"/>
      <c r="AT64" s="42"/>
      <c r="AU64" s="40">
        <f t="shared" si="9"/>
        <v>2</v>
      </c>
      <c r="AV64" s="40">
        <f t="shared" si="10"/>
        <v>0</v>
      </c>
      <c r="AW64" s="40">
        <f t="shared" si="11"/>
        <v>1</v>
      </c>
      <c r="AX64" s="40">
        <f t="shared" si="12"/>
        <v>0</v>
      </c>
      <c r="AY64" s="40"/>
      <c r="AZ64" s="45"/>
      <c r="BA64" s="40" t="str">
        <f t="shared" si="13"/>
        <v>Att</v>
      </c>
      <c r="BB64" s="40" t="str">
        <f t="shared" si="14"/>
        <v>Not</v>
      </c>
      <c r="BC64" s="40" t="str">
        <f t="shared" si="15"/>
        <v>Weak</v>
      </c>
      <c r="BD64" s="40" t="str">
        <f t="shared" si="16"/>
        <v>Not</v>
      </c>
      <c r="BE64" s="40"/>
      <c r="BG64">
        <f t="shared" si="17"/>
        <v>2</v>
      </c>
      <c r="BH64">
        <f t="shared" si="18"/>
        <v>1</v>
      </c>
      <c r="BI64">
        <f t="shared" si="19"/>
        <v>1</v>
      </c>
    </row>
    <row r="65" spans="1:61" x14ac:dyDescent="0.25">
      <c r="A65" s="67">
        <v>222220005101039</v>
      </c>
      <c r="B65" s="65" t="s">
        <v>111</v>
      </c>
      <c r="C65" s="6"/>
      <c r="D65" s="7">
        <v>0</v>
      </c>
      <c r="E65" s="7">
        <v>1</v>
      </c>
      <c r="F65" s="7">
        <v>5</v>
      </c>
      <c r="G65" s="36">
        <f t="shared" si="24"/>
        <v>6</v>
      </c>
      <c r="H65" s="6">
        <v>8</v>
      </c>
      <c r="I65" s="7">
        <v>4.5</v>
      </c>
      <c r="J65" s="7"/>
      <c r="K65" s="7"/>
      <c r="L65" s="25"/>
      <c r="M65" s="25"/>
      <c r="N65" s="25"/>
      <c r="O65" s="7"/>
      <c r="P65" s="7"/>
      <c r="Q65" s="7"/>
      <c r="R65" s="7">
        <f t="shared" si="20"/>
        <v>4.5</v>
      </c>
      <c r="S65" s="7"/>
      <c r="T65" s="7">
        <v>1.5</v>
      </c>
      <c r="U65" s="7"/>
      <c r="V65" s="13"/>
      <c r="W65" s="13"/>
      <c r="X65" s="7"/>
      <c r="Y65" s="7"/>
      <c r="Z65" s="7">
        <v>5</v>
      </c>
      <c r="AA65" s="7">
        <v>2</v>
      </c>
      <c r="AB65" s="13">
        <v>1</v>
      </c>
      <c r="AC65" s="13">
        <v>0</v>
      </c>
      <c r="AD65" s="13">
        <v>4</v>
      </c>
      <c r="AE65" s="13">
        <v>4</v>
      </c>
      <c r="AF65" s="7">
        <f t="shared" si="26"/>
        <v>17.5</v>
      </c>
      <c r="AG65" s="6">
        <f t="shared" si="23"/>
        <v>36</v>
      </c>
      <c r="AH65" s="35"/>
      <c r="AI65" s="58">
        <f t="shared" si="27"/>
        <v>5</v>
      </c>
      <c r="AJ65" s="58">
        <f t="shared" si="28"/>
        <v>2.5</v>
      </c>
      <c r="AK65" s="58">
        <f t="shared" si="29"/>
        <v>24</v>
      </c>
      <c r="AL65" s="58">
        <f t="shared" si="7"/>
        <v>4.5</v>
      </c>
      <c r="AM65" s="58"/>
      <c r="AN65" s="4"/>
      <c r="AO65" s="14">
        <f t="shared" si="30"/>
        <v>0.37499531255859297</v>
      </c>
      <c r="AP65" s="14">
        <f t="shared" si="31"/>
        <v>0.2884471161057332</v>
      </c>
      <c r="AQ65" s="14">
        <f t="shared" si="32"/>
        <v>0.71998560028799419</v>
      </c>
      <c r="AR65" s="14">
        <f t="shared" si="8"/>
        <v>0.10074461464065515</v>
      </c>
      <c r="AS65" s="14"/>
      <c r="AT65" s="42"/>
      <c r="AU65" s="40">
        <f t="shared" si="9"/>
        <v>1</v>
      </c>
      <c r="AV65" s="40">
        <f t="shared" si="10"/>
        <v>1</v>
      </c>
      <c r="AW65" s="40">
        <f t="shared" si="11"/>
        <v>2</v>
      </c>
      <c r="AX65" s="40">
        <f t="shared" si="12"/>
        <v>0</v>
      </c>
      <c r="AY65" s="40"/>
      <c r="AZ65" s="45"/>
      <c r="BA65" s="40" t="str">
        <f t="shared" si="13"/>
        <v>Weak</v>
      </c>
      <c r="BB65" s="40" t="str">
        <f t="shared" si="14"/>
        <v>Weak</v>
      </c>
      <c r="BC65" s="40" t="str">
        <f t="shared" si="15"/>
        <v>Att</v>
      </c>
      <c r="BD65" s="40" t="str">
        <f t="shared" si="16"/>
        <v>Not</v>
      </c>
      <c r="BE65" s="40"/>
      <c r="BF65" s="5"/>
      <c r="BG65">
        <f t="shared" si="17"/>
        <v>1</v>
      </c>
      <c r="BH65">
        <f t="shared" si="18"/>
        <v>3</v>
      </c>
      <c r="BI65">
        <f t="shared" si="19"/>
        <v>2</v>
      </c>
    </row>
    <row r="66" spans="1:61" x14ac:dyDescent="0.25">
      <c r="A66" s="67">
        <v>222220005101040</v>
      </c>
      <c r="B66" s="65" t="s">
        <v>112</v>
      </c>
      <c r="C66" s="6"/>
      <c r="D66" s="6">
        <v>0</v>
      </c>
      <c r="E66" s="6">
        <v>8</v>
      </c>
      <c r="F66" s="6">
        <v>5</v>
      </c>
      <c r="G66" s="36">
        <f t="shared" si="24"/>
        <v>13</v>
      </c>
      <c r="H66" s="6">
        <v>9</v>
      </c>
      <c r="I66" s="6">
        <v>4</v>
      </c>
      <c r="J66" s="6"/>
      <c r="K66" s="6"/>
      <c r="L66" s="23"/>
      <c r="M66" s="23"/>
      <c r="N66" s="23"/>
      <c r="O66" s="6"/>
      <c r="P66" s="6"/>
      <c r="Q66" s="6"/>
      <c r="R66" s="7">
        <f t="shared" si="20"/>
        <v>4</v>
      </c>
      <c r="S66" s="6"/>
      <c r="T66" s="6">
        <v>1.5</v>
      </c>
      <c r="U66" s="6"/>
      <c r="V66" s="28"/>
      <c r="W66" s="28"/>
      <c r="X66" s="6">
        <v>0</v>
      </c>
      <c r="Y66" s="6"/>
      <c r="Z66" s="6">
        <v>5</v>
      </c>
      <c r="AA66" s="6">
        <v>0</v>
      </c>
      <c r="AB66" s="28"/>
      <c r="AC66" s="28"/>
      <c r="AD66" s="28">
        <v>1</v>
      </c>
      <c r="AE66" s="28">
        <v>3</v>
      </c>
      <c r="AF66" s="7">
        <f t="shared" si="26"/>
        <v>10.5</v>
      </c>
      <c r="AG66" s="6">
        <f t="shared" si="23"/>
        <v>36.5</v>
      </c>
      <c r="AH66" s="35"/>
      <c r="AI66" s="58">
        <f t="shared" si="27"/>
        <v>5</v>
      </c>
      <c r="AJ66" s="58">
        <f t="shared" si="28"/>
        <v>1.5</v>
      </c>
      <c r="AK66" s="58">
        <f t="shared" si="29"/>
        <v>26</v>
      </c>
      <c r="AL66" s="58">
        <f t="shared" si="7"/>
        <v>4</v>
      </c>
      <c r="AM66" s="58"/>
      <c r="AO66" s="14">
        <f t="shared" si="30"/>
        <v>0.37499531255859297</v>
      </c>
      <c r="AP66" s="14">
        <f t="shared" si="31"/>
        <v>0.17306826966343991</v>
      </c>
      <c r="AQ66" s="14">
        <f t="shared" si="32"/>
        <v>0.77998440031199368</v>
      </c>
      <c r="AR66" s="14">
        <f t="shared" si="8"/>
        <v>8.9550768569471251E-2</v>
      </c>
      <c r="AS66" s="14"/>
      <c r="AT66" s="42"/>
      <c r="AU66" s="40">
        <f t="shared" si="9"/>
        <v>1</v>
      </c>
      <c r="AV66" s="40">
        <f t="shared" si="10"/>
        <v>0</v>
      </c>
      <c r="AW66" s="40">
        <f t="shared" si="11"/>
        <v>2</v>
      </c>
      <c r="AX66" s="40">
        <f t="shared" si="12"/>
        <v>0</v>
      </c>
      <c r="AY66" s="40"/>
      <c r="AZ66" s="45"/>
      <c r="BA66" s="40" t="str">
        <f t="shared" si="13"/>
        <v>Weak</v>
      </c>
      <c r="BB66" s="40" t="str">
        <f t="shared" si="14"/>
        <v>Not</v>
      </c>
      <c r="BC66" s="40" t="str">
        <f t="shared" si="15"/>
        <v>Att</v>
      </c>
      <c r="BD66" s="40" t="str">
        <f t="shared" si="16"/>
        <v>Not</v>
      </c>
      <c r="BE66" s="40"/>
      <c r="BG66">
        <f t="shared" si="17"/>
        <v>1</v>
      </c>
      <c r="BH66">
        <f t="shared" si="18"/>
        <v>2</v>
      </c>
      <c r="BI66">
        <f t="shared" si="19"/>
        <v>2</v>
      </c>
    </row>
    <row r="67" spans="1:61" x14ac:dyDescent="0.25">
      <c r="A67" s="67">
        <v>222220005101041</v>
      </c>
      <c r="B67" s="65" t="s">
        <v>113</v>
      </c>
      <c r="C67" s="6"/>
      <c r="D67" s="6">
        <v>1</v>
      </c>
      <c r="E67" s="6">
        <v>8</v>
      </c>
      <c r="F67" s="6">
        <v>5</v>
      </c>
      <c r="G67" s="36">
        <f t="shared" si="24"/>
        <v>13</v>
      </c>
      <c r="H67" s="6">
        <v>8</v>
      </c>
      <c r="I67" s="6">
        <v>1</v>
      </c>
      <c r="J67" s="6"/>
      <c r="K67" s="6"/>
      <c r="L67" s="23"/>
      <c r="M67" s="23"/>
      <c r="N67" s="23"/>
      <c r="O67" s="6"/>
      <c r="P67" s="6"/>
      <c r="Q67" s="6"/>
      <c r="R67" s="7">
        <f t="shared" si="20"/>
        <v>1</v>
      </c>
      <c r="S67" s="6">
        <v>0</v>
      </c>
      <c r="T67" s="6"/>
      <c r="U67" s="6"/>
      <c r="V67" s="28"/>
      <c r="W67" s="28"/>
      <c r="X67" s="6"/>
      <c r="Y67" s="6"/>
      <c r="Z67" s="6">
        <v>0</v>
      </c>
      <c r="AA67" s="6"/>
      <c r="AB67" s="28"/>
      <c r="AC67" s="28">
        <v>0</v>
      </c>
      <c r="AD67" s="28">
        <v>2</v>
      </c>
      <c r="AE67" s="28">
        <v>1</v>
      </c>
      <c r="AF67" s="7">
        <f t="shared" si="26"/>
        <v>3</v>
      </c>
      <c r="AG67" s="6">
        <f t="shared" si="23"/>
        <v>25</v>
      </c>
      <c r="AH67" s="35"/>
      <c r="AI67" s="58">
        <f t="shared" si="27"/>
        <v>5</v>
      </c>
      <c r="AJ67" s="58">
        <f t="shared" si="28"/>
        <v>0</v>
      </c>
      <c r="AK67" s="58">
        <f t="shared" si="29"/>
        <v>19</v>
      </c>
      <c r="AL67" s="58">
        <f t="shared" si="7"/>
        <v>2</v>
      </c>
      <c r="AM67" s="58"/>
      <c r="AO67" s="14">
        <f t="shared" si="30"/>
        <v>0.37499531255859297</v>
      </c>
      <c r="AP67" s="14">
        <f t="shared" si="31"/>
        <v>0</v>
      </c>
      <c r="AQ67" s="14">
        <f t="shared" si="32"/>
        <v>0.56998860022799536</v>
      </c>
      <c r="AR67" s="14">
        <f>MIN(SUMIF($D$14:$AE$14,I$6,$D67:$AE67)/AR$15, 100%)</f>
        <v>4.4775384284735625E-2</v>
      </c>
      <c r="AS67" s="14"/>
      <c r="AT67" s="42"/>
      <c r="AU67" s="40">
        <f t="shared" si="9"/>
        <v>1</v>
      </c>
      <c r="AV67" s="40">
        <f t="shared" si="10"/>
        <v>0</v>
      </c>
      <c r="AW67" s="40">
        <f t="shared" si="11"/>
        <v>2</v>
      </c>
      <c r="AX67" s="40">
        <f t="shared" si="12"/>
        <v>0</v>
      </c>
      <c r="AY67" s="40"/>
      <c r="AZ67" s="45"/>
      <c r="BA67" s="40" t="str">
        <f t="shared" si="13"/>
        <v>Weak</v>
      </c>
      <c r="BB67" s="40" t="str">
        <f t="shared" si="14"/>
        <v>Not</v>
      </c>
      <c r="BC67" s="40" t="str">
        <f t="shared" si="15"/>
        <v>Att</v>
      </c>
      <c r="BD67" s="40" t="str">
        <f t="shared" si="16"/>
        <v>Not</v>
      </c>
      <c r="BE67" s="40"/>
      <c r="BG67">
        <f t="shared" si="17"/>
        <v>1</v>
      </c>
      <c r="BH67">
        <f t="shared" si="18"/>
        <v>2</v>
      </c>
      <c r="BI67">
        <f t="shared" si="19"/>
        <v>2</v>
      </c>
    </row>
    <row r="68" spans="1:61" x14ac:dyDescent="0.25">
      <c r="A68" s="67">
        <v>222220005101042</v>
      </c>
      <c r="B68" s="65" t="s">
        <v>114</v>
      </c>
      <c r="C68" s="6"/>
      <c r="D68" s="6">
        <v>0</v>
      </c>
      <c r="E68" s="6">
        <v>8</v>
      </c>
      <c r="F68" s="6">
        <v>0</v>
      </c>
      <c r="G68" s="36">
        <f t="shared" si="24"/>
        <v>8</v>
      </c>
      <c r="H68" s="6">
        <v>9</v>
      </c>
      <c r="I68" s="6">
        <v>5.5</v>
      </c>
      <c r="J68" s="6"/>
      <c r="K68" s="6"/>
      <c r="L68" s="23"/>
      <c r="M68" s="23"/>
      <c r="N68" s="23"/>
      <c r="O68" s="6"/>
      <c r="P68" s="6"/>
      <c r="Q68" s="6"/>
      <c r="R68" s="7">
        <f t="shared" si="20"/>
        <v>5.5</v>
      </c>
      <c r="S68" s="6">
        <v>4</v>
      </c>
      <c r="T68" s="6">
        <v>0</v>
      </c>
      <c r="U68" s="6">
        <v>0</v>
      </c>
      <c r="V68" s="28"/>
      <c r="W68" s="28"/>
      <c r="X68" s="6">
        <v>4</v>
      </c>
      <c r="Y68" s="6">
        <v>4</v>
      </c>
      <c r="Z68" s="6">
        <v>3.5</v>
      </c>
      <c r="AA68" s="6"/>
      <c r="AB68" s="28"/>
      <c r="AC68" s="28"/>
      <c r="AD68" s="28">
        <v>4</v>
      </c>
      <c r="AE68" s="28">
        <v>3</v>
      </c>
      <c r="AF68" s="7">
        <f t="shared" si="26"/>
        <v>22.5</v>
      </c>
      <c r="AG68" s="6">
        <f t="shared" si="23"/>
        <v>45</v>
      </c>
      <c r="AH68" s="35"/>
      <c r="AI68" s="58">
        <f t="shared" si="27"/>
        <v>0</v>
      </c>
      <c r="AJ68" s="58">
        <f t="shared" si="28"/>
        <v>4</v>
      </c>
      <c r="AK68" s="58">
        <f t="shared" si="29"/>
        <v>27.5</v>
      </c>
      <c r="AL68" s="58">
        <f t="shared" si="7"/>
        <v>13.5</v>
      </c>
      <c r="AM68" s="58"/>
      <c r="AO68" s="14">
        <f t="shared" si="30"/>
        <v>0</v>
      </c>
      <c r="AP68" s="14">
        <f t="shared" si="31"/>
        <v>0.46151538576917311</v>
      </c>
      <c r="AQ68" s="14">
        <f t="shared" si="32"/>
        <v>0.82498350032999335</v>
      </c>
      <c r="AR68" s="14">
        <f t="shared" si="8"/>
        <v>0.30223384392196545</v>
      </c>
      <c r="AS68" s="14"/>
      <c r="AT68" s="42"/>
      <c r="AU68" s="40">
        <f t="shared" si="9"/>
        <v>0</v>
      </c>
      <c r="AV68" s="40">
        <f t="shared" si="10"/>
        <v>1</v>
      </c>
      <c r="AW68" s="40">
        <f t="shared" si="11"/>
        <v>2</v>
      </c>
      <c r="AX68" s="40">
        <f t="shared" si="12"/>
        <v>1</v>
      </c>
      <c r="AY68" s="40"/>
      <c r="AZ68" s="45"/>
      <c r="BA68" s="40" t="str">
        <f t="shared" si="13"/>
        <v>Not</v>
      </c>
      <c r="BB68" s="40" t="str">
        <f t="shared" si="14"/>
        <v>Weak</v>
      </c>
      <c r="BC68" s="40" t="str">
        <f t="shared" si="15"/>
        <v>Att</v>
      </c>
      <c r="BD68" s="40" t="str">
        <f t="shared" si="16"/>
        <v>Weak</v>
      </c>
      <c r="BE68" s="40"/>
      <c r="BG68">
        <f t="shared" si="17"/>
        <v>1</v>
      </c>
      <c r="BH68">
        <f t="shared" si="18"/>
        <v>3</v>
      </c>
      <c r="BI68">
        <f t="shared" si="19"/>
        <v>2</v>
      </c>
    </row>
    <row r="69" spans="1:61" x14ac:dyDescent="0.25">
      <c r="A69" s="67">
        <v>222220005101043</v>
      </c>
      <c r="B69" s="65" t="s">
        <v>115</v>
      </c>
      <c r="C69" s="6"/>
      <c r="D69" s="6">
        <v>2</v>
      </c>
      <c r="E69" s="6">
        <v>9</v>
      </c>
      <c r="F69" s="6">
        <v>5</v>
      </c>
      <c r="G69" s="36">
        <f t="shared" si="24"/>
        <v>14</v>
      </c>
      <c r="H69" s="6">
        <v>9</v>
      </c>
      <c r="I69" s="6">
        <v>10</v>
      </c>
      <c r="J69" s="6"/>
      <c r="K69" s="6"/>
      <c r="L69" s="23"/>
      <c r="M69" s="23"/>
      <c r="N69" s="23"/>
      <c r="O69" s="6"/>
      <c r="P69" s="6"/>
      <c r="Q69" s="6"/>
      <c r="R69" s="7">
        <f t="shared" si="20"/>
        <v>10</v>
      </c>
      <c r="S69" s="2">
        <v>4</v>
      </c>
      <c r="T69" s="2">
        <v>1.5</v>
      </c>
      <c r="U69" s="2">
        <v>0</v>
      </c>
      <c r="V69" s="27"/>
      <c r="W69" s="27"/>
      <c r="X69" s="2">
        <v>6</v>
      </c>
      <c r="Y69" s="2">
        <v>4</v>
      </c>
      <c r="Z69" s="2">
        <v>5</v>
      </c>
      <c r="AA69" s="2">
        <v>0</v>
      </c>
      <c r="AB69" s="27"/>
      <c r="AC69" s="27"/>
      <c r="AD69" s="27">
        <v>6</v>
      </c>
      <c r="AE69" s="27">
        <v>2</v>
      </c>
      <c r="AF69" s="7">
        <f t="shared" si="26"/>
        <v>28.5</v>
      </c>
      <c r="AG69" s="6">
        <f t="shared" si="23"/>
        <v>61.5</v>
      </c>
      <c r="AH69" s="35"/>
      <c r="AI69" s="58">
        <f t="shared" si="27"/>
        <v>5</v>
      </c>
      <c r="AJ69" s="58">
        <f t="shared" si="28"/>
        <v>5.5</v>
      </c>
      <c r="AK69" s="58">
        <f t="shared" si="29"/>
        <v>31</v>
      </c>
      <c r="AL69" s="58">
        <f t="shared" si="7"/>
        <v>22</v>
      </c>
      <c r="AM69" s="58"/>
      <c r="AO69" s="14">
        <f t="shared" si="30"/>
        <v>0.37499531255859297</v>
      </c>
      <c r="AP69" s="14">
        <f t="shared" si="31"/>
        <v>0.63458365543261297</v>
      </c>
      <c r="AQ69" s="14">
        <f t="shared" si="32"/>
        <v>0.92998140037199251</v>
      </c>
      <c r="AR69" s="14">
        <f t="shared" si="8"/>
        <v>0.49252922713209185</v>
      </c>
      <c r="AS69" s="14"/>
      <c r="AT69" s="42"/>
      <c r="AU69" s="40">
        <f t="shared" si="9"/>
        <v>1</v>
      </c>
      <c r="AV69" s="40">
        <f t="shared" si="10"/>
        <v>2</v>
      </c>
      <c r="AW69" s="40">
        <f t="shared" si="11"/>
        <v>2</v>
      </c>
      <c r="AX69" s="40">
        <f t="shared" si="12"/>
        <v>1</v>
      </c>
      <c r="AY69" s="40"/>
      <c r="AZ69" s="45"/>
      <c r="BA69" s="40" t="str">
        <f t="shared" si="13"/>
        <v>Weak</v>
      </c>
      <c r="BB69" s="40" t="str">
        <f t="shared" si="14"/>
        <v>Att</v>
      </c>
      <c r="BC69" s="40" t="str">
        <f t="shared" si="15"/>
        <v>Att</v>
      </c>
      <c r="BD69" s="40" t="str">
        <f t="shared" si="16"/>
        <v>Weak</v>
      </c>
      <c r="BE69" s="40"/>
      <c r="BG69">
        <f t="shared" si="17"/>
        <v>2</v>
      </c>
      <c r="BH69">
        <f t="shared" si="18"/>
        <v>4</v>
      </c>
      <c r="BI69">
        <f t="shared" si="19"/>
        <v>2</v>
      </c>
    </row>
    <row r="70" spans="1:61" x14ac:dyDescent="0.25">
      <c r="A70" s="67">
        <v>222220005101044</v>
      </c>
      <c r="B70" s="65" t="s">
        <v>116</v>
      </c>
      <c r="C70" s="6"/>
      <c r="D70" s="6" t="s">
        <v>61</v>
      </c>
      <c r="E70" s="6">
        <v>5</v>
      </c>
      <c r="F70" s="6">
        <v>5</v>
      </c>
      <c r="G70" s="36">
        <f t="shared" si="24"/>
        <v>10</v>
      </c>
      <c r="H70" s="6">
        <v>9</v>
      </c>
      <c r="I70" s="6">
        <v>6</v>
      </c>
      <c r="J70" s="6"/>
      <c r="K70" s="6"/>
      <c r="L70" s="23"/>
      <c r="M70" s="23"/>
      <c r="N70" s="23"/>
      <c r="O70" s="6"/>
      <c r="P70" s="6"/>
      <c r="Q70" s="6"/>
      <c r="R70" s="7">
        <f t="shared" si="20"/>
        <v>6</v>
      </c>
      <c r="S70" s="6">
        <v>0</v>
      </c>
      <c r="T70" s="6">
        <v>2</v>
      </c>
      <c r="U70" s="6">
        <v>0</v>
      </c>
      <c r="V70" s="28"/>
      <c r="W70" s="28"/>
      <c r="X70" s="10">
        <v>2</v>
      </c>
      <c r="Y70" s="32">
        <v>2</v>
      </c>
      <c r="Z70" s="32">
        <v>2</v>
      </c>
      <c r="AA70" s="32">
        <v>0</v>
      </c>
      <c r="AB70" s="33"/>
      <c r="AC70" s="33"/>
      <c r="AD70" s="33">
        <v>1</v>
      </c>
      <c r="AE70" s="33">
        <v>2</v>
      </c>
      <c r="AF70" s="7">
        <f t="shared" si="26"/>
        <v>11</v>
      </c>
      <c r="AG70" s="6">
        <f t="shared" si="23"/>
        <v>36</v>
      </c>
      <c r="AH70" s="35"/>
      <c r="AI70" s="58">
        <f t="shared" si="27"/>
        <v>5</v>
      </c>
      <c r="AJ70" s="58">
        <f t="shared" si="28"/>
        <v>2</v>
      </c>
      <c r="AK70" s="58">
        <f t="shared" si="29"/>
        <v>19</v>
      </c>
      <c r="AL70" s="58">
        <f t="shared" si="7"/>
        <v>10</v>
      </c>
      <c r="AM70" s="58"/>
      <c r="AO70" s="14">
        <f t="shared" si="30"/>
        <v>0.37499531255859297</v>
      </c>
      <c r="AP70" s="14">
        <f t="shared" si="31"/>
        <v>0.23075769288458656</v>
      </c>
      <c r="AQ70" s="14">
        <f t="shared" si="32"/>
        <v>0.56998860022799536</v>
      </c>
      <c r="AR70" s="14">
        <f t="shared" si="8"/>
        <v>0.22387692142367813</v>
      </c>
      <c r="AS70" s="14"/>
      <c r="AT70" s="42"/>
      <c r="AU70" s="40">
        <f t="shared" si="9"/>
        <v>1</v>
      </c>
      <c r="AV70" s="40">
        <f t="shared" si="10"/>
        <v>0</v>
      </c>
      <c r="AW70" s="40">
        <f t="shared" si="11"/>
        <v>2</v>
      </c>
      <c r="AX70" s="40">
        <f t="shared" si="12"/>
        <v>0</v>
      </c>
      <c r="AY70" s="40"/>
      <c r="AZ70" s="45"/>
      <c r="BA70" s="40" t="str">
        <f t="shared" si="13"/>
        <v>Weak</v>
      </c>
      <c r="BB70" s="40" t="str">
        <f t="shared" si="14"/>
        <v>Not</v>
      </c>
      <c r="BC70" s="40" t="str">
        <f t="shared" si="15"/>
        <v>Att</v>
      </c>
      <c r="BD70" s="40" t="str">
        <f t="shared" si="16"/>
        <v>Not</v>
      </c>
      <c r="BE70" s="40"/>
      <c r="BG70">
        <f t="shared" si="17"/>
        <v>1</v>
      </c>
      <c r="BH70">
        <f t="shared" si="18"/>
        <v>2</v>
      </c>
      <c r="BI70">
        <f t="shared" si="19"/>
        <v>2</v>
      </c>
    </row>
    <row r="71" spans="1:61" x14ac:dyDescent="0.25">
      <c r="A71" s="67">
        <v>222220005101045</v>
      </c>
      <c r="B71" s="65" t="s">
        <v>117</v>
      </c>
      <c r="C71" s="6"/>
      <c r="D71" s="6">
        <v>0</v>
      </c>
      <c r="E71" s="6">
        <v>8</v>
      </c>
      <c r="F71" s="6">
        <v>5</v>
      </c>
      <c r="G71" s="36">
        <f t="shared" si="24"/>
        <v>13</v>
      </c>
      <c r="H71" s="6">
        <v>9</v>
      </c>
      <c r="I71" s="6">
        <v>9</v>
      </c>
      <c r="J71" s="6"/>
      <c r="K71" s="6"/>
      <c r="L71" s="23"/>
      <c r="M71" s="23"/>
      <c r="N71" s="23"/>
      <c r="O71" s="6"/>
      <c r="P71" s="6"/>
      <c r="Q71" s="6"/>
      <c r="R71" s="7">
        <f t="shared" si="20"/>
        <v>9</v>
      </c>
      <c r="S71" s="7">
        <v>4</v>
      </c>
      <c r="T71" s="7">
        <v>0</v>
      </c>
      <c r="U71" s="7"/>
      <c r="V71" s="13"/>
      <c r="W71" s="13"/>
      <c r="X71" s="7">
        <v>2</v>
      </c>
      <c r="Y71" s="7">
        <v>0</v>
      </c>
      <c r="Z71" s="7"/>
      <c r="AA71" s="7"/>
      <c r="AB71" s="13"/>
      <c r="AC71" s="13">
        <v>0</v>
      </c>
      <c r="AD71" s="13">
        <v>3</v>
      </c>
      <c r="AE71" s="13">
        <v>2</v>
      </c>
      <c r="AF71" s="7">
        <f t="shared" si="26"/>
        <v>11</v>
      </c>
      <c r="AG71" s="6">
        <f t="shared" si="23"/>
        <v>42</v>
      </c>
      <c r="AH71" s="35"/>
      <c r="AI71" s="58">
        <f t="shared" si="27"/>
        <v>5</v>
      </c>
      <c r="AJ71" s="58">
        <f t="shared" si="28"/>
        <v>4</v>
      </c>
      <c r="AK71" s="58">
        <f t="shared" si="29"/>
        <v>22</v>
      </c>
      <c r="AL71" s="58">
        <f>MIN(SUMIF($D$14:$AE$14,I$6,$D71:$AE71), 100)</f>
        <v>11</v>
      </c>
      <c r="AM71" s="58"/>
      <c r="AO71" s="14">
        <f t="shared" si="30"/>
        <v>0.37499531255859297</v>
      </c>
      <c r="AP71" s="14">
        <f t="shared" si="31"/>
        <v>0.46151538576917311</v>
      </c>
      <c r="AQ71" s="14">
        <f t="shared" si="32"/>
        <v>0.6599868002639947</v>
      </c>
      <c r="AR71" s="14">
        <f t="shared" si="8"/>
        <v>0.24626461356604593</v>
      </c>
      <c r="AS71" s="14"/>
      <c r="AT71" s="42"/>
      <c r="AU71" s="40">
        <f t="shared" si="9"/>
        <v>1</v>
      </c>
      <c r="AV71" s="40">
        <f t="shared" si="10"/>
        <v>1</v>
      </c>
      <c r="AW71" s="40">
        <f t="shared" si="11"/>
        <v>2</v>
      </c>
      <c r="AX71" s="40">
        <f t="shared" si="12"/>
        <v>0</v>
      </c>
      <c r="AY71" s="40"/>
      <c r="AZ71" s="45"/>
      <c r="BA71" s="40" t="str">
        <f t="shared" si="13"/>
        <v>Weak</v>
      </c>
      <c r="BB71" s="40" t="str">
        <f t="shared" si="14"/>
        <v>Weak</v>
      </c>
      <c r="BC71" s="40" t="str">
        <f t="shared" si="15"/>
        <v>Att</v>
      </c>
      <c r="BD71" s="40" t="str">
        <f t="shared" si="16"/>
        <v>Not</v>
      </c>
      <c r="BE71" s="40"/>
      <c r="BG71">
        <f t="shared" si="17"/>
        <v>1</v>
      </c>
      <c r="BH71">
        <f t="shared" si="18"/>
        <v>3</v>
      </c>
      <c r="BI71">
        <f t="shared" si="19"/>
        <v>2</v>
      </c>
    </row>
    <row r="72" spans="1:61" x14ac:dyDescent="0.25">
      <c r="A72" s="64"/>
      <c r="B72" s="63"/>
      <c r="C72" s="6"/>
      <c r="D72" s="6"/>
      <c r="E72" s="6"/>
      <c r="F72" s="6"/>
      <c r="G72" s="36"/>
      <c r="H72" s="6"/>
      <c r="I72" s="6"/>
      <c r="J72" s="6"/>
      <c r="K72" s="6"/>
      <c r="L72" s="23"/>
      <c r="M72" s="23"/>
      <c r="N72" s="23"/>
      <c r="O72" s="6"/>
      <c r="P72" s="6"/>
      <c r="Q72" s="6"/>
      <c r="R72" s="7">
        <f t="shared" si="20"/>
        <v>0</v>
      </c>
      <c r="S72" s="6"/>
      <c r="T72" s="6"/>
      <c r="U72" s="6"/>
      <c r="V72" s="28"/>
      <c r="W72" s="28"/>
      <c r="X72" s="6"/>
      <c r="Y72" s="32"/>
      <c r="Z72" s="32"/>
      <c r="AA72" s="32"/>
      <c r="AB72" s="33"/>
      <c r="AC72" s="33"/>
      <c r="AD72" s="33"/>
      <c r="AE72" s="33"/>
      <c r="AF72" s="7">
        <f t="shared" si="26"/>
        <v>0</v>
      </c>
      <c r="AG72" s="6">
        <f t="shared" si="23"/>
        <v>0</v>
      </c>
      <c r="AH72" s="35"/>
      <c r="AI72" s="58">
        <f t="shared" si="27"/>
        <v>0</v>
      </c>
      <c r="AJ72" s="58">
        <f t="shared" si="28"/>
        <v>0</v>
      </c>
      <c r="AK72" s="58">
        <f t="shared" si="29"/>
        <v>0</v>
      </c>
      <c r="AL72" s="58">
        <f t="shared" si="7"/>
        <v>0</v>
      </c>
      <c r="AM72" s="58"/>
      <c r="AO72" s="14">
        <f t="shared" si="30"/>
        <v>0</v>
      </c>
      <c r="AP72" s="14">
        <f t="shared" si="31"/>
        <v>0</v>
      </c>
      <c r="AQ72" s="14">
        <f t="shared" si="32"/>
        <v>0</v>
      </c>
      <c r="AR72" s="14">
        <f t="shared" si="8"/>
        <v>0</v>
      </c>
      <c r="AS72" s="14"/>
      <c r="AT72" s="42"/>
      <c r="AU72" s="40">
        <f t="shared" si="9"/>
        <v>0</v>
      </c>
      <c r="AV72" s="40">
        <f t="shared" si="10"/>
        <v>0</v>
      </c>
      <c r="AW72" s="40">
        <f t="shared" si="11"/>
        <v>0</v>
      </c>
      <c r="AX72" s="40">
        <f t="shared" si="12"/>
        <v>0</v>
      </c>
      <c r="AY72" s="40"/>
      <c r="AZ72" s="45"/>
      <c r="BA72" s="40" t="str">
        <f t="shared" si="13"/>
        <v>Not</v>
      </c>
      <c r="BB72" s="40" t="str">
        <f t="shared" si="14"/>
        <v>Not</v>
      </c>
      <c r="BC72" s="40" t="str">
        <f t="shared" si="15"/>
        <v>Not</v>
      </c>
      <c r="BD72" s="40" t="str">
        <f t="shared" si="16"/>
        <v>Not</v>
      </c>
      <c r="BE72" s="40"/>
      <c r="BG72">
        <f t="shared" si="17"/>
        <v>0</v>
      </c>
      <c r="BH72">
        <f t="shared" si="18"/>
        <v>0</v>
      </c>
      <c r="BI72">
        <f t="shared" si="19"/>
        <v>0</v>
      </c>
    </row>
    <row r="73" spans="1:61" x14ac:dyDescent="0.25">
      <c r="Y73" s="1"/>
      <c r="Z73" s="1"/>
      <c r="AA73" s="1"/>
      <c r="AB73" s="1"/>
      <c r="AC73" s="1"/>
      <c r="AD73" s="1"/>
      <c r="AE73" s="1"/>
    </row>
    <row r="74" spans="1:61" ht="14.45" customHeight="1" x14ac:dyDescent="0.25">
      <c r="Y74" s="1"/>
      <c r="Z74" s="1"/>
      <c r="AA74" s="1"/>
      <c r="AB74" s="1"/>
      <c r="AC74" s="1"/>
      <c r="AD74" s="1"/>
      <c r="AE74" s="1"/>
      <c r="AF74" s="70" t="s">
        <v>33</v>
      </c>
      <c r="AG74" s="70"/>
      <c r="AH74" s="70"/>
      <c r="AI74" s="70"/>
      <c r="AJ74" s="70"/>
      <c r="AK74" s="70"/>
      <c r="AL74" s="70"/>
      <c r="AM74" s="70"/>
      <c r="AN74" s="70"/>
      <c r="AO74" s="40">
        <f>COUNT(AO16:AO72)</f>
        <v>57</v>
      </c>
      <c r="AP74" s="40">
        <f>COUNT(AP16:AP72)</f>
        <v>57</v>
      </c>
      <c r="AQ74" s="40">
        <f>COUNT(AQ16:AQ72)</f>
        <v>57</v>
      </c>
      <c r="AR74" s="40">
        <f>COUNT(AR16:AR72)</f>
        <v>57</v>
      </c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</row>
    <row r="75" spans="1:61" ht="14.45" customHeight="1" x14ac:dyDescent="0.25">
      <c r="D75" s="71"/>
      <c r="E75" s="71"/>
      <c r="F75" s="35"/>
      <c r="G75" s="35"/>
      <c r="AF75" s="70" t="s">
        <v>34</v>
      </c>
      <c r="AG75" s="70"/>
      <c r="AH75" s="70"/>
      <c r="AI75" s="70"/>
      <c r="AJ75" s="70"/>
      <c r="AK75" s="70"/>
      <c r="AL75" s="70"/>
      <c r="AM75" s="70"/>
      <c r="AN75" s="70"/>
      <c r="AO75" s="40">
        <f>COUNTIF(AO16:AO72,"&gt;=25%")</f>
        <v>26</v>
      </c>
      <c r="AP75" s="40">
        <f>COUNTIF(AP16:AP72,"&gt;=25%")</f>
        <v>8</v>
      </c>
      <c r="AQ75" s="40">
        <f>COUNTIF(AQ16:AQ72,"&gt;=25%")</f>
        <v>44</v>
      </c>
      <c r="AR75" s="40">
        <f>COUNTIF(AR16:AR72,"&gt;=25%")</f>
        <v>17</v>
      </c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</row>
    <row r="76" spans="1:61" x14ac:dyDescent="0.25">
      <c r="AF76" s="70" t="s">
        <v>35</v>
      </c>
      <c r="AG76" s="70"/>
      <c r="AH76" s="70"/>
      <c r="AI76" s="70"/>
      <c r="AJ76" s="70"/>
      <c r="AK76" s="70"/>
      <c r="AL76" s="70"/>
      <c r="AM76" s="70"/>
      <c r="AN76" s="70"/>
      <c r="AO76" s="14">
        <f>AO75/(AO74)</f>
        <v>0.45614035087719296</v>
      </c>
      <c r="AP76" s="14">
        <f>AP75/(AP74)</f>
        <v>0.14035087719298245</v>
      </c>
      <c r="AQ76" s="14">
        <f>AQ75/(AQ74)</f>
        <v>0.77192982456140347</v>
      </c>
      <c r="AR76" s="14">
        <f>AR75/(AR74)</f>
        <v>0.2982456140350877</v>
      </c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</row>
  </sheetData>
  <mergeCells count="27">
    <mergeCell ref="BG11:BI11"/>
    <mergeCell ref="AH1:AT1"/>
    <mergeCell ref="X12:Y12"/>
    <mergeCell ref="Z12:AA12"/>
    <mergeCell ref="AB12:AC12"/>
    <mergeCell ref="AD12:AE12"/>
    <mergeCell ref="I1:O1"/>
    <mergeCell ref="I12:K12"/>
    <mergeCell ref="A11:A15"/>
    <mergeCell ref="B11:B15"/>
    <mergeCell ref="I11:R11"/>
    <mergeCell ref="L12:N12"/>
    <mergeCell ref="R12:R14"/>
    <mergeCell ref="BA11:BE12"/>
    <mergeCell ref="AF74:AN74"/>
    <mergeCell ref="AF75:AN75"/>
    <mergeCell ref="AF76:AN76"/>
    <mergeCell ref="D75:E75"/>
    <mergeCell ref="S12:U12"/>
    <mergeCell ref="V12:W12"/>
    <mergeCell ref="O12:Q12"/>
    <mergeCell ref="AI11:AM12"/>
    <mergeCell ref="S11:AF11"/>
    <mergeCell ref="AF12:AF14"/>
    <mergeCell ref="AG11:AG14"/>
    <mergeCell ref="AO11:AS12"/>
    <mergeCell ref="AU11:AY1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DMNT-Spring2023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cp:lastPrinted>2023-05-20T06:16:18Z</cp:lastPrinted>
  <dcterms:created xsi:type="dcterms:W3CDTF">2022-05-29T15:06:08Z</dcterms:created>
  <dcterms:modified xsi:type="dcterms:W3CDTF">2024-04-21T16:07:32Z</dcterms:modified>
</cp:coreProperties>
</file>