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hanashirinchowdhury/Documents/Premier University/Official/CO-PO/CO-Fall 2023/"/>
    </mc:Choice>
  </mc:AlternateContent>
  <xr:revisionPtr revIDLastSave="0" documentId="13_ncr:1_{73BD5E17-D0F9-2D48-A05B-74202F22AD0F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DMS-Spring2023" sheetId="7" r:id="rId1"/>
    <sheet name="Sheet1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4" i="7" l="1"/>
  <c r="AP45" i="7"/>
  <c r="AP46" i="7"/>
  <c r="AP47" i="7"/>
  <c r="AP48" i="7"/>
  <c r="AP49" i="7"/>
  <c r="AP50" i="7"/>
  <c r="AP51" i="7"/>
  <c r="AP52" i="7"/>
  <c r="AP25" i="7"/>
  <c r="AP26" i="7"/>
  <c r="AP27" i="7"/>
  <c r="AP28" i="7"/>
  <c r="AP29" i="7"/>
  <c r="AP17" i="7"/>
  <c r="AP18" i="7"/>
  <c r="AP19" i="7"/>
  <c r="AP20" i="7"/>
  <c r="AP21" i="7"/>
  <c r="AP22" i="7"/>
  <c r="AP23" i="7"/>
  <c r="AP24" i="7"/>
  <c r="AP15" i="7"/>
  <c r="AJ15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I15" i="7"/>
  <c r="AK15" i="7"/>
  <c r="AH15" i="7"/>
  <c r="AH74" i="7" l="1"/>
  <c r="AH75" i="7"/>
  <c r="AI74" i="7"/>
  <c r="AI75" i="7"/>
  <c r="AJ74" i="7"/>
  <c r="AJ75" i="7"/>
  <c r="AK75" i="7"/>
  <c r="AK70" i="7"/>
  <c r="AK71" i="7"/>
  <c r="AK72" i="7"/>
  <c r="AK73" i="7"/>
  <c r="AK74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29" i="7"/>
  <c r="AK16" i="7"/>
  <c r="G75" i="7"/>
  <c r="AE74" i="7"/>
  <c r="G74" i="7"/>
  <c r="AE7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37" i="7"/>
  <c r="AE38" i="7"/>
  <c r="AE39" i="7"/>
  <c r="AE40" i="7"/>
  <c r="AE41" i="7"/>
  <c r="R70" i="7"/>
  <c r="R49" i="7"/>
  <c r="R34" i="7"/>
  <c r="R22" i="7"/>
  <c r="R24" i="7"/>
  <c r="R74" i="7" l="1"/>
  <c r="AF74" i="7" s="1"/>
  <c r="G17" i="7"/>
  <c r="R17" i="7" s="1"/>
  <c r="G18" i="7"/>
  <c r="R18" i="7" s="1"/>
  <c r="G19" i="7"/>
  <c r="R19" i="7" s="1"/>
  <c r="G20" i="7"/>
  <c r="R20" i="7" s="1"/>
  <c r="G21" i="7"/>
  <c r="R21" i="7" s="1"/>
  <c r="G23" i="7"/>
  <c r="R23" i="7" s="1"/>
  <c r="G50" i="7"/>
  <c r="R50" i="7" s="1"/>
  <c r="G63" i="7"/>
  <c r="R63" i="7" s="1"/>
  <c r="G64" i="7"/>
  <c r="R64" i="7" s="1"/>
  <c r="G65" i="7"/>
  <c r="R65" i="7" s="1"/>
  <c r="G66" i="7"/>
  <c r="R66" i="7" s="1"/>
  <c r="G67" i="7"/>
  <c r="R67" i="7" s="1"/>
  <c r="G68" i="7"/>
  <c r="R68" i="7" s="1"/>
  <c r="G69" i="7"/>
  <c r="R69" i="7" s="1"/>
  <c r="G71" i="7"/>
  <c r="R71" i="7" s="1"/>
  <c r="G72" i="7"/>
  <c r="R72" i="7" s="1"/>
  <c r="G73" i="7"/>
  <c r="R73" i="7" s="1"/>
  <c r="R75" i="7"/>
  <c r="G53" i="7"/>
  <c r="R53" i="7" s="1"/>
  <c r="G54" i="7"/>
  <c r="R54" i="7" s="1"/>
  <c r="G55" i="7"/>
  <c r="R55" i="7" s="1"/>
  <c r="G56" i="7"/>
  <c r="R56" i="7" s="1"/>
  <c r="G57" i="7"/>
  <c r="R57" i="7" s="1"/>
  <c r="G58" i="7"/>
  <c r="R58" i="7" s="1"/>
  <c r="G59" i="7"/>
  <c r="R59" i="7" s="1"/>
  <c r="G60" i="7"/>
  <c r="R60" i="7" s="1"/>
  <c r="G61" i="7"/>
  <c r="R61" i="7" s="1"/>
  <c r="G62" i="7"/>
  <c r="R62" i="7" s="1"/>
  <c r="G43" i="7"/>
  <c r="R43" i="7" s="1"/>
  <c r="G44" i="7"/>
  <c r="R44" i="7" s="1"/>
  <c r="G45" i="7"/>
  <c r="R45" i="7" s="1"/>
  <c r="G46" i="7"/>
  <c r="R46" i="7" s="1"/>
  <c r="G47" i="7"/>
  <c r="R47" i="7" s="1"/>
  <c r="G48" i="7"/>
  <c r="R48" i="7" s="1"/>
  <c r="G51" i="7"/>
  <c r="R51" i="7" s="1"/>
  <c r="G52" i="7"/>
  <c r="R52" i="7" s="1"/>
  <c r="G36" i="7"/>
  <c r="R36" i="7" s="1"/>
  <c r="G37" i="7"/>
  <c r="R37" i="7" s="1"/>
  <c r="G38" i="7"/>
  <c r="R38" i="7" s="1"/>
  <c r="G39" i="7"/>
  <c r="R39" i="7" s="1"/>
  <c r="G40" i="7"/>
  <c r="R40" i="7" s="1"/>
  <c r="G41" i="7"/>
  <c r="R41" i="7" s="1"/>
  <c r="G42" i="7"/>
  <c r="R42" i="7" s="1"/>
  <c r="G28" i="7"/>
  <c r="R28" i="7" s="1"/>
  <c r="G29" i="7"/>
  <c r="R29" i="7" s="1"/>
  <c r="G30" i="7"/>
  <c r="R30" i="7" s="1"/>
  <c r="G31" i="7"/>
  <c r="R31" i="7" s="1"/>
  <c r="G32" i="7"/>
  <c r="R32" i="7" s="1"/>
  <c r="G33" i="7"/>
  <c r="R33" i="7" s="1"/>
  <c r="G35" i="7"/>
  <c r="R35" i="7" s="1"/>
  <c r="G25" i="7"/>
  <c r="R25" i="7" s="1"/>
  <c r="G26" i="7"/>
  <c r="R26" i="7" s="1"/>
  <c r="G27" i="7"/>
  <c r="R27" i="7" s="1"/>
  <c r="Q6" i="7"/>
  <c r="N6" i="7"/>
  <c r="Q4" i="7"/>
  <c r="R4" i="7" s="1"/>
  <c r="Q5" i="7"/>
  <c r="R5" i="7" s="1"/>
  <c r="Q7" i="7"/>
  <c r="R7" i="7" s="1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16" i="7"/>
  <c r="N3" i="7"/>
  <c r="Q3" i="7"/>
  <c r="AZ15" i="7" s="1"/>
  <c r="N4" i="7"/>
  <c r="N5" i="7"/>
  <c r="R6" i="7" l="1"/>
  <c r="AQ15" i="7"/>
  <c r="BC15" i="7"/>
  <c r="AW15" i="7"/>
  <c r="AO15" i="7"/>
  <c r="AO60" i="7" s="1"/>
  <c r="N8" i="7"/>
  <c r="O6" i="7" s="1"/>
  <c r="BA15" i="7"/>
  <c r="AV15" i="7"/>
  <c r="AT15" i="7"/>
  <c r="AN15" i="7"/>
  <c r="AU15" i="7"/>
  <c r="R3" i="7"/>
  <c r="BB15" i="7"/>
  <c r="AQ68" i="7" l="1"/>
  <c r="AW68" i="7" s="1"/>
  <c r="BC68" i="7" s="1"/>
  <c r="AQ48" i="7"/>
  <c r="AW48" i="7" s="1"/>
  <c r="BC48" i="7" s="1"/>
  <c r="AQ56" i="7"/>
  <c r="AW56" i="7" s="1"/>
  <c r="BC56" i="7" s="1"/>
  <c r="AQ30" i="7"/>
  <c r="AW30" i="7" s="1"/>
  <c r="BC30" i="7" s="1"/>
  <c r="AQ38" i="7"/>
  <c r="AW38" i="7" s="1"/>
  <c r="BC38" i="7" s="1"/>
  <c r="AQ46" i="7"/>
  <c r="AW46" i="7" s="1"/>
  <c r="BC46" i="7" s="1"/>
  <c r="AQ23" i="7"/>
  <c r="AW23" i="7" s="1"/>
  <c r="BC23" i="7" s="1"/>
  <c r="AQ69" i="7"/>
  <c r="AW69" i="7" s="1"/>
  <c r="BC69" i="7" s="1"/>
  <c r="AQ49" i="7"/>
  <c r="AW49" i="7" s="1"/>
  <c r="BC49" i="7" s="1"/>
  <c r="AQ57" i="7"/>
  <c r="AW57" i="7" s="1"/>
  <c r="BC57" i="7" s="1"/>
  <c r="AQ31" i="7"/>
  <c r="AW31" i="7" s="1"/>
  <c r="BC31" i="7" s="1"/>
  <c r="AQ39" i="7"/>
  <c r="AW39" i="7" s="1"/>
  <c r="BC39" i="7" s="1"/>
  <c r="AQ47" i="7"/>
  <c r="AW47" i="7" s="1"/>
  <c r="BC47" i="7" s="1"/>
  <c r="AQ24" i="7"/>
  <c r="AW24" i="7" s="1"/>
  <c r="BC24" i="7" s="1"/>
  <c r="AQ70" i="7"/>
  <c r="AW70" i="7" s="1"/>
  <c r="BC70" i="7" s="1"/>
  <c r="AQ50" i="7"/>
  <c r="AW50" i="7" s="1"/>
  <c r="BC50" i="7" s="1"/>
  <c r="AQ58" i="7"/>
  <c r="AW58" i="7" s="1"/>
  <c r="BC58" i="7" s="1"/>
  <c r="AQ32" i="7"/>
  <c r="AW32" i="7" s="1"/>
  <c r="BC32" i="7" s="1"/>
  <c r="AQ40" i="7"/>
  <c r="AW40" i="7" s="1"/>
  <c r="BC40" i="7" s="1"/>
  <c r="AQ17" i="7"/>
  <c r="AW17" i="7" s="1"/>
  <c r="BC17" i="7" s="1"/>
  <c r="AQ25" i="7"/>
  <c r="AW25" i="7" s="1"/>
  <c r="BC25" i="7" s="1"/>
  <c r="AQ16" i="7"/>
  <c r="AQ71" i="7"/>
  <c r="AW71" i="7" s="1"/>
  <c r="BC71" i="7" s="1"/>
  <c r="AQ51" i="7"/>
  <c r="AW51" i="7" s="1"/>
  <c r="BC51" i="7" s="1"/>
  <c r="AQ59" i="7"/>
  <c r="AW59" i="7" s="1"/>
  <c r="BC59" i="7" s="1"/>
  <c r="AQ33" i="7"/>
  <c r="AW33" i="7" s="1"/>
  <c r="BC33" i="7" s="1"/>
  <c r="AQ41" i="7"/>
  <c r="AW41" i="7" s="1"/>
  <c r="BC41" i="7" s="1"/>
  <c r="AQ18" i="7"/>
  <c r="AW18" i="7" s="1"/>
  <c r="BC18" i="7" s="1"/>
  <c r="AQ26" i="7"/>
  <c r="AW26" i="7" s="1"/>
  <c r="BC26" i="7" s="1"/>
  <c r="AQ64" i="7"/>
  <c r="AW64" i="7" s="1"/>
  <c r="BC64" i="7" s="1"/>
  <c r="AQ72" i="7"/>
  <c r="AW72" i="7" s="1"/>
  <c r="BC72" i="7" s="1"/>
  <c r="AQ52" i="7"/>
  <c r="AW52" i="7" s="1"/>
  <c r="BC52" i="7" s="1"/>
  <c r="AQ60" i="7"/>
  <c r="AW60" i="7" s="1"/>
  <c r="BC60" i="7" s="1"/>
  <c r="AQ34" i="7"/>
  <c r="AW34" i="7" s="1"/>
  <c r="BC34" i="7" s="1"/>
  <c r="AQ42" i="7"/>
  <c r="AW42" i="7" s="1"/>
  <c r="BC42" i="7" s="1"/>
  <c r="AQ19" i="7"/>
  <c r="AW19" i="7" s="1"/>
  <c r="BC19" i="7" s="1"/>
  <c r="AQ27" i="7"/>
  <c r="AW27" i="7" s="1"/>
  <c r="BC27" i="7" s="1"/>
  <c r="AQ45" i="7"/>
  <c r="AW45" i="7" s="1"/>
  <c r="BC45" i="7" s="1"/>
  <c r="AQ65" i="7"/>
  <c r="AW65" i="7" s="1"/>
  <c r="BC65" i="7" s="1"/>
  <c r="AQ73" i="7"/>
  <c r="AW73" i="7" s="1"/>
  <c r="BC73" i="7" s="1"/>
  <c r="AQ53" i="7"/>
  <c r="AW53" i="7" s="1"/>
  <c r="BC53" i="7" s="1"/>
  <c r="AQ61" i="7"/>
  <c r="AW61" i="7" s="1"/>
  <c r="BC61" i="7" s="1"/>
  <c r="AQ35" i="7"/>
  <c r="AW35" i="7" s="1"/>
  <c r="BC35" i="7" s="1"/>
  <c r="AQ43" i="7"/>
  <c r="AW43" i="7" s="1"/>
  <c r="BC43" i="7" s="1"/>
  <c r="AQ20" i="7"/>
  <c r="AW20" i="7" s="1"/>
  <c r="BC20" i="7" s="1"/>
  <c r="AQ28" i="7"/>
  <c r="AW28" i="7" s="1"/>
  <c r="BC28" i="7" s="1"/>
  <c r="AQ66" i="7"/>
  <c r="AW66" i="7" s="1"/>
  <c r="BC66" i="7" s="1"/>
  <c r="AQ74" i="7"/>
  <c r="AW74" i="7" s="1"/>
  <c r="BC74" i="7" s="1"/>
  <c r="AQ54" i="7"/>
  <c r="AW54" i="7" s="1"/>
  <c r="BC54" i="7" s="1"/>
  <c r="AQ62" i="7"/>
  <c r="AW62" i="7" s="1"/>
  <c r="BC62" i="7" s="1"/>
  <c r="AQ36" i="7"/>
  <c r="AW36" i="7" s="1"/>
  <c r="BC36" i="7" s="1"/>
  <c r="AQ44" i="7"/>
  <c r="AW44" i="7" s="1"/>
  <c r="BC44" i="7" s="1"/>
  <c r="AQ21" i="7"/>
  <c r="AW21" i="7" s="1"/>
  <c r="BC21" i="7" s="1"/>
  <c r="AQ29" i="7"/>
  <c r="AW29" i="7" s="1"/>
  <c r="BC29" i="7" s="1"/>
  <c r="AQ37" i="7"/>
  <c r="AW37" i="7" s="1"/>
  <c r="BC37" i="7" s="1"/>
  <c r="AQ67" i="7"/>
  <c r="AW67" i="7" s="1"/>
  <c r="BC67" i="7" s="1"/>
  <c r="AQ75" i="7"/>
  <c r="AW75" i="7" s="1"/>
  <c r="BC75" i="7" s="1"/>
  <c r="AQ55" i="7"/>
  <c r="AW55" i="7" s="1"/>
  <c r="BC55" i="7" s="1"/>
  <c r="AQ63" i="7"/>
  <c r="AW63" i="7" s="1"/>
  <c r="BC63" i="7" s="1"/>
  <c r="AQ22" i="7"/>
  <c r="AW22" i="7" s="1"/>
  <c r="BC22" i="7" s="1"/>
  <c r="AP74" i="7"/>
  <c r="AV74" i="7" s="1"/>
  <c r="BB74" i="7" s="1"/>
  <c r="AP75" i="7"/>
  <c r="AV75" i="7" s="1"/>
  <c r="BB75" i="7" s="1"/>
  <c r="AO57" i="7"/>
  <c r="AO34" i="7"/>
  <c r="AO21" i="7"/>
  <c r="AO74" i="7"/>
  <c r="AU74" i="7" s="1"/>
  <c r="BA74" i="7" s="1"/>
  <c r="AO75" i="7"/>
  <c r="AU75" i="7" s="1"/>
  <c r="BA75" i="7" s="1"/>
  <c r="AN74" i="7"/>
  <c r="AT74" i="7" s="1"/>
  <c r="AZ74" i="7" s="1"/>
  <c r="AN75" i="7"/>
  <c r="AT75" i="7" s="1"/>
  <c r="AZ75" i="7" s="1"/>
  <c r="AO72" i="7"/>
  <c r="AO24" i="7"/>
  <c r="AO64" i="7"/>
  <c r="AP71" i="7"/>
  <c r="AP73" i="7"/>
  <c r="AO42" i="7"/>
  <c r="AO38" i="7"/>
  <c r="AO73" i="7"/>
  <c r="AO28" i="7"/>
  <c r="AO22" i="7"/>
  <c r="AO65" i="7"/>
  <c r="AO23" i="7"/>
  <c r="AO50" i="7"/>
  <c r="AO46" i="7"/>
  <c r="AO40" i="7"/>
  <c r="AO27" i="7"/>
  <c r="AO58" i="7"/>
  <c r="AO36" i="7"/>
  <c r="AO56" i="7"/>
  <c r="AO68" i="7"/>
  <c r="AO37" i="7"/>
  <c r="AO59" i="7"/>
  <c r="AO45" i="7"/>
  <c r="AO31" i="7"/>
  <c r="AO61" i="7"/>
  <c r="AO54" i="7"/>
  <c r="AO39" i="7"/>
  <c r="AO17" i="7"/>
  <c r="AO43" i="7"/>
  <c r="AO66" i="7"/>
  <c r="AO29" i="7"/>
  <c r="AO62" i="7"/>
  <c r="AO47" i="7"/>
  <c r="AO25" i="7"/>
  <c r="AO67" i="7"/>
  <c r="AO35" i="7"/>
  <c r="AO69" i="7"/>
  <c r="AO70" i="7"/>
  <c r="AO16" i="7"/>
  <c r="AO55" i="7"/>
  <c r="AO33" i="7"/>
  <c r="AO18" i="7"/>
  <c r="AO51" i="7"/>
  <c r="AO48" i="7"/>
  <c r="AO32" i="7"/>
  <c r="AO63" i="7"/>
  <c r="AO49" i="7"/>
  <c r="AO26" i="7"/>
  <c r="AO44" i="7"/>
  <c r="AO52" i="7"/>
  <c r="AP30" i="7"/>
  <c r="AO53" i="7"/>
  <c r="AO30" i="7"/>
  <c r="AO71" i="7"/>
  <c r="AO41" i="7"/>
  <c r="AO19" i="7"/>
  <c r="AO20" i="7"/>
  <c r="AP37" i="7"/>
  <c r="AP64" i="7"/>
  <c r="AP59" i="7"/>
  <c r="AP42" i="7"/>
  <c r="AP72" i="7"/>
  <c r="AP67" i="7"/>
  <c r="AP58" i="7"/>
  <c r="AP66" i="7"/>
  <c r="AP39" i="7"/>
  <c r="AP41" i="7"/>
  <c r="AP63" i="7"/>
  <c r="AP16" i="7"/>
  <c r="AP68" i="7"/>
  <c r="AP69" i="7"/>
  <c r="AP62" i="7"/>
  <c r="AP32" i="7"/>
  <c r="AP38" i="7"/>
  <c r="AP43" i="7"/>
  <c r="AP36" i="7"/>
  <c r="AP70" i="7"/>
  <c r="AP31" i="7"/>
  <c r="AP65" i="7"/>
  <c r="AP53" i="7"/>
  <c r="AP61" i="7"/>
  <c r="AP55" i="7"/>
  <c r="AP56" i="7"/>
  <c r="AP57" i="7"/>
  <c r="AP35" i="7"/>
  <c r="AP34" i="7"/>
  <c r="AP54" i="7"/>
  <c r="O4" i="7"/>
  <c r="AP40" i="7"/>
  <c r="AP33" i="7"/>
  <c r="AP60" i="7"/>
  <c r="O3" i="7"/>
  <c r="O5" i="7"/>
  <c r="AN28" i="7"/>
  <c r="AN46" i="7"/>
  <c r="AN69" i="7"/>
  <c r="AN36" i="7"/>
  <c r="AN23" i="7"/>
  <c r="AN41" i="7"/>
  <c r="AN59" i="7"/>
  <c r="AN64" i="7"/>
  <c r="AN18" i="7"/>
  <c r="AN53" i="7"/>
  <c r="AN30" i="7"/>
  <c r="AN71" i="7"/>
  <c r="AN48" i="7"/>
  <c r="AN25" i="7"/>
  <c r="AN61" i="7"/>
  <c r="AN38" i="7"/>
  <c r="AN56" i="7"/>
  <c r="AN33" i="7"/>
  <c r="AN51" i="7"/>
  <c r="AN21" i="7"/>
  <c r="AN16" i="7"/>
  <c r="AN54" i="7"/>
  <c r="AN31" i="7"/>
  <c r="AN67" i="7"/>
  <c r="AN62" i="7"/>
  <c r="AN39" i="7"/>
  <c r="AN57" i="7"/>
  <c r="AN34" i="7"/>
  <c r="AN52" i="7"/>
  <c r="AN72" i="7"/>
  <c r="AN49" i="7"/>
  <c r="AN26" i="7"/>
  <c r="AN44" i="7"/>
  <c r="AN29" i="7"/>
  <c r="AN70" i="7"/>
  <c r="AN47" i="7"/>
  <c r="AN24" i="7"/>
  <c r="AN65" i="7"/>
  <c r="AN42" i="7"/>
  <c r="AN19" i="7"/>
  <c r="AN60" i="7"/>
  <c r="AN37" i="7"/>
  <c r="AN55" i="7"/>
  <c r="AN32" i="7"/>
  <c r="AN73" i="7"/>
  <c r="AN50" i="7"/>
  <c r="AN27" i="7"/>
  <c r="AN68" i="7"/>
  <c r="AN45" i="7"/>
  <c r="AN22" i="7"/>
  <c r="AN63" i="7"/>
  <c r="AN40" i="7"/>
  <c r="AN17" i="7"/>
  <c r="AN58" i="7"/>
  <c r="AN35" i="7"/>
  <c r="AN66" i="7"/>
  <c r="AN43" i="7"/>
  <c r="AN20" i="7"/>
  <c r="AE36" i="7"/>
  <c r="AE33" i="7"/>
  <c r="AE28" i="7"/>
  <c r="AE25" i="7"/>
  <c r="AE24" i="7"/>
  <c r="AE21" i="7"/>
  <c r="AE17" i="7"/>
  <c r="AE18" i="7"/>
  <c r="G16" i="7"/>
  <c r="R16" i="7" s="1"/>
  <c r="AE16" i="7"/>
  <c r="AQ78" i="7" l="1"/>
  <c r="AQ77" i="7"/>
  <c r="AW16" i="7"/>
  <c r="BC16" i="7" s="1"/>
  <c r="AO77" i="7"/>
  <c r="O8" i="7"/>
  <c r="AP77" i="7"/>
  <c r="AN77" i="7"/>
  <c r="AT72" i="7"/>
  <c r="AZ72" i="7" s="1"/>
  <c r="AT68" i="7"/>
  <c r="AZ68" i="7" s="1"/>
  <c r="AT66" i="7"/>
  <c r="AZ66" i="7" s="1"/>
  <c r="AT48" i="7"/>
  <c r="AZ48" i="7" s="1"/>
  <c r="AT26" i="7"/>
  <c r="AZ26" i="7" s="1"/>
  <c r="AT44" i="7"/>
  <c r="AZ44" i="7" s="1"/>
  <c r="AT64" i="7"/>
  <c r="AZ64" i="7" s="1"/>
  <c r="AT42" i="7"/>
  <c r="AZ42" i="7" s="1"/>
  <c r="AT20" i="7"/>
  <c r="AZ20" i="7" s="1"/>
  <c r="AT60" i="7"/>
  <c r="AZ60" i="7" s="1"/>
  <c r="AT40" i="7"/>
  <c r="AZ40" i="7" s="1"/>
  <c r="AT18" i="7"/>
  <c r="AZ18" i="7" s="1"/>
  <c r="AT24" i="7"/>
  <c r="AZ24" i="7" s="1"/>
  <c r="AT58" i="7"/>
  <c r="AZ58" i="7" s="1"/>
  <c r="AT36" i="7"/>
  <c r="AZ36" i="7" s="1"/>
  <c r="AT56" i="7"/>
  <c r="AZ56" i="7" s="1"/>
  <c r="AT34" i="7"/>
  <c r="AZ34" i="7" s="1"/>
  <c r="AT52" i="7"/>
  <c r="AZ52" i="7" s="1"/>
  <c r="AT32" i="7"/>
  <c r="AZ32" i="7" s="1"/>
  <c r="AT50" i="7"/>
  <c r="AZ50" i="7" s="1"/>
  <c r="AT28" i="7"/>
  <c r="AZ28" i="7" s="1"/>
  <c r="AT71" i="7"/>
  <c r="AZ71" i="7" s="1"/>
  <c r="AT63" i="7"/>
  <c r="AZ63" i="7" s="1"/>
  <c r="AT55" i="7"/>
  <c r="AZ55" i="7" s="1"/>
  <c r="AT47" i="7"/>
  <c r="AZ47" i="7" s="1"/>
  <c r="AT39" i="7"/>
  <c r="AZ39" i="7" s="1"/>
  <c r="AT31" i="7"/>
  <c r="AZ31" i="7" s="1"/>
  <c r="AT23" i="7"/>
  <c r="AZ23" i="7" s="1"/>
  <c r="AT62" i="7"/>
  <c r="AZ62" i="7" s="1"/>
  <c r="AT38" i="7"/>
  <c r="AZ38" i="7" s="1"/>
  <c r="AT22" i="7"/>
  <c r="AZ22" i="7" s="1"/>
  <c r="AT70" i="7"/>
  <c r="AZ70" i="7" s="1"/>
  <c r="AT54" i="7"/>
  <c r="AZ54" i="7" s="1"/>
  <c r="AT46" i="7"/>
  <c r="AZ46" i="7" s="1"/>
  <c r="AT30" i="7"/>
  <c r="AZ30" i="7" s="1"/>
  <c r="AT69" i="7"/>
  <c r="AZ69" i="7" s="1"/>
  <c r="AT61" i="7"/>
  <c r="AZ61" i="7" s="1"/>
  <c r="AT53" i="7"/>
  <c r="AZ53" i="7" s="1"/>
  <c r="AT45" i="7"/>
  <c r="AZ45" i="7" s="1"/>
  <c r="AT37" i="7"/>
  <c r="AZ37" i="7" s="1"/>
  <c r="AT29" i="7"/>
  <c r="AZ29" i="7" s="1"/>
  <c r="AT21" i="7"/>
  <c r="AZ21" i="7" s="1"/>
  <c r="AT67" i="7"/>
  <c r="AZ67" i="7" s="1"/>
  <c r="AT59" i="7"/>
  <c r="AZ59" i="7" s="1"/>
  <c r="AT51" i="7"/>
  <c r="AZ51" i="7" s="1"/>
  <c r="AT43" i="7"/>
  <c r="AZ43" i="7" s="1"/>
  <c r="AT35" i="7"/>
  <c r="AZ35" i="7" s="1"/>
  <c r="AT27" i="7"/>
  <c r="AZ27" i="7" s="1"/>
  <c r="AT19" i="7"/>
  <c r="AZ19" i="7" s="1"/>
  <c r="AT73" i="7"/>
  <c r="AZ73" i="7" s="1"/>
  <c r="AT65" i="7"/>
  <c r="AZ65" i="7" s="1"/>
  <c r="AT57" i="7"/>
  <c r="AZ57" i="7" s="1"/>
  <c r="AT49" i="7"/>
  <c r="AZ49" i="7" s="1"/>
  <c r="AT41" i="7"/>
  <c r="AZ41" i="7" s="1"/>
  <c r="AT33" i="7"/>
  <c r="AZ33" i="7" s="1"/>
  <c r="AT25" i="7"/>
  <c r="AZ25" i="7" s="1"/>
  <c r="AT17" i="7"/>
  <c r="AZ17" i="7" s="1"/>
  <c r="AQ79" i="7" l="1"/>
  <c r="AU19" i="7"/>
  <c r="BA19" i="7" s="1"/>
  <c r="AU27" i="7"/>
  <c r="BA27" i="7" s="1"/>
  <c r="AU35" i="7"/>
  <c r="BA35" i="7" s="1"/>
  <c r="AU43" i="7"/>
  <c r="BA43" i="7" s="1"/>
  <c r="AU51" i="7"/>
  <c r="BA51" i="7" s="1"/>
  <c r="AU59" i="7"/>
  <c r="BA59" i="7" s="1"/>
  <c r="AU67" i="7"/>
  <c r="BA67" i="7" s="1"/>
  <c r="AU21" i="7"/>
  <c r="BA21" i="7" s="1"/>
  <c r="AU29" i="7"/>
  <c r="BA29" i="7" s="1"/>
  <c r="AU37" i="7"/>
  <c r="BA37" i="7" s="1"/>
  <c r="AU45" i="7"/>
  <c r="BA45" i="7" s="1"/>
  <c r="AU53" i="7"/>
  <c r="BA53" i="7" s="1"/>
  <c r="AU61" i="7"/>
  <c r="BA61" i="7" s="1"/>
  <c r="AU69" i="7"/>
  <c r="BA69" i="7" s="1"/>
  <c r="AU23" i="7"/>
  <c r="BA23" i="7" s="1"/>
  <c r="AU31" i="7"/>
  <c r="BA31" i="7" s="1"/>
  <c r="AU39" i="7"/>
  <c r="BA39" i="7" s="1"/>
  <c r="AU47" i="7"/>
  <c r="BA47" i="7" s="1"/>
  <c r="AU55" i="7"/>
  <c r="BA55" i="7" s="1"/>
  <c r="AU63" i="7"/>
  <c r="BA63" i="7" s="1"/>
  <c r="AU71" i="7"/>
  <c r="BA71" i="7" s="1"/>
  <c r="AU24" i="7"/>
  <c r="BA24" i="7" s="1"/>
  <c r="AU40" i="7"/>
  <c r="BA40" i="7" s="1"/>
  <c r="AU56" i="7"/>
  <c r="BA56" i="7" s="1"/>
  <c r="AU72" i="7"/>
  <c r="BA72" i="7" s="1"/>
  <c r="AU32" i="7"/>
  <c r="BA32" i="7" s="1"/>
  <c r="AU48" i="7"/>
  <c r="BA48" i="7" s="1"/>
  <c r="AU64" i="7"/>
  <c r="BA64" i="7" s="1"/>
  <c r="AU17" i="7"/>
  <c r="BA17" i="7" s="1"/>
  <c r="AU25" i="7"/>
  <c r="BA25" i="7" s="1"/>
  <c r="AU33" i="7"/>
  <c r="BA33" i="7" s="1"/>
  <c r="AU41" i="7"/>
  <c r="BA41" i="7" s="1"/>
  <c r="AU49" i="7"/>
  <c r="BA49" i="7" s="1"/>
  <c r="AU57" i="7"/>
  <c r="BA57" i="7" s="1"/>
  <c r="AU65" i="7"/>
  <c r="BA65" i="7" s="1"/>
  <c r="AU73" i="7"/>
  <c r="BA73" i="7" s="1"/>
  <c r="AU28" i="7"/>
  <c r="BA28" i="7" s="1"/>
  <c r="AU50" i="7"/>
  <c r="BA50" i="7" s="1"/>
  <c r="AU70" i="7"/>
  <c r="BA70" i="7" s="1"/>
  <c r="AU30" i="7"/>
  <c r="BA30" i="7" s="1"/>
  <c r="AU52" i="7"/>
  <c r="BA52" i="7" s="1"/>
  <c r="AU34" i="7"/>
  <c r="BA34" i="7" s="1"/>
  <c r="AU54" i="7"/>
  <c r="BA54" i="7" s="1"/>
  <c r="AU58" i="7"/>
  <c r="BA58" i="7" s="1"/>
  <c r="AU36" i="7"/>
  <c r="BA36" i="7" s="1"/>
  <c r="AU18" i="7"/>
  <c r="BA18" i="7" s="1"/>
  <c r="AU38" i="7"/>
  <c r="BA38" i="7" s="1"/>
  <c r="AU60" i="7"/>
  <c r="BA60" i="7" s="1"/>
  <c r="AU20" i="7"/>
  <c r="BA20" i="7" s="1"/>
  <c r="AU42" i="7"/>
  <c r="BA42" i="7" s="1"/>
  <c r="AU62" i="7"/>
  <c r="BA62" i="7" s="1"/>
  <c r="AU26" i="7"/>
  <c r="BA26" i="7" s="1"/>
  <c r="AU22" i="7"/>
  <c r="BA22" i="7" s="1"/>
  <c r="AU44" i="7"/>
  <c r="BA44" i="7" s="1"/>
  <c r="AU66" i="7"/>
  <c r="BA66" i="7" s="1"/>
  <c r="AU46" i="7"/>
  <c r="BA46" i="7" s="1"/>
  <c r="AU68" i="7"/>
  <c r="BA68" i="7" s="1"/>
  <c r="AV21" i="7"/>
  <c r="BB21" i="7" s="1"/>
  <c r="AV29" i="7"/>
  <c r="BB29" i="7" s="1"/>
  <c r="AV37" i="7"/>
  <c r="BB37" i="7" s="1"/>
  <c r="AV45" i="7"/>
  <c r="BB45" i="7" s="1"/>
  <c r="AV53" i="7"/>
  <c r="BB53" i="7" s="1"/>
  <c r="AV61" i="7"/>
  <c r="BB61" i="7" s="1"/>
  <c r="AV69" i="7"/>
  <c r="BB69" i="7" s="1"/>
  <c r="AV23" i="7"/>
  <c r="BB23" i="7" s="1"/>
  <c r="AV31" i="7"/>
  <c r="BB31" i="7" s="1"/>
  <c r="AV39" i="7"/>
  <c r="BB39" i="7" s="1"/>
  <c r="AV47" i="7"/>
  <c r="BB47" i="7" s="1"/>
  <c r="AV55" i="7"/>
  <c r="BB55" i="7" s="1"/>
  <c r="AV63" i="7"/>
  <c r="BB63" i="7" s="1"/>
  <c r="AV71" i="7"/>
  <c r="BB71" i="7" s="1"/>
  <c r="AV17" i="7"/>
  <c r="BB17" i="7" s="1"/>
  <c r="AV25" i="7"/>
  <c r="BB25" i="7" s="1"/>
  <c r="AV33" i="7"/>
  <c r="BB33" i="7" s="1"/>
  <c r="AV41" i="7"/>
  <c r="BB41" i="7" s="1"/>
  <c r="AV49" i="7"/>
  <c r="BB49" i="7" s="1"/>
  <c r="AV57" i="7"/>
  <c r="BB57" i="7" s="1"/>
  <c r="AV65" i="7"/>
  <c r="BB65" i="7" s="1"/>
  <c r="AV73" i="7"/>
  <c r="BB73" i="7" s="1"/>
  <c r="AV18" i="7"/>
  <c r="BB18" i="7" s="1"/>
  <c r="AV26" i="7"/>
  <c r="BB26" i="7" s="1"/>
  <c r="AV34" i="7"/>
  <c r="BB34" i="7" s="1"/>
  <c r="AV42" i="7"/>
  <c r="BB42" i="7" s="1"/>
  <c r="AV50" i="7"/>
  <c r="BB50" i="7" s="1"/>
  <c r="AV58" i="7"/>
  <c r="BB58" i="7" s="1"/>
  <c r="AV66" i="7"/>
  <c r="BB66" i="7" s="1"/>
  <c r="AV19" i="7"/>
  <c r="BB19" i="7" s="1"/>
  <c r="AV27" i="7"/>
  <c r="BB27" i="7" s="1"/>
  <c r="AV35" i="7"/>
  <c r="BB35" i="7" s="1"/>
  <c r="AV43" i="7"/>
  <c r="BB43" i="7" s="1"/>
  <c r="AV51" i="7"/>
  <c r="BB51" i="7" s="1"/>
  <c r="AV59" i="7"/>
  <c r="BB59" i="7" s="1"/>
  <c r="AV67" i="7"/>
  <c r="BB67" i="7" s="1"/>
  <c r="AV22" i="7"/>
  <c r="BB22" i="7" s="1"/>
  <c r="AV44" i="7"/>
  <c r="BB44" i="7" s="1"/>
  <c r="AV64" i="7"/>
  <c r="BB64" i="7" s="1"/>
  <c r="AV24" i="7"/>
  <c r="BB24" i="7" s="1"/>
  <c r="AV46" i="7"/>
  <c r="BB46" i="7" s="1"/>
  <c r="AV68" i="7"/>
  <c r="BB68" i="7" s="1"/>
  <c r="AV28" i="7"/>
  <c r="BB28" i="7" s="1"/>
  <c r="AV48" i="7"/>
  <c r="BB48" i="7" s="1"/>
  <c r="AV70" i="7"/>
  <c r="BB70" i="7" s="1"/>
  <c r="AV52" i="7"/>
  <c r="BB52" i="7" s="1"/>
  <c r="AV30" i="7"/>
  <c r="BB30" i="7" s="1"/>
  <c r="AV72" i="7"/>
  <c r="BB72" i="7" s="1"/>
  <c r="AV32" i="7"/>
  <c r="BB32" i="7" s="1"/>
  <c r="AV54" i="7"/>
  <c r="BB54" i="7" s="1"/>
  <c r="AV36" i="7"/>
  <c r="BB36" i="7" s="1"/>
  <c r="AV56" i="7"/>
  <c r="BB56" i="7" s="1"/>
  <c r="AV38" i="7"/>
  <c r="BB38" i="7" s="1"/>
  <c r="AV60" i="7"/>
  <c r="BB60" i="7" s="1"/>
  <c r="AV20" i="7"/>
  <c r="BB20" i="7" s="1"/>
  <c r="AV40" i="7"/>
  <c r="BB40" i="7" s="1"/>
  <c r="AV62" i="7"/>
  <c r="BB62" i="7" s="1"/>
  <c r="AP78" i="7" l="1"/>
  <c r="AP79" i="7" s="1"/>
  <c r="AV16" i="7"/>
  <c r="BB16" i="7" s="1"/>
  <c r="AU16" i="7"/>
  <c r="BA16" i="7" s="1"/>
  <c r="AO78" i="7"/>
  <c r="AO79" i="7" s="1"/>
  <c r="AE75" i="7" l="1"/>
  <c r="AE73" i="7"/>
  <c r="AE72" i="7"/>
  <c r="AE69" i="7"/>
  <c r="AE35" i="7"/>
  <c r="AE34" i="7"/>
  <c r="AE32" i="7"/>
  <c r="AE31" i="7"/>
  <c r="AE30" i="7"/>
  <c r="AE29" i="7"/>
  <c r="AE27" i="7"/>
  <c r="AE26" i="7"/>
  <c r="AE23" i="7"/>
  <c r="AE22" i="7"/>
  <c r="AE20" i="7"/>
  <c r="AE19" i="7"/>
  <c r="AF73" i="7" l="1"/>
  <c r="AF29" i="7"/>
  <c r="AF59" i="7"/>
  <c r="AF60" i="7"/>
  <c r="AF19" i="7"/>
  <c r="AF44" i="7"/>
  <c r="AF50" i="7"/>
  <c r="AF75" i="7"/>
  <c r="AF41" i="7"/>
  <c r="AF46" i="7"/>
  <c r="AF62" i="7"/>
  <c r="AF52" i="7"/>
  <c r="AF65" i="7"/>
  <c r="AF45" i="7"/>
  <c r="AF26" i="7"/>
  <c r="AF30" i="7"/>
  <c r="AF48" i="7"/>
  <c r="AF61" i="7"/>
  <c r="AF20" i="7"/>
  <c r="AF32" i="7"/>
  <c r="AF42" i="7"/>
  <c r="AF47" i="7"/>
  <c r="AF67" i="7"/>
  <c r="AF22" i="7"/>
  <c r="AF34" i="7"/>
  <c r="AF40" i="7"/>
  <c r="AF43" i="7"/>
  <c r="AF58" i="7"/>
  <c r="AF16" i="7"/>
  <c r="AF38" i="7"/>
  <c r="AF63" i="7"/>
  <c r="AF66" i="7"/>
  <c r="AF35" i="7"/>
  <c r="AF56" i="7"/>
  <c r="AF54" i="7"/>
  <c r="AF70" i="7"/>
  <c r="AF57" i="7"/>
  <c r="AF68" i="7"/>
  <c r="AF39" i="7"/>
  <c r="AF55" i="7"/>
  <c r="AF71" i="7"/>
  <c r="AF27" i="7"/>
  <c r="AF37" i="7"/>
  <c r="AF53" i="7"/>
  <c r="AF51" i="7"/>
  <c r="AF69" i="7"/>
  <c r="AF23" i="7"/>
  <c r="AF31" i="7"/>
  <c r="AF49" i="7"/>
  <c r="AF64" i="7"/>
  <c r="AF72" i="7"/>
  <c r="AT16" i="7" l="1"/>
  <c r="AZ16" i="7" s="1"/>
  <c r="AN78" i="7" l="1"/>
  <c r="AN79" i="7" s="1"/>
</calcChain>
</file>

<file path=xl/sharedStrings.xml><?xml version="1.0" encoding="utf-8"?>
<sst xmlns="http://schemas.openxmlformats.org/spreadsheetml/2006/main" count="275" uniqueCount="124">
  <si>
    <t>Total</t>
  </si>
  <si>
    <t>MT</t>
  </si>
  <si>
    <t>Final</t>
  </si>
  <si>
    <t>Course Code</t>
  </si>
  <si>
    <t>Session</t>
  </si>
  <si>
    <t>CO1</t>
  </si>
  <si>
    <t>CO2</t>
  </si>
  <si>
    <t>CO3</t>
  </si>
  <si>
    <t>CT</t>
  </si>
  <si>
    <t>%</t>
  </si>
  <si>
    <t>Roll</t>
  </si>
  <si>
    <t>Students' Name</t>
  </si>
  <si>
    <t>CT1</t>
  </si>
  <si>
    <t>CT2</t>
  </si>
  <si>
    <t>Mid Term</t>
  </si>
  <si>
    <t>Q1</t>
  </si>
  <si>
    <t>Q2</t>
  </si>
  <si>
    <t>Q3</t>
  </si>
  <si>
    <t>a</t>
  </si>
  <si>
    <t>b</t>
  </si>
  <si>
    <t>Assignment</t>
  </si>
  <si>
    <t>Q4</t>
  </si>
  <si>
    <t>Q5</t>
  </si>
  <si>
    <t>Q6</t>
  </si>
  <si>
    <t xml:space="preserve">        CO-Question Matrix</t>
  </si>
  <si>
    <t>Course Title</t>
  </si>
  <si>
    <t>No of students</t>
  </si>
  <si>
    <t>Att</t>
  </si>
  <si>
    <t>CT3</t>
  </si>
  <si>
    <t>CT BEST</t>
  </si>
  <si>
    <t>Sub-Total</t>
  </si>
  <si>
    <t>Sub-
Total</t>
  </si>
  <si>
    <t># Students Attempted CO</t>
  </si>
  <si>
    <t># Students Achieved CO</t>
  </si>
  <si>
    <t>% Students Achieved CO</t>
  </si>
  <si>
    <t>Assign
ment</t>
  </si>
  <si>
    <t>CO Attainment</t>
  </si>
  <si>
    <t xml:space="preserve">CO1 </t>
  </si>
  <si>
    <t xml:space="preserve">CO3 </t>
  </si>
  <si>
    <t xml:space="preserve">CO2 </t>
  </si>
  <si>
    <t>Final 
Weighted</t>
  </si>
  <si>
    <t>R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</si>
  <si>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</si>
  <si>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</si>
  <si>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</si>
  <si>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</si>
  <si>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</si>
  <si>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</si>
  <si>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</si>
  <si>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</si>
  <si>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</si>
  <si>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</si>
  <si>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</si>
  <si>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</si>
  <si>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</si>
  <si>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</si>
  <si>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</si>
  <si>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</si>
  <si>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CO6</t>
  </si>
  <si>
    <t>Section</t>
  </si>
  <si>
    <t>A</t>
  </si>
  <si>
    <t>Kanij Fatema Mahin &lt;R&gt;</t>
  </si>
  <si>
    <t>Anik Das</t>
  </si>
  <si>
    <t>Pritam Chakraborty &lt;R&gt;</t>
  </si>
  <si>
    <t>Khadijatun Nur &lt;R&gt;</t>
  </si>
  <si>
    <t>Ashraful Islam Reyad &lt;R&gt;</t>
  </si>
  <si>
    <t>Oishe Dey &lt;R&gt;</t>
  </si>
  <si>
    <t>Sadman Sahad</t>
  </si>
  <si>
    <t>MOHAMMAD MONIR UDDIN KHOKON &lt;R&gt;</t>
  </si>
  <si>
    <t>Aysha Siddika Marua</t>
  </si>
  <si>
    <t>ANTIKA DHAR &lt;R&gt;</t>
  </si>
  <si>
    <t>Samia Nasrin &lt;R&gt;</t>
  </si>
  <si>
    <t>Mehar Negar &lt;R&gt;</t>
  </si>
  <si>
    <t>Mohammed Refazul Hoque Priyom &lt;R&gt;</t>
  </si>
  <si>
    <t>Binti Das Tuli &lt;R&gt;</t>
  </si>
  <si>
    <t>Samir Murad &lt;R&gt;</t>
  </si>
  <si>
    <t>Md. Raisul Islam Chy Nihad &lt;R&gt;</t>
  </si>
  <si>
    <t>SYED IRFAN SHABAB &lt;R&gt;</t>
  </si>
  <si>
    <t>PRIYANTU DAS ANTU &lt;R&gt;</t>
  </si>
  <si>
    <t>SANCHITA DEV</t>
  </si>
  <si>
    <t>SABRINA YASMIN SALMA</t>
  </si>
  <si>
    <t>PROGGA MITRA</t>
  </si>
  <si>
    <t>Inshad Yusuf Tasin</t>
  </si>
  <si>
    <t>SHATTA DHAR</t>
  </si>
  <si>
    <t>MOHAMMAD IBRAHIM &lt;R&gt;</t>
  </si>
  <si>
    <t>AHNAF AKIF</t>
  </si>
  <si>
    <t>SADAB ABDULLAH &lt;R&gt;</t>
  </si>
  <si>
    <t>DIPA GOWSHAME &lt;R&gt;</t>
  </si>
  <si>
    <t>NAWSHIN SULTANA &lt;R&gt;</t>
  </si>
  <si>
    <t>SRABONTI DEY</t>
  </si>
  <si>
    <t>PURNA CHAKRABORTY</t>
  </si>
  <si>
    <t>DURJOY BARUA</t>
  </si>
  <si>
    <t>BRISHTI DAS</t>
  </si>
  <si>
    <t>MD. MOSTAFA WASIF</t>
  </si>
  <si>
    <t>MD. GOLAMUR RAHMAN CHY.</t>
  </si>
  <si>
    <t>MD. AMIR UDDIN</t>
  </si>
  <si>
    <t>KAMRUNNESA MAHERU</t>
  </si>
  <si>
    <t>RAIHAN ZAMAN</t>
  </si>
  <si>
    <t>MOHAMMAD JAMIL HASAN</t>
  </si>
  <si>
    <t>SHAM DAS</t>
  </si>
  <si>
    <t>SHIB SHANKAR CHOWDHURY</t>
  </si>
  <si>
    <t>MD. IMRAN HOSSAIN EMOU</t>
  </si>
  <si>
    <t>MAKSURA ARABI SAMIN</t>
  </si>
  <si>
    <t>MD. FAISAL HAMID</t>
  </si>
  <si>
    <t>TANMOY DAS</t>
  </si>
  <si>
    <t>HASIBUL HOQUE GALIB</t>
  </si>
  <si>
    <t>SHUVRA SHARMA</t>
  </si>
  <si>
    <t>AKIBUL HAQUE</t>
  </si>
  <si>
    <t>JISAN SHIL</t>
  </si>
  <si>
    <t>ISMAT FARIHA ANY</t>
  </si>
  <si>
    <t>SHEAK SADI</t>
  </si>
  <si>
    <t>PUJA DEWANJEE</t>
  </si>
  <si>
    <t>MD. EMAM HOSSAIN EPU</t>
  </si>
  <si>
    <t>MD. IMAM HASAN</t>
  </si>
  <si>
    <t>JONY DEVNATH</t>
  </si>
  <si>
    <t>IKTIAR NAZIB</t>
  </si>
  <si>
    <t>UMMA HABIBA NAZNIN</t>
  </si>
  <si>
    <t>TAKWYA RAHMAN RUSHBA</t>
  </si>
  <si>
    <t>MD JAHEDUL ISLAM</t>
  </si>
  <si>
    <t>ABIR SAHA</t>
  </si>
  <si>
    <t>MD. KAMRUL ISLAM</t>
  </si>
  <si>
    <t>CSE 1411</t>
  </si>
  <si>
    <t>Discrete Mathematics and Number Theory</t>
  </si>
  <si>
    <t>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</si>
</sst>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10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0" xfId="1" applyFont="1" applyFill="1" applyBorder="1"/>
    <xf numFmtId="1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6" fillId="0" borderId="8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0" fillId="5" borderId="8" xfId="0" applyFill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0" fontId="9" fillId="0" borderId="0" xfId="0" applyFont="1"/>
    <xf numFmtId="12" fontId="9" fillId="0" borderId="0" xfId="0" applyNumberFormat="1" applyFont="1"/>
    <xf numFmtId="12" fontId="0" fillId="0" borderId="8" xfId="0" applyNumberFormat="1" applyBorder="1" applyAlignment="1">
      <alignment horizontal="center" wrapText="1"/>
    </xf>
    <xf numFmtId="12" fontId="0" fillId="5" borderId="8" xfId="0" applyNumberFormat="1" applyFill="1" applyBorder="1" applyAlignment="1">
      <alignment horizontal="center" wrapText="1"/>
    </xf>
    <xf numFmtId="12" fontId="0" fillId="0" borderId="10" xfId="0" applyNumberForma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3" borderId="5" xfId="1" applyNumberFormat="1" applyFont="1" applyFill="1" applyBorder="1" applyAlignment="1">
      <alignment horizontal="center"/>
    </xf>
    <xf numFmtId="12" fontId="0" fillId="0" borderId="1" xfId="0" applyNumberFormat="1" applyBorder="1"/>
    <xf numFmtId="12" fontId="0" fillId="0" borderId="0" xfId="0" applyNumberFormat="1"/>
    <xf numFmtId="0" fontId="0" fillId="6" borderId="0" xfId="0" applyFill="1" applyAlignment="1">
      <alignment horizontal="center" vertical="center" wrapText="1"/>
    </xf>
    <xf numFmtId="0" fontId="0" fillId="0" borderId="18" xfId="0" applyBorder="1"/>
    <xf numFmtId="2" fontId="0" fillId="0" borderId="3" xfId="1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0" fillId="0" borderId="6" xfId="1" applyFont="1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</a:t>
            </a:r>
            <a:r>
              <a:rPr lang="en-US" sz="1200" b="1" baseline="0"/>
              <a:t> 1411: Discrete Mathematics and Number Theory (DMNT)</a:t>
            </a:r>
          </a:p>
          <a:p>
            <a:pPr>
              <a:defRPr sz="1200" b="1"/>
            </a:pPr>
            <a:r>
              <a:rPr lang="en-US" sz="1200" b="1" baseline="0"/>
              <a:t>SECTION - A - FALL 2023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shingle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0-4D39-893F-A4B2291D3904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0-4D39-893F-A4B2291D3904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0-4D39-893F-A4B2291D3904}"/>
              </c:ext>
            </c:extLst>
          </c:dPt>
          <c:dPt>
            <c:idx val="3"/>
            <c:bubble3D val="0"/>
            <c:spPr>
              <a:pattFill prst="shingle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6E-D14A-8E8C-08C525CB0E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'DMS-Spring2023'!$AN$13:$AQ$13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'DMS-Spring2023'!$AN$79:$AQ$79</c:f>
              <c:numCache>
                <c:formatCode>0%</c:formatCode>
                <c:ptCount val="4"/>
                <c:pt idx="0">
                  <c:v>0.6</c:v>
                </c:pt>
                <c:pt idx="1">
                  <c:v>0.15</c:v>
                </c:pt>
                <c:pt idx="2">
                  <c:v>0.53333333333333333</c:v>
                </c:pt>
                <c:pt idx="3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D39-893F-A4B2291D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471488</xdr:colOff>
      <xdr:row>76</xdr:row>
      <xdr:rowOff>42862</xdr:rowOff>
    </xdr:from>
    <xdr:to>
      <xdr:col>59</xdr:col>
      <xdr:colOff>433388</xdr:colOff>
      <xdr:row>92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2146-5412-4B80-BDEB-471929E4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79"/>
  <sheetViews>
    <sheetView tabSelected="1" zoomScale="80" zoomScaleNormal="80" workbookViewId="0">
      <pane xSplit="1" ySplit="14" topLeftCell="B15" activePane="bottomRight" state="frozen"/>
      <selection pane="topRight" activeCell="B1" sqref="B1"/>
      <selection pane="bottomLeft" activeCell="A13" sqref="A13"/>
      <selection pane="bottomRight" activeCell="B3" sqref="B3"/>
    </sheetView>
  </sheetViews>
  <sheetFormatPr baseColWidth="10" defaultColWidth="8.83203125" defaultRowHeight="15" x14ac:dyDescent="0.2"/>
  <cols>
    <col min="1" max="1" width="23.1640625" customWidth="1"/>
    <col min="2" max="2" width="28.5" customWidth="1"/>
    <col min="3" max="3" width="3.5" customWidth="1"/>
    <col min="4" max="6" width="4.5" bestFit="1" customWidth="1"/>
    <col min="7" max="7" width="7.6640625" customWidth="1"/>
    <col min="8" max="8" width="11.1640625" bestFit="1" customWidth="1"/>
    <col min="9" max="10" width="4.5" bestFit="1" customWidth="1"/>
    <col min="11" max="11" width="6.5" bestFit="1" customWidth="1"/>
    <col min="12" max="12" width="4.5" bestFit="1" customWidth="1"/>
    <col min="13" max="13" width="5.1640625" bestFit="1" customWidth="1"/>
    <col min="14" max="14" width="5.1640625" customWidth="1"/>
    <col min="15" max="15" width="5.83203125" bestFit="1" customWidth="1"/>
    <col min="16" max="16" width="7" customWidth="1"/>
    <col min="17" max="17" width="9.33203125" bestFit="1" customWidth="1"/>
    <col min="18" max="18" width="7" bestFit="1" customWidth="1"/>
    <col min="19" max="19" width="9.5" bestFit="1" customWidth="1"/>
    <col min="20" max="20" width="5.1640625" bestFit="1" customWidth="1"/>
    <col min="21" max="24" width="4.5" bestFit="1" customWidth="1"/>
    <col min="25" max="25" width="5.83203125" bestFit="1" customWidth="1"/>
    <col min="26" max="28" width="4.6640625" bestFit="1" customWidth="1"/>
    <col min="29" max="30" width="5.83203125" bestFit="1" customWidth="1"/>
    <col min="32" max="32" width="6.83203125" customWidth="1"/>
    <col min="33" max="33" width="5.33203125" customWidth="1"/>
    <col min="34" max="34" width="7.1640625" customWidth="1"/>
    <col min="35" max="35" width="8" customWidth="1"/>
    <col min="36" max="36" width="7" customWidth="1"/>
    <col min="37" max="37" width="5.83203125" customWidth="1"/>
    <col min="38" max="38" width="4.5" bestFit="1" customWidth="1"/>
    <col min="39" max="39" width="9.6640625" style="1" customWidth="1"/>
    <col min="40" max="41" width="4.83203125" style="1" bestFit="1" customWidth="1"/>
    <col min="42" max="42" width="5.83203125" style="1" customWidth="1"/>
    <col min="43" max="44" width="4.5" style="1" bestFit="1" customWidth="1"/>
    <col min="45" max="45" width="7.6640625" style="1" customWidth="1"/>
    <col min="46" max="46" width="4.83203125" style="1" bestFit="1" customWidth="1"/>
    <col min="47" max="47" width="4.5" style="1" bestFit="1" customWidth="1"/>
    <col min="48" max="48" width="4.83203125" style="1" bestFit="1" customWidth="1"/>
    <col min="49" max="50" width="4.5" style="1" bestFit="1" customWidth="1"/>
    <col min="51" max="51" width="7.6640625" style="1" customWidth="1"/>
    <col min="52" max="52" width="5.83203125" style="1" bestFit="1" customWidth="1"/>
    <col min="53" max="54" width="5.83203125" style="1" customWidth="1"/>
    <col min="55" max="56" width="4.5" style="1" bestFit="1" customWidth="1"/>
    <col min="57" max="57" width="11" customWidth="1"/>
    <col min="58" max="58" width="9.1640625" customWidth="1"/>
  </cols>
  <sheetData>
    <row r="1" spans="1:57" x14ac:dyDescent="0.2">
      <c r="A1" t="s">
        <v>3</v>
      </c>
      <c r="B1" t="s">
        <v>121</v>
      </c>
      <c r="I1" s="95" t="s">
        <v>24</v>
      </c>
      <c r="J1" s="95"/>
      <c r="K1" s="95"/>
      <c r="L1" s="95"/>
      <c r="M1" s="95"/>
      <c r="N1" s="95"/>
      <c r="O1" s="95"/>
      <c r="AE1" s="101" t="s">
        <v>44</v>
      </c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3"/>
    </row>
    <row r="2" spans="1:57" ht="32" x14ac:dyDescent="0.2">
      <c r="A2" t="s">
        <v>25</v>
      </c>
      <c r="B2" t="s">
        <v>122</v>
      </c>
      <c r="I2" s="7"/>
      <c r="J2" s="7" t="s">
        <v>8</v>
      </c>
      <c r="K2" s="10" t="s">
        <v>35</v>
      </c>
      <c r="L2" s="7" t="s">
        <v>1</v>
      </c>
      <c r="M2" s="7" t="s">
        <v>2</v>
      </c>
      <c r="N2" s="7" t="s">
        <v>0</v>
      </c>
      <c r="O2" s="7" t="s">
        <v>9</v>
      </c>
      <c r="P2" s="43"/>
      <c r="Q2" s="10" t="s">
        <v>40</v>
      </c>
      <c r="R2" s="7" t="s">
        <v>0</v>
      </c>
      <c r="AE2" s="2"/>
      <c r="AF2" s="6" t="s">
        <v>45</v>
      </c>
      <c r="AG2" s="6" t="s">
        <v>46</v>
      </c>
      <c r="AH2" s="6" t="s">
        <v>47</v>
      </c>
      <c r="AI2" s="6" t="s">
        <v>48</v>
      </c>
      <c r="AJ2" s="64" t="s">
        <v>49</v>
      </c>
      <c r="AK2" s="64" t="s">
        <v>50</v>
      </c>
      <c r="AL2" s="64" t="s">
        <v>51</v>
      </c>
      <c r="AM2" s="6" t="s">
        <v>52</v>
      </c>
      <c r="AN2" s="6" t="s">
        <v>53</v>
      </c>
      <c r="AO2" s="6" t="s">
        <v>54</v>
      </c>
      <c r="AP2" s="6" t="s">
        <v>55</v>
      </c>
      <c r="AQ2" s="6" t="s">
        <v>56</v>
      </c>
    </row>
    <row r="3" spans="1:57" x14ac:dyDescent="0.2">
      <c r="A3" t="s">
        <v>59</v>
      </c>
      <c r="B3" t="s">
        <v>60</v>
      </c>
      <c r="I3" s="7" t="s">
        <v>5</v>
      </c>
      <c r="J3" s="7">
        <v>10</v>
      </c>
      <c r="K3" s="7"/>
      <c r="L3" s="7"/>
      <c r="M3" s="7">
        <v>20</v>
      </c>
      <c r="N3" s="7">
        <f>SUM(J3:M3)</f>
        <v>30</v>
      </c>
      <c r="O3" s="14">
        <f>N3/N8</f>
        <v>0.25</v>
      </c>
      <c r="P3" s="43"/>
      <c r="Q3" s="48">
        <f>(M3*66.67)/100</f>
        <v>13.334000000000001</v>
      </c>
      <c r="R3" s="52">
        <f>(J3+K3+L3+Q3)</f>
        <v>23.334000000000003</v>
      </c>
      <c r="AE3" s="2" t="s">
        <v>5</v>
      </c>
      <c r="AF3" s="6" t="s">
        <v>57</v>
      </c>
      <c r="AG3" s="6"/>
      <c r="AH3" s="6"/>
      <c r="AI3" s="6"/>
      <c r="AJ3" s="64"/>
      <c r="AK3" s="64"/>
      <c r="AL3" s="64"/>
      <c r="AM3" s="6"/>
      <c r="AN3" s="6"/>
      <c r="AO3" s="6"/>
      <c r="AP3" s="6"/>
      <c r="AQ3" s="6"/>
    </row>
    <row r="4" spans="1:57" x14ac:dyDescent="0.2">
      <c r="A4" t="s">
        <v>4</v>
      </c>
      <c r="B4" t="s">
        <v>123</v>
      </c>
      <c r="C4" s="16"/>
      <c r="I4" s="7" t="s">
        <v>6</v>
      </c>
      <c r="J4" s="7"/>
      <c r="K4" s="7"/>
      <c r="L4" s="7">
        <v>20</v>
      </c>
      <c r="M4" s="7">
        <v>10</v>
      </c>
      <c r="N4" s="7">
        <f>SUM(J4:M4)</f>
        <v>30</v>
      </c>
      <c r="O4" s="14">
        <f>N4/N8</f>
        <v>0.25</v>
      </c>
      <c r="P4" s="43"/>
      <c r="Q4" s="48">
        <f t="shared" ref="Q4:Q7" si="0">(M4*66.67)/100</f>
        <v>6.6670000000000007</v>
      </c>
      <c r="R4" s="52">
        <f t="shared" ref="R4:R7" si="1">(J4+K4+L4+Q4)</f>
        <v>26.667000000000002</v>
      </c>
      <c r="AE4" s="2" t="s">
        <v>6</v>
      </c>
      <c r="AF4" s="6"/>
      <c r="AG4" s="6" t="s">
        <v>57</v>
      </c>
      <c r="AI4" s="6"/>
      <c r="AJ4" s="64"/>
      <c r="AK4" s="64"/>
      <c r="AL4" s="64"/>
      <c r="AM4" s="6"/>
      <c r="AN4" s="6"/>
      <c r="AO4" s="6"/>
      <c r="AP4" s="6"/>
      <c r="AQ4" s="6"/>
    </row>
    <row r="5" spans="1:57" x14ac:dyDescent="0.2">
      <c r="A5" t="s">
        <v>26</v>
      </c>
      <c r="B5" s="16">
        <v>60</v>
      </c>
      <c r="C5" s="17"/>
      <c r="I5" s="7" t="s">
        <v>7</v>
      </c>
      <c r="J5" s="7">
        <v>10</v>
      </c>
      <c r="K5" s="7">
        <v>10</v>
      </c>
      <c r="L5" s="7"/>
      <c r="M5" s="7">
        <v>10</v>
      </c>
      <c r="N5" s="7">
        <f>SUM(J5:M5)</f>
        <v>30</v>
      </c>
      <c r="O5" s="14">
        <f>N5/N8</f>
        <v>0.25</v>
      </c>
      <c r="P5" s="43"/>
      <c r="Q5" s="48">
        <f t="shared" si="0"/>
        <v>6.6670000000000007</v>
      </c>
      <c r="R5" s="52">
        <f t="shared" si="1"/>
        <v>26.667000000000002</v>
      </c>
      <c r="AE5" s="2" t="s">
        <v>7</v>
      </c>
      <c r="AF5" s="6"/>
      <c r="AG5" s="2"/>
      <c r="AH5" s="6" t="s">
        <v>57</v>
      </c>
      <c r="AI5" s="6"/>
      <c r="AJ5" s="64"/>
      <c r="AK5" s="64"/>
      <c r="AL5" s="64"/>
      <c r="AM5" s="6"/>
      <c r="AN5" s="6"/>
      <c r="AO5" s="6"/>
      <c r="AP5" s="6"/>
      <c r="AQ5" s="6"/>
    </row>
    <row r="6" spans="1:57" x14ac:dyDescent="0.2">
      <c r="B6" s="17"/>
      <c r="C6" s="17"/>
      <c r="I6" s="7" t="s">
        <v>42</v>
      </c>
      <c r="J6" s="7">
        <v>10</v>
      </c>
      <c r="K6" s="7"/>
      <c r="L6" s="7"/>
      <c r="M6" s="7">
        <v>20</v>
      </c>
      <c r="N6" s="7">
        <f>SUM(J6:M6)</f>
        <v>30</v>
      </c>
      <c r="O6" s="14">
        <f>N6/N8</f>
        <v>0.25</v>
      </c>
      <c r="P6" s="43"/>
      <c r="Q6" s="48">
        <f t="shared" si="0"/>
        <v>13.334000000000001</v>
      </c>
      <c r="R6" s="52">
        <f t="shared" si="1"/>
        <v>23.334000000000003</v>
      </c>
      <c r="AE6" s="2" t="s">
        <v>42</v>
      </c>
      <c r="AF6" s="6"/>
      <c r="AG6" s="6" t="s">
        <v>57</v>
      </c>
      <c r="AH6" s="6"/>
      <c r="AI6" s="6"/>
      <c r="AJ6" s="64"/>
      <c r="AK6" s="64"/>
      <c r="AL6" s="64"/>
      <c r="AM6" s="6"/>
      <c r="AN6" s="6"/>
      <c r="AO6" s="6"/>
      <c r="AP6" s="6"/>
      <c r="AQ6" s="6"/>
    </row>
    <row r="7" spans="1:57" x14ac:dyDescent="0.2">
      <c r="B7" s="17"/>
      <c r="C7" s="17"/>
      <c r="I7" s="7"/>
      <c r="J7" s="7"/>
      <c r="K7" s="7"/>
      <c r="L7" s="7"/>
      <c r="M7" s="7"/>
      <c r="N7" s="7"/>
      <c r="O7" s="14"/>
      <c r="P7" s="43"/>
      <c r="Q7" s="48">
        <f t="shared" si="0"/>
        <v>0</v>
      </c>
      <c r="R7" s="52">
        <f t="shared" si="1"/>
        <v>0</v>
      </c>
      <c r="AE7" s="65" t="s">
        <v>43</v>
      </c>
      <c r="AF7" s="6"/>
      <c r="AG7" s="6"/>
      <c r="AH7" s="6"/>
      <c r="AI7" s="6"/>
      <c r="AJ7" s="64"/>
      <c r="AK7" s="64"/>
      <c r="AL7" s="64"/>
      <c r="AM7" s="6"/>
      <c r="AN7" s="6"/>
      <c r="AO7" s="6"/>
      <c r="AP7" s="6"/>
      <c r="AQ7" s="6"/>
    </row>
    <row r="8" spans="1:57" x14ac:dyDescent="0.2">
      <c r="I8" s="7"/>
      <c r="J8" s="7"/>
      <c r="K8" s="7"/>
      <c r="L8" s="7"/>
      <c r="M8" s="7"/>
      <c r="N8" s="7">
        <f>SUM(N3:N6)</f>
        <v>120</v>
      </c>
      <c r="O8" s="14">
        <f>SUM(O3:O6)</f>
        <v>1</v>
      </c>
      <c r="P8" s="43"/>
      <c r="Q8" s="42"/>
      <c r="R8" s="2"/>
      <c r="AE8" s="65" t="s">
        <v>58</v>
      </c>
      <c r="AF8" s="65"/>
      <c r="AG8" s="65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57" x14ac:dyDescent="0.2">
      <c r="Y9" s="66"/>
    </row>
    <row r="11" spans="1:57" x14ac:dyDescent="0.2">
      <c r="A11" s="99" t="s">
        <v>10</v>
      </c>
      <c r="B11" s="99" t="s">
        <v>11</v>
      </c>
      <c r="C11" s="40" t="s">
        <v>27</v>
      </c>
      <c r="D11" s="40" t="s">
        <v>12</v>
      </c>
      <c r="E11" s="40" t="s">
        <v>13</v>
      </c>
      <c r="F11" s="40" t="s">
        <v>28</v>
      </c>
      <c r="G11" s="40" t="s">
        <v>29</v>
      </c>
      <c r="H11" s="40" t="s">
        <v>20</v>
      </c>
      <c r="I11" s="94" t="s">
        <v>14</v>
      </c>
      <c r="J11" s="94"/>
      <c r="K11" s="94"/>
      <c r="L11" s="94"/>
      <c r="M11" s="94"/>
      <c r="N11" s="94"/>
      <c r="O11" s="94"/>
      <c r="P11" s="94"/>
      <c r="Q11" s="94"/>
      <c r="R11" s="94"/>
      <c r="S11" s="85" t="s">
        <v>2</v>
      </c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90"/>
      <c r="AF11" s="94" t="s">
        <v>0</v>
      </c>
      <c r="AG11" s="61"/>
      <c r="AH11" s="81" t="s">
        <v>36</v>
      </c>
      <c r="AI11" s="81"/>
      <c r="AJ11" s="81"/>
      <c r="AK11" s="81"/>
      <c r="AL11" s="81"/>
      <c r="AM11" s="41"/>
      <c r="AN11" s="81" t="s">
        <v>36</v>
      </c>
      <c r="AO11" s="81"/>
      <c r="AP11" s="81"/>
      <c r="AQ11" s="81"/>
      <c r="AR11" s="81"/>
      <c r="AS11" s="45"/>
      <c r="AT11" s="81" t="s">
        <v>36</v>
      </c>
      <c r="AU11" s="81"/>
      <c r="AV11" s="81"/>
      <c r="AW11" s="81"/>
      <c r="AX11" s="81"/>
      <c r="AY11" s="45"/>
      <c r="AZ11" s="81" t="s">
        <v>36</v>
      </c>
      <c r="BA11" s="81"/>
      <c r="BB11" s="81"/>
      <c r="BC11" s="81"/>
      <c r="BD11" s="81"/>
      <c r="BE11" s="41"/>
    </row>
    <row r="12" spans="1:57" ht="14.5" customHeight="1" x14ac:dyDescent="0.2">
      <c r="A12" s="99"/>
      <c r="B12" s="99"/>
      <c r="C12" s="7"/>
      <c r="D12" s="2"/>
      <c r="E12" s="2"/>
      <c r="F12" s="2"/>
      <c r="G12" s="2"/>
      <c r="H12" s="2"/>
      <c r="I12" s="96"/>
      <c r="J12" s="97"/>
      <c r="K12" s="98"/>
      <c r="L12" s="96"/>
      <c r="M12" s="97"/>
      <c r="N12" s="98"/>
      <c r="O12" s="87"/>
      <c r="P12" s="88"/>
      <c r="Q12" s="89"/>
      <c r="R12" s="100" t="s">
        <v>31</v>
      </c>
      <c r="S12" s="85" t="s">
        <v>15</v>
      </c>
      <c r="T12" s="86"/>
      <c r="U12" s="85" t="s">
        <v>16</v>
      </c>
      <c r="V12" s="86"/>
      <c r="W12" s="85" t="s">
        <v>17</v>
      </c>
      <c r="X12" s="86"/>
      <c r="Y12" s="85" t="s">
        <v>21</v>
      </c>
      <c r="Z12" s="86"/>
      <c r="AA12" s="85" t="s">
        <v>22</v>
      </c>
      <c r="AB12" s="86"/>
      <c r="AC12" s="85" t="s">
        <v>23</v>
      </c>
      <c r="AD12" s="86"/>
      <c r="AE12" s="91" t="s">
        <v>30</v>
      </c>
      <c r="AF12" s="94"/>
      <c r="AG12" s="61"/>
      <c r="AH12" s="81"/>
      <c r="AI12" s="81"/>
      <c r="AJ12" s="81"/>
      <c r="AK12" s="81"/>
      <c r="AL12" s="81"/>
      <c r="AN12" s="81"/>
      <c r="AO12" s="81"/>
      <c r="AP12" s="81"/>
      <c r="AQ12" s="81"/>
      <c r="AR12" s="81"/>
      <c r="AS12" s="45"/>
      <c r="AT12" s="81"/>
      <c r="AU12" s="81"/>
      <c r="AV12" s="81"/>
      <c r="AW12" s="81"/>
      <c r="AX12" s="81"/>
      <c r="AY12" s="45"/>
      <c r="AZ12" s="81"/>
      <c r="BA12" s="81"/>
      <c r="BB12" s="81"/>
      <c r="BC12" s="81"/>
      <c r="BD12" s="81"/>
      <c r="BE12" s="3"/>
    </row>
    <row r="13" spans="1:57" x14ac:dyDescent="0.2">
      <c r="A13" s="99"/>
      <c r="B13" s="99"/>
      <c r="C13" s="7"/>
      <c r="D13" s="2"/>
      <c r="E13" s="2"/>
      <c r="F13" s="2"/>
      <c r="G13" s="2"/>
      <c r="H13" s="2"/>
      <c r="I13" s="6"/>
      <c r="J13" s="6"/>
      <c r="K13" s="6"/>
      <c r="L13" s="6"/>
      <c r="M13" s="6"/>
      <c r="N13" s="6"/>
      <c r="O13" s="6"/>
      <c r="P13" s="6"/>
      <c r="Q13" s="6"/>
      <c r="R13" s="100"/>
      <c r="S13" s="7" t="s">
        <v>18</v>
      </c>
      <c r="T13" s="7" t="s">
        <v>19</v>
      </c>
      <c r="U13" s="7" t="s">
        <v>18</v>
      </c>
      <c r="V13" s="7" t="s">
        <v>19</v>
      </c>
      <c r="W13" s="7" t="s">
        <v>18</v>
      </c>
      <c r="X13" s="7" t="s">
        <v>19</v>
      </c>
      <c r="Y13" s="7" t="s">
        <v>18</v>
      </c>
      <c r="Z13" s="7" t="s">
        <v>19</v>
      </c>
      <c r="AA13" s="7" t="s">
        <v>18</v>
      </c>
      <c r="AB13" s="7" t="s">
        <v>19</v>
      </c>
      <c r="AC13" s="7" t="s">
        <v>18</v>
      </c>
      <c r="AD13" s="7" t="s">
        <v>19</v>
      </c>
      <c r="AE13" s="92"/>
      <c r="AF13" s="94"/>
      <c r="AG13" s="61"/>
      <c r="AH13" s="50" t="s">
        <v>37</v>
      </c>
      <c r="AI13" s="50" t="s">
        <v>39</v>
      </c>
      <c r="AJ13" s="50" t="s">
        <v>38</v>
      </c>
      <c r="AK13" s="50" t="s">
        <v>42</v>
      </c>
      <c r="AL13" s="50" t="s">
        <v>43</v>
      </c>
      <c r="AN13" s="50" t="s">
        <v>37</v>
      </c>
      <c r="AO13" s="50" t="s">
        <v>39</v>
      </c>
      <c r="AP13" s="50" t="s">
        <v>38</v>
      </c>
      <c r="AQ13" s="50" t="s">
        <v>42</v>
      </c>
      <c r="AR13" s="50" t="s">
        <v>43</v>
      </c>
      <c r="AS13" s="44"/>
      <c r="AT13" s="14" t="s">
        <v>37</v>
      </c>
      <c r="AU13" s="14" t="s">
        <v>6</v>
      </c>
      <c r="AV13" s="14" t="s">
        <v>38</v>
      </c>
      <c r="AW13" s="14" t="s">
        <v>42</v>
      </c>
      <c r="AX13" s="14" t="s">
        <v>43</v>
      </c>
      <c r="AY13" s="44"/>
      <c r="AZ13" s="14" t="s">
        <v>37</v>
      </c>
      <c r="BA13" s="14" t="s">
        <v>6</v>
      </c>
      <c r="BB13" s="14" t="s">
        <v>38</v>
      </c>
      <c r="BC13" s="14" t="s">
        <v>42</v>
      </c>
      <c r="BD13" s="14" t="s">
        <v>43</v>
      </c>
      <c r="BE13" s="3"/>
    </row>
    <row r="14" spans="1:57" x14ac:dyDescent="0.2">
      <c r="A14" s="99"/>
      <c r="B14" s="99"/>
      <c r="C14" s="7"/>
      <c r="D14" s="51" t="s">
        <v>5</v>
      </c>
      <c r="E14" s="7" t="s">
        <v>7</v>
      </c>
      <c r="F14" s="7" t="s">
        <v>42</v>
      </c>
      <c r="G14" s="7"/>
      <c r="H14" s="7" t="s">
        <v>7</v>
      </c>
      <c r="I14" s="7" t="s">
        <v>6</v>
      </c>
      <c r="J14" s="7"/>
      <c r="K14" s="7"/>
      <c r="L14" s="7"/>
      <c r="M14" s="7"/>
      <c r="N14" s="7"/>
      <c r="O14" s="7"/>
      <c r="P14" s="7"/>
      <c r="Q14" s="7"/>
      <c r="R14" s="100"/>
      <c r="S14" s="7" t="s">
        <v>5</v>
      </c>
      <c r="T14" s="7" t="s">
        <v>42</v>
      </c>
      <c r="U14" s="7" t="s">
        <v>5</v>
      </c>
      <c r="V14" s="6" t="s">
        <v>6</v>
      </c>
      <c r="W14" s="7" t="s">
        <v>5</v>
      </c>
      <c r="X14" s="7" t="s">
        <v>6</v>
      </c>
      <c r="Y14" s="7" t="s">
        <v>42</v>
      </c>
      <c r="Z14" s="7" t="s">
        <v>7</v>
      </c>
      <c r="AA14" s="7" t="s">
        <v>42</v>
      </c>
      <c r="AB14" s="7" t="s">
        <v>7</v>
      </c>
      <c r="AC14" s="7" t="s">
        <v>6</v>
      </c>
      <c r="AD14" s="7" t="s">
        <v>42</v>
      </c>
      <c r="AE14" s="93"/>
      <c r="AF14" s="94"/>
      <c r="AG14" s="61"/>
      <c r="AH14" s="42"/>
      <c r="AI14" s="42"/>
      <c r="AJ14" s="42"/>
      <c r="AK14" s="42"/>
      <c r="AL14" s="42"/>
      <c r="AN14" s="42"/>
      <c r="AO14" s="42"/>
      <c r="AP14" s="42"/>
      <c r="AQ14" s="42"/>
      <c r="AR14" s="42"/>
      <c r="AS14" s="44"/>
      <c r="AT14" s="14"/>
      <c r="AU14" s="14"/>
      <c r="AV14" s="14"/>
      <c r="AW14" s="14"/>
      <c r="AX14" s="14"/>
      <c r="AY14" s="44"/>
      <c r="AZ14" s="14"/>
      <c r="BA14" s="14"/>
      <c r="BB14" s="14"/>
      <c r="BC14" s="14"/>
      <c r="BD14" s="14"/>
    </row>
    <row r="15" spans="1:57" x14ac:dyDescent="0.2">
      <c r="A15" s="99"/>
      <c r="B15" s="99"/>
      <c r="C15" s="7"/>
      <c r="D15" s="11">
        <v>10</v>
      </c>
      <c r="E15" s="11">
        <v>10</v>
      </c>
      <c r="F15" s="11">
        <v>10</v>
      </c>
      <c r="G15" s="11"/>
      <c r="H15" s="11">
        <v>10</v>
      </c>
      <c r="I15" s="12">
        <v>20</v>
      </c>
      <c r="J15" s="12"/>
      <c r="K15" s="12"/>
      <c r="L15" s="12"/>
      <c r="M15" s="12"/>
      <c r="N15" s="12"/>
      <c r="O15" s="12"/>
      <c r="P15" s="12"/>
      <c r="Q15" s="12"/>
      <c r="R15" s="11">
        <v>20</v>
      </c>
      <c r="S15" s="12">
        <v>8</v>
      </c>
      <c r="T15" s="12">
        <v>2</v>
      </c>
      <c r="U15" s="12">
        <v>5</v>
      </c>
      <c r="V15" s="12">
        <v>5</v>
      </c>
      <c r="W15" s="12">
        <v>7</v>
      </c>
      <c r="X15" s="12">
        <v>3</v>
      </c>
      <c r="Y15" s="12">
        <v>5</v>
      </c>
      <c r="Z15" s="12">
        <v>5</v>
      </c>
      <c r="AA15" s="12">
        <v>5</v>
      </c>
      <c r="AB15" s="12">
        <v>5</v>
      </c>
      <c r="AC15" s="12">
        <v>2</v>
      </c>
      <c r="AD15" s="12">
        <v>8</v>
      </c>
      <c r="AE15" s="12">
        <v>40</v>
      </c>
      <c r="AF15" s="2"/>
      <c r="AH15" s="49">
        <f>SUMIF($D$14:$AD$14,I$3,$D15:$AD15) -M$3+Q$3</f>
        <v>23.334000000000003</v>
      </c>
      <c r="AI15" s="49">
        <f>SUMIF($D$14:$AD$14,I$4,$D15:$AD15) -M$4+Q$4</f>
        <v>26.667000000000002</v>
      </c>
      <c r="AJ15" s="49">
        <f>SUMIF($D$14:$AD$14,I$5,$D15:$AD15) -M$5 +Q$5</f>
        <v>26.667000000000002</v>
      </c>
      <c r="AK15" s="49">
        <f>SUMIF($D$14:$AD$14,I$6,$D15:$AD15) -M$6 +Q$6</f>
        <v>23.334000000000003</v>
      </c>
      <c r="AL15" s="49"/>
      <c r="AN15" s="49">
        <f>SUMIF($D$14:$AD$14,I$3,$D15:$AD15) -M$3+Q$3</f>
        <v>23.334000000000003</v>
      </c>
      <c r="AO15" s="49">
        <f>SUMIF($D$14:$AD$14,I$4,$D15:$AD15) -M$4+Q$4</f>
        <v>26.667000000000002</v>
      </c>
      <c r="AP15" s="49">
        <f>SUMIF($D$14:$AD$14,I$5,$D15:$AD15) -M$5 +Q$5</f>
        <v>26.667000000000002</v>
      </c>
      <c r="AQ15" s="49">
        <f>SUMIF($D$14:$AD$14,I$6,$D15:$AD15) -M$6 +Q$6</f>
        <v>23.334000000000003</v>
      </c>
      <c r="AR15" s="49"/>
      <c r="AS15" s="46"/>
      <c r="AT15" s="49">
        <f>SUMIF($D$14:$AD$14,I$3,$D15:$AD15) -M$3+Q$3</f>
        <v>23.334000000000003</v>
      </c>
      <c r="AU15" s="49">
        <f>SUMIF($D$14:$AD$14,I$4,$D15:$AD15) -M$4+Q$4</f>
        <v>26.667000000000002</v>
      </c>
      <c r="AV15" s="49">
        <f>SUMIF($D$14:$AD$14,I$5,$D15:$AD15) -M$5 +Q$5</f>
        <v>26.667000000000002</v>
      </c>
      <c r="AW15" s="49">
        <f>SUMIF($D$14:$AD$14,I$6,$D15:$AD15) -M$6 +Q$6</f>
        <v>23.334000000000003</v>
      </c>
      <c r="AX15" s="49"/>
      <c r="AY15" s="46"/>
      <c r="AZ15" s="49">
        <f>SUMIF($D$14:$AD$14,I$3,$D15:$AD15) -M$3+Q$3</f>
        <v>23.334000000000003</v>
      </c>
      <c r="BA15" s="49">
        <f>SUMIF($D$14:$AD$14,I$4,$D15:$AD15) -M$4+Q$4</f>
        <v>26.667000000000002</v>
      </c>
      <c r="BB15" s="49">
        <f>SUMIF($D$14:$AD$14,I$5,$D15:$AD15) -M$5 +Q$5</f>
        <v>26.667000000000002</v>
      </c>
      <c r="BC15" s="49">
        <f>SUMIF($D$14:$AD$14,I$6,$D15:$AD15) -M$6 +Q$6</f>
        <v>23.334000000000003</v>
      </c>
      <c r="BD15" s="49"/>
    </row>
    <row r="16" spans="1:57" ht="14.5" customHeight="1" x14ac:dyDescent="0.2">
      <c r="A16" s="69">
        <v>1803510201651</v>
      </c>
      <c r="B16" s="18" t="s">
        <v>61</v>
      </c>
      <c r="C16" s="6"/>
      <c r="D16" s="20" t="s">
        <v>41</v>
      </c>
      <c r="E16" s="22"/>
      <c r="F16" s="23"/>
      <c r="G16" s="53" t="e">
        <f>LARGE(D16:F16,1)+LARGE(D16:F16,2)</f>
        <v>#NUM!</v>
      </c>
      <c r="H16" s="21"/>
      <c r="I16" s="21"/>
      <c r="J16" s="21"/>
      <c r="K16" s="21"/>
      <c r="L16" s="26"/>
      <c r="M16" s="26"/>
      <c r="N16" s="26"/>
      <c r="O16" s="21"/>
      <c r="P16" s="21"/>
      <c r="Q16" s="21"/>
      <c r="R16" s="7" t="e">
        <f>SUM(G16:P16)</f>
        <v>#NUM!</v>
      </c>
      <c r="S16" s="7">
        <v>4</v>
      </c>
      <c r="T16" s="7"/>
      <c r="U16" s="13"/>
      <c r="V16" s="13"/>
      <c r="W16" s="7">
        <v>5</v>
      </c>
      <c r="X16" s="7"/>
      <c r="Y16" s="13">
        <v>1.5</v>
      </c>
      <c r="Z16" s="13">
        <v>2.5</v>
      </c>
      <c r="AA16" s="7">
        <v>0</v>
      </c>
      <c r="AB16" s="7">
        <v>0</v>
      </c>
      <c r="AC16" s="13"/>
      <c r="AD16" s="13"/>
      <c r="AE16" s="7">
        <f t="shared" ref="AE16:AE36" si="2">SUM(S16:AD16)</f>
        <v>13</v>
      </c>
      <c r="AF16" s="28" t="e">
        <f>SUM(C16,G16,H16,R16,AE16)</f>
        <v>#NUM!</v>
      </c>
      <c r="AG16" s="39"/>
      <c r="AH16" s="62">
        <f t="shared" ref="AH16:AH47" si="3">MIN(SUMIF($D$14:$AD$14,I$3,$D16:$AD16), 100)</f>
        <v>9</v>
      </c>
      <c r="AI16" s="62">
        <f t="shared" ref="AI16:AI47" si="4">MIN(SUMIF($D$14:$AD$14,I$4,$D16:$AD16), 100)</f>
        <v>0</v>
      </c>
      <c r="AJ16" s="62">
        <f t="shared" ref="AJ16:AJ47" si="5">MIN(SUMIF($D$14:$AD$14,I$5,$D16:$AD16), 100)</f>
        <v>2.5</v>
      </c>
      <c r="AK16" s="62">
        <f>MIN(SUMIF($D$14:$AD$14,I$6,$D16:$AD16), 100)</f>
        <v>1.5</v>
      </c>
      <c r="AL16" s="62"/>
      <c r="AN16" s="14">
        <f t="shared" ref="AN16:AN47" si="6">MIN(SUMIF($D$14:$AD$14,I$3,$D16:$AD16)/AN$15, 100%)</f>
        <v>0.38570326562098223</v>
      </c>
      <c r="AO16" s="14">
        <f t="shared" ref="AO16:AO47" si="7">MIN(SUMIF($D$14:$AD$14,I$4,$D16:$AD16)/AO$15, 100%)</f>
        <v>0</v>
      </c>
      <c r="AP16" s="14">
        <f t="shared" ref="AP16:AP47" si="8">MIN(SUMIF($D$14:$AD$14,I$5,$D16:$AD16)/AP$15, 100%)</f>
        <v>9.3748828139648244E-2</v>
      </c>
      <c r="AQ16" s="14">
        <f>MIN(SUMIF($D$14:$AD$14,I$6,$D16:$AD16)/AQ$15, 100%)</f>
        <v>6.4283877603497033E-2</v>
      </c>
      <c r="AR16" s="14"/>
      <c r="AS16" s="44"/>
      <c r="AT16" s="42">
        <f>IF((AN16)&gt;=50%, 2, (IF((AN16)&lt;25%, 0, 1)))</f>
        <v>1</v>
      </c>
      <c r="AU16" s="42">
        <f>IF((AO16)&gt;=50%, 2, (IF((AO16)&lt;25%, 0, 1)))</f>
        <v>0</v>
      </c>
      <c r="AV16" s="42">
        <f>IF((AP16)&gt;=50%, 2, (IF((AP16)&lt;25%, 0, 1)))</f>
        <v>0</v>
      </c>
      <c r="AW16" s="42">
        <f>IF((AQ16)&gt;=50%, 2, (IF((AQ16)&lt;25%, 0, 1)))</f>
        <v>0</v>
      </c>
      <c r="AX16" s="42"/>
      <c r="AY16" s="47"/>
      <c r="AZ16" s="42" t="str">
        <f>IF(AT16=2,"Att", (IF(AT16=0,"Not","Weak")))</f>
        <v>Weak</v>
      </c>
      <c r="BA16" s="42" t="str">
        <f>IF(AU16=2,"Att", (IF(AU16=0,"Not","Weak")))</f>
        <v>Not</v>
      </c>
      <c r="BB16" s="42" t="str">
        <f>IF(AV16=2,"Att", (IF(AV16=0,"Not","Weak")))</f>
        <v>Not</v>
      </c>
      <c r="BC16" s="42" t="str">
        <f>IF(AW16=2,"Att", (IF(AW16=0,"Not","Weak")))</f>
        <v>Not</v>
      </c>
      <c r="BD16" s="42"/>
    </row>
    <row r="17" spans="1:56" ht="14.5" customHeight="1" x14ac:dyDescent="0.2">
      <c r="A17" s="69">
        <v>1803510201660</v>
      </c>
      <c r="B17" s="18" t="s">
        <v>62</v>
      </c>
      <c r="C17" s="32"/>
      <c r="D17" s="58"/>
      <c r="E17" s="58"/>
      <c r="F17" s="58"/>
      <c r="G17" s="53" t="e">
        <f t="shared" ref="G17:G23" si="9">LARGE(D17:F17,1)+LARGE(D17:F17,2)</f>
        <v>#NUM!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" t="e">
        <f t="shared" ref="R17:R67" si="10">SUM(G17:P17)</f>
        <v>#NUM!</v>
      </c>
      <c r="S17" s="7"/>
      <c r="T17" s="7"/>
      <c r="U17" s="13"/>
      <c r="V17" s="13"/>
      <c r="W17" s="7"/>
      <c r="X17" s="7"/>
      <c r="Y17" s="13"/>
      <c r="Z17" s="13"/>
      <c r="AA17" s="7"/>
      <c r="AB17" s="7"/>
      <c r="AC17" s="13"/>
      <c r="AD17" s="13"/>
      <c r="AE17" s="7">
        <f t="shared" si="2"/>
        <v>0</v>
      </c>
      <c r="AF17" s="28"/>
      <c r="AG17" s="39"/>
      <c r="AH17" s="63">
        <f t="shared" si="3"/>
        <v>0</v>
      </c>
      <c r="AI17" s="63">
        <f t="shared" si="4"/>
        <v>0</v>
      </c>
      <c r="AJ17" s="63">
        <f t="shared" si="5"/>
        <v>0</v>
      </c>
      <c r="AK17" s="62">
        <f t="shared" ref="AK17:AK28" si="11">MIN(SUMIF($D$14:$AD$14,I$6,$D17:$AD17), 100)</f>
        <v>0</v>
      </c>
      <c r="AL17" s="63"/>
      <c r="AN17" s="59">
        <f t="shared" si="6"/>
        <v>0</v>
      </c>
      <c r="AO17" s="59">
        <f t="shared" si="7"/>
        <v>0</v>
      </c>
      <c r="AP17" s="14">
        <f t="shared" si="8"/>
        <v>0</v>
      </c>
      <c r="AQ17" s="14">
        <f t="shared" ref="AQ17:AQ75" si="12">MIN(SUMIF($D$14:$AD$14,I$6,$D17:$AD17)/AQ$15, 100%)</f>
        <v>0</v>
      </c>
      <c r="AR17" s="59"/>
      <c r="AS17" s="44"/>
      <c r="AT17" s="60">
        <f t="shared" ref="AT17:AT75" si="13">IF((AN17)&gt;=50%, 2, (IF((AN17)&lt;25%, 0, 1)))</f>
        <v>0</v>
      </c>
      <c r="AU17" s="60">
        <f t="shared" ref="AU17:AU75" si="14">IF((AO17)&gt;=50%, 2, (IF((AO17)&lt;25%, 0, 1)))</f>
        <v>0</v>
      </c>
      <c r="AV17" s="60">
        <f t="shared" ref="AV17:AV75" si="15">IF((AP17)&gt;=50%, 2, (IF((AP17)&lt;25%, 0, 1)))</f>
        <v>0</v>
      </c>
      <c r="AW17" s="42">
        <f t="shared" ref="AW17:AW73" si="16">IF((AQ17)&gt;=50%, 2, (IF((AQ17)&lt;25%, 0, 1)))</f>
        <v>0</v>
      </c>
      <c r="AX17" s="60"/>
      <c r="AY17" s="47"/>
      <c r="AZ17" s="60" t="str">
        <f t="shared" ref="AZ17:AZ75" si="17">IF(AT17=2,"Att", (IF(AT17=0,"Not","Weak")))</f>
        <v>Not</v>
      </c>
      <c r="BA17" s="60" t="str">
        <f t="shared" ref="BA17:BA75" si="18">IF(AU17=2,"Att", (IF(AU17=0,"Not","Weak")))</f>
        <v>Not</v>
      </c>
      <c r="BB17" s="60" t="str">
        <f t="shared" ref="BB17:BB75" si="19">IF(AV17=2,"Att", (IF(AV17=0,"Not","Weak")))</f>
        <v>Not</v>
      </c>
      <c r="BC17" s="42" t="str">
        <f t="shared" ref="BC17:BC75" si="20">IF(AW17=2,"Att", (IF(AW17=0,"Not","Weak")))</f>
        <v>Not</v>
      </c>
      <c r="BD17" s="60"/>
    </row>
    <row r="18" spans="1:56" ht="14.5" customHeight="1" x14ac:dyDescent="0.2">
      <c r="A18" s="69">
        <v>1803510201662</v>
      </c>
      <c r="B18" s="18" t="s">
        <v>63</v>
      </c>
      <c r="C18" s="32"/>
      <c r="D18" s="58" t="s">
        <v>41</v>
      </c>
      <c r="E18" s="58"/>
      <c r="F18" s="58"/>
      <c r="G18" s="53" t="e">
        <f t="shared" si="9"/>
        <v>#NUM!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7" t="e">
        <f t="shared" si="10"/>
        <v>#NUM!</v>
      </c>
      <c r="S18" s="7"/>
      <c r="T18" s="7"/>
      <c r="U18" s="13"/>
      <c r="V18" s="13"/>
      <c r="W18" s="7"/>
      <c r="X18" s="7"/>
      <c r="Y18" s="13"/>
      <c r="Z18" s="13"/>
      <c r="AA18" s="7"/>
      <c r="AB18" s="7"/>
      <c r="AC18" s="13"/>
      <c r="AD18" s="13"/>
      <c r="AE18" s="7">
        <f t="shared" si="2"/>
        <v>0</v>
      </c>
      <c r="AF18" s="28"/>
      <c r="AG18" s="39"/>
      <c r="AH18" s="63">
        <f t="shared" si="3"/>
        <v>0</v>
      </c>
      <c r="AI18" s="63">
        <f t="shared" si="4"/>
        <v>0</v>
      </c>
      <c r="AJ18" s="63">
        <f t="shared" si="5"/>
        <v>0</v>
      </c>
      <c r="AK18" s="62">
        <f t="shared" si="11"/>
        <v>0</v>
      </c>
      <c r="AL18" s="63"/>
      <c r="AN18" s="59">
        <f t="shared" si="6"/>
        <v>0</v>
      </c>
      <c r="AO18" s="59">
        <f t="shared" si="7"/>
        <v>0</v>
      </c>
      <c r="AP18" s="14">
        <f t="shared" si="8"/>
        <v>0</v>
      </c>
      <c r="AQ18" s="14">
        <f t="shared" si="12"/>
        <v>0</v>
      </c>
      <c r="AR18" s="59"/>
      <c r="AS18" s="44"/>
      <c r="AT18" s="60">
        <f t="shared" si="13"/>
        <v>0</v>
      </c>
      <c r="AU18" s="60">
        <f t="shared" si="14"/>
        <v>0</v>
      </c>
      <c r="AV18" s="60">
        <f t="shared" si="15"/>
        <v>0</v>
      </c>
      <c r="AW18" s="42">
        <f t="shared" si="16"/>
        <v>0</v>
      </c>
      <c r="AX18" s="60"/>
      <c r="AY18" s="47"/>
      <c r="AZ18" s="60" t="str">
        <f t="shared" si="17"/>
        <v>Not</v>
      </c>
      <c r="BA18" s="60" t="str">
        <f t="shared" si="18"/>
        <v>Not</v>
      </c>
      <c r="BB18" s="60" t="str">
        <f t="shared" si="19"/>
        <v>Not</v>
      </c>
      <c r="BC18" s="42" t="str">
        <f t="shared" si="20"/>
        <v>Not</v>
      </c>
      <c r="BD18" s="60"/>
    </row>
    <row r="19" spans="1:56" ht="14.5" customHeight="1" x14ac:dyDescent="0.2">
      <c r="A19" s="69">
        <v>1903710201905</v>
      </c>
      <c r="B19" s="18" t="s">
        <v>64</v>
      </c>
      <c r="C19" s="6"/>
      <c r="D19" s="54" t="s">
        <v>41</v>
      </c>
      <c r="E19" s="55"/>
      <c r="F19" s="56"/>
      <c r="G19" s="53" t="e">
        <f t="shared" si="9"/>
        <v>#NUM!</v>
      </c>
      <c r="H19" s="28"/>
      <c r="I19" s="55"/>
      <c r="J19" s="56"/>
      <c r="K19" s="28"/>
      <c r="L19" s="57"/>
      <c r="M19" s="57"/>
      <c r="N19" s="57"/>
      <c r="O19" s="28"/>
      <c r="P19" s="28"/>
      <c r="Q19" s="28"/>
      <c r="R19" s="7" t="e">
        <f t="shared" si="10"/>
        <v>#NUM!</v>
      </c>
      <c r="S19" s="7">
        <v>3</v>
      </c>
      <c r="T19" s="7"/>
      <c r="U19" s="13"/>
      <c r="V19" s="13"/>
      <c r="W19" s="7">
        <v>5</v>
      </c>
      <c r="X19" s="7">
        <v>0</v>
      </c>
      <c r="Y19" s="13"/>
      <c r="Z19" s="13">
        <v>0</v>
      </c>
      <c r="AA19" s="7">
        <v>2</v>
      </c>
      <c r="AB19" s="7">
        <v>0</v>
      </c>
      <c r="AC19" s="13"/>
      <c r="AD19" s="13"/>
      <c r="AE19" s="7">
        <f t="shared" si="2"/>
        <v>10</v>
      </c>
      <c r="AF19" s="6" t="e">
        <f>SUM(C19,G19,H19,R19,AE19)</f>
        <v>#NUM!</v>
      </c>
      <c r="AG19" s="39"/>
      <c r="AH19" s="62">
        <f t="shared" si="3"/>
        <v>8</v>
      </c>
      <c r="AI19" s="62">
        <f t="shared" si="4"/>
        <v>0</v>
      </c>
      <c r="AJ19" s="62">
        <f t="shared" si="5"/>
        <v>0</v>
      </c>
      <c r="AK19" s="62">
        <f t="shared" si="11"/>
        <v>2</v>
      </c>
      <c r="AL19" s="62"/>
      <c r="AN19" s="14">
        <f t="shared" si="6"/>
        <v>0.34284734721865084</v>
      </c>
      <c r="AO19" s="14">
        <f t="shared" si="7"/>
        <v>0</v>
      </c>
      <c r="AP19" s="14">
        <f t="shared" si="8"/>
        <v>0</v>
      </c>
      <c r="AQ19" s="14">
        <f t="shared" si="12"/>
        <v>8.5711836804662711E-2</v>
      </c>
      <c r="AR19" s="14"/>
      <c r="AS19" s="44"/>
      <c r="AT19" s="42">
        <f t="shared" si="13"/>
        <v>1</v>
      </c>
      <c r="AU19" s="42">
        <f t="shared" si="14"/>
        <v>0</v>
      </c>
      <c r="AV19" s="42">
        <f t="shared" si="15"/>
        <v>0</v>
      </c>
      <c r="AW19" s="42">
        <f t="shared" si="16"/>
        <v>0</v>
      </c>
      <c r="AX19" s="42"/>
      <c r="AY19" s="47"/>
      <c r="AZ19" s="42" t="str">
        <f t="shared" si="17"/>
        <v>Weak</v>
      </c>
      <c r="BA19" s="42" t="str">
        <f t="shared" si="18"/>
        <v>Not</v>
      </c>
      <c r="BB19" s="42" t="str">
        <f t="shared" si="19"/>
        <v>Not</v>
      </c>
      <c r="BC19" s="42" t="str">
        <f t="shared" si="20"/>
        <v>Not</v>
      </c>
      <c r="BD19" s="42"/>
    </row>
    <row r="20" spans="1:56" ht="16" x14ac:dyDescent="0.2">
      <c r="A20" s="69">
        <v>1903710201943</v>
      </c>
      <c r="B20" s="18" t="s">
        <v>65</v>
      </c>
      <c r="C20" s="6"/>
      <c r="D20" s="8" t="s">
        <v>41</v>
      </c>
      <c r="E20" s="9"/>
      <c r="F20" s="10"/>
      <c r="G20" s="53" t="e">
        <f t="shared" si="9"/>
        <v>#NUM!</v>
      </c>
      <c r="H20" s="6"/>
      <c r="I20" s="9"/>
      <c r="J20" s="10"/>
      <c r="K20" s="6"/>
      <c r="L20" s="25"/>
      <c r="M20" s="25"/>
      <c r="N20" s="25"/>
      <c r="O20" s="6"/>
      <c r="P20" s="6"/>
      <c r="Q20" s="6"/>
      <c r="R20" s="7" t="e">
        <f t="shared" si="10"/>
        <v>#NUM!</v>
      </c>
      <c r="S20" s="7"/>
      <c r="T20" s="7"/>
      <c r="U20" s="13"/>
      <c r="V20" s="13"/>
      <c r="W20" s="7"/>
      <c r="X20" s="7"/>
      <c r="Y20" s="13"/>
      <c r="Z20" s="13"/>
      <c r="AA20" s="7"/>
      <c r="AB20" s="7"/>
      <c r="AC20" s="13"/>
      <c r="AD20" s="13"/>
      <c r="AE20" s="7">
        <f t="shared" si="2"/>
        <v>0</v>
      </c>
      <c r="AF20" s="6" t="e">
        <f>SUM(C20,G20,H20,R20,AE20)</f>
        <v>#NUM!</v>
      </c>
      <c r="AG20" s="39"/>
      <c r="AH20" s="62">
        <f t="shared" si="3"/>
        <v>0</v>
      </c>
      <c r="AI20" s="62">
        <f t="shared" si="4"/>
        <v>0</v>
      </c>
      <c r="AJ20" s="62">
        <f t="shared" si="5"/>
        <v>0</v>
      </c>
      <c r="AK20" s="62">
        <f t="shared" si="11"/>
        <v>0</v>
      </c>
      <c r="AL20" s="62"/>
      <c r="AN20" s="14">
        <f t="shared" si="6"/>
        <v>0</v>
      </c>
      <c r="AO20" s="14">
        <f t="shared" si="7"/>
        <v>0</v>
      </c>
      <c r="AP20" s="14">
        <f t="shared" si="8"/>
        <v>0</v>
      </c>
      <c r="AQ20" s="14">
        <f t="shared" si="12"/>
        <v>0</v>
      </c>
      <c r="AR20" s="14"/>
      <c r="AS20" s="44"/>
      <c r="AT20" s="42">
        <f t="shared" si="13"/>
        <v>0</v>
      </c>
      <c r="AU20" s="42">
        <f t="shared" si="14"/>
        <v>0</v>
      </c>
      <c r="AV20" s="42">
        <f t="shared" si="15"/>
        <v>0</v>
      </c>
      <c r="AW20" s="42">
        <f t="shared" si="16"/>
        <v>0</v>
      </c>
      <c r="AX20" s="42"/>
      <c r="AY20" s="47"/>
      <c r="AZ20" s="42" t="str">
        <f t="shared" si="17"/>
        <v>Not</v>
      </c>
      <c r="BA20" s="42" t="str">
        <f t="shared" si="18"/>
        <v>Not</v>
      </c>
      <c r="BB20" s="42" t="str">
        <f t="shared" si="19"/>
        <v>Not</v>
      </c>
      <c r="BC20" s="42" t="str">
        <f t="shared" si="20"/>
        <v>Not</v>
      </c>
      <c r="BD20" s="42"/>
    </row>
    <row r="21" spans="1:56" ht="16" x14ac:dyDescent="0.2">
      <c r="A21" s="69">
        <v>2003810202094</v>
      </c>
      <c r="B21" s="18" t="s">
        <v>66</v>
      </c>
      <c r="C21" s="32"/>
      <c r="D21" s="58" t="s">
        <v>41</v>
      </c>
      <c r="E21" s="58"/>
      <c r="F21" s="58"/>
      <c r="G21" s="53" t="e">
        <f t="shared" si="9"/>
        <v>#NUM!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" t="e">
        <f t="shared" si="10"/>
        <v>#NUM!</v>
      </c>
      <c r="S21" s="7">
        <v>0</v>
      </c>
      <c r="T21" s="7"/>
      <c r="U21" s="13"/>
      <c r="V21" s="13">
        <v>0</v>
      </c>
      <c r="W21" s="7"/>
      <c r="X21" s="7"/>
      <c r="Y21" s="13">
        <v>0</v>
      </c>
      <c r="Z21" s="13">
        <v>0</v>
      </c>
      <c r="AA21" s="7"/>
      <c r="AB21" s="7">
        <v>2</v>
      </c>
      <c r="AC21" s="13"/>
      <c r="AD21" s="13"/>
      <c r="AE21" s="7">
        <f t="shared" si="2"/>
        <v>2</v>
      </c>
      <c r="AF21" s="6"/>
      <c r="AG21" s="39"/>
      <c r="AH21" s="63">
        <f t="shared" si="3"/>
        <v>0</v>
      </c>
      <c r="AI21" s="63">
        <f t="shared" si="4"/>
        <v>0</v>
      </c>
      <c r="AJ21" s="63">
        <f t="shared" si="5"/>
        <v>2</v>
      </c>
      <c r="AK21" s="62">
        <f t="shared" si="11"/>
        <v>0</v>
      </c>
      <c r="AL21" s="63"/>
      <c r="AN21" s="59">
        <f t="shared" si="6"/>
        <v>0</v>
      </c>
      <c r="AO21" s="59">
        <f t="shared" si="7"/>
        <v>0</v>
      </c>
      <c r="AP21" s="14">
        <f t="shared" si="8"/>
        <v>7.4999062511718603E-2</v>
      </c>
      <c r="AQ21" s="14">
        <f t="shared" si="12"/>
        <v>0</v>
      </c>
      <c r="AR21" s="59"/>
      <c r="AS21" s="44"/>
      <c r="AT21" s="60">
        <f t="shared" si="13"/>
        <v>0</v>
      </c>
      <c r="AU21" s="60">
        <f t="shared" si="14"/>
        <v>0</v>
      </c>
      <c r="AV21" s="60">
        <f t="shared" si="15"/>
        <v>0</v>
      </c>
      <c r="AW21" s="42">
        <f t="shared" si="16"/>
        <v>0</v>
      </c>
      <c r="AX21" s="60"/>
      <c r="AY21" s="47"/>
      <c r="AZ21" s="60" t="str">
        <f t="shared" si="17"/>
        <v>Not</v>
      </c>
      <c r="BA21" s="60" t="str">
        <f t="shared" si="18"/>
        <v>Not</v>
      </c>
      <c r="BB21" s="60" t="str">
        <f t="shared" si="19"/>
        <v>Not</v>
      </c>
      <c r="BC21" s="42" t="str">
        <f t="shared" si="20"/>
        <v>Not</v>
      </c>
      <c r="BD21" s="60"/>
    </row>
    <row r="22" spans="1:56" ht="16" x14ac:dyDescent="0.2">
      <c r="A22" s="69">
        <v>2104010202156</v>
      </c>
      <c r="B22" s="18" t="s">
        <v>67</v>
      </c>
      <c r="C22" s="6"/>
      <c r="D22" s="8"/>
      <c r="E22" s="9">
        <v>5</v>
      </c>
      <c r="F22" s="10"/>
      <c r="G22" s="53">
        <v>5</v>
      </c>
      <c r="H22" s="6" t="s">
        <v>60</v>
      </c>
      <c r="I22" s="6">
        <v>0</v>
      </c>
      <c r="J22" s="6"/>
      <c r="K22" s="6"/>
      <c r="L22" s="25"/>
      <c r="M22" s="25"/>
      <c r="N22" s="25"/>
      <c r="O22" s="6"/>
      <c r="P22" s="6"/>
      <c r="Q22" s="6"/>
      <c r="R22" s="7">
        <f t="shared" si="10"/>
        <v>5</v>
      </c>
      <c r="S22" s="7"/>
      <c r="T22" s="7"/>
      <c r="U22" s="13"/>
      <c r="V22" s="13"/>
      <c r="W22" s="7"/>
      <c r="X22" s="7"/>
      <c r="Y22" s="13"/>
      <c r="Z22" s="13"/>
      <c r="AA22" s="7"/>
      <c r="AB22" s="7"/>
      <c r="AC22" s="13"/>
      <c r="AD22" s="13"/>
      <c r="AE22" s="7">
        <f t="shared" si="2"/>
        <v>0</v>
      </c>
      <c r="AF22" s="6">
        <f>SUM(C22,G22,H22,R22,AE22)</f>
        <v>10</v>
      </c>
      <c r="AG22" s="39"/>
      <c r="AH22" s="62">
        <f t="shared" si="3"/>
        <v>0</v>
      </c>
      <c r="AI22" s="62">
        <f t="shared" si="4"/>
        <v>0</v>
      </c>
      <c r="AJ22" s="62">
        <f t="shared" si="5"/>
        <v>5</v>
      </c>
      <c r="AK22" s="62">
        <f t="shared" si="11"/>
        <v>0</v>
      </c>
      <c r="AL22" s="62"/>
      <c r="AN22" s="14">
        <f t="shared" si="6"/>
        <v>0</v>
      </c>
      <c r="AO22" s="14">
        <f t="shared" si="7"/>
        <v>0</v>
      </c>
      <c r="AP22" s="14">
        <f t="shared" si="8"/>
        <v>0.18749765627929649</v>
      </c>
      <c r="AQ22" s="14">
        <f t="shared" si="12"/>
        <v>0</v>
      </c>
      <c r="AR22" s="14"/>
      <c r="AS22" s="44"/>
      <c r="AT22" s="42">
        <f t="shared" si="13"/>
        <v>0</v>
      </c>
      <c r="AU22" s="42">
        <f t="shared" si="14"/>
        <v>0</v>
      </c>
      <c r="AV22" s="42">
        <f t="shared" si="15"/>
        <v>0</v>
      </c>
      <c r="AW22" s="42">
        <f t="shared" si="16"/>
        <v>0</v>
      </c>
      <c r="AX22" s="42"/>
      <c r="AY22" s="47"/>
      <c r="AZ22" s="42" t="str">
        <f t="shared" si="17"/>
        <v>Not</v>
      </c>
      <c r="BA22" s="42" t="str">
        <f t="shared" si="18"/>
        <v>Not</v>
      </c>
      <c r="BB22" s="42" t="str">
        <f t="shared" si="19"/>
        <v>Not</v>
      </c>
      <c r="BC22" s="42" t="str">
        <f t="shared" si="20"/>
        <v>Not</v>
      </c>
      <c r="BD22" s="42"/>
    </row>
    <row r="23" spans="1:56" ht="32" x14ac:dyDescent="0.2">
      <c r="A23" s="69">
        <v>2104010202175</v>
      </c>
      <c r="B23" s="18" t="s">
        <v>68</v>
      </c>
      <c r="C23" s="6"/>
      <c r="D23" s="8" t="s">
        <v>41</v>
      </c>
      <c r="E23" s="9"/>
      <c r="F23" s="10" t="s">
        <v>60</v>
      </c>
      <c r="G23" s="53" t="e">
        <f t="shared" si="9"/>
        <v>#NUM!</v>
      </c>
      <c r="H23" s="6"/>
      <c r="I23" s="9"/>
      <c r="J23" s="10"/>
      <c r="K23" s="6"/>
      <c r="L23" s="25"/>
      <c r="M23" s="25"/>
      <c r="N23" s="25"/>
      <c r="O23" s="6"/>
      <c r="P23" s="6"/>
      <c r="Q23" s="6"/>
      <c r="R23" s="7" t="e">
        <f t="shared" si="10"/>
        <v>#NUM!</v>
      </c>
      <c r="S23" s="7"/>
      <c r="T23" s="7"/>
      <c r="U23" s="13"/>
      <c r="V23" s="13"/>
      <c r="W23" s="7"/>
      <c r="X23" s="7"/>
      <c r="Y23" s="13"/>
      <c r="Z23" s="13"/>
      <c r="AA23" s="7"/>
      <c r="AB23" s="7"/>
      <c r="AC23" s="13"/>
      <c r="AD23" s="13"/>
      <c r="AE23" s="7">
        <f t="shared" si="2"/>
        <v>0</v>
      </c>
      <c r="AF23" s="6" t="e">
        <f>SUM(C23,G23,H23,R23,AE23)</f>
        <v>#NUM!</v>
      </c>
      <c r="AG23" s="39"/>
      <c r="AH23" s="62">
        <f t="shared" si="3"/>
        <v>0</v>
      </c>
      <c r="AI23" s="62">
        <f t="shared" si="4"/>
        <v>0</v>
      </c>
      <c r="AJ23" s="62">
        <f t="shared" si="5"/>
        <v>0</v>
      </c>
      <c r="AK23" s="62">
        <f t="shared" si="11"/>
        <v>0</v>
      </c>
      <c r="AL23" s="62"/>
      <c r="AN23" s="14">
        <f t="shared" si="6"/>
        <v>0</v>
      </c>
      <c r="AO23" s="14">
        <f t="shared" si="7"/>
        <v>0</v>
      </c>
      <c r="AP23" s="14">
        <f t="shared" si="8"/>
        <v>0</v>
      </c>
      <c r="AQ23" s="14">
        <f t="shared" si="12"/>
        <v>0</v>
      </c>
      <c r="AR23" s="14"/>
      <c r="AS23" s="44"/>
      <c r="AT23" s="42">
        <f t="shared" si="13"/>
        <v>0</v>
      </c>
      <c r="AU23" s="42">
        <f t="shared" si="14"/>
        <v>0</v>
      </c>
      <c r="AV23" s="42">
        <f t="shared" si="15"/>
        <v>0</v>
      </c>
      <c r="AW23" s="42">
        <f t="shared" si="16"/>
        <v>0</v>
      </c>
      <c r="AX23" s="42"/>
      <c r="AY23" s="47"/>
      <c r="AZ23" s="42" t="str">
        <f t="shared" si="17"/>
        <v>Not</v>
      </c>
      <c r="BA23" s="42" t="str">
        <f t="shared" si="18"/>
        <v>Not</v>
      </c>
      <c r="BB23" s="42" t="str">
        <f t="shared" si="19"/>
        <v>Not</v>
      </c>
      <c r="BC23" s="42" t="str">
        <f t="shared" si="20"/>
        <v>Not</v>
      </c>
      <c r="BD23" s="42"/>
    </row>
    <row r="24" spans="1:56" ht="16" x14ac:dyDescent="0.2">
      <c r="A24" s="69">
        <v>2104010202229</v>
      </c>
      <c r="B24" s="18" t="s">
        <v>69</v>
      </c>
      <c r="C24" s="32"/>
      <c r="D24" s="58">
        <v>3.5</v>
      </c>
      <c r="E24" s="58"/>
      <c r="F24" s="58"/>
      <c r="G24" s="53">
        <v>3.5</v>
      </c>
      <c r="H24" s="58" t="s">
        <v>60</v>
      </c>
      <c r="I24" s="58">
        <v>0</v>
      </c>
      <c r="J24" s="58"/>
      <c r="K24" s="58"/>
      <c r="L24" s="58"/>
      <c r="M24" s="58"/>
      <c r="N24" s="58"/>
      <c r="O24" s="58"/>
      <c r="P24" s="58"/>
      <c r="Q24" s="58"/>
      <c r="R24" s="7">
        <f t="shared" si="10"/>
        <v>3.5</v>
      </c>
      <c r="S24" s="7">
        <v>3</v>
      </c>
      <c r="T24" s="7"/>
      <c r="U24" s="13"/>
      <c r="V24" s="13"/>
      <c r="W24" s="7">
        <v>0</v>
      </c>
      <c r="X24" s="7"/>
      <c r="Y24" s="13"/>
      <c r="Z24" s="13"/>
      <c r="AA24" s="7"/>
      <c r="AB24" s="7"/>
      <c r="AC24" s="13">
        <v>0</v>
      </c>
      <c r="AD24" s="13"/>
      <c r="AE24" s="7">
        <f t="shared" si="2"/>
        <v>3</v>
      </c>
      <c r="AF24" s="6"/>
      <c r="AG24" s="39"/>
      <c r="AH24" s="63">
        <f t="shared" si="3"/>
        <v>6.5</v>
      </c>
      <c r="AI24" s="63">
        <f t="shared" si="4"/>
        <v>0</v>
      </c>
      <c r="AJ24" s="63">
        <f t="shared" si="5"/>
        <v>0</v>
      </c>
      <c r="AK24" s="62">
        <f t="shared" si="11"/>
        <v>0</v>
      </c>
      <c r="AL24" s="63"/>
      <c r="AN24" s="59">
        <f t="shared" si="6"/>
        <v>0.27856346961515382</v>
      </c>
      <c r="AO24" s="59">
        <f t="shared" si="7"/>
        <v>0</v>
      </c>
      <c r="AP24" s="14">
        <f t="shared" si="8"/>
        <v>0</v>
      </c>
      <c r="AQ24" s="14">
        <f t="shared" si="12"/>
        <v>0</v>
      </c>
      <c r="AR24" s="59"/>
      <c r="AS24" s="44"/>
      <c r="AT24" s="60">
        <f t="shared" si="13"/>
        <v>1</v>
      </c>
      <c r="AU24" s="60">
        <f t="shared" si="14"/>
        <v>0</v>
      </c>
      <c r="AV24" s="60">
        <f t="shared" si="15"/>
        <v>0</v>
      </c>
      <c r="AW24" s="42">
        <f t="shared" si="16"/>
        <v>0</v>
      </c>
      <c r="AX24" s="60"/>
      <c r="AY24" s="47"/>
      <c r="AZ24" s="60" t="str">
        <f t="shared" si="17"/>
        <v>Weak</v>
      </c>
      <c r="BA24" s="60" t="str">
        <f t="shared" si="18"/>
        <v>Not</v>
      </c>
      <c r="BB24" s="60" t="str">
        <f t="shared" si="19"/>
        <v>Not</v>
      </c>
      <c r="BC24" s="42" t="str">
        <f t="shared" si="20"/>
        <v>Not</v>
      </c>
      <c r="BD24" s="60"/>
    </row>
    <row r="25" spans="1:56" ht="16" x14ac:dyDescent="0.2">
      <c r="A25" s="69">
        <v>2104010202256</v>
      </c>
      <c r="B25" s="18" t="s">
        <v>70</v>
      </c>
      <c r="C25" s="32"/>
      <c r="D25" s="58" t="s">
        <v>41</v>
      </c>
      <c r="E25" s="58"/>
      <c r="F25" s="58"/>
      <c r="G25" s="53" t="e">
        <f t="shared" ref="G25:G73" si="21">LARGE(D25:F25,1)+LARGE(D25:F25,2)</f>
        <v>#NUM!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" t="e">
        <f t="shared" si="10"/>
        <v>#NUM!</v>
      </c>
      <c r="S25" s="7"/>
      <c r="T25" s="7"/>
      <c r="U25" s="13"/>
      <c r="V25" s="13"/>
      <c r="W25" s="7"/>
      <c r="X25" s="7"/>
      <c r="Y25" s="30"/>
      <c r="Z25" s="38"/>
      <c r="AA25" s="7"/>
      <c r="AB25" s="7"/>
      <c r="AC25" s="13"/>
      <c r="AD25" s="13"/>
      <c r="AE25" s="7">
        <f t="shared" si="2"/>
        <v>0</v>
      </c>
      <c r="AF25" s="6"/>
      <c r="AG25" s="39"/>
      <c r="AH25" s="63">
        <f t="shared" si="3"/>
        <v>0</v>
      </c>
      <c r="AI25" s="63">
        <f t="shared" si="4"/>
        <v>0</v>
      </c>
      <c r="AJ25" s="63">
        <f t="shared" si="5"/>
        <v>0</v>
      </c>
      <c r="AK25" s="62">
        <f t="shared" si="11"/>
        <v>0</v>
      </c>
      <c r="AL25" s="63"/>
      <c r="AN25" s="59">
        <f t="shared" si="6"/>
        <v>0</v>
      </c>
      <c r="AO25" s="59">
        <f t="shared" si="7"/>
        <v>0</v>
      </c>
      <c r="AP25" s="14">
        <f t="shared" si="8"/>
        <v>0</v>
      </c>
      <c r="AQ25" s="14">
        <f t="shared" si="12"/>
        <v>0</v>
      </c>
      <c r="AR25" s="59"/>
      <c r="AS25" s="44"/>
      <c r="AT25" s="60">
        <f t="shared" si="13"/>
        <v>0</v>
      </c>
      <c r="AU25" s="60">
        <f t="shared" si="14"/>
        <v>0</v>
      </c>
      <c r="AV25" s="60">
        <f t="shared" si="15"/>
        <v>0</v>
      </c>
      <c r="AW25" s="42">
        <f t="shared" si="16"/>
        <v>0</v>
      </c>
      <c r="AX25" s="60"/>
      <c r="AY25" s="47"/>
      <c r="AZ25" s="60" t="str">
        <f t="shared" si="17"/>
        <v>Not</v>
      </c>
      <c r="BA25" s="60" t="str">
        <f t="shared" si="18"/>
        <v>Not</v>
      </c>
      <c r="BB25" s="60" t="str">
        <f t="shared" si="19"/>
        <v>Not</v>
      </c>
      <c r="BC25" s="42" t="str">
        <f t="shared" si="20"/>
        <v>Not</v>
      </c>
      <c r="BD25" s="60"/>
    </row>
    <row r="26" spans="1:56" ht="16" x14ac:dyDescent="0.2">
      <c r="A26" s="69">
        <v>2104010202259</v>
      </c>
      <c r="B26" s="18" t="s">
        <v>71</v>
      </c>
      <c r="C26" s="6"/>
      <c r="D26" s="8" t="s">
        <v>41</v>
      </c>
      <c r="E26" s="9"/>
      <c r="F26" s="10"/>
      <c r="G26" s="53" t="e">
        <f t="shared" si="21"/>
        <v>#NUM!</v>
      </c>
      <c r="H26" s="6"/>
      <c r="I26" s="9"/>
      <c r="J26" s="10"/>
      <c r="K26" s="6"/>
      <c r="L26" s="25"/>
      <c r="M26" s="25"/>
      <c r="N26" s="25"/>
      <c r="O26" s="6"/>
      <c r="P26" s="6"/>
      <c r="Q26" s="6"/>
      <c r="R26" s="7" t="e">
        <f t="shared" si="10"/>
        <v>#NUM!</v>
      </c>
      <c r="S26" s="7">
        <v>3</v>
      </c>
      <c r="T26" s="7">
        <v>0</v>
      </c>
      <c r="U26" s="13"/>
      <c r="V26" s="13"/>
      <c r="W26" s="7">
        <v>5</v>
      </c>
      <c r="X26" s="7"/>
      <c r="Y26" s="13">
        <v>2.5</v>
      </c>
      <c r="Z26" s="13">
        <v>0</v>
      </c>
      <c r="AA26" s="7">
        <v>5</v>
      </c>
      <c r="AB26" s="7"/>
      <c r="AC26" s="13"/>
      <c r="AD26" s="13"/>
      <c r="AE26" s="7">
        <f t="shared" si="2"/>
        <v>15.5</v>
      </c>
      <c r="AF26" s="6" t="e">
        <f>SUM(C26,G26,H26,R26,AE26)</f>
        <v>#NUM!</v>
      </c>
      <c r="AG26" s="39"/>
      <c r="AH26" s="62">
        <f t="shared" si="3"/>
        <v>8</v>
      </c>
      <c r="AI26" s="62">
        <f t="shared" si="4"/>
        <v>0</v>
      </c>
      <c r="AJ26" s="62">
        <f t="shared" si="5"/>
        <v>0</v>
      </c>
      <c r="AK26" s="62">
        <f t="shared" si="11"/>
        <v>7.5</v>
      </c>
      <c r="AL26" s="62"/>
      <c r="AN26" s="14">
        <f t="shared" si="6"/>
        <v>0.34284734721865084</v>
      </c>
      <c r="AO26" s="14">
        <f t="shared" si="7"/>
        <v>0</v>
      </c>
      <c r="AP26" s="14">
        <f t="shared" si="8"/>
        <v>0</v>
      </c>
      <c r="AQ26" s="14">
        <f t="shared" si="12"/>
        <v>0.32141938801748515</v>
      </c>
      <c r="AR26" s="14"/>
      <c r="AS26" s="44"/>
      <c r="AT26" s="42">
        <f t="shared" si="13"/>
        <v>1</v>
      </c>
      <c r="AU26" s="42">
        <f t="shared" si="14"/>
        <v>0</v>
      </c>
      <c r="AV26" s="42">
        <f t="shared" si="15"/>
        <v>0</v>
      </c>
      <c r="AW26" s="42">
        <f t="shared" si="16"/>
        <v>1</v>
      </c>
      <c r="AX26" s="42"/>
      <c r="AY26" s="47"/>
      <c r="AZ26" s="42" t="str">
        <f t="shared" si="17"/>
        <v>Weak</v>
      </c>
      <c r="BA26" s="42" t="str">
        <f t="shared" si="18"/>
        <v>Not</v>
      </c>
      <c r="BB26" s="42" t="str">
        <f t="shared" si="19"/>
        <v>Not</v>
      </c>
      <c r="BC26" s="42" t="str">
        <f t="shared" si="20"/>
        <v>Weak</v>
      </c>
      <c r="BD26" s="42"/>
    </row>
    <row r="27" spans="1:56" ht="16" x14ac:dyDescent="0.2">
      <c r="A27" s="69">
        <v>2104010202266</v>
      </c>
      <c r="B27" s="18" t="s">
        <v>72</v>
      </c>
      <c r="C27" s="6"/>
      <c r="D27" s="8" t="s">
        <v>41</v>
      </c>
      <c r="E27" s="9"/>
      <c r="F27" s="10"/>
      <c r="G27" s="53" t="e">
        <f t="shared" si="21"/>
        <v>#NUM!</v>
      </c>
      <c r="H27" s="6"/>
      <c r="I27" s="9"/>
      <c r="J27" s="10"/>
      <c r="K27" s="6"/>
      <c r="L27" s="25"/>
      <c r="M27" s="25"/>
      <c r="N27" s="25"/>
      <c r="O27" s="6"/>
      <c r="P27" s="6"/>
      <c r="Q27" s="6"/>
      <c r="R27" s="7" t="e">
        <f t="shared" si="10"/>
        <v>#NUM!</v>
      </c>
      <c r="S27" s="7"/>
      <c r="T27" s="7"/>
      <c r="U27" s="13"/>
      <c r="V27" s="13"/>
      <c r="W27" s="7"/>
      <c r="X27" s="7"/>
      <c r="Y27" s="13"/>
      <c r="Z27" s="13"/>
      <c r="AA27" s="7"/>
      <c r="AB27" s="7"/>
      <c r="AC27" s="13"/>
      <c r="AD27" s="13"/>
      <c r="AE27" s="7">
        <f t="shared" si="2"/>
        <v>0</v>
      </c>
      <c r="AF27" s="6" t="e">
        <f>SUM(C27,G27,H27,R27,AE27)</f>
        <v>#NUM!</v>
      </c>
      <c r="AG27" s="39"/>
      <c r="AH27" s="62">
        <f t="shared" si="3"/>
        <v>0</v>
      </c>
      <c r="AI27" s="62">
        <f t="shared" si="4"/>
        <v>0</v>
      </c>
      <c r="AJ27" s="62">
        <f t="shared" si="5"/>
        <v>0</v>
      </c>
      <c r="AK27" s="62">
        <f t="shared" si="11"/>
        <v>0</v>
      </c>
      <c r="AL27" s="62"/>
      <c r="AN27" s="14">
        <f t="shared" si="6"/>
        <v>0</v>
      </c>
      <c r="AO27" s="14">
        <f t="shared" si="7"/>
        <v>0</v>
      </c>
      <c r="AP27" s="14">
        <f t="shared" si="8"/>
        <v>0</v>
      </c>
      <c r="AQ27" s="14">
        <f t="shared" si="12"/>
        <v>0</v>
      </c>
      <c r="AR27" s="14"/>
      <c r="AS27" s="44"/>
      <c r="AT27" s="42">
        <f t="shared" si="13"/>
        <v>0</v>
      </c>
      <c r="AU27" s="42">
        <f t="shared" si="14"/>
        <v>0</v>
      </c>
      <c r="AV27" s="42">
        <f t="shared" si="15"/>
        <v>0</v>
      </c>
      <c r="AW27" s="42">
        <f t="shared" si="16"/>
        <v>0</v>
      </c>
      <c r="AX27" s="42"/>
      <c r="AY27" s="47"/>
      <c r="AZ27" s="42" t="str">
        <f t="shared" si="17"/>
        <v>Not</v>
      </c>
      <c r="BA27" s="42" t="str">
        <f t="shared" si="18"/>
        <v>Not</v>
      </c>
      <c r="BB27" s="42" t="str">
        <f t="shared" si="19"/>
        <v>Not</v>
      </c>
      <c r="BC27" s="42" t="str">
        <f t="shared" si="20"/>
        <v>Not</v>
      </c>
      <c r="BD27" s="42"/>
    </row>
    <row r="28" spans="1:56" ht="25" customHeight="1" x14ac:dyDescent="0.2">
      <c r="A28" s="69">
        <v>2104010202267</v>
      </c>
      <c r="B28" s="18" t="s">
        <v>73</v>
      </c>
      <c r="C28" s="32"/>
      <c r="D28" s="58" t="s">
        <v>41</v>
      </c>
      <c r="E28" s="58"/>
      <c r="F28" s="58"/>
      <c r="G28" s="53" t="e">
        <f t="shared" si="21"/>
        <v>#NUM!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7" t="e">
        <f t="shared" si="10"/>
        <v>#NUM!</v>
      </c>
      <c r="S28" s="7">
        <v>3</v>
      </c>
      <c r="T28" s="7"/>
      <c r="U28" s="13"/>
      <c r="V28" s="13">
        <v>0</v>
      </c>
      <c r="W28" s="7">
        <v>3</v>
      </c>
      <c r="X28" s="7"/>
      <c r="Y28" s="13"/>
      <c r="Z28" s="13"/>
      <c r="AA28" s="7">
        <v>0</v>
      </c>
      <c r="AB28" s="7"/>
      <c r="AC28" s="13">
        <v>0</v>
      </c>
      <c r="AD28" s="13"/>
      <c r="AE28" s="7">
        <f t="shared" si="2"/>
        <v>6</v>
      </c>
      <c r="AF28" s="6"/>
      <c r="AG28" s="39"/>
      <c r="AH28" s="63">
        <f t="shared" si="3"/>
        <v>6</v>
      </c>
      <c r="AI28" s="63">
        <f t="shared" si="4"/>
        <v>0</v>
      </c>
      <c r="AJ28" s="63">
        <f t="shared" si="5"/>
        <v>0</v>
      </c>
      <c r="AK28" s="62">
        <f t="shared" si="11"/>
        <v>0</v>
      </c>
      <c r="AL28" s="63"/>
      <c r="AN28" s="59">
        <f t="shared" si="6"/>
        <v>0.25713551041398813</v>
      </c>
      <c r="AO28" s="59">
        <f t="shared" si="7"/>
        <v>0</v>
      </c>
      <c r="AP28" s="14">
        <f t="shared" si="8"/>
        <v>0</v>
      </c>
      <c r="AQ28" s="14">
        <f t="shared" si="12"/>
        <v>0</v>
      </c>
      <c r="AR28" s="59"/>
      <c r="AS28" s="44"/>
      <c r="AT28" s="60">
        <f t="shared" si="13"/>
        <v>1</v>
      </c>
      <c r="AU28" s="60">
        <f t="shared" si="14"/>
        <v>0</v>
      </c>
      <c r="AV28" s="60">
        <f t="shared" si="15"/>
        <v>0</v>
      </c>
      <c r="AW28" s="42">
        <f>IF((AQ28)&gt;=50%, 2, (IF((AQ28)&lt;25%, 0, 1)))</f>
        <v>0</v>
      </c>
      <c r="AX28" s="60"/>
      <c r="AY28" s="47"/>
      <c r="AZ28" s="60" t="str">
        <f t="shared" si="17"/>
        <v>Weak</v>
      </c>
      <c r="BA28" s="60" t="str">
        <f t="shared" si="18"/>
        <v>Not</v>
      </c>
      <c r="BB28" s="60" t="str">
        <f t="shared" si="19"/>
        <v>Not</v>
      </c>
      <c r="BC28" s="42" t="str">
        <f t="shared" si="20"/>
        <v>Not</v>
      </c>
      <c r="BD28" s="60"/>
    </row>
    <row r="29" spans="1:56" ht="16" x14ac:dyDescent="0.2">
      <c r="A29" s="69">
        <v>2104010202311</v>
      </c>
      <c r="B29" s="18" t="s">
        <v>74</v>
      </c>
      <c r="C29" s="6"/>
      <c r="D29" s="8" t="s">
        <v>41</v>
      </c>
      <c r="E29" s="9"/>
      <c r="F29" s="10"/>
      <c r="G29" s="53" t="e">
        <f t="shared" si="21"/>
        <v>#NUM!</v>
      </c>
      <c r="H29" s="6"/>
      <c r="I29" s="9"/>
      <c r="J29" s="10"/>
      <c r="K29" s="6"/>
      <c r="L29" s="25"/>
      <c r="M29" s="25"/>
      <c r="N29" s="25"/>
      <c r="O29" s="6"/>
      <c r="P29" s="6"/>
      <c r="Q29" s="6"/>
      <c r="R29" s="7" t="e">
        <f t="shared" si="10"/>
        <v>#NUM!</v>
      </c>
      <c r="S29" s="7">
        <v>0</v>
      </c>
      <c r="T29" s="7"/>
      <c r="U29" s="13">
        <v>0</v>
      </c>
      <c r="V29" s="13">
        <v>0</v>
      </c>
      <c r="W29" s="7"/>
      <c r="X29" s="7">
        <v>0</v>
      </c>
      <c r="Y29" s="13"/>
      <c r="Z29" s="13">
        <v>0</v>
      </c>
      <c r="AA29" s="7"/>
      <c r="AB29" s="7"/>
      <c r="AC29" s="13"/>
      <c r="AD29" s="13"/>
      <c r="AE29" s="7">
        <f t="shared" si="2"/>
        <v>0</v>
      </c>
      <c r="AF29" s="6" t="e">
        <f>SUM(C29,G29,H29,R29,AE29)</f>
        <v>#NUM!</v>
      </c>
      <c r="AG29" s="39"/>
      <c r="AH29" s="62">
        <f t="shared" si="3"/>
        <v>0</v>
      </c>
      <c r="AI29" s="62">
        <f t="shared" si="4"/>
        <v>0</v>
      </c>
      <c r="AJ29" s="62">
        <f t="shared" si="5"/>
        <v>0</v>
      </c>
      <c r="AK29" s="62">
        <f t="shared" ref="AK29:AK74" si="22">MIN(SUMIF($D$14:$AD$14,I$6,$D29:$AD29), 100)</f>
        <v>0</v>
      </c>
      <c r="AL29" s="62"/>
      <c r="AN29" s="14">
        <f t="shared" si="6"/>
        <v>0</v>
      </c>
      <c r="AO29" s="14">
        <f t="shared" si="7"/>
        <v>0</v>
      </c>
      <c r="AP29" s="14">
        <f t="shared" si="8"/>
        <v>0</v>
      </c>
      <c r="AQ29" s="14">
        <f t="shared" si="12"/>
        <v>0</v>
      </c>
      <c r="AR29" s="14"/>
      <c r="AS29" s="44"/>
      <c r="AT29" s="42">
        <f t="shared" si="13"/>
        <v>0</v>
      </c>
      <c r="AU29" s="42">
        <f t="shared" si="14"/>
        <v>0</v>
      </c>
      <c r="AV29" s="42">
        <f t="shared" si="15"/>
        <v>0</v>
      </c>
      <c r="AW29" s="42">
        <f t="shared" si="16"/>
        <v>0</v>
      </c>
      <c r="AX29" s="42"/>
      <c r="AY29" s="47"/>
      <c r="AZ29" s="42" t="str">
        <f t="shared" si="17"/>
        <v>Not</v>
      </c>
      <c r="BA29" s="42" t="str">
        <f t="shared" si="18"/>
        <v>Not</v>
      </c>
      <c r="BB29" s="42" t="str">
        <f t="shared" si="19"/>
        <v>Not</v>
      </c>
      <c r="BC29" s="42" t="str">
        <f t="shared" si="20"/>
        <v>Not</v>
      </c>
      <c r="BD29" s="42"/>
    </row>
    <row r="30" spans="1:56" ht="16" x14ac:dyDescent="0.2">
      <c r="A30" s="69">
        <v>222210005101025</v>
      </c>
      <c r="B30" s="18" t="s">
        <v>75</v>
      </c>
      <c r="C30" s="6"/>
      <c r="D30" s="8" t="s">
        <v>41</v>
      </c>
      <c r="E30" s="9"/>
      <c r="F30" s="10"/>
      <c r="G30" s="53" t="e">
        <f t="shared" si="21"/>
        <v>#NUM!</v>
      </c>
      <c r="H30" s="6"/>
      <c r="I30" s="9"/>
      <c r="J30" s="10"/>
      <c r="K30" s="6"/>
      <c r="L30" s="25"/>
      <c r="M30" s="25"/>
      <c r="N30" s="25"/>
      <c r="O30" s="6"/>
      <c r="P30" s="6"/>
      <c r="Q30" s="6"/>
      <c r="R30" s="7" t="e">
        <f t="shared" si="10"/>
        <v>#NUM!</v>
      </c>
      <c r="S30" s="7"/>
      <c r="T30" s="7"/>
      <c r="U30" s="13"/>
      <c r="V30" s="13"/>
      <c r="W30" s="7"/>
      <c r="X30" s="7"/>
      <c r="Y30" s="13"/>
      <c r="Z30" s="13"/>
      <c r="AA30" s="7"/>
      <c r="AB30" s="7"/>
      <c r="AC30" s="13"/>
      <c r="AD30" s="13"/>
      <c r="AE30" s="7">
        <f t="shared" si="2"/>
        <v>0</v>
      </c>
      <c r="AF30" s="6" t="e">
        <f>SUM(C30,G30,H30,R30,AE30)</f>
        <v>#NUM!</v>
      </c>
      <c r="AG30" s="39"/>
      <c r="AH30" s="62">
        <f t="shared" si="3"/>
        <v>0</v>
      </c>
      <c r="AI30" s="62">
        <f t="shared" si="4"/>
        <v>0</v>
      </c>
      <c r="AJ30" s="62">
        <f t="shared" si="5"/>
        <v>0</v>
      </c>
      <c r="AK30" s="62">
        <f t="shared" si="22"/>
        <v>0</v>
      </c>
      <c r="AL30" s="62"/>
      <c r="AN30" s="14">
        <f t="shared" si="6"/>
        <v>0</v>
      </c>
      <c r="AO30" s="14">
        <f t="shared" si="7"/>
        <v>0</v>
      </c>
      <c r="AP30" s="14">
        <f t="shared" si="8"/>
        <v>0</v>
      </c>
      <c r="AQ30" s="14">
        <f t="shared" si="12"/>
        <v>0</v>
      </c>
      <c r="AR30" s="14"/>
      <c r="AS30" s="44"/>
      <c r="AT30" s="42">
        <f t="shared" si="13"/>
        <v>0</v>
      </c>
      <c r="AU30" s="42">
        <f t="shared" si="14"/>
        <v>0</v>
      </c>
      <c r="AV30" s="42">
        <f t="shared" si="15"/>
        <v>0</v>
      </c>
      <c r="AW30" s="42">
        <f t="shared" si="16"/>
        <v>0</v>
      </c>
      <c r="AX30" s="42"/>
      <c r="AY30" s="47"/>
      <c r="AZ30" s="42" t="str">
        <f t="shared" si="17"/>
        <v>Not</v>
      </c>
      <c r="BA30" s="42" t="str">
        <f t="shared" si="18"/>
        <v>Not</v>
      </c>
      <c r="BB30" s="42" t="str">
        <f t="shared" si="19"/>
        <v>Not</v>
      </c>
      <c r="BC30" s="42" t="str">
        <f t="shared" si="20"/>
        <v>Not</v>
      </c>
      <c r="BD30" s="42"/>
    </row>
    <row r="31" spans="1:56" ht="16" x14ac:dyDescent="0.2">
      <c r="A31" s="69">
        <v>222210005101069</v>
      </c>
      <c r="B31" s="18" t="s">
        <v>76</v>
      </c>
      <c r="C31" s="6"/>
      <c r="D31" s="8" t="s">
        <v>41</v>
      </c>
      <c r="E31" s="9"/>
      <c r="F31" s="10"/>
      <c r="G31" s="53" t="e">
        <f t="shared" si="21"/>
        <v>#NUM!</v>
      </c>
      <c r="H31" s="6"/>
      <c r="I31" s="9"/>
      <c r="J31" s="10"/>
      <c r="K31" s="6"/>
      <c r="L31" s="25"/>
      <c r="M31" s="25"/>
      <c r="N31" s="25"/>
      <c r="O31" s="6"/>
      <c r="P31" s="6"/>
      <c r="Q31" s="6"/>
      <c r="R31" s="7" t="e">
        <f t="shared" si="10"/>
        <v>#NUM!</v>
      </c>
      <c r="S31" s="7"/>
      <c r="T31" s="7"/>
      <c r="U31" s="13"/>
      <c r="V31" s="13"/>
      <c r="W31" s="7"/>
      <c r="X31" s="7"/>
      <c r="Y31" s="13"/>
      <c r="Z31" s="13"/>
      <c r="AA31" s="7"/>
      <c r="AB31" s="7"/>
      <c r="AC31" s="13"/>
      <c r="AD31" s="13"/>
      <c r="AE31" s="7">
        <f t="shared" si="2"/>
        <v>0</v>
      </c>
      <c r="AF31" s="6" t="e">
        <f>SUM(C31,G31,H31,R31,AE31)</f>
        <v>#NUM!</v>
      </c>
      <c r="AG31" s="39"/>
      <c r="AH31" s="62">
        <f t="shared" si="3"/>
        <v>0</v>
      </c>
      <c r="AI31" s="62">
        <f t="shared" si="4"/>
        <v>0</v>
      </c>
      <c r="AJ31" s="62">
        <f t="shared" si="5"/>
        <v>0</v>
      </c>
      <c r="AK31" s="62">
        <f t="shared" si="22"/>
        <v>0</v>
      </c>
      <c r="AL31" s="62"/>
      <c r="AN31" s="14">
        <f t="shared" si="6"/>
        <v>0</v>
      </c>
      <c r="AO31" s="14">
        <f t="shared" si="7"/>
        <v>0</v>
      </c>
      <c r="AP31" s="14">
        <f t="shared" si="8"/>
        <v>0</v>
      </c>
      <c r="AQ31" s="14">
        <f t="shared" si="12"/>
        <v>0</v>
      </c>
      <c r="AR31" s="14"/>
      <c r="AS31" s="44"/>
      <c r="AT31" s="42">
        <f t="shared" si="13"/>
        <v>0</v>
      </c>
      <c r="AU31" s="42">
        <f t="shared" si="14"/>
        <v>0</v>
      </c>
      <c r="AV31" s="42">
        <f t="shared" si="15"/>
        <v>0</v>
      </c>
      <c r="AW31" s="42">
        <f t="shared" si="16"/>
        <v>0</v>
      </c>
      <c r="AX31" s="42"/>
      <c r="AY31" s="47"/>
      <c r="AZ31" s="42" t="str">
        <f t="shared" si="17"/>
        <v>Not</v>
      </c>
      <c r="BA31" s="42" t="str">
        <f t="shared" si="18"/>
        <v>Not</v>
      </c>
      <c r="BB31" s="42" t="str">
        <f t="shared" si="19"/>
        <v>Not</v>
      </c>
      <c r="BC31" s="42" t="str">
        <f t="shared" si="20"/>
        <v>Not</v>
      </c>
      <c r="BD31" s="42"/>
    </row>
    <row r="32" spans="1:56" ht="16" x14ac:dyDescent="0.2">
      <c r="A32" s="69">
        <v>222210005101106</v>
      </c>
      <c r="B32" s="18" t="s">
        <v>77</v>
      </c>
      <c r="C32" s="6"/>
      <c r="D32" s="8" t="s">
        <v>41</v>
      </c>
      <c r="E32" s="9"/>
      <c r="F32" s="10"/>
      <c r="G32" s="53" t="e">
        <f t="shared" si="21"/>
        <v>#NUM!</v>
      </c>
      <c r="H32" s="6"/>
      <c r="I32" s="9"/>
      <c r="J32" s="10"/>
      <c r="K32" s="6"/>
      <c r="L32" s="25"/>
      <c r="M32" s="25"/>
      <c r="N32" s="25"/>
      <c r="O32" s="6"/>
      <c r="P32" s="6"/>
      <c r="Q32" s="6"/>
      <c r="R32" s="7" t="e">
        <f>SUM(G32:P32)</f>
        <v>#NUM!</v>
      </c>
      <c r="S32" s="7"/>
      <c r="T32" s="7"/>
      <c r="U32" s="13"/>
      <c r="V32" s="13"/>
      <c r="W32" s="7"/>
      <c r="X32" s="7"/>
      <c r="Y32" s="13"/>
      <c r="Z32" s="13"/>
      <c r="AA32" s="7"/>
      <c r="AB32" s="7"/>
      <c r="AC32" s="13"/>
      <c r="AD32" s="13"/>
      <c r="AE32" s="7">
        <f t="shared" si="2"/>
        <v>0</v>
      </c>
      <c r="AF32" s="6" t="e">
        <f>SUM(C32,G32,H32,R32,AE32)</f>
        <v>#NUM!</v>
      </c>
      <c r="AG32" s="39"/>
      <c r="AH32" s="62">
        <f t="shared" si="3"/>
        <v>0</v>
      </c>
      <c r="AI32" s="62">
        <f t="shared" si="4"/>
        <v>0</v>
      </c>
      <c r="AJ32" s="62">
        <f t="shared" si="5"/>
        <v>0</v>
      </c>
      <c r="AK32" s="62">
        <f t="shared" si="22"/>
        <v>0</v>
      </c>
      <c r="AL32" s="62"/>
      <c r="AN32" s="14">
        <f t="shared" si="6"/>
        <v>0</v>
      </c>
      <c r="AO32" s="14">
        <f t="shared" si="7"/>
        <v>0</v>
      </c>
      <c r="AP32" s="14">
        <f t="shared" si="8"/>
        <v>0</v>
      </c>
      <c r="AQ32" s="14">
        <f t="shared" si="12"/>
        <v>0</v>
      </c>
      <c r="AR32" s="14"/>
      <c r="AS32" s="44"/>
      <c r="AT32" s="42">
        <f t="shared" si="13"/>
        <v>0</v>
      </c>
      <c r="AU32" s="42">
        <f t="shared" si="14"/>
        <v>0</v>
      </c>
      <c r="AV32" s="42">
        <f t="shared" si="15"/>
        <v>0</v>
      </c>
      <c r="AW32" s="42">
        <f t="shared" si="16"/>
        <v>0</v>
      </c>
      <c r="AX32" s="42"/>
      <c r="AY32" s="47"/>
      <c r="AZ32" s="42" t="str">
        <f t="shared" si="17"/>
        <v>Not</v>
      </c>
      <c r="BA32" s="42" t="str">
        <f t="shared" si="18"/>
        <v>Not</v>
      </c>
      <c r="BB32" s="42" t="str">
        <f t="shared" si="19"/>
        <v>Not</v>
      </c>
      <c r="BC32" s="42" t="str">
        <f t="shared" si="20"/>
        <v>Not</v>
      </c>
      <c r="BD32" s="42"/>
    </row>
    <row r="33" spans="1:56" ht="16" x14ac:dyDescent="0.2">
      <c r="A33" s="70">
        <v>222210005101120</v>
      </c>
      <c r="B33" s="33" t="s">
        <v>78</v>
      </c>
      <c r="C33" s="34"/>
      <c r="D33" s="8" t="s">
        <v>41</v>
      </c>
      <c r="E33" s="58"/>
      <c r="F33" s="58"/>
      <c r="G33" s="53" t="e">
        <f t="shared" si="21"/>
        <v>#NUM!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" t="e">
        <f t="shared" si="10"/>
        <v>#NUM!</v>
      </c>
      <c r="S33" s="35">
        <v>1</v>
      </c>
      <c r="T33" s="35"/>
      <c r="U33" s="13"/>
      <c r="V33" s="13"/>
      <c r="W33" s="35">
        <v>5</v>
      </c>
      <c r="X33" s="35"/>
      <c r="Y33" s="13"/>
      <c r="Z33" s="13">
        <v>0</v>
      </c>
      <c r="AA33" s="35"/>
      <c r="AB33" s="35">
        <v>0</v>
      </c>
      <c r="AC33" s="13"/>
      <c r="AD33" s="13"/>
      <c r="AE33" s="35">
        <f t="shared" si="2"/>
        <v>6</v>
      </c>
      <c r="AF33" s="6"/>
      <c r="AG33" s="39"/>
      <c r="AH33" s="63">
        <f t="shared" si="3"/>
        <v>6</v>
      </c>
      <c r="AI33" s="63">
        <f t="shared" si="4"/>
        <v>0</v>
      </c>
      <c r="AJ33" s="63">
        <f t="shared" si="5"/>
        <v>0</v>
      </c>
      <c r="AK33" s="62">
        <f t="shared" si="22"/>
        <v>0</v>
      </c>
      <c r="AL33" s="63"/>
      <c r="AN33" s="59">
        <f t="shared" si="6"/>
        <v>0.25713551041398813</v>
      </c>
      <c r="AO33" s="59">
        <f t="shared" si="7"/>
        <v>0</v>
      </c>
      <c r="AP33" s="59">
        <f t="shared" si="8"/>
        <v>0</v>
      </c>
      <c r="AQ33" s="14">
        <f t="shared" si="12"/>
        <v>0</v>
      </c>
      <c r="AR33" s="59"/>
      <c r="AS33" s="44"/>
      <c r="AT33" s="60">
        <f t="shared" si="13"/>
        <v>1</v>
      </c>
      <c r="AU33" s="60">
        <f t="shared" si="14"/>
        <v>0</v>
      </c>
      <c r="AV33" s="60">
        <f t="shared" si="15"/>
        <v>0</v>
      </c>
      <c r="AW33" s="42">
        <f t="shared" si="16"/>
        <v>0</v>
      </c>
      <c r="AX33" s="60"/>
      <c r="AY33" s="47"/>
      <c r="AZ33" s="60" t="str">
        <f t="shared" si="17"/>
        <v>Weak</v>
      </c>
      <c r="BA33" s="60" t="str">
        <f t="shared" si="18"/>
        <v>Not</v>
      </c>
      <c r="BB33" s="60" t="str">
        <f t="shared" si="19"/>
        <v>Not</v>
      </c>
      <c r="BC33" s="42" t="str">
        <f t="shared" si="20"/>
        <v>Not</v>
      </c>
      <c r="BD33" s="60"/>
    </row>
    <row r="34" spans="1:56" ht="16" x14ac:dyDescent="0.2">
      <c r="A34" s="69">
        <v>222220005101008</v>
      </c>
      <c r="B34" s="18" t="s">
        <v>79</v>
      </c>
      <c r="C34" s="6"/>
      <c r="D34" s="8"/>
      <c r="E34" s="9"/>
      <c r="F34" s="10">
        <v>0</v>
      </c>
      <c r="G34" s="53">
        <v>0</v>
      </c>
      <c r="H34" s="6">
        <v>7</v>
      </c>
      <c r="I34" s="9">
        <v>1</v>
      </c>
      <c r="J34" s="10"/>
      <c r="K34" s="6"/>
      <c r="L34" s="25"/>
      <c r="M34" s="25"/>
      <c r="N34" s="25"/>
      <c r="O34" s="6"/>
      <c r="P34" s="6"/>
      <c r="Q34" s="6"/>
      <c r="R34" s="7">
        <f t="shared" si="10"/>
        <v>8</v>
      </c>
      <c r="S34" s="7"/>
      <c r="T34" s="7"/>
      <c r="U34" s="13"/>
      <c r="V34" s="13"/>
      <c r="W34" s="7">
        <v>5</v>
      </c>
      <c r="X34" s="7">
        <v>0</v>
      </c>
      <c r="Y34" s="13">
        <v>1</v>
      </c>
      <c r="Z34" s="13">
        <v>2</v>
      </c>
      <c r="AA34" s="7">
        <v>5</v>
      </c>
      <c r="AB34" s="7">
        <v>0</v>
      </c>
      <c r="AC34" s="13">
        <v>0</v>
      </c>
      <c r="AD34" s="13">
        <v>0</v>
      </c>
      <c r="AE34" s="7">
        <f t="shared" si="2"/>
        <v>13</v>
      </c>
      <c r="AF34" s="6">
        <f>SUM(C34,G34,H34,R34,AE34)</f>
        <v>28</v>
      </c>
      <c r="AG34" s="39"/>
      <c r="AH34" s="62">
        <f t="shared" si="3"/>
        <v>5</v>
      </c>
      <c r="AI34" s="62">
        <f t="shared" si="4"/>
        <v>1</v>
      </c>
      <c r="AJ34" s="62">
        <f t="shared" si="5"/>
        <v>9</v>
      </c>
      <c r="AK34" s="62">
        <f t="shared" si="22"/>
        <v>6</v>
      </c>
      <c r="AL34" s="62"/>
      <c r="AN34" s="14">
        <f t="shared" si="6"/>
        <v>0.21427959201165678</v>
      </c>
      <c r="AO34" s="14">
        <f t="shared" si="7"/>
        <v>3.7499531255859302E-2</v>
      </c>
      <c r="AP34" s="14">
        <f t="shared" si="8"/>
        <v>0.33749578130273372</v>
      </c>
      <c r="AQ34" s="14">
        <f t="shared" si="12"/>
        <v>0.25713551041398813</v>
      </c>
      <c r="AR34" s="14"/>
      <c r="AS34" s="44"/>
      <c r="AT34" s="42">
        <f t="shared" si="13"/>
        <v>0</v>
      </c>
      <c r="AU34" s="42">
        <f t="shared" si="14"/>
        <v>0</v>
      </c>
      <c r="AV34" s="42">
        <f t="shared" si="15"/>
        <v>1</v>
      </c>
      <c r="AW34" s="42">
        <f t="shared" si="16"/>
        <v>1</v>
      </c>
      <c r="AX34" s="42"/>
      <c r="AY34" s="47"/>
      <c r="AZ34" s="42" t="str">
        <f t="shared" si="17"/>
        <v>Not</v>
      </c>
      <c r="BA34" s="42" t="str">
        <f t="shared" si="18"/>
        <v>Not</v>
      </c>
      <c r="BB34" s="42" t="str">
        <f t="shared" si="19"/>
        <v>Weak</v>
      </c>
      <c r="BC34" s="42" t="str">
        <f t="shared" si="20"/>
        <v>Weak</v>
      </c>
      <c r="BD34" s="42"/>
    </row>
    <row r="35" spans="1:56" ht="16" x14ac:dyDescent="0.2">
      <c r="A35" s="69">
        <v>222220005101028</v>
      </c>
      <c r="B35" s="31" t="s">
        <v>80</v>
      </c>
      <c r="C35" s="6"/>
      <c r="D35" s="8">
        <v>4</v>
      </c>
      <c r="E35" s="9">
        <v>10</v>
      </c>
      <c r="F35" s="10">
        <v>0</v>
      </c>
      <c r="G35" s="53">
        <f t="shared" si="21"/>
        <v>14</v>
      </c>
      <c r="H35" s="6">
        <v>7</v>
      </c>
      <c r="I35" s="9">
        <v>0</v>
      </c>
      <c r="J35" s="10"/>
      <c r="K35" s="6"/>
      <c r="L35" s="25"/>
      <c r="M35" s="25"/>
      <c r="N35" s="25"/>
      <c r="O35" s="6"/>
      <c r="P35" s="6"/>
      <c r="Q35" s="6"/>
      <c r="R35" s="7">
        <f t="shared" si="10"/>
        <v>21</v>
      </c>
      <c r="S35" s="7">
        <v>0</v>
      </c>
      <c r="T35" s="7"/>
      <c r="U35" s="13"/>
      <c r="V35" s="13"/>
      <c r="W35" s="7">
        <v>2</v>
      </c>
      <c r="X35" s="7"/>
      <c r="Y35" s="13"/>
      <c r="Z35" s="13">
        <v>5</v>
      </c>
      <c r="AA35" s="7"/>
      <c r="AB35" s="7"/>
      <c r="AC35" s="13"/>
      <c r="AD35" s="13">
        <v>0</v>
      </c>
      <c r="AE35" s="7">
        <f t="shared" si="2"/>
        <v>7</v>
      </c>
      <c r="AF35" s="6">
        <f>SUM(C35,G35,H35,R35,AE35)</f>
        <v>49</v>
      </c>
      <c r="AG35" s="39"/>
      <c r="AH35" s="62">
        <f t="shared" si="3"/>
        <v>6</v>
      </c>
      <c r="AI35" s="62">
        <f t="shared" si="4"/>
        <v>0</v>
      </c>
      <c r="AJ35" s="62">
        <f t="shared" si="5"/>
        <v>22</v>
      </c>
      <c r="AK35" s="62">
        <f t="shared" si="22"/>
        <v>0</v>
      </c>
      <c r="AL35" s="62"/>
      <c r="AN35" s="14">
        <f t="shared" si="6"/>
        <v>0.25713551041398813</v>
      </c>
      <c r="AO35" s="14">
        <f t="shared" si="7"/>
        <v>0</v>
      </c>
      <c r="AP35" s="14">
        <f t="shared" si="8"/>
        <v>0.82498968762890457</v>
      </c>
      <c r="AQ35" s="14">
        <f t="shared" si="12"/>
        <v>0</v>
      </c>
      <c r="AR35" s="14"/>
      <c r="AS35" s="44"/>
      <c r="AT35" s="42">
        <f t="shared" si="13"/>
        <v>1</v>
      </c>
      <c r="AU35" s="42">
        <f t="shared" si="14"/>
        <v>0</v>
      </c>
      <c r="AV35" s="42">
        <f t="shared" si="15"/>
        <v>2</v>
      </c>
      <c r="AW35" s="42">
        <f t="shared" si="16"/>
        <v>0</v>
      </c>
      <c r="AX35" s="42"/>
      <c r="AY35" s="47"/>
      <c r="AZ35" s="42" t="str">
        <f t="shared" si="17"/>
        <v>Weak</v>
      </c>
      <c r="BA35" s="42" t="str">
        <f t="shared" si="18"/>
        <v>Not</v>
      </c>
      <c r="BB35" s="42" t="str">
        <f t="shared" si="19"/>
        <v>Att</v>
      </c>
      <c r="BC35" s="42" t="str">
        <f t="shared" si="20"/>
        <v>Not</v>
      </c>
      <c r="BD35" s="42"/>
    </row>
    <row r="36" spans="1:56" ht="16" x14ac:dyDescent="0.2">
      <c r="A36" s="69">
        <v>222220005101052</v>
      </c>
      <c r="B36" s="18" t="s">
        <v>81</v>
      </c>
      <c r="C36" s="32"/>
      <c r="D36" s="58">
        <v>6</v>
      </c>
      <c r="E36" s="58">
        <v>9</v>
      </c>
      <c r="F36" s="58">
        <v>6</v>
      </c>
      <c r="G36" s="53">
        <f t="shared" si="21"/>
        <v>15</v>
      </c>
      <c r="H36" s="58">
        <v>5</v>
      </c>
      <c r="I36" s="58">
        <v>7</v>
      </c>
      <c r="J36" s="58"/>
      <c r="K36" s="58"/>
      <c r="L36" s="58"/>
      <c r="M36" s="58"/>
      <c r="N36" s="58"/>
      <c r="O36" s="58"/>
      <c r="P36" s="58"/>
      <c r="Q36" s="58"/>
      <c r="R36" s="7">
        <f t="shared" si="10"/>
        <v>27</v>
      </c>
      <c r="S36" s="7"/>
      <c r="T36" s="7"/>
      <c r="U36" s="13"/>
      <c r="V36" s="13"/>
      <c r="W36" s="7">
        <v>5</v>
      </c>
      <c r="X36" s="7">
        <v>1.5</v>
      </c>
      <c r="Y36" s="13"/>
      <c r="Z36" s="13">
        <v>2</v>
      </c>
      <c r="AA36" s="7">
        <v>3</v>
      </c>
      <c r="AB36" s="7">
        <v>0</v>
      </c>
      <c r="AC36" s="13">
        <v>2</v>
      </c>
      <c r="AD36" s="13">
        <v>8</v>
      </c>
      <c r="AE36" s="7">
        <f t="shared" si="2"/>
        <v>21.5</v>
      </c>
      <c r="AF36" s="6"/>
      <c r="AG36" s="39"/>
      <c r="AH36" s="63">
        <f t="shared" si="3"/>
        <v>11</v>
      </c>
      <c r="AI36" s="63">
        <f t="shared" si="4"/>
        <v>10.5</v>
      </c>
      <c r="AJ36" s="63">
        <f t="shared" si="5"/>
        <v>16</v>
      </c>
      <c r="AK36" s="62">
        <f t="shared" si="22"/>
        <v>17</v>
      </c>
      <c r="AL36" s="63"/>
      <c r="AN36" s="59">
        <f t="shared" si="6"/>
        <v>0.47141510242564494</v>
      </c>
      <c r="AO36" s="59">
        <f t="shared" si="7"/>
        <v>0.39374507818652266</v>
      </c>
      <c r="AP36" s="59">
        <f t="shared" si="8"/>
        <v>0.59999250009374883</v>
      </c>
      <c r="AQ36" s="14">
        <f t="shared" si="12"/>
        <v>0.72855061283963307</v>
      </c>
      <c r="AR36" s="59"/>
      <c r="AS36" s="44"/>
      <c r="AT36" s="60">
        <f t="shared" si="13"/>
        <v>1</v>
      </c>
      <c r="AU36" s="60">
        <f t="shared" si="14"/>
        <v>1</v>
      </c>
      <c r="AV36" s="60">
        <f t="shared" si="15"/>
        <v>2</v>
      </c>
      <c r="AW36" s="42">
        <f t="shared" si="16"/>
        <v>2</v>
      </c>
      <c r="AX36" s="60"/>
      <c r="AY36" s="47"/>
      <c r="AZ36" s="60" t="str">
        <f t="shared" si="17"/>
        <v>Weak</v>
      </c>
      <c r="BA36" s="60" t="str">
        <f t="shared" si="18"/>
        <v>Weak</v>
      </c>
      <c r="BB36" s="60" t="str">
        <f t="shared" si="19"/>
        <v>Att</v>
      </c>
      <c r="BC36" s="42" t="str">
        <f t="shared" si="20"/>
        <v>Att</v>
      </c>
      <c r="BD36" s="60"/>
    </row>
    <row r="37" spans="1:56" ht="16" x14ac:dyDescent="0.2">
      <c r="A37" s="69">
        <v>222220005101070</v>
      </c>
      <c r="B37" s="18" t="s">
        <v>82</v>
      </c>
      <c r="C37" s="6"/>
      <c r="D37" s="8"/>
      <c r="E37" s="9"/>
      <c r="F37" s="10"/>
      <c r="G37" s="53" t="e">
        <f t="shared" si="21"/>
        <v>#NUM!</v>
      </c>
      <c r="H37" s="6" t="s">
        <v>60</v>
      </c>
      <c r="I37" s="9">
        <v>0</v>
      </c>
      <c r="J37" s="10"/>
      <c r="K37" s="6"/>
      <c r="L37" s="25"/>
      <c r="M37" s="25"/>
      <c r="N37" s="25"/>
      <c r="O37" s="6"/>
      <c r="P37" s="6"/>
      <c r="Q37" s="6"/>
      <c r="R37" s="7" t="e">
        <f t="shared" si="10"/>
        <v>#NUM!</v>
      </c>
      <c r="S37" s="7"/>
      <c r="T37" s="7"/>
      <c r="U37" s="13"/>
      <c r="V37" s="13"/>
      <c r="W37" s="7"/>
      <c r="X37" s="7"/>
      <c r="Y37" s="13"/>
      <c r="Z37" s="13"/>
      <c r="AA37" s="7"/>
      <c r="AB37" s="7"/>
      <c r="AC37" s="13"/>
      <c r="AD37" s="13"/>
      <c r="AE37" s="7">
        <f t="shared" ref="AE37:AE67" si="23">SUM(S37:AD37)</f>
        <v>0</v>
      </c>
      <c r="AF37" s="6" t="e">
        <f t="shared" ref="AF37:AF75" si="24">SUM(C37,G37,H37,R37,AE37)</f>
        <v>#NUM!</v>
      </c>
      <c r="AG37" s="39"/>
      <c r="AH37" s="62">
        <f t="shared" si="3"/>
        <v>0</v>
      </c>
      <c r="AI37" s="62">
        <f t="shared" si="4"/>
        <v>0</v>
      </c>
      <c r="AJ37" s="62">
        <f t="shared" si="5"/>
        <v>0</v>
      </c>
      <c r="AK37" s="62">
        <f t="shared" si="22"/>
        <v>0</v>
      </c>
      <c r="AL37" s="62"/>
      <c r="AN37" s="14">
        <f t="shared" si="6"/>
        <v>0</v>
      </c>
      <c r="AO37" s="14">
        <f t="shared" si="7"/>
        <v>0</v>
      </c>
      <c r="AP37" s="14">
        <f t="shared" si="8"/>
        <v>0</v>
      </c>
      <c r="AQ37" s="14">
        <f t="shared" si="12"/>
        <v>0</v>
      </c>
      <c r="AR37" s="14"/>
      <c r="AS37" s="44"/>
      <c r="AT37" s="42">
        <f t="shared" si="13"/>
        <v>0</v>
      </c>
      <c r="AU37" s="42">
        <f t="shared" si="14"/>
        <v>0</v>
      </c>
      <c r="AV37" s="42">
        <f t="shared" si="15"/>
        <v>0</v>
      </c>
      <c r="AW37" s="42">
        <f t="shared" si="16"/>
        <v>0</v>
      </c>
      <c r="AX37" s="42"/>
      <c r="AY37" s="47"/>
      <c r="AZ37" s="42" t="str">
        <f t="shared" si="17"/>
        <v>Not</v>
      </c>
      <c r="BA37" s="42" t="str">
        <f t="shared" si="18"/>
        <v>Not</v>
      </c>
      <c r="BB37" s="42" t="str">
        <f t="shared" si="19"/>
        <v>Not</v>
      </c>
      <c r="BC37" s="42" t="str">
        <f t="shared" si="20"/>
        <v>Not</v>
      </c>
      <c r="BD37" s="42"/>
    </row>
    <row r="38" spans="1:56" ht="16" x14ac:dyDescent="0.2">
      <c r="A38" s="69">
        <v>222220005101101</v>
      </c>
      <c r="B38" s="18" t="s">
        <v>83</v>
      </c>
      <c r="C38" s="6"/>
      <c r="D38" s="8">
        <v>6</v>
      </c>
      <c r="E38" s="9">
        <v>10</v>
      </c>
      <c r="F38" s="10">
        <v>3</v>
      </c>
      <c r="G38" s="53">
        <f t="shared" si="21"/>
        <v>16</v>
      </c>
      <c r="H38" s="6">
        <v>5</v>
      </c>
      <c r="I38" s="9">
        <v>9</v>
      </c>
      <c r="J38" s="10"/>
      <c r="K38" s="6"/>
      <c r="L38" s="25"/>
      <c r="M38" s="25"/>
      <c r="N38" s="25"/>
      <c r="O38" s="6"/>
      <c r="P38" s="6"/>
      <c r="Q38" s="6"/>
      <c r="R38" s="7">
        <f t="shared" si="10"/>
        <v>30</v>
      </c>
      <c r="S38" s="7">
        <v>4</v>
      </c>
      <c r="T38" s="7">
        <v>0</v>
      </c>
      <c r="U38" s="13"/>
      <c r="V38" s="13"/>
      <c r="W38" s="7">
        <v>5</v>
      </c>
      <c r="X38" s="7">
        <v>1.5</v>
      </c>
      <c r="Y38" s="13"/>
      <c r="Z38" s="13"/>
      <c r="AA38" s="7">
        <v>0</v>
      </c>
      <c r="AB38" s="7">
        <v>2</v>
      </c>
      <c r="AC38" s="13">
        <v>0</v>
      </c>
      <c r="AD38" s="13">
        <v>6</v>
      </c>
      <c r="AE38" s="7">
        <f t="shared" si="23"/>
        <v>18.5</v>
      </c>
      <c r="AF38" s="6">
        <f t="shared" si="24"/>
        <v>69.5</v>
      </c>
      <c r="AG38" s="39"/>
      <c r="AH38" s="62">
        <f t="shared" si="3"/>
        <v>15</v>
      </c>
      <c r="AI38" s="62">
        <f t="shared" si="4"/>
        <v>10.5</v>
      </c>
      <c r="AJ38" s="62">
        <f t="shared" si="5"/>
        <v>17</v>
      </c>
      <c r="AK38" s="62">
        <f t="shared" si="22"/>
        <v>9</v>
      </c>
      <c r="AL38" s="62"/>
      <c r="AN38" s="14">
        <f t="shared" si="6"/>
        <v>0.64283877603497031</v>
      </c>
      <c r="AO38" s="14">
        <f t="shared" si="7"/>
        <v>0.39374507818652266</v>
      </c>
      <c r="AP38" s="14">
        <f t="shared" si="8"/>
        <v>0.63749203134960808</v>
      </c>
      <c r="AQ38" s="14">
        <f t="shared" si="12"/>
        <v>0.38570326562098223</v>
      </c>
      <c r="AR38" s="14"/>
      <c r="AS38" s="44"/>
      <c r="AT38" s="42">
        <f t="shared" si="13"/>
        <v>2</v>
      </c>
      <c r="AU38" s="42">
        <f t="shared" si="14"/>
        <v>1</v>
      </c>
      <c r="AV38" s="42">
        <f t="shared" si="15"/>
        <v>2</v>
      </c>
      <c r="AW38" s="42">
        <f t="shared" si="16"/>
        <v>1</v>
      </c>
      <c r="AX38" s="42"/>
      <c r="AY38" s="47"/>
      <c r="AZ38" s="42" t="str">
        <f t="shared" si="17"/>
        <v>Att</v>
      </c>
      <c r="BA38" s="42" t="str">
        <f t="shared" si="18"/>
        <v>Weak</v>
      </c>
      <c r="BB38" s="42" t="str">
        <f t="shared" si="19"/>
        <v>Att</v>
      </c>
      <c r="BC38" s="42" t="str">
        <f t="shared" si="20"/>
        <v>Weak</v>
      </c>
      <c r="BD38" s="42"/>
    </row>
    <row r="39" spans="1:56" ht="16" x14ac:dyDescent="0.2">
      <c r="A39" s="69">
        <v>222220005101127</v>
      </c>
      <c r="B39" s="18" t="s">
        <v>84</v>
      </c>
      <c r="C39" s="6"/>
      <c r="D39" s="8" t="s">
        <v>41</v>
      </c>
      <c r="E39" s="9"/>
      <c r="F39" s="10"/>
      <c r="G39" s="53" t="e">
        <f t="shared" si="21"/>
        <v>#NUM!</v>
      </c>
      <c r="H39" s="6">
        <v>7</v>
      </c>
      <c r="I39" s="9"/>
      <c r="J39" s="10"/>
      <c r="K39" s="6"/>
      <c r="L39" s="25"/>
      <c r="M39" s="25"/>
      <c r="N39" s="25"/>
      <c r="O39" s="6"/>
      <c r="P39" s="6"/>
      <c r="Q39" s="6"/>
      <c r="R39" s="7" t="e">
        <f t="shared" si="10"/>
        <v>#NUM!</v>
      </c>
      <c r="S39" s="7">
        <v>4</v>
      </c>
      <c r="T39" s="7">
        <v>2</v>
      </c>
      <c r="U39" s="13">
        <v>0</v>
      </c>
      <c r="V39" s="13"/>
      <c r="W39" s="7"/>
      <c r="X39" s="7"/>
      <c r="Y39" s="13"/>
      <c r="Z39" s="13"/>
      <c r="AA39" s="7">
        <v>0</v>
      </c>
      <c r="AB39" s="7"/>
      <c r="AC39" s="13">
        <v>2</v>
      </c>
      <c r="AD39" s="13"/>
      <c r="AE39" s="7">
        <f t="shared" si="23"/>
        <v>8</v>
      </c>
      <c r="AF39" s="6" t="e">
        <f t="shared" si="24"/>
        <v>#NUM!</v>
      </c>
      <c r="AG39" s="39"/>
      <c r="AH39" s="62">
        <f t="shared" si="3"/>
        <v>4</v>
      </c>
      <c r="AI39" s="62">
        <f t="shared" si="4"/>
        <v>2</v>
      </c>
      <c r="AJ39" s="62">
        <f t="shared" si="5"/>
        <v>7</v>
      </c>
      <c r="AK39" s="62">
        <f t="shared" si="22"/>
        <v>2</v>
      </c>
      <c r="AL39" s="62"/>
      <c r="AN39" s="14">
        <f t="shared" si="6"/>
        <v>0.17142367360932542</v>
      </c>
      <c r="AO39" s="14">
        <f t="shared" si="7"/>
        <v>7.4999062511718603E-2</v>
      </c>
      <c r="AP39" s="14">
        <f t="shared" si="8"/>
        <v>0.2624967187910151</v>
      </c>
      <c r="AQ39" s="14">
        <f t="shared" si="12"/>
        <v>8.5711836804662711E-2</v>
      </c>
      <c r="AR39" s="14"/>
      <c r="AS39" s="44"/>
      <c r="AT39" s="42">
        <f t="shared" si="13"/>
        <v>0</v>
      </c>
      <c r="AU39" s="42">
        <f t="shared" si="14"/>
        <v>0</v>
      </c>
      <c r="AV39" s="42">
        <f t="shared" si="15"/>
        <v>1</v>
      </c>
      <c r="AW39" s="42">
        <f t="shared" si="16"/>
        <v>0</v>
      </c>
      <c r="AX39" s="42"/>
      <c r="AY39" s="47"/>
      <c r="AZ39" s="42" t="str">
        <f t="shared" si="17"/>
        <v>Not</v>
      </c>
      <c r="BA39" s="42" t="str">
        <f t="shared" si="18"/>
        <v>Not</v>
      </c>
      <c r="BB39" s="42" t="str">
        <f t="shared" si="19"/>
        <v>Weak</v>
      </c>
      <c r="BC39" s="42" t="str">
        <f t="shared" si="20"/>
        <v>Not</v>
      </c>
      <c r="BD39" s="42"/>
    </row>
    <row r="40" spans="1:56" ht="16" x14ac:dyDescent="0.2">
      <c r="A40" s="69">
        <v>222220005101140</v>
      </c>
      <c r="B40" s="18" t="s">
        <v>85</v>
      </c>
      <c r="C40" s="6"/>
      <c r="D40" s="8">
        <v>10</v>
      </c>
      <c r="E40" s="9">
        <v>8</v>
      </c>
      <c r="F40" s="10" t="s">
        <v>60</v>
      </c>
      <c r="G40" s="53">
        <f t="shared" si="21"/>
        <v>18</v>
      </c>
      <c r="H40" s="6">
        <v>10</v>
      </c>
      <c r="I40" s="9">
        <v>9</v>
      </c>
      <c r="J40" s="10"/>
      <c r="K40" s="6"/>
      <c r="L40" s="25"/>
      <c r="M40" s="25"/>
      <c r="N40" s="25"/>
      <c r="O40" s="6"/>
      <c r="P40" s="6"/>
      <c r="Q40" s="6"/>
      <c r="R40" s="7">
        <f t="shared" si="10"/>
        <v>37</v>
      </c>
      <c r="S40" s="7">
        <v>7</v>
      </c>
      <c r="T40" s="7"/>
      <c r="U40" s="13">
        <v>3</v>
      </c>
      <c r="V40" s="13"/>
      <c r="W40" s="7">
        <v>2</v>
      </c>
      <c r="X40" s="7">
        <v>1.5</v>
      </c>
      <c r="Y40" s="13"/>
      <c r="Z40" s="13">
        <v>3</v>
      </c>
      <c r="AA40" s="7"/>
      <c r="AB40" s="7"/>
      <c r="AC40" s="13"/>
      <c r="AD40" s="13"/>
      <c r="AE40" s="7">
        <f t="shared" si="23"/>
        <v>16.5</v>
      </c>
      <c r="AF40" s="6">
        <f t="shared" si="24"/>
        <v>81.5</v>
      </c>
      <c r="AG40" s="39"/>
      <c r="AH40" s="62">
        <f t="shared" si="3"/>
        <v>22</v>
      </c>
      <c r="AI40" s="62">
        <f t="shared" si="4"/>
        <v>10.5</v>
      </c>
      <c r="AJ40" s="62">
        <f t="shared" si="5"/>
        <v>21</v>
      </c>
      <c r="AK40" s="62">
        <f t="shared" si="22"/>
        <v>0</v>
      </c>
      <c r="AL40" s="62"/>
      <c r="AN40" s="14">
        <f t="shared" si="6"/>
        <v>0.94283020485128988</v>
      </c>
      <c r="AO40" s="14">
        <f t="shared" si="7"/>
        <v>0.39374507818652266</v>
      </c>
      <c r="AP40" s="14">
        <f t="shared" si="8"/>
        <v>0.78749015637304531</v>
      </c>
      <c r="AQ40" s="14">
        <f t="shared" si="12"/>
        <v>0</v>
      </c>
      <c r="AR40" s="14"/>
      <c r="AS40" s="44"/>
      <c r="AT40" s="42">
        <f t="shared" si="13"/>
        <v>2</v>
      </c>
      <c r="AU40" s="42">
        <f t="shared" si="14"/>
        <v>1</v>
      </c>
      <c r="AV40" s="42">
        <f t="shared" si="15"/>
        <v>2</v>
      </c>
      <c r="AW40" s="42">
        <f>IF((AQ40)&gt;=50%, 2, (IF((AQ40)&lt;25%, 0, 1)))</f>
        <v>0</v>
      </c>
      <c r="AX40" s="42"/>
      <c r="AY40" s="47"/>
      <c r="AZ40" s="42" t="str">
        <f t="shared" si="17"/>
        <v>Att</v>
      </c>
      <c r="BA40" s="42" t="str">
        <f t="shared" si="18"/>
        <v>Weak</v>
      </c>
      <c r="BB40" s="42" t="str">
        <f t="shared" si="19"/>
        <v>Att</v>
      </c>
      <c r="BC40" s="42" t="str">
        <f t="shared" si="20"/>
        <v>Not</v>
      </c>
      <c r="BD40" s="42"/>
    </row>
    <row r="41" spans="1:56" ht="16" x14ac:dyDescent="0.2">
      <c r="A41" s="69">
        <v>222220005101143</v>
      </c>
      <c r="B41" s="18" t="s">
        <v>86</v>
      </c>
      <c r="C41" s="6"/>
      <c r="D41" s="8" t="s">
        <v>41</v>
      </c>
      <c r="E41" s="9"/>
      <c r="F41" s="10"/>
      <c r="G41" s="53" t="e">
        <f t="shared" si="21"/>
        <v>#NUM!</v>
      </c>
      <c r="H41" s="6"/>
      <c r="I41" s="9"/>
      <c r="J41" s="10"/>
      <c r="K41" s="6"/>
      <c r="L41" s="25"/>
      <c r="M41" s="25"/>
      <c r="N41" s="25"/>
      <c r="O41" s="6"/>
      <c r="P41" s="6"/>
      <c r="Q41" s="6"/>
      <c r="R41" s="7" t="e">
        <f>SUM(G41:P41)</f>
        <v>#NUM!</v>
      </c>
      <c r="S41" s="7"/>
      <c r="T41" s="7">
        <v>0</v>
      </c>
      <c r="U41" s="13"/>
      <c r="V41" s="13"/>
      <c r="W41" s="7">
        <v>2</v>
      </c>
      <c r="X41" s="7"/>
      <c r="Y41" s="13"/>
      <c r="Z41" s="13">
        <v>0</v>
      </c>
      <c r="AA41" s="7">
        <v>0</v>
      </c>
      <c r="AB41" s="7">
        <v>0</v>
      </c>
      <c r="AC41" s="13"/>
      <c r="AD41" s="13"/>
      <c r="AE41" s="7">
        <f t="shared" si="23"/>
        <v>2</v>
      </c>
      <c r="AF41" s="6" t="e">
        <f t="shared" si="24"/>
        <v>#NUM!</v>
      </c>
      <c r="AG41" s="39"/>
      <c r="AH41" s="62">
        <f t="shared" si="3"/>
        <v>2</v>
      </c>
      <c r="AI41" s="62">
        <f t="shared" si="4"/>
        <v>0</v>
      </c>
      <c r="AJ41" s="62">
        <f t="shared" si="5"/>
        <v>0</v>
      </c>
      <c r="AK41" s="62">
        <f t="shared" si="22"/>
        <v>0</v>
      </c>
      <c r="AL41" s="62"/>
      <c r="AN41" s="14">
        <f t="shared" si="6"/>
        <v>8.5711836804662711E-2</v>
      </c>
      <c r="AO41" s="14">
        <f t="shared" si="7"/>
        <v>0</v>
      </c>
      <c r="AP41" s="14">
        <f t="shared" si="8"/>
        <v>0</v>
      </c>
      <c r="AQ41" s="14">
        <f t="shared" si="12"/>
        <v>0</v>
      </c>
      <c r="AR41" s="14"/>
      <c r="AS41" s="44"/>
      <c r="AT41" s="42">
        <f t="shared" si="13"/>
        <v>0</v>
      </c>
      <c r="AU41" s="42">
        <f t="shared" si="14"/>
        <v>0</v>
      </c>
      <c r="AV41" s="42">
        <f t="shared" si="15"/>
        <v>0</v>
      </c>
      <c r="AW41" s="42">
        <f t="shared" si="16"/>
        <v>0</v>
      </c>
      <c r="AX41" s="42"/>
      <c r="AY41" s="47"/>
      <c r="AZ41" s="42" t="str">
        <f t="shared" si="17"/>
        <v>Not</v>
      </c>
      <c r="BA41" s="42" t="str">
        <f t="shared" si="18"/>
        <v>Not</v>
      </c>
      <c r="BB41" s="42" t="str">
        <f t="shared" si="19"/>
        <v>Not</v>
      </c>
      <c r="BC41" s="42" t="str">
        <f t="shared" si="20"/>
        <v>Not</v>
      </c>
      <c r="BD41" s="42"/>
    </row>
    <row r="42" spans="1:56" ht="16" x14ac:dyDescent="0.2">
      <c r="A42" s="69">
        <v>222220005101176</v>
      </c>
      <c r="B42" s="18" t="s">
        <v>87</v>
      </c>
      <c r="C42" s="6"/>
      <c r="D42" s="8" t="s">
        <v>41</v>
      </c>
      <c r="E42" s="9"/>
      <c r="F42" s="10"/>
      <c r="G42" s="53" t="e">
        <f t="shared" si="21"/>
        <v>#NUM!</v>
      </c>
      <c r="H42" s="6"/>
      <c r="I42" s="9"/>
      <c r="J42" s="10"/>
      <c r="K42" s="6"/>
      <c r="L42" s="25"/>
      <c r="M42" s="25"/>
      <c r="N42" s="25"/>
      <c r="O42" s="6"/>
      <c r="P42" s="6"/>
      <c r="Q42" s="6"/>
      <c r="R42" s="7" t="e">
        <f t="shared" si="10"/>
        <v>#NUM!</v>
      </c>
      <c r="S42" s="7"/>
      <c r="T42" s="7"/>
      <c r="U42" s="13"/>
      <c r="V42" s="13"/>
      <c r="W42" s="7"/>
      <c r="X42" s="7"/>
      <c r="Y42" s="13"/>
      <c r="Z42" s="13"/>
      <c r="AA42" s="7"/>
      <c r="AB42" s="7"/>
      <c r="AC42" s="13"/>
      <c r="AD42" s="13"/>
      <c r="AE42" s="7">
        <f t="shared" si="23"/>
        <v>0</v>
      </c>
      <c r="AF42" s="6" t="e">
        <f t="shared" si="24"/>
        <v>#NUM!</v>
      </c>
      <c r="AG42" s="39"/>
      <c r="AH42" s="62">
        <f t="shared" si="3"/>
        <v>0</v>
      </c>
      <c r="AI42" s="62">
        <f t="shared" si="4"/>
        <v>0</v>
      </c>
      <c r="AJ42" s="62">
        <f t="shared" si="5"/>
        <v>0</v>
      </c>
      <c r="AK42" s="62">
        <f t="shared" si="22"/>
        <v>0</v>
      </c>
      <c r="AL42" s="62"/>
      <c r="AN42" s="14">
        <f t="shared" si="6"/>
        <v>0</v>
      </c>
      <c r="AO42" s="14">
        <f t="shared" si="7"/>
        <v>0</v>
      </c>
      <c r="AP42" s="14">
        <f t="shared" si="8"/>
        <v>0</v>
      </c>
      <c r="AQ42" s="14">
        <f t="shared" si="12"/>
        <v>0</v>
      </c>
      <c r="AR42" s="14"/>
      <c r="AS42" s="44"/>
      <c r="AT42" s="42">
        <f t="shared" si="13"/>
        <v>0</v>
      </c>
      <c r="AU42" s="42">
        <f t="shared" si="14"/>
        <v>0</v>
      </c>
      <c r="AV42" s="42">
        <f t="shared" si="15"/>
        <v>0</v>
      </c>
      <c r="AW42" s="42">
        <f t="shared" si="16"/>
        <v>0</v>
      </c>
      <c r="AX42" s="42"/>
      <c r="AY42" s="47"/>
      <c r="AZ42" s="42" t="str">
        <f t="shared" si="17"/>
        <v>Not</v>
      </c>
      <c r="BA42" s="42" t="str">
        <f t="shared" si="18"/>
        <v>Not</v>
      </c>
      <c r="BB42" s="42" t="str">
        <f t="shared" si="19"/>
        <v>Not</v>
      </c>
      <c r="BC42" s="42" t="str">
        <f t="shared" si="20"/>
        <v>Not</v>
      </c>
      <c r="BD42" s="42"/>
    </row>
    <row r="43" spans="1:56" ht="16" x14ac:dyDescent="0.2">
      <c r="A43" s="69">
        <v>222220005101186</v>
      </c>
      <c r="B43" s="18" t="s">
        <v>88</v>
      </c>
      <c r="C43" s="6"/>
      <c r="D43" s="8" t="s">
        <v>41</v>
      </c>
      <c r="E43" s="9"/>
      <c r="F43" s="10"/>
      <c r="G43" s="53" t="e">
        <f t="shared" si="21"/>
        <v>#NUM!</v>
      </c>
      <c r="H43" s="6"/>
      <c r="I43" s="9"/>
      <c r="J43" s="10"/>
      <c r="K43" s="6"/>
      <c r="L43" s="25"/>
      <c r="M43" s="25"/>
      <c r="N43" s="25"/>
      <c r="O43" s="6"/>
      <c r="P43" s="6"/>
      <c r="Q43" s="6"/>
      <c r="R43" s="7" t="e">
        <f t="shared" si="10"/>
        <v>#NUM!</v>
      </c>
      <c r="S43" s="7"/>
      <c r="T43" s="7"/>
      <c r="U43" s="13"/>
      <c r="V43" s="13"/>
      <c r="W43" s="7"/>
      <c r="X43" s="7"/>
      <c r="Y43" s="13"/>
      <c r="Z43" s="13"/>
      <c r="AA43" s="7"/>
      <c r="AB43" s="7"/>
      <c r="AC43" s="13"/>
      <c r="AD43" s="13"/>
      <c r="AE43" s="7">
        <f t="shared" si="23"/>
        <v>0</v>
      </c>
      <c r="AF43" s="6" t="e">
        <f t="shared" si="24"/>
        <v>#NUM!</v>
      </c>
      <c r="AG43" s="39"/>
      <c r="AH43" s="62">
        <f t="shared" si="3"/>
        <v>0</v>
      </c>
      <c r="AI43" s="62">
        <f t="shared" si="4"/>
        <v>0</v>
      </c>
      <c r="AJ43" s="62">
        <f t="shared" si="5"/>
        <v>0</v>
      </c>
      <c r="AK43" s="62">
        <f t="shared" si="22"/>
        <v>0</v>
      </c>
      <c r="AL43" s="62"/>
      <c r="AN43" s="14">
        <f t="shared" si="6"/>
        <v>0</v>
      </c>
      <c r="AO43" s="14">
        <f t="shared" si="7"/>
        <v>0</v>
      </c>
      <c r="AP43" s="14">
        <f t="shared" si="8"/>
        <v>0</v>
      </c>
      <c r="AQ43" s="14">
        <f t="shared" si="12"/>
        <v>0</v>
      </c>
      <c r="AR43" s="14"/>
      <c r="AS43" s="44"/>
      <c r="AT43" s="42">
        <f t="shared" si="13"/>
        <v>0</v>
      </c>
      <c r="AU43" s="42">
        <f t="shared" si="14"/>
        <v>0</v>
      </c>
      <c r="AV43" s="42">
        <f t="shared" si="15"/>
        <v>0</v>
      </c>
      <c r="AW43" s="42">
        <f t="shared" si="16"/>
        <v>0</v>
      </c>
      <c r="AX43" s="42"/>
      <c r="AY43" s="47"/>
      <c r="AZ43" s="42" t="str">
        <f t="shared" si="17"/>
        <v>Not</v>
      </c>
      <c r="BA43" s="42" t="str">
        <f t="shared" si="18"/>
        <v>Not</v>
      </c>
      <c r="BB43" s="42" t="str">
        <f t="shared" si="19"/>
        <v>Not</v>
      </c>
      <c r="BC43" s="42" t="str">
        <f t="shared" si="20"/>
        <v>Not</v>
      </c>
      <c r="BD43" s="42"/>
    </row>
    <row r="44" spans="1:56" ht="16" x14ac:dyDescent="0.2">
      <c r="A44" s="69">
        <v>222310005101001</v>
      </c>
      <c r="B44" s="18" t="s">
        <v>89</v>
      </c>
      <c r="C44" s="6"/>
      <c r="D44" s="8">
        <v>4</v>
      </c>
      <c r="E44" s="9">
        <v>5</v>
      </c>
      <c r="F44" s="10">
        <v>0</v>
      </c>
      <c r="G44" s="53">
        <f t="shared" si="21"/>
        <v>9</v>
      </c>
      <c r="H44" s="6">
        <v>10</v>
      </c>
      <c r="I44" s="9">
        <v>0.5</v>
      </c>
      <c r="J44" s="10"/>
      <c r="K44" s="6"/>
      <c r="L44" s="25"/>
      <c r="M44" s="25"/>
      <c r="N44" s="25"/>
      <c r="O44" s="6"/>
      <c r="P44" s="6"/>
      <c r="Q44" s="6"/>
      <c r="R44" s="7">
        <f t="shared" si="10"/>
        <v>19.5</v>
      </c>
      <c r="S44" s="7">
        <v>4</v>
      </c>
      <c r="T44" s="7"/>
      <c r="U44" s="13">
        <v>5</v>
      </c>
      <c r="V44" s="13">
        <v>0</v>
      </c>
      <c r="W44" s="7">
        <v>7</v>
      </c>
      <c r="X44" s="7">
        <v>1.5</v>
      </c>
      <c r="Y44" s="13"/>
      <c r="Z44" s="13"/>
      <c r="AA44" s="7"/>
      <c r="AB44" s="7"/>
      <c r="AC44" s="13">
        <v>0</v>
      </c>
      <c r="AD44" s="13"/>
      <c r="AE44" s="7">
        <f t="shared" si="23"/>
        <v>17.5</v>
      </c>
      <c r="AF44" s="6">
        <f t="shared" si="24"/>
        <v>56</v>
      </c>
      <c r="AG44" s="39"/>
      <c r="AH44" s="62">
        <f t="shared" si="3"/>
        <v>20</v>
      </c>
      <c r="AI44" s="62">
        <f t="shared" si="4"/>
        <v>2</v>
      </c>
      <c r="AJ44" s="62">
        <f t="shared" si="5"/>
        <v>15</v>
      </c>
      <c r="AK44" s="62">
        <f t="shared" si="22"/>
        <v>0</v>
      </c>
      <c r="AL44" s="62"/>
      <c r="AN44" s="14">
        <f t="shared" si="6"/>
        <v>0.85711836804662711</v>
      </c>
      <c r="AO44" s="14">
        <f t="shared" si="7"/>
        <v>7.4999062511718603E-2</v>
      </c>
      <c r="AP44" s="14">
        <f t="shared" si="8"/>
        <v>0.56249296883788946</v>
      </c>
      <c r="AQ44" s="14">
        <f t="shared" si="12"/>
        <v>0</v>
      </c>
      <c r="AR44" s="14"/>
      <c r="AS44" s="44"/>
      <c r="AT44" s="42">
        <f t="shared" si="13"/>
        <v>2</v>
      </c>
      <c r="AU44" s="42">
        <f t="shared" si="14"/>
        <v>0</v>
      </c>
      <c r="AV44" s="42">
        <f t="shared" si="15"/>
        <v>2</v>
      </c>
      <c r="AW44" s="42">
        <f t="shared" si="16"/>
        <v>0</v>
      </c>
      <c r="AX44" s="42"/>
      <c r="AY44" s="47"/>
      <c r="AZ44" s="42" t="str">
        <f t="shared" si="17"/>
        <v>Att</v>
      </c>
      <c r="BA44" s="42" t="str">
        <f t="shared" si="18"/>
        <v>Not</v>
      </c>
      <c r="BB44" s="42" t="str">
        <f t="shared" si="19"/>
        <v>Att</v>
      </c>
      <c r="BC44" s="42" t="str">
        <f t="shared" si="20"/>
        <v>Not</v>
      </c>
      <c r="BD44" s="42"/>
    </row>
    <row r="45" spans="1:56" ht="16" x14ac:dyDescent="0.2">
      <c r="A45" s="69">
        <v>222310005101002</v>
      </c>
      <c r="B45" s="18" t="s">
        <v>90</v>
      </c>
      <c r="C45" s="6"/>
      <c r="D45" s="8">
        <v>0</v>
      </c>
      <c r="E45" s="9">
        <v>8</v>
      </c>
      <c r="F45" s="10">
        <v>0</v>
      </c>
      <c r="G45" s="53">
        <f t="shared" si="21"/>
        <v>8</v>
      </c>
      <c r="H45" s="6">
        <v>7</v>
      </c>
      <c r="I45" s="9">
        <v>0</v>
      </c>
      <c r="J45" s="10"/>
      <c r="K45" s="6"/>
      <c r="L45" s="25"/>
      <c r="M45" s="25"/>
      <c r="N45" s="25"/>
      <c r="O45" s="6"/>
      <c r="P45" s="6"/>
      <c r="Q45" s="6"/>
      <c r="R45" s="7">
        <f t="shared" si="10"/>
        <v>15</v>
      </c>
      <c r="S45" s="7">
        <v>0</v>
      </c>
      <c r="T45" s="7">
        <v>0</v>
      </c>
      <c r="U45" s="13"/>
      <c r="V45" s="13"/>
      <c r="W45" s="7">
        <v>2</v>
      </c>
      <c r="X45" s="7">
        <v>0</v>
      </c>
      <c r="Y45" s="13"/>
      <c r="Z45" s="13"/>
      <c r="AA45" s="7"/>
      <c r="AB45" s="7">
        <v>0</v>
      </c>
      <c r="AC45" s="13">
        <v>0</v>
      </c>
      <c r="AD45" s="13">
        <v>0</v>
      </c>
      <c r="AE45" s="7">
        <f t="shared" si="23"/>
        <v>2</v>
      </c>
      <c r="AF45" s="6">
        <f t="shared" si="24"/>
        <v>32</v>
      </c>
      <c r="AG45" s="39"/>
      <c r="AH45" s="62">
        <f t="shared" si="3"/>
        <v>2</v>
      </c>
      <c r="AI45" s="62">
        <f t="shared" si="4"/>
        <v>0</v>
      </c>
      <c r="AJ45" s="62">
        <f t="shared" si="5"/>
        <v>15</v>
      </c>
      <c r="AK45" s="62">
        <f t="shared" si="22"/>
        <v>0</v>
      </c>
      <c r="AL45" s="62"/>
      <c r="AN45" s="14">
        <f t="shared" si="6"/>
        <v>8.5711836804662711E-2</v>
      </c>
      <c r="AO45" s="14">
        <f t="shared" si="7"/>
        <v>0</v>
      </c>
      <c r="AP45" s="14">
        <f t="shared" si="8"/>
        <v>0.56249296883788946</v>
      </c>
      <c r="AQ45" s="14">
        <f t="shared" si="12"/>
        <v>0</v>
      </c>
      <c r="AR45" s="14"/>
      <c r="AS45" s="44"/>
      <c r="AT45" s="42">
        <f t="shared" si="13"/>
        <v>0</v>
      </c>
      <c r="AU45" s="42">
        <f t="shared" si="14"/>
        <v>0</v>
      </c>
      <c r="AV45" s="42">
        <f t="shared" si="15"/>
        <v>2</v>
      </c>
      <c r="AW45" s="42">
        <f t="shared" si="16"/>
        <v>0</v>
      </c>
      <c r="AX45" s="42"/>
      <c r="AY45" s="47"/>
      <c r="AZ45" s="42" t="str">
        <f t="shared" si="17"/>
        <v>Not</v>
      </c>
      <c r="BA45" s="42" t="str">
        <f t="shared" si="18"/>
        <v>Not</v>
      </c>
      <c r="BB45" s="42" t="str">
        <f t="shared" si="19"/>
        <v>Att</v>
      </c>
      <c r="BC45" s="42" t="str">
        <f t="shared" si="20"/>
        <v>Not</v>
      </c>
      <c r="BD45" s="42"/>
    </row>
    <row r="46" spans="1:56" ht="16" x14ac:dyDescent="0.2">
      <c r="A46" s="69">
        <v>222310005101003</v>
      </c>
      <c r="B46" s="18" t="s">
        <v>91</v>
      </c>
      <c r="C46" s="6"/>
      <c r="D46" s="8">
        <v>2.5</v>
      </c>
      <c r="E46" s="9">
        <v>10</v>
      </c>
      <c r="F46" s="10">
        <v>0</v>
      </c>
      <c r="G46" s="53">
        <f t="shared" si="21"/>
        <v>12.5</v>
      </c>
      <c r="H46" s="6">
        <v>10</v>
      </c>
      <c r="I46" s="9">
        <v>1</v>
      </c>
      <c r="J46" s="10"/>
      <c r="K46" s="6"/>
      <c r="L46" s="25"/>
      <c r="M46" s="25"/>
      <c r="N46" s="25"/>
      <c r="O46" s="6"/>
      <c r="P46" s="6"/>
      <c r="Q46" s="6"/>
      <c r="R46" s="7">
        <f t="shared" si="10"/>
        <v>23.5</v>
      </c>
      <c r="S46" s="7">
        <v>4</v>
      </c>
      <c r="T46" s="7"/>
      <c r="U46" s="13"/>
      <c r="V46" s="13"/>
      <c r="W46" s="7">
        <v>2</v>
      </c>
      <c r="X46" s="7">
        <v>0</v>
      </c>
      <c r="Y46" s="13"/>
      <c r="Z46" s="13"/>
      <c r="AA46" s="13">
        <v>5</v>
      </c>
      <c r="AB46" s="7">
        <v>3</v>
      </c>
      <c r="AC46" s="7">
        <v>2</v>
      </c>
      <c r="AD46" s="13">
        <v>1</v>
      </c>
      <c r="AE46" s="7">
        <f t="shared" si="23"/>
        <v>17</v>
      </c>
      <c r="AF46" s="6">
        <f t="shared" si="24"/>
        <v>63</v>
      </c>
      <c r="AG46" s="39"/>
      <c r="AH46" s="62">
        <f t="shared" si="3"/>
        <v>8.5</v>
      </c>
      <c r="AI46" s="62">
        <f t="shared" si="4"/>
        <v>3</v>
      </c>
      <c r="AJ46" s="62">
        <f t="shared" si="5"/>
        <v>23</v>
      </c>
      <c r="AK46" s="62">
        <f t="shared" si="22"/>
        <v>6</v>
      </c>
      <c r="AL46" s="62"/>
      <c r="AN46" s="14">
        <f t="shared" si="6"/>
        <v>0.36427530641981654</v>
      </c>
      <c r="AO46" s="14">
        <f t="shared" si="7"/>
        <v>0.1124985937675779</v>
      </c>
      <c r="AP46" s="14">
        <f t="shared" si="8"/>
        <v>0.86248921888476393</v>
      </c>
      <c r="AQ46" s="14">
        <f t="shared" si="12"/>
        <v>0.25713551041398813</v>
      </c>
      <c r="AR46" s="14"/>
      <c r="AS46" s="44"/>
      <c r="AT46" s="42">
        <f t="shared" si="13"/>
        <v>1</v>
      </c>
      <c r="AU46" s="42">
        <f t="shared" si="14"/>
        <v>0</v>
      </c>
      <c r="AV46" s="42">
        <f t="shared" si="15"/>
        <v>2</v>
      </c>
      <c r="AW46" s="42">
        <f t="shared" si="16"/>
        <v>1</v>
      </c>
      <c r="AX46" s="42"/>
      <c r="AY46" s="47"/>
      <c r="AZ46" s="42" t="str">
        <f t="shared" si="17"/>
        <v>Weak</v>
      </c>
      <c r="BA46" s="42" t="str">
        <f t="shared" si="18"/>
        <v>Not</v>
      </c>
      <c r="BB46" s="42" t="str">
        <f t="shared" si="19"/>
        <v>Att</v>
      </c>
      <c r="BC46" s="42" t="str">
        <f t="shared" si="20"/>
        <v>Weak</v>
      </c>
      <c r="BD46" s="42"/>
    </row>
    <row r="47" spans="1:56" ht="16" x14ac:dyDescent="0.2">
      <c r="A47" s="69">
        <v>222310005101006</v>
      </c>
      <c r="B47" s="18" t="s">
        <v>92</v>
      </c>
      <c r="C47" s="6"/>
      <c r="D47" s="8">
        <v>3.5</v>
      </c>
      <c r="E47" s="9">
        <v>9</v>
      </c>
      <c r="F47" s="10">
        <v>0</v>
      </c>
      <c r="G47" s="53">
        <f t="shared" si="21"/>
        <v>12.5</v>
      </c>
      <c r="H47" s="6">
        <v>10</v>
      </c>
      <c r="I47" s="9">
        <v>6</v>
      </c>
      <c r="J47" s="10"/>
      <c r="K47" s="6"/>
      <c r="L47" s="25"/>
      <c r="M47" s="25"/>
      <c r="N47" s="25"/>
      <c r="O47" s="6"/>
      <c r="P47" s="6"/>
      <c r="Q47" s="6"/>
      <c r="R47" s="7">
        <f t="shared" si="10"/>
        <v>28.5</v>
      </c>
      <c r="S47" s="7">
        <v>8</v>
      </c>
      <c r="T47" s="7"/>
      <c r="U47" s="13"/>
      <c r="V47" s="13"/>
      <c r="W47" s="7"/>
      <c r="X47" s="7"/>
      <c r="Y47" s="13">
        <v>5</v>
      </c>
      <c r="Z47" s="13">
        <v>0</v>
      </c>
      <c r="AA47" s="7">
        <v>5</v>
      </c>
      <c r="AB47" s="7">
        <v>1.5</v>
      </c>
      <c r="AC47" s="13">
        <v>2</v>
      </c>
      <c r="AD47" s="13">
        <v>5</v>
      </c>
      <c r="AE47" s="7">
        <f t="shared" si="23"/>
        <v>26.5</v>
      </c>
      <c r="AF47" s="6">
        <f t="shared" si="24"/>
        <v>77.5</v>
      </c>
      <c r="AG47" s="39"/>
      <c r="AH47" s="62">
        <f t="shared" si="3"/>
        <v>11.5</v>
      </c>
      <c r="AI47" s="62">
        <f t="shared" si="4"/>
        <v>8</v>
      </c>
      <c r="AJ47" s="62">
        <f t="shared" si="5"/>
        <v>20.5</v>
      </c>
      <c r="AK47" s="62">
        <f t="shared" si="22"/>
        <v>15</v>
      </c>
      <c r="AL47" s="62"/>
      <c r="AN47" s="14">
        <f t="shared" si="6"/>
        <v>0.49284306162681057</v>
      </c>
      <c r="AO47" s="14">
        <f t="shared" si="7"/>
        <v>0.29999625004687441</v>
      </c>
      <c r="AP47" s="14">
        <f t="shared" si="8"/>
        <v>0.76874039074511569</v>
      </c>
      <c r="AQ47" s="14">
        <f t="shared" si="12"/>
        <v>0.64283877603497031</v>
      </c>
      <c r="AR47" s="14"/>
      <c r="AS47" s="44"/>
      <c r="AT47" s="42">
        <f t="shared" si="13"/>
        <v>1</v>
      </c>
      <c r="AU47" s="42">
        <f t="shared" si="14"/>
        <v>1</v>
      </c>
      <c r="AV47" s="42">
        <f t="shared" si="15"/>
        <v>2</v>
      </c>
      <c r="AW47" s="42">
        <f t="shared" si="16"/>
        <v>2</v>
      </c>
      <c r="AX47" s="42"/>
      <c r="AY47" s="47"/>
      <c r="AZ47" s="42" t="str">
        <f t="shared" si="17"/>
        <v>Weak</v>
      </c>
      <c r="BA47" s="42" t="str">
        <f t="shared" si="18"/>
        <v>Weak</v>
      </c>
      <c r="BB47" s="42" t="str">
        <f t="shared" si="19"/>
        <v>Att</v>
      </c>
      <c r="BC47" s="42" t="str">
        <f>IF(AW47=2,"Att", (IF(AW47=0,"Not","Weak")))</f>
        <v>Att</v>
      </c>
      <c r="BD47" s="42"/>
    </row>
    <row r="48" spans="1:56" ht="16" x14ac:dyDescent="0.2">
      <c r="A48" s="69">
        <v>222310005101007</v>
      </c>
      <c r="B48" s="18" t="s">
        <v>93</v>
      </c>
      <c r="C48" s="6"/>
      <c r="D48" s="8">
        <v>8</v>
      </c>
      <c r="E48" s="9">
        <v>10</v>
      </c>
      <c r="F48" s="10">
        <v>8</v>
      </c>
      <c r="G48" s="53">
        <f t="shared" si="21"/>
        <v>18</v>
      </c>
      <c r="H48" s="6">
        <v>10</v>
      </c>
      <c r="I48" s="9">
        <v>2.5</v>
      </c>
      <c r="J48" s="10"/>
      <c r="K48" s="6"/>
      <c r="L48" s="25"/>
      <c r="M48" s="25"/>
      <c r="N48" s="25"/>
      <c r="O48" s="6"/>
      <c r="P48" s="6"/>
      <c r="Q48" s="6"/>
      <c r="R48" s="7">
        <f t="shared" si="10"/>
        <v>30.5</v>
      </c>
      <c r="S48" s="7">
        <v>4</v>
      </c>
      <c r="T48" s="7"/>
      <c r="U48" s="13"/>
      <c r="V48" s="13"/>
      <c r="W48" s="7">
        <v>5</v>
      </c>
      <c r="X48" s="7">
        <v>0</v>
      </c>
      <c r="Y48" s="13">
        <v>3</v>
      </c>
      <c r="Z48" s="13">
        <v>5</v>
      </c>
      <c r="AA48" s="7"/>
      <c r="AB48" s="7"/>
      <c r="AC48" s="13">
        <v>2</v>
      </c>
      <c r="AD48" s="13">
        <v>8</v>
      </c>
      <c r="AE48" s="7">
        <f t="shared" si="23"/>
        <v>27</v>
      </c>
      <c r="AF48" s="6">
        <f t="shared" si="24"/>
        <v>85.5</v>
      </c>
      <c r="AG48" s="39"/>
      <c r="AH48" s="62">
        <f t="shared" ref="AH48:AH75" si="25">MIN(SUMIF($D$14:$AD$14,I$3,$D48:$AD48), 100)</f>
        <v>17</v>
      </c>
      <c r="AI48" s="62">
        <f t="shared" ref="AI48:AI75" si="26">MIN(SUMIF($D$14:$AD$14,I$4,$D48:$AD48), 100)</f>
        <v>4.5</v>
      </c>
      <c r="AJ48" s="62">
        <f t="shared" ref="AJ48:AJ75" si="27">MIN(SUMIF($D$14:$AD$14,I$5,$D48:$AD48), 100)</f>
        <v>25</v>
      </c>
      <c r="AK48" s="62">
        <f t="shared" si="22"/>
        <v>19</v>
      </c>
      <c r="AL48" s="62"/>
      <c r="AN48" s="14">
        <f t="shared" ref="AN48:AN75" si="28">MIN(SUMIF($D$14:$AD$14,I$3,$D48:$AD48)/AN$15, 100%)</f>
        <v>0.72855061283963307</v>
      </c>
      <c r="AO48" s="14">
        <f t="shared" ref="AO48:AO75" si="29">MIN(SUMIF($D$14:$AD$14,I$4,$D48:$AD48)/AO$15, 100%)</f>
        <v>0.16874789065136686</v>
      </c>
      <c r="AP48" s="14">
        <f t="shared" ref="AP48:AP52" si="30">MIN(SUMIF($D$14:$AD$14,I$5,$D48:$AD48)/AP$15, 100%)</f>
        <v>0.93748828139648244</v>
      </c>
      <c r="AQ48" s="14">
        <f>MIN(SUMIF($D$14:$AD$14,I$6,$D48:$AD48)/AQ$15, 100%)</f>
        <v>0.81426244964429573</v>
      </c>
      <c r="AR48" s="14"/>
      <c r="AS48" s="44"/>
      <c r="AT48" s="42">
        <f t="shared" si="13"/>
        <v>2</v>
      </c>
      <c r="AU48" s="42">
        <f t="shared" si="14"/>
        <v>0</v>
      </c>
      <c r="AV48" s="42">
        <f t="shared" si="15"/>
        <v>2</v>
      </c>
      <c r="AW48" s="42">
        <f t="shared" si="16"/>
        <v>2</v>
      </c>
      <c r="AX48" s="42"/>
      <c r="AY48" s="47"/>
      <c r="AZ48" s="42" t="str">
        <f t="shared" si="17"/>
        <v>Att</v>
      </c>
      <c r="BA48" s="42" t="str">
        <f t="shared" si="18"/>
        <v>Not</v>
      </c>
      <c r="BB48" s="42" t="str">
        <f t="shared" si="19"/>
        <v>Att</v>
      </c>
      <c r="BC48" s="42" t="str">
        <f t="shared" si="20"/>
        <v>Att</v>
      </c>
      <c r="BD48" s="42"/>
    </row>
    <row r="49" spans="1:57" s="1" customFormat="1" ht="16" x14ac:dyDescent="0.2">
      <c r="A49" s="69">
        <v>222310005101009</v>
      </c>
      <c r="B49" s="18" t="s">
        <v>94</v>
      </c>
      <c r="C49" s="6"/>
      <c r="D49" s="8">
        <v>1</v>
      </c>
      <c r="E49" s="9"/>
      <c r="F49" s="10"/>
      <c r="G49" s="53">
        <v>1</v>
      </c>
      <c r="H49" s="6" t="s">
        <v>60</v>
      </c>
      <c r="I49" s="9">
        <v>0</v>
      </c>
      <c r="J49" s="10"/>
      <c r="K49" s="6"/>
      <c r="L49" s="25"/>
      <c r="M49" s="25"/>
      <c r="N49" s="25"/>
      <c r="O49" s="6"/>
      <c r="P49" s="6"/>
      <c r="Q49" s="6"/>
      <c r="R49" s="7">
        <f t="shared" si="10"/>
        <v>1</v>
      </c>
      <c r="S49" s="7"/>
      <c r="T49" s="7"/>
      <c r="U49" s="13"/>
      <c r="V49" s="13"/>
      <c r="W49" s="7"/>
      <c r="X49" s="7"/>
      <c r="Y49" s="13"/>
      <c r="Z49" s="13"/>
      <c r="AA49" s="7"/>
      <c r="AB49" s="7"/>
      <c r="AC49" s="13"/>
      <c r="AD49" s="13"/>
      <c r="AE49" s="7">
        <f t="shared" si="23"/>
        <v>0</v>
      </c>
      <c r="AF49" s="6">
        <f t="shared" si="24"/>
        <v>2</v>
      </c>
      <c r="AG49" s="39"/>
      <c r="AH49" s="62">
        <f t="shared" si="25"/>
        <v>1</v>
      </c>
      <c r="AI49" s="62">
        <f t="shared" si="26"/>
        <v>0</v>
      </c>
      <c r="AJ49" s="62">
        <f t="shared" si="27"/>
        <v>0</v>
      </c>
      <c r="AK49" s="62">
        <f t="shared" si="22"/>
        <v>0</v>
      </c>
      <c r="AL49" s="62"/>
      <c r="AN49" s="14">
        <f t="shared" si="28"/>
        <v>4.2855918402331356E-2</v>
      </c>
      <c r="AO49" s="14">
        <f t="shared" si="29"/>
        <v>0</v>
      </c>
      <c r="AP49" s="14">
        <f t="shared" si="30"/>
        <v>0</v>
      </c>
      <c r="AQ49" s="14">
        <f t="shared" si="12"/>
        <v>0</v>
      </c>
      <c r="AR49" s="14"/>
      <c r="AS49" s="44"/>
      <c r="AT49" s="42">
        <f t="shared" si="13"/>
        <v>0</v>
      </c>
      <c r="AU49" s="42">
        <f t="shared" si="14"/>
        <v>0</v>
      </c>
      <c r="AV49" s="42">
        <f t="shared" si="15"/>
        <v>0</v>
      </c>
      <c r="AW49" s="42">
        <f t="shared" si="16"/>
        <v>0</v>
      </c>
      <c r="AX49" s="42"/>
      <c r="AY49" s="47"/>
      <c r="AZ49" s="42" t="str">
        <f t="shared" si="17"/>
        <v>Not</v>
      </c>
      <c r="BA49" s="42" t="str">
        <f t="shared" si="18"/>
        <v>Not</v>
      </c>
      <c r="BB49" s="42" t="str">
        <f t="shared" si="19"/>
        <v>Not</v>
      </c>
      <c r="BC49" s="42" t="str">
        <f t="shared" si="20"/>
        <v>Not</v>
      </c>
      <c r="BD49" s="42"/>
      <c r="BE49"/>
    </row>
    <row r="50" spans="1:57" s="1" customFormat="1" ht="16" x14ac:dyDescent="0.2">
      <c r="A50" s="69">
        <v>222310005101010</v>
      </c>
      <c r="B50" s="18" t="s">
        <v>95</v>
      </c>
      <c r="C50" s="6"/>
      <c r="D50" s="8">
        <v>6</v>
      </c>
      <c r="E50" s="9">
        <v>8</v>
      </c>
      <c r="F50" s="10" t="s">
        <v>60</v>
      </c>
      <c r="G50" s="53">
        <f t="shared" si="21"/>
        <v>14</v>
      </c>
      <c r="H50" s="6">
        <v>5</v>
      </c>
      <c r="I50" s="9">
        <v>5</v>
      </c>
      <c r="J50" s="10"/>
      <c r="K50" s="6"/>
      <c r="L50" s="25"/>
      <c r="M50" s="25"/>
      <c r="N50" s="25"/>
      <c r="O50" s="6"/>
      <c r="P50" s="6"/>
      <c r="Q50" s="6"/>
      <c r="R50" s="7">
        <f t="shared" si="10"/>
        <v>24</v>
      </c>
      <c r="S50" s="7">
        <v>3.5</v>
      </c>
      <c r="T50" s="7"/>
      <c r="U50" s="13"/>
      <c r="V50" s="13"/>
      <c r="W50" s="7">
        <v>5</v>
      </c>
      <c r="X50" s="7">
        <v>1.5</v>
      </c>
      <c r="Y50" s="13"/>
      <c r="Z50" s="13"/>
      <c r="AA50" s="7">
        <v>2.5</v>
      </c>
      <c r="AB50" s="7">
        <v>4</v>
      </c>
      <c r="AC50" s="13">
        <v>2</v>
      </c>
      <c r="AD50" s="13">
        <v>8</v>
      </c>
      <c r="AE50" s="7">
        <f t="shared" si="23"/>
        <v>26.5</v>
      </c>
      <c r="AF50" s="6">
        <f t="shared" si="24"/>
        <v>69.5</v>
      </c>
      <c r="AG50" s="39"/>
      <c r="AH50" s="62">
        <f t="shared" si="25"/>
        <v>14.5</v>
      </c>
      <c r="AI50" s="62">
        <f t="shared" si="26"/>
        <v>8.5</v>
      </c>
      <c r="AJ50" s="62">
        <f t="shared" si="27"/>
        <v>17</v>
      </c>
      <c r="AK50" s="62">
        <f>MIN(SUMIF($D$14:$AD$14,I$6,$D50:$AD50), 100)</f>
        <v>10.5</v>
      </c>
      <c r="AL50" s="62"/>
      <c r="AN50" s="14">
        <f t="shared" si="28"/>
        <v>0.62141081683380461</v>
      </c>
      <c r="AO50" s="14">
        <f t="shared" si="29"/>
        <v>0.31874601567480404</v>
      </c>
      <c r="AP50" s="14">
        <f t="shared" si="30"/>
        <v>0.63749203134960808</v>
      </c>
      <c r="AQ50" s="14">
        <f t="shared" si="12"/>
        <v>0.44998714322447925</v>
      </c>
      <c r="AR50" s="14"/>
      <c r="AS50" s="44"/>
      <c r="AT50" s="42">
        <f t="shared" si="13"/>
        <v>2</v>
      </c>
      <c r="AU50" s="42">
        <f t="shared" si="14"/>
        <v>1</v>
      </c>
      <c r="AV50" s="42">
        <f t="shared" si="15"/>
        <v>2</v>
      </c>
      <c r="AW50" s="42">
        <f t="shared" si="16"/>
        <v>1</v>
      </c>
      <c r="AX50" s="42"/>
      <c r="AY50" s="47"/>
      <c r="AZ50" s="42" t="str">
        <f t="shared" si="17"/>
        <v>Att</v>
      </c>
      <c r="BA50" s="42" t="str">
        <f t="shared" si="18"/>
        <v>Weak</v>
      </c>
      <c r="BB50" s="42" t="str">
        <f t="shared" si="19"/>
        <v>Att</v>
      </c>
      <c r="BC50" s="42" t="str">
        <f t="shared" si="20"/>
        <v>Weak</v>
      </c>
      <c r="BD50" s="42"/>
      <c r="BE50"/>
    </row>
    <row r="51" spans="1:57" s="1" customFormat="1" ht="16" x14ac:dyDescent="0.2">
      <c r="A51" s="69">
        <v>222310005101011</v>
      </c>
      <c r="B51" s="18" t="s">
        <v>96</v>
      </c>
      <c r="C51" s="6"/>
      <c r="D51" s="8">
        <v>2</v>
      </c>
      <c r="E51" s="9">
        <v>4</v>
      </c>
      <c r="F51" s="10">
        <v>0</v>
      </c>
      <c r="G51" s="53">
        <f t="shared" si="21"/>
        <v>6</v>
      </c>
      <c r="H51" s="6">
        <v>7</v>
      </c>
      <c r="I51" s="9">
        <v>0</v>
      </c>
      <c r="J51" s="10"/>
      <c r="K51" s="6"/>
      <c r="L51" s="25"/>
      <c r="M51" s="25"/>
      <c r="N51" s="25"/>
      <c r="O51" s="6"/>
      <c r="P51" s="6"/>
      <c r="Q51" s="6"/>
      <c r="R51" s="7">
        <f t="shared" si="10"/>
        <v>13</v>
      </c>
      <c r="S51" s="7">
        <v>4</v>
      </c>
      <c r="T51" s="7">
        <v>0</v>
      </c>
      <c r="U51" s="13"/>
      <c r="V51" s="13"/>
      <c r="W51" s="7">
        <v>3</v>
      </c>
      <c r="X51" s="7">
        <v>1.5</v>
      </c>
      <c r="Y51" s="13"/>
      <c r="Z51" s="13"/>
      <c r="AA51" s="7">
        <v>0</v>
      </c>
      <c r="AB51" s="7">
        <v>0</v>
      </c>
      <c r="AC51" s="13">
        <v>0</v>
      </c>
      <c r="AD51" s="13">
        <v>2</v>
      </c>
      <c r="AE51" s="7">
        <f t="shared" si="23"/>
        <v>10.5</v>
      </c>
      <c r="AF51" s="6">
        <f t="shared" si="24"/>
        <v>36.5</v>
      </c>
      <c r="AG51" s="39"/>
      <c r="AH51" s="62">
        <f t="shared" si="25"/>
        <v>9</v>
      </c>
      <c r="AI51" s="62">
        <f t="shared" si="26"/>
        <v>1.5</v>
      </c>
      <c r="AJ51" s="62">
        <f t="shared" si="27"/>
        <v>11</v>
      </c>
      <c r="AK51" s="62">
        <f t="shared" si="22"/>
        <v>2</v>
      </c>
      <c r="AL51" s="62"/>
      <c r="AN51" s="14">
        <f t="shared" si="28"/>
        <v>0.38570326562098223</v>
      </c>
      <c r="AO51" s="14">
        <f t="shared" si="29"/>
        <v>5.6249296883788949E-2</v>
      </c>
      <c r="AP51" s="14">
        <f t="shared" si="30"/>
        <v>0.41249484381445228</v>
      </c>
      <c r="AQ51" s="14">
        <f t="shared" si="12"/>
        <v>8.5711836804662711E-2</v>
      </c>
      <c r="AR51" s="14"/>
      <c r="AS51" s="44"/>
      <c r="AT51" s="42">
        <f t="shared" si="13"/>
        <v>1</v>
      </c>
      <c r="AU51" s="42">
        <f t="shared" si="14"/>
        <v>0</v>
      </c>
      <c r="AV51" s="42">
        <f t="shared" si="15"/>
        <v>1</v>
      </c>
      <c r="AW51" s="42">
        <f>IF((AQ51)&gt;=50%, 2, (IF((AQ51)&lt;25%, 0, 1)))</f>
        <v>0</v>
      </c>
      <c r="AX51" s="42"/>
      <c r="AY51" s="47"/>
      <c r="AZ51" s="42" t="str">
        <f t="shared" si="17"/>
        <v>Weak</v>
      </c>
      <c r="BA51" s="42" t="str">
        <f t="shared" si="18"/>
        <v>Not</v>
      </c>
      <c r="BB51" s="42" t="str">
        <f t="shared" si="19"/>
        <v>Weak</v>
      </c>
      <c r="BC51" s="42" t="str">
        <f t="shared" si="20"/>
        <v>Not</v>
      </c>
      <c r="BD51" s="42"/>
      <c r="BE51"/>
    </row>
    <row r="52" spans="1:57" s="1" customFormat="1" ht="16" x14ac:dyDescent="0.2">
      <c r="A52" s="69">
        <v>222310005101012</v>
      </c>
      <c r="B52" s="18" t="s">
        <v>97</v>
      </c>
      <c r="C52" s="6"/>
      <c r="D52" s="8">
        <v>2</v>
      </c>
      <c r="E52" s="9">
        <v>8</v>
      </c>
      <c r="F52" s="10">
        <v>0</v>
      </c>
      <c r="G52" s="53">
        <f t="shared" si="21"/>
        <v>10</v>
      </c>
      <c r="H52" s="6">
        <v>6</v>
      </c>
      <c r="I52" s="9">
        <v>3</v>
      </c>
      <c r="J52" s="10"/>
      <c r="K52" s="6"/>
      <c r="L52" s="25"/>
      <c r="M52" s="25"/>
      <c r="N52" s="25"/>
      <c r="O52" s="6"/>
      <c r="P52" s="6"/>
      <c r="Q52" s="6"/>
      <c r="R52" s="7">
        <f>SUM(G52:P52)</f>
        <v>19</v>
      </c>
      <c r="S52" s="7">
        <v>0</v>
      </c>
      <c r="T52" s="7"/>
      <c r="U52" s="13"/>
      <c r="V52" s="13"/>
      <c r="W52" s="7">
        <v>5</v>
      </c>
      <c r="X52" s="7">
        <v>0</v>
      </c>
      <c r="Y52" s="13"/>
      <c r="Z52" s="13"/>
      <c r="AA52" s="7">
        <v>3</v>
      </c>
      <c r="AB52" s="7">
        <v>3</v>
      </c>
      <c r="AC52" s="13">
        <v>2</v>
      </c>
      <c r="AD52" s="13">
        <v>5</v>
      </c>
      <c r="AE52" s="7">
        <f t="shared" si="23"/>
        <v>18</v>
      </c>
      <c r="AF52" s="6">
        <f t="shared" si="24"/>
        <v>53</v>
      </c>
      <c r="AG52" s="39"/>
      <c r="AH52" s="62">
        <f t="shared" si="25"/>
        <v>7</v>
      </c>
      <c r="AI52" s="62">
        <f t="shared" si="26"/>
        <v>5</v>
      </c>
      <c r="AJ52" s="62">
        <f t="shared" si="27"/>
        <v>17</v>
      </c>
      <c r="AK52" s="62">
        <f t="shared" si="22"/>
        <v>8</v>
      </c>
      <c r="AL52" s="62"/>
      <c r="AN52" s="14">
        <f t="shared" si="28"/>
        <v>0.29999142881631952</v>
      </c>
      <c r="AO52" s="14">
        <f t="shared" si="29"/>
        <v>0.18749765627929649</v>
      </c>
      <c r="AP52" s="14">
        <f t="shared" si="30"/>
        <v>0.63749203134960808</v>
      </c>
      <c r="AQ52" s="14">
        <f t="shared" si="12"/>
        <v>0.34284734721865084</v>
      </c>
      <c r="AR52" s="14"/>
      <c r="AS52" s="44"/>
      <c r="AT52" s="42">
        <f t="shared" si="13"/>
        <v>1</v>
      </c>
      <c r="AU52" s="42">
        <f t="shared" si="14"/>
        <v>0</v>
      </c>
      <c r="AV52" s="42">
        <f t="shared" si="15"/>
        <v>2</v>
      </c>
      <c r="AW52" s="42">
        <f t="shared" si="16"/>
        <v>1</v>
      </c>
      <c r="AX52" s="42"/>
      <c r="AY52" s="47"/>
      <c r="AZ52" s="42" t="str">
        <f t="shared" si="17"/>
        <v>Weak</v>
      </c>
      <c r="BA52" s="42" t="str">
        <f t="shared" si="18"/>
        <v>Not</v>
      </c>
      <c r="BB52" s="42" t="str">
        <f t="shared" si="19"/>
        <v>Att</v>
      </c>
      <c r="BC52" s="42" t="str">
        <f t="shared" si="20"/>
        <v>Weak</v>
      </c>
      <c r="BD52" s="42"/>
      <c r="BE52"/>
    </row>
    <row r="53" spans="1:57" s="1" customFormat="1" ht="16" x14ac:dyDescent="0.2">
      <c r="A53" s="69">
        <v>222310005101013</v>
      </c>
      <c r="B53" s="18" t="s">
        <v>98</v>
      </c>
      <c r="C53" s="6"/>
      <c r="D53" s="8">
        <v>4</v>
      </c>
      <c r="E53" s="9">
        <v>7</v>
      </c>
      <c r="F53" s="10" t="s">
        <v>60</v>
      </c>
      <c r="G53" s="53">
        <f t="shared" si="21"/>
        <v>11</v>
      </c>
      <c r="H53" s="6">
        <v>6</v>
      </c>
      <c r="I53" s="9">
        <v>7</v>
      </c>
      <c r="J53" s="10"/>
      <c r="K53" s="6"/>
      <c r="L53" s="25"/>
      <c r="M53" s="25"/>
      <c r="N53" s="25"/>
      <c r="O53" s="6"/>
      <c r="P53" s="6"/>
      <c r="Q53" s="6"/>
      <c r="R53" s="7">
        <f t="shared" si="10"/>
        <v>24</v>
      </c>
      <c r="S53" s="7"/>
      <c r="T53" s="7"/>
      <c r="U53" s="13"/>
      <c r="V53" s="13"/>
      <c r="W53" s="7">
        <v>0</v>
      </c>
      <c r="X53" s="7">
        <v>1.5</v>
      </c>
      <c r="Y53" s="13"/>
      <c r="Z53" s="13">
        <v>2</v>
      </c>
      <c r="AA53" s="7">
        <v>3</v>
      </c>
      <c r="AB53" s="7">
        <v>0</v>
      </c>
      <c r="AC53" s="13">
        <v>2</v>
      </c>
      <c r="AD53" s="13">
        <v>0</v>
      </c>
      <c r="AE53" s="7">
        <f t="shared" si="23"/>
        <v>8.5</v>
      </c>
      <c r="AF53" s="6">
        <f t="shared" si="24"/>
        <v>49.5</v>
      </c>
      <c r="AG53" s="39"/>
      <c r="AH53" s="62">
        <f t="shared" si="25"/>
        <v>4</v>
      </c>
      <c r="AI53" s="62">
        <f t="shared" si="26"/>
        <v>10.5</v>
      </c>
      <c r="AJ53" s="62">
        <f t="shared" si="27"/>
        <v>15</v>
      </c>
      <c r="AK53" s="62">
        <f t="shared" si="22"/>
        <v>3</v>
      </c>
      <c r="AL53" s="62"/>
      <c r="AN53" s="14">
        <f t="shared" si="28"/>
        <v>0.17142367360932542</v>
      </c>
      <c r="AO53" s="14">
        <f t="shared" si="29"/>
        <v>0.39374507818652266</v>
      </c>
      <c r="AP53" s="14">
        <f t="shared" ref="AP53:AP75" si="31">MIN(SUMIF($D$14:$AD$14,I$5,$D53:$AD53)/AP$15, 100%)</f>
        <v>0.56249296883788946</v>
      </c>
      <c r="AQ53" s="14">
        <f t="shared" si="12"/>
        <v>0.12856775520699407</v>
      </c>
      <c r="AR53" s="14"/>
      <c r="AS53" s="44"/>
      <c r="AT53" s="42">
        <f t="shared" si="13"/>
        <v>0</v>
      </c>
      <c r="AU53" s="42">
        <f t="shared" si="14"/>
        <v>1</v>
      </c>
      <c r="AV53" s="42">
        <f t="shared" si="15"/>
        <v>2</v>
      </c>
      <c r="AW53" s="42">
        <f t="shared" si="16"/>
        <v>0</v>
      </c>
      <c r="AX53" s="42"/>
      <c r="AY53" s="47"/>
      <c r="AZ53" s="42" t="str">
        <f t="shared" si="17"/>
        <v>Not</v>
      </c>
      <c r="BA53" s="42" t="str">
        <f t="shared" si="18"/>
        <v>Weak</v>
      </c>
      <c r="BB53" s="42" t="str">
        <f t="shared" si="19"/>
        <v>Att</v>
      </c>
      <c r="BC53" s="42" t="str">
        <f t="shared" si="20"/>
        <v>Not</v>
      </c>
      <c r="BD53" s="42"/>
      <c r="BE53"/>
    </row>
    <row r="54" spans="1:57" s="1" customFormat="1" ht="16" x14ac:dyDescent="0.2">
      <c r="A54" s="69">
        <v>222310005101014</v>
      </c>
      <c r="B54" s="18" t="s">
        <v>99</v>
      </c>
      <c r="C54" s="6"/>
      <c r="D54" s="8">
        <v>0</v>
      </c>
      <c r="E54" s="9">
        <v>3</v>
      </c>
      <c r="F54" s="10">
        <v>0</v>
      </c>
      <c r="G54" s="53">
        <f t="shared" si="21"/>
        <v>3</v>
      </c>
      <c r="H54" s="6">
        <v>9</v>
      </c>
      <c r="I54" s="9">
        <v>0</v>
      </c>
      <c r="J54" s="10"/>
      <c r="K54" s="6"/>
      <c r="L54" s="25"/>
      <c r="M54" s="25"/>
      <c r="N54" s="25"/>
      <c r="O54" s="6"/>
      <c r="P54" s="6"/>
      <c r="Q54" s="6"/>
      <c r="R54" s="7">
        <f t="shared" si="10"/>
        <v>12</v>
      </c>
      <c r="S54" s="7">
        <v>3</v>
      </c>
      <c r="T54" s="7">
        <v>0</v>
      </c>
      <c r="U54" s="13"/>
      <c r="V54" s="13"/>
      <c r="W54" s="7"/>
      <c r="X54" s="7"/>
      <c r="Y54" s="13">
        <v>0.5</v>
      </c>
      <c r="Z54" s="13">
        <v>0</v>
      </c>
      <c r="AA54" s="7">
        <v>2.5</v>
      </c>
      <c r="AB54" s="7">
        <v>0</v>
      </c>
      <c r="AC54" s="13">
        <v>1.5</v>
      </c>
      <c r="AD54" s="13"/>
      <c r="AE54" s="7">
        <f t="shared" si="23"/>
        <v>7.5</v>
      </c>
      <c r="AF54" s="6">
        <f t="shared" si="24"/>
        <v>31.5</v>
      </c>
      <c r="AG54" s="39"/>
      <c r="AH54" s="62">
        <f t="shared" si="25"/>
        <v>3</v>
      </c>
      <c r="AI54" s="62">
        <f t="shared" si="26"/>
        <v>1.5</v>
      </c>
      <c r="AJ54" s="62">
        <f t="shared" si="27"/>
        <v>12</v>
      </c>
      <c r="AK54" s="62">
        <f t="shared" si="22"/>
        <v>3</v>
      </c>
      <c r="AL54" s="62"/>
      <c r="AN54" s="14">
        <f t="shared" si="28"/>
        <v>0.12856775520699407</v>
      </c>
      <c r="AO54" s="14">
        <f t="shared" si="29"/>
        <v>5.6249296883788949E-2</v>
      </c>
      <c r="AP54" s="14">
        <f t="shared" si="31"/>
        <v>0.44999437507031159</v>
      </c>
      <c r="AQ54" s="14">
        <f t="shared" si="12"/>
        <v>0.12856775520699407</v>
      </c>
      <c r="AR54" s="14"/>
      <c r="AS54" s="44"/>
      <c r="AT54" s="42">
        <f t="shared" si="13"/>
        <v>0</v>
      </c>
      <c r="AU54" s="42">
        <f t="shared" si="14"/>
        <v>0</v>
      </c>
      <c r="AV54" s="42">
        <f t="shared" si="15"/>
        <v>1</v>
      </c>
      <c r="AW54" s="42">
        <f t="shared" si="16"/>
        <v>0</v>
      </c>
      <c r="AX54" s="42"/>
      <c r="AY54" s="47"/>
      <c r="AZ54" s="42" t="str">
        <f t="shared" si="17"/>
        <v>Not</v>
      </c>
      <c r="BA54" s="42" t="str">
        <f t="shared" si="18"/>
        <v>Not</v>
      </c>
      <c r="BB54" s="42" t="str">
        <f t="shared" si="19"/>
        <v>Weak</v>
      </c>
      <c r="BC54" s="42" t="str">
        <f t="shared" si="20"/>
        <v>Not</v>
      </c>
      <c r="BD54" s="42"/>
      <c r="BE54"/>
    </row>
    <row r="55" spans="1:57" s="1" customFormat="1" ht="16" x14ac:dyDescent="0.2">
      <c r="A55" s="69">
        <v>222310005101015</v>
      </c>
      <c r="B55" s="18" t="s">
        <v>100</v>
      </c>
      <c r="C55" s="6"/>
      <c r="D55" s="8">
        <v>4</v>
      </c>
      <c r="E55" s="9">
        <v>5</v>
      </c>
      <c r="F55" s="10">
        <v>3</v>
      </c>
      <c r="G55" s="53">
        <f t="shared" si="21"/>
        <v>9</v>
      </c>
      <c r="H55" s="6">
        <v>10</v>
      </c>
      <c r="I55" s="9">
        <v>5</v>
      </c>
      <c r="J55" s="10"/>
      <c r="K55" s="6"/>
      <c r="L55" s="25"/>
      <c r="M55" s="25"/>
      <c r="N55" s="25"/>
      <c r="O55" s="6"/>
      <c r="P55" s="6"/>
      <c r="Q55" s="6"/>
      <c r="R55" s="7">
        <f t="shared" si="10"/>
        <v>24</v>
      </c>
      <c r="S55" s="7">
        <v>4</v>
      </c>
      <c r="T55" s="7">
        <v>0</v>
      </c>
      <c r="U55" s="13"/>
      <c r="V55" s="13"/>
      <c r="W55" s="7">
        <v>2</v>
      </c>
      <c r="X55" s="7">
        <v>0</v>
      </c>
      <c r="Y55" s="13"/>
      <c r="Z55" s="13"/>
      <c r="AA55" s="7">
        <v>3</v>
      </c>
      <c r="AB55" s="7">
        <v>0</v>
      </c>
      <c r="AC55" s="13">
        <v>0</v>
      </c>
      <c r="AD55" s="13">
        <v>0</v>
      </c>
      <c r="AE55" s="7">
        <f t="shared" si="23"/>
        <v>9</v>
      </c>
      <c r="AF55" s="6">
        <f t="shared" si="24"/>
        <v>52</v>
      </c>
      <c r="AG55" s="39"/>
      <c r="AH55" s="62">
        <f t="shared" si="25"/>
        <v>10</v>
      </c>
      <c r="AI55" s="62">
        <f t="shared" si="26"/>
        <v>5</v>
      </c>
      <c r="AJ55" s="62">
        <f t="shared" si="27"/>
        <v>15</v>
      </c>
      <c r="AK55" s="62">
        <f t="shared" si="22"/>
        <v>6</v>
      </c>
      <c r="AL55" s="62"/>
      <c r="AN55" s="14">
        <f t="shared" si="28"/>
        <v>0.42855918402331356</v>
      </c>
      <c r="AO55" s="14">
        <f t="shared" si="29"/>
        <v>0.18749765627929649</v>
      </c>
      <c r="AP55" s="14">
        <f t="shared" si="31"/>
        <v>0.56249296883788946</v>
      </c>
      <c r="AQ55" s="14">
        <f t="shared" si="12"/>
        <v>0.25713551041398813</v>
      </c>
      <c r="AR55" s="14"/>
      <c r="AS55" s="44"/>
      <c r="AT55" s="42">
        <f t="shared" si="13"/>
        <v>1</v>
      </c>
      <c r="AU55" s="42">
        <f t="shared" si="14"/>
        <v>0</v>
      </c>
      <c r="AV55" s="42">
        <f t="shared" si="15"/>
        <v>2</v>
      </c>
      <c r="AW55" s="42">
        <f t="shared" si="16"/>
        <v>1</v>
      </c>
      <c r="AX55" s="42"/>
      <c r="AY55" s="47"/>
      <c r="AZ55" s="42" t="str">
        <f t="shared" si="17"/>
        <v>Weak</v>
      </c>
      <c r="BA55" s="42" t="str">
        <f t="shared" si="18"/>
        <v>Not</v>
      </c>
      <c r="BB55" s="42" t="str">
        <f t="shared" si="19"/>
        <v>Att</v>
      </c>
      <c r="BC55" s="42" t="str">
        <f t="shared" si="20"/>
        <v>Weak</v>
      </c>
      <c r="BD55" s="42"/>
      <c r="BE55"/>
    </row>
    <row r="56" spans="1:57" s="1" customFormat="1" ht="16" x14ac:dyDescent="0.2">
      <c r="A56" s="69">
        <v>222310005101016</v>
      </c>
      <c r="B56" s="18" t="s">
        <v>101</v>
      </c>
      <c r="C56" s="6"/>
      <c r="D56" s="8">
        <v>5.5</v>
      </c>
      <c r="E56" s="9">
        <v>10</v>
      </c>
      <c r="F56" s="10">
        <v>0</v>
      </c>
      <c r="G56" s="53">
        <f t="shared" si="21"/>
        <v>15.5</v>
      </c>
      <c r="H56" s="6">
        <v>7</v>
      </c>
      <c r="I56" s="9">
        <v>0</v>
      </c>
      <c r="J56" s="10"/>
      <c r="K56" s="6"/>
      <c r="L56" s="25"/>
      <c r="M56" s="25"/>
      <c r="N56" s="25"/>
      <c r="O56" s="6"/>
      <c r="P56" s="6"/>
      <c r="Q56" s="6"/>
      <c r="R56" s="7">
        <f t="shared" si="10"/>
        <v>22.5</v>
      </c>
      <c r="S56" s="7">
        <v>3</v>
      </c>
      <c r="T56" s="7">
        <v>0</v>
      </c>
      <c r="U56" s="13">
        <v>0</v>
      </c>
      <c r="V56" s="13">
        <v>0</v>
      </c>
      <c r="W56" s="7">
        <v>2</v>
      </c>
      <c r="X56" s="7">
        <v>0</v>
      </c>
      <c r="Y56" s="13">
        <v>0</v>
      </c>
      <c r="Z56" s="13"/>
      <c r="AA56" s="7"/>
      <c r="AB56" s="7"/>
      <c r="AC56" s="13"/>
      <c r="AD56" s="13"/>
      <c r="AE56" s="7">
        <f t="shared" si="23"/>
        <v>5</v>
      </c>
      <c r="AF56" s="6">
        <f t="shared" si="24"/>
        <v>50</v>
      </c>
      <c r="AG56" s="39"/>
      <c r="AH56" s="62">
        <f t="shared" si="25"/>
        <v>10.5</v>
      </c>
      <c r="AI56" s="62">
        <f t="shared" si="26"/>
        <v>0</v>
      </c>
      <c r="AJ56" s="62">
        <f t="shared" si="27"/>
        <v>17</v>
      </c>
      <c r="AK56" s="62">
        <f t="shared" si="22"/>
        <v>0</v>
      </c>
      <c r="AL56" s="62"/>
      <c r="AN56" s="14">
        <f t="shared" si="28"/>
        <v>0.44998714322447925</v>
      </c>
      <c r="AO56" s="14">
        <f t="shared" si="29"/>
        <v>0</v>
      </c>
      <c r="AP56" s="14">
        <f t="shared" si="31"/>
        <v>0.63749203134960808</v>
      </c>
      <c r="AQ56" s="14">
        <f t="shared" si="12"/>
        <v>0</v>
      </c>
      <c r="AR56" s="14"/>
      <c r="AS56" s="44"/>
      <c r="AT56" s="42">
        <f t="shared" si="13"/>
        <v>1</v>
      </c>
      <c r="AU56" s="42">
        <f t="shared" si="14"/>
        <v>0</v>
      </c>
      <c r="AV56" s="42">
        <f t="shared" si="15"/>
        <v>2</v>
      </c>
      <c r="AW56" s="42">
        <f t="shared" si="16"/>
        <v>0</v>
      </c>
      <c r="AX56" s="42"/>
      <c r="AY56" s="47"/>
      <c r="AZ56" s="42" t="str">
        <f t="shared" si="17"/>
        <v>Weak</v>
      </c>
      <c r="BA56" s="42" t="str">
        <f t="shared" si="18"/>
        <v>Not</v>
      </c>
      <c r="BB56" s="42" t="str">
        <f t="shared" si="19"/>
        <v>Att</v>
      </c>
      <c r="BC56" s="42" t="str">
        <f t="shared" si="20"/>
        <v>Not</v>
      </c>
      <c r="BD56" s="42"/>
      <c r="BE56"/>
    </row>
    <row r="57" spans="1:57" s="1" customFormat="1" ht="16" x14ac:dyDescent="0.2">
      <c r="A57" s="69">
        <v>222310005101017</v>
      </c>
      <c r="B57" s="18" t="s">
        <v>102</v>
      </c>
      <c r="C57" s="6"/>
      <c r="D57" s="8">
        <v>5.5</v>
      </c>
      <c r="E57" s="9">
        <v>10</v>
      </c>
      <c r="F57" s="10">
        <v>0</v>
      </c>
      <c r="G57" s="53">
        <f t="shared" si="21"/>
        <v>15.5</v>
      </c>
      <c r="H57" s="6">
        <v>4</v>
      </c>
      <c r="I57" s="9">
        <v>0</v>
      </c>
      <c r="J57" s="10"/>
      <c r="K57" s="6"/>
      <c r="L57" s="25"/>
      <c r="M57" s="25"/>
      <c r="N57" s="25"/>
      <c r="O57" s="6"/>
      <c r="P57" s="6"/>
      <c r="Q57" s="6"/>
      <c r="R57" s="7">
        <f t="shared" si="10"/>
        <v>19.5</v>
      </c>
      <c r="S57" s="7">
        <v>2</v>
      </c>
      <c r="T57" s="7">
        <v>0</v>
      </c>
      <c r="U57" s="13"/>
      <c r="V57" s="13"/>
      <c r="W57" s="7">
        <v>3</v>
      </c>
      <c r="X57" s="7">
        <v>0</v>
      </c>
      <c r="Y57" s="13"/>
      <c r="Z57" s="13">
        <v>0</v>
      </c>
      <c r="AA57" s="7"/>
      <c r="AB57" s="7">
        <v>0</v>
      </c>
      <c r="AC57" s="13"/>
      <c r="AD57" s="13"/>
      <c r="AE57" s="7">
        <f t="shared" si="23"/>
        <v>5</v>
      </c>
      <c r="AF57" s="6">
        <f t="shared" si="24"/>
        <v>44</v>
      </c>
      <c r="AG57" s="39"/>
      <c r="AH57" s="62">
        <f t="shared" si="25"/>
        <v>10.5</v>
      </c>
      <c r="AI57" s="62">
        <f t="shared" si="26"/>
        <v>0</v>
      </c>
      <c r="AJ57" s="62">
        <f t="shared" si="27"/>
        <v>14</v>
      </c>
      <c r="AK57" s="62">
        <f t="shared" si="22"/>
        <v>0</v>
      </c>
      <c r="AL57" s="62"/>
      <c r="AN57" s="14">
        <f t="shared" si="28"/>
        <v>0.44998714322447925</v>
      </c>
      <c r="AO57" s="14">
        <f t="shared" si="29"/>
        <v>0</v>
      </c>
      <c r="AP57" s="14">
        <f t="shared" si="31"/>
        <v>0.52499343758203021</v>
      </c>
      <c r="AQ57" s="14">
        <f t="shared" si="12"/>
        <v>0</v>
      </c>
      <c r="AR57" s="14"/>
      <c r="AS57" s="44"/>
      <c r="AT57" s="42">
        <f t="shared" si="13"/>
        <v>1</v>
      </c>
      <c r="AU57" s="42">
        <f t="shared" si="14"/>
        <v>0</v>
      </c>
      <c r="AV57" s="42">
        <f t="shared" si="15"/>
        <v>2</v>
      </c>
      <c r="AW57" s="42">
        <f t="shared" si="16"/>
        <v>0</v>
      </c>
      <c r="AX57" s="42"/>
      <c r="AY57" s="47"/>
      <c r="AZ57" s="42" t="str">
        <f t="shared" si="17"/>
        <v>Weak</v>
      </c>
      <c r="BA57" s="42" t="str">
        <f t="shared" si="18"/>
        <v>Not</v>
      </c>
      <c r="BB57" s="42" t="str">
        <f t="shared" si="19"/>
        <v>Att</v>
      </c>
      <c r="BC57" s="42" t="str">
        <f t="shared" si="20"/>
        <v>Not</v>
      </c>
      <c r="BD57" s="42"/>
      <c r="BE57"/>
    </row>
    <row r="58" spans="1:57" s="1" customFormat="1" ht="16" x14ac:dyDescent="0.2">
      <c r="A58" s="69">
        <v>222310005101018</v>
      </c>
      <c r="B58" s="18" t="s">
        <v>103</v>
      </c>
      <c r="C58" s="6"/>
      <c r="D58" s="8">
        <v>6</v>
      </c>
      <c r="E58" s="9">
        <v>9</v>
      </c>
      <c r="F58" s="10" t="s">
        <v>60</v>
      </c>
      <c r="G58" s="53">
        <f t="shared" si="21"/>
        <v>15</v>
      </c>
      <c r="H58" s="6">
        <v>4</v>
      </c>
      <c r="I58" s="9">
        <v>7</v>
      </c>
      <c r="J58" s="10"/>
      <c r="K58" s="6"/>
      <c r="L58" s="25"/>
      <c r="M58" s="25"/>
      <c r="N58" s="25"/>
      <c r="O58" s="6"/>
      <c r="P58" s="6"/>
      <c r="Q58" s="6"/>
      <c r="R58" s="7">
        <f t="shared" si="10"/>
        <v>26</v>
      </c>
      <c r="S58" s="7">
        <v>8</v>
      </c>
      <c r="T58" s="7"/>
      <c r="U58" s="13">
        <v>4</v>
      </c>
      <c r="V58" s="13">
        <v>5</v>
      </c>
      <c r="W58" s="7">
        <v>5</v>
      </c>
      <c r="X58" s="7">
        <v>1.5</v>
      </c>
      <c r="Y58" s="13"/>
      <c r="Z58" s="13"/>
      <c r="AA58" s="7"/>
      <c r="AB58" s="7">
        <v>0</v>
      </c>
      <c r="AC58" s="13"/>
      <c r="AD58" s="13"/>
      <c r="AE58" s="7">
        <f t="shared" si="23"/>
        <v>23.5</v>
      </c>
      <c r="AF58" s="6">
        <f t="shared" si="24"/>
        <v>68.5</v>
      </c>
      <c r="AG58" s="39"/>
      <c r="AH58" s="62">
        <f t="shared" si="25"/>
        <v>23</v>
      </c>
      <c r="AI58" s="62">
        <f t="shared" si="26"/>
        <v>13.5</v>
      </c>
      <c r="AJ58" s="62">
        <f t="shared" si="27"/>
        <v>13</v>
      </c>
      <c r="AK58" s="62">
        <f t="shared" si="22"/>
        <v>0</v>
      </c>
      <c r="AL58" s="62"/>
      <c r="AN58" s="14">
        <f t="shared" si="28"/>
        <v>0.98568612325362115</v>
      </c>
      <c r="AO58" s="14">
        <f t="shared" si="29"/>
        <v>0.50624367195410058</v>
      </c>
      <c r="AP58" s="14">
        <f t="shared" si="31"/>
        <v>0.4874939063261709</v>
      </c>
      <c r="AQ58" s="14">
        <f t="shared" si="12"/>
        <v>0</v>
      </c>
      <c r="AR58" s="14"/>
      <c r="AS58" s="44"/>
      <c r="AT58" s="42">
        <f t="shared" si="13"/>
        <v>2</v>
      </c>
      <c r="AU58" s="42">
        <f t="shared" si="14"/>
        <v>2</v>
      </c>
      <c r="AV58" s="42">
        <f t="shared" si="15"/>
        <v>1</v>
      </c>
      <c r="AW58" s="42">
        <f t="shared" si="16"/>
        <v>0</v>
      </c>
      <c r="AX58" s="42"/>
      <c r="AY58" s="47"/>
      <c r="AZ58" s="42" t="str">
        <f t="shared" si="17"/>
        <v>Att</v>
      </c>
      <c r="BA58" s="42" t="str">
        <f t="shared" si="18"/>
        <v>Att</v>
      </c>
      <c r="BB58" s="42" t="str">
        <f t="shared" si="19"/>
        <v>Weak</v>
      </c>
      <c r="BC58" s="42" t="str">
        <f t="shared" si="20"/>
        <v>Not</v>
      </c>
      <c r="BD58" s="42"/>
      <c r="BE58"/>
    </row>
    <row r="59" spans="1:57" s="1" customFormat="1" ht="16" x14ac:dyDescent="0.2">
      <c r="A59" s="69">
        <v>222310005101019</v>
      </c>
      <c r="B59" s="18" t="s">
        <v>104</v>
      </c>
      <c r="C59" s="6"/>
      <c r="D59" s="8">
        <v>3.5</v>
      </c>
      <c r="E59" s="9">
        <v>9</v>
      </c>
      <c r="F59" s="10">
        <v>3</v>
      </c>
      <c r="G59" s="53">
        <f t="shared" si="21"/>
        <v>12.5</v>
      </c>
      <c r="H59" s="6">
        <v>9</v>
      </c>
      <c r="I59" s="9">
        <v>0</v>
      </c>
      <c r="J59" s="10"/>
      <c r="K59" s="6"/>
      <c r="L59" s="25"/>
      <c r="M59" s="25"/>
      <c r="N59" s="25"/>
      <c r="O59" s="6"/>
      <c r="P59" s="6"/>
      <c r="Q59" s="6"/>
      <c r="R59" s="7">
        <f t="shared" si="10"/>
        <v>21.5</v>
      </c>
      <c r="S59" s="7">
        <v>3</v>
      </c>
      <c r="T59" s="7"/>
      <c r="U59" s="13">
        <v>0</v>
      </c>
      <c r="V59" s="13">
        <v>0</v>
      </c>
      <c r="W59" s="7">
        <v>7</v>
      </c>
      <c r="X59" s="7">
        <v>0</v>
      </c>
      <c r="Y59" s="13"/>
      <c r="Z59" s="13"/>
      <c r="AA59" s="7"/>
      <c r="AB59" s="7"/>
      <c r="AC59" s="13"/>
      <c r="AD59" s="13">
        <v>4</v>
      </c>
      <c r="AE59" s="7">
        <f t="shared" si="23"/>
        <v>14</v>
      </c>
      <c r="AF59" s="6">
        <f t="shared" si="24"/>
        <v>57</v>
      </c>
      <c r="AG59" s="39"/>
      <c r="AH59" s="62">
        <f t="shared" si="25"/>
        <v>13.5</v>
      </c>
      <c r="AI59" s="62">
        <f t="shared" si="26"/>
        <v>0</v>
      </c>
      <c r="AJ59" s="62">
        <f t="shared" si="27"/>
        <v>18</v>
      </c>
      <c r="AK59" s="62">
        <f t="shared" si="22"/>
        <v>7</v>
      </c>
      <c r="AL59" s="62"/>
      <c r="AN59" s="14">
        <f t="shared" si="28"/>
        <v>0.57855489843147334</v>
      </c>
      <c r="AO59" s="14">
        <f t="shared" si="29"/>
        <v>0</v>
      </c>
      <c r="AP59" s="14">
        <f t="shared" si="31"/>
        <v>0.67499156260546744</v>
      </c>
      <c r="AQ59" s="14">
        <f t="shared" si="12"/>
        <v>0.29999142881631952</v>
      </c>
      <c r="AR59" s="14"/>
      <c r="AS59" s="44"/>
      <c r="AT59" s="42">
        <f t="shared" si="13"/>
        <v>2</v>
      </c>
      <c r="AU59" s="42">
        <f t="shared" si="14"/>
        <v>0</v>
      </c>
      <c r="AV59" s="42">
        <f t="shared" si="15"/>
        <v>2</v>
      </c>
      <c r="AW59" s="42">
        <f t="shared" si="16"/>
        <v>1</v>
      </c>
      <c r="AX59" s="42"/>
      <c r="AY59" s="47"/>
      <c r="AZ59" s="42" t="str">
        <f t="shared" si="17"/>
        <v>Att</v>
      </c>
      <c r="BA59" s="42" t="str">
        <f t="shared" si="18"/>
        <v>Not</v>
      </c>
      <c r="BB59" s="42" t="str">
        <f t="shared" si="19"/>
        <v>Att</v>
      </c>
      <c r="BC59" s="42" t="str">
        <f t="shared" si="20"/>
        <v>Weak</v>
      </c>
      <c r="BD59" s="42"/>
      <c r="BE59"/>
    </row>
    <row r="60" spans="1:57" s="1" customFormat="1" ht="16" x14ac:dyDescent="0.2">
      <c r="A60" s="69">
        <v>222310005101020</v>
      </c>
      <c r="B60" s="18" t="s">
        <v>105</v>
      </c>
      <c r="C60" s="6"/>
      <c r="D60" s="8">
        <v>4</v>
      </c>
      <c r="E60" s="9">
        <v>9</v>
      </c>
      <c r="F60" s="10">
        <v>0</v>
      </c>
      <c r="G60" s="53">
        <f t="shared" si="21"/>
        <v>13</v>
      </c>
      <c r="H60" s="6">
        <v>4</v>
      </c>
      <c r="I60" s="9">
        <v>1</v>
      </c>
      <c r="J60" s="10"/>
      <c r="K60" s="6"/>
      <c r="L60" s="25"/>
      <c r="M60" s="25"/>
      <c r="N60" s="25"/>
      <c r="O60" s="6"/>
      <c r="P60" s="6"/>
      <c r="Q60" s="6"/>
      <c r="R60" s="7">
        <f t="shared" si="10"/>
        <v>18</v>
      </c>
      <c r="S60" s="7">
        <v>4</v>
      </c>
      <c r="T60" s="7"/>
      <c r="U60" s="13"/>
      <c r="V60" s="13"/>
      <c r="W60" s="7">
        <v>7</v>
      </c>
      <c r="X60" s="7"/>
      <c r="Y60" s="13"/>
      <c r="Z60" s="13"/>
      <c r="AA60" s="7">
        <v>0</v>
      </c>
      <c r="AB60" s="7">
        <v>3</v>
      </c>
      <c r="AC60" s="13">
        <v>2</v>
      </c>
      <c r="AD60" s="13">
        <v>0</v>
      </c>
      <c r="AE60" s="7">
        <f t="shared" si="23"/>
        <v>16</v>
      </c>
      <c r="AF60" s="6">
        <f t="shared" si="24"/>
        <v>51</v>
      </c>
      <c r="AG60" s="39"/>
      <c r="AH60" s="62">
        <f t="shared" si="25"/>
        <v>15</v>
      </c>
      <c r="AI60" s="62">
        <f t="shared" si="26"/>
        <v>3</v>
      </c>
      <c r="AJ60" s="62">
        <f t="shared" si="27"/>
        <v>16</v>
      </c>
      <c r="AK60" s="62">
        <f t="shared" si="22"/>
        <v>0</v>
      </c>
      <c r="AL60" s="62"/>
      <c r="AN60" s="14">
        <f t="shared" si="28"/>
        <v>0.64283877603497031</v>
      </c>
      <c r="AO60" s="14">
        <f t="shared" si="29"/>
        <v>0.1124985937675779</v>
      </c>
      <c r="AP60" s="14">
        <f t="shared" si="31"/>
        <v>0.59999250009374883</v>
      </c>
      <c r="AQ60" s="14">
        <f t="shared" si="12"/>
        <v>0</v>
      </c>
      <c r="AR60" s="14"/>
      <c r="AS60" s="44"/>
      <c r="AT60" s="42">
        <f t="shared" si="13"/>
        <v>2</v>
      </c>
      <c r="AU60" s="42">
        <f t="shared" si="14"/>
        <v>0</v>
      </c>
      <c r="AV60" s="42">
        <f t="shared" si="15"/>
        <v>2</v>
      </c>
      <c r="AW60" s="42">
        <f t="shared" si="16"/>
        <v>0</v>
      </c>
      <c r="AX60" s="42"/>
      <c r="AY60" s="47"/>
      <c r="AZ60" s="42" t="str">
        <f t="shared" si="17"/>
        <v>Att</v>
      </c>
      <c r="BA60" s="42" t="str">
        <f t="shared" si="18"/>
        <v>Not</v>
      </c>
      <c r="BB60" s="42" t="str">
        <f t="shared" si="19"/>
        <v>Att</v>
      </c>
      <c r="BC60" s="42" t="str">
        <f t="shared" si="20"/>
        <v>Not</v>
      </c>
      <c r="BD60" s="42"/>
      <c r="BE60"/>
    </row>
    <row r="61" spans="1:57" s="1" customFormat="1" ht="16" x14ac:dyDescent="0.2">
      <c r="A61" s="69">
        <v>222310005101021</v>
      </c>
      <c r="B61" s="18" t="s">
        <v>106</v>
      </c>
      <c r="C61" s="6"/>
      <c r="D61" s="8">
        <v>2</v>
      </c>
      <c r="E61" s="9">
        <v>5</v>
      </c>
      <c r="F61" s="10">
        <v>0</v>
      </c>
      <c r="G61" s="53">
        <f t="shared" si="21"/>
        <v>7</v>
      </c>
      <c r="H61" s="6">
        <v>9</v>
      </c>
      <c r="I61" s="9">
        <v>2.5</v>
      </c>
      <c r="J61" s="10"/>
      <c r="K61" s="6"/>
      <c r="L61" s="25"/>
      <c r="M61" s="25"/>
      <c r="N61" s="25"/>
      <c r="O61" s="6"/>
      <c r="P61" s="6"/>
      <c r="Q61" s="6"/>
      <c r="R61" s="7">
        <f t="shared" si="10"/>
        <v>18.5</v>
      </c>
      <c r="S61" s="7">
        <v>4</v>
      </c>
      <c r="T61" s="7">
        <v>0</v>
      </c>
      <c r="U61" s="13"/>
      <c r="V61" s="13"/>
      <c r="W61" s="7">
        <v>2</v>
      </c>
      <c r="X61" s="7">
        <v>0</v>
      </c>
      <c r="Y61" s="13">
        <v>1</v>
      </c>
      <c r="Z61" s="13">
        <v>0</v>
      </c>
      <c r="AA61" s="7"/>
      <c r="AB61" s="7">
        <v>3</v>
      </c>
      <c r="AC61" s="13"/>
      <c r="AD61" s="13"/>
      <c r="AE61" s="7">
        <f t="shared" si="23"/>
        <v>10</v>
      </c>
      <c r="AF61" s="6">
        <f t="shared" si="24"/>
        <v>44.5</v>
      </c>
      <c r="AG61" s="39"/>
      <c r="AH61" s="62">
        <f t="shared" si="25"/>
        <v>8</v>
      </c>
      <c r="AI61" s="62">
        <f t="shared" si="26"/>
        <v>2.5</v>
      </c>
      <c r="AJ61" s="62">
        <f t="shared" si="27"/>
        <v>17</v>
      </c>
      <c r="AK61" s="62">
        <f t="shared" si="22"/>
        <v>1</v>
      </c>
      <c r="AL61" s="62"/>
      <c r="AN61" s="14">
        <f t="shared" si="28"/>
        <v>0.34284734721865084</v>
      </c>
      <c r="AO61" s="14">
        <f t="shared" si="29"/>
        <v>9.3748828139648244E-2</v>
      </c>
      <c r="AP61" s="14">
        <f t="shared" si="31"/>
        <v>0.63749203134960808</v>
      </c>
      <c r="AQ61" s="14">
        <f t="shared" si="12"/>
        <v>4.2855918402331356E-2</v>
      </c>
      <c r="AR61" s="14"/>
      <c r="AS61" s="44"/>
      <c r="AT61" s="42">
        <f t="shared" si="13"/>
        <v>1</v>
      </c>
      <c r="AU61" s="42">
        <f t="shared" si="14"/>
        <v>0</v>
      </c>
      <c r="AV61" s="42">
        <f t="shared" si="15"/>
        <v>2</v>
      </c>
      <c r="AW61" s="42">
        <f t="shared" si="16"/>
        <v>0</v>
      </c>
      <c r="AX61" s="42"/>
      <c r="AY61" s="47"/>
      <c r="AZ61" s="42" t="str">
        <f t="shared" si="17"/>
        <v>Weak</v>
      </c>
      <c r="BA61" s="42" t="str">
        <f t="shared" si="18"/>
        <v>Not</v>
      </c>
      <c r="BB61" s="42" t="str">
        <f t="shared" si="19"/>
        <v>Att</v>
      </c>
      <c r="BC61" s="42" t="str">
        <f>IF(AW61=2,"Att", (IF(AW61=0,"Not","Weak")))</f>
        <v>Not</v>
      </c>
      <c r="BD61" s="42"/>
      <c r="BE61"/>
    </row>
    <row r="62" spans="1:57" s="1" customFormat="1" ht="16" x14ac:dyDescent="0.2">
      <c r="A62" s="69">
        <v>222310005101023</v>
      </c>
      <c r="B62" s="18" t="s">
        <v>107</v>
      </c>
      <c r="C62" s="6"/>
      <c r="D62" s="20">
        <v>3.5</v>
      </c>
      <c r="E62" s="22">
        <v>8</v>
      </c>
      <c r="F62" s="10">
        <v>0</v>
      </c>
      <c r="G62" s="53">
        <f t="shared" si="21"/>
        <v>11.5</v>
      </c>
      <c r="H62" s="21">
        <v>8</v>
      </c>
      <c r="I62" s="22">
        <v>1</v>
      </c>
      <c r="J62" s="23"/>
      <c r="K62" s="21"/>
      <c r="L62" s="26"/>
      <c r="M62" s="26"/>
      <c r="N62" s="26"/>
      <c r="O62" s="21"/>
      <c r="P62" s="21"/>
      <c r="Q62" s="21"/>
      <c r="R62" s="7">
        <f t="shared" si="10"/>
        <v>20.5</v>
      </c>
      <c r="S62" s="15">
        <v>4</v>
      </c>
      <c r="T62" s="15">
        <v>0</v>
      </c>
      <c r="U62" s="24"/>
      <c r="V62" s="24"/>
      <c r="W62" s="15">
        <v>2</v>
      </c>
      <c r="X62" s="15">
        <v>0</v>
      </c>
      <c r="Y62" s="24">
        <v>4</v>
      </c>
      <c r="Z62" s="24">
        <v>0</v>
      </c>
      <c r="AA62" s="15"/>
      <c r="AB62" s="15"/>
      <c r="AC62" s="24">
        <v>0</v>
      </c>
      <c r="AD62" s="24">
        <v>0</v>
      </c>
      <c r="AE62" s="7">
        <f t="shared" si="23"/>
        <v>10</v>
      </c>
      <c r="AF62" s="6">
        <f t="shared" si="24"/>
        <v>50</v>
      </c>
      <c r="AG62" s="39"/>
      <c r="AH62" s="62">
        <f t="shared" si="25"/>
        <v>9.5</v>
      </c>
      <c r="AI62" s="62">
        <f t="shared" si="26"/>
        <v>1</v>
      </c>
      <c r="AJ62" s="62">
        <f t="shared" si="27"/>
        <v>16</v>
      </c>
      <c r="AK62" s="62">
        <f t="shared" si="22"/>
        <v>4</v>
      </c>
      <c r="AL62" s="62"/>
      <c r="AN62" s="14">
        <f t="shared" si="28"/>
        <v>0.40713122482214786</v>
      </c>
      <c r="AO62" s="14">
        <f t="shared" si="29"/>
        <v>3.7499531255859302E-2</v>
      </c>
      <c r="AP62" s="14">
        <f t="shared" si="31"/>
        <v>0.59999250009374883</v>
      </c>
      <c r="AQ62" s="14">
        <f t="shared" si="12"/>
        <v>0.17142367360932542</v>
      </c>
      <c r="AR62" s="14"/>
      <c r="AS62" s="44"/>
      <c r="AT62" s="42">
        <f t="shared" si="13"/>
        <v>1</v>
      </c>
      <c r="AU62" s="42">
        <f t="shared" si="14"/>
        <v>0</v>
      </c>
      <c r="AV62" s="42">
        <f t="shared" si="15"/>
        <v>2</v>
      </c>
      <c r="AW62" s="42">
        <f>IF((AQ62)&gt;=50%, 2, (IF((AQ62)&lt;25%, 0, 1)))</f>
        <v>0</v>
      </c>
      <c r="AX62" s="42"/>
      <c r="AY62" s="47"/>
      <c r="AZ62" s="42" t="str">
        <f t="shared" si="17"/>
        <v>Weak</v>
      </c>
      <c r="BA62" s="42" t="str">
        <f t="shared" si="18"/>
        <v>Not</v>
      </c>
      <c r="BB62" s="42" t="str">
        <f t="shared" si="19"/>
        <v>Att</v>
      </c>
      <c r="BC62" s="42" t="str">
        <f t="shared" si="20"/>
        <v>Not</v>
      </c>
      <c r="BD62" s="42"/>
      <c r="BE62"/>
    </row>
    <row r="63" spans="1:57" s="1" customFormat="1" ht="16" x14ac:dyDescent="0.2">
      <c r="A63" s="69">
        <v>222310005101024</v>
      </c>
      <c r="B63" s="19" t="s">
        <v>108</v>
      </c>
      <c r="C63" s="6"/>
      <c r="D63" s="6">
        <v>6</v>
      </c>
      <c r="E63" s="6">
        <v>8</v>
      </c>
      <c r="F63" s="6">
        <v>0</v>
      </c>
      <c r="G63" s="53">
        <f t="shared" si="21"/>
        <v>14</v>
      </c>
      <c r="H63" s="6">
        <v>8</v>
      </c>
      <c r="I63" s="6">
        <v>2.5</v>
      </c>
      <c r="J63" s="6"/>
      <c r="K63" s="6"/>
      <c r="L63" s="25"/>
      <c r="M63" s="25"/>
      <c r="N63" s="25"/>
      <c r="O63" s="6"/>
      <c r="P63" s="6"/>
      <c r="Q63" s="6"/>
      <c r="R63" s="7">
        <f t="shared" si="10"/>
        <v>24.5</v>
      </c>
      <c r="S63" s="6"/>
      <c r="T63" s="6"/>
      <c r="U63" s="30">
        <v>3</v>
      </c>
      <c r="V63" s="30">
        <v>0</v>
      </c>
      <c r="W63" s="6">
        <v>5</v>
      </c>
      <c r="X63" s="6"/>
      <c r="Y63" s="30"/>
      <c r="Z63" s="30"/>
      <c r="AA63" s="6">
        <v>3.5</v>
      </c>
      <c r="AB63" s="6">
        <v>0</v>
      </c>
      <c r="AC63" s="30">
        <v>2</v>
      </c>
      <c r="AD63" s="30">
        <v>4.5</v>
      </c>
      <c r="AE63" s="7">
        <f t="shared" si="23"/>
        <v>18</v>
      </c>
      <c r="AF63" s="6">
        <f t="shared" si="24"/>
        <v>64.5</v>
      </c>
      <c r="AG63" s="39"/>
      <c r="AH63" s="62">
        <f t="shared" si="25"/>
        <v>14</v>
      </c>
      <c r="AI63" s="62">
        <f t="shared" si="26"/>
        <v>4.5</v>
      </c>
      <c r="AJ63" s="62">
        <f t="shared" si="27"/>
        <v>16</v>
      </c>
      <c r="AK63" s="62">
        <f t="shared" si="22"/>
        <v>8</v>
      </c>
      <c r="AL63" s="62"/>
      <c r="AN63" s="14">
        <f t="shared" si="28"/>
        <v>0.59998285763263903</v>
      </c>
      <c r="AO63" s="14">
        <f t="shared" si="29"/>
        <v>0.16874789065136686</v>
      </c>
      <c r="AP63" s="14">
        <f t="shared" si="31"/>
        <v>0.59999250009374883</v>
      </c>
      <c r="AQ63" s="14">
        <f t="shared" si="12"/>
        <v>0.34284734721865084</v>
      </c>
      <c r="AR63" s="14"/>
      <c r="AS63" s="44"/>
      <c r="AT63" s="42">
        <f t="shared" si="13"/>
        <v>2</v>
      </c>
      <c r="AU63" s="42">
        <f t="shared" si="14"/>
        <v>0</v>
      </c>
      <c r="AV63" s="42">
        <f t="shared" si="15"/>
        <v>2</v>
      </c>
      <c r="AW63" s="42">
        <f t="shared" si="16"/>
        <v>1</v>
      </c>
      <c r="AX63" s="42"/>
      <c r="AY63" s="47"/>
      <c r="AZ63" s="42" t="str">
        <f t="shared" si="17"/>
        <v>Att</v>
      </c>
      <c r="BA63" s="42" t="str">
        <f t="shared" si="18"/>
        <v>Not</v>
      </c>
      <c r="BB63" s="42" t="str">
        <f t="shared" si="19"/>
        <v>Att</v>
      </c>
      <c r="BC63" s="42" t="str">
        <f t="shared" si="20"/>
        <v>Weak</v>
      </c>
      <c r="BD63" s="42"/>
      <c r="BE63"/>
    </row>
    <row r="64" spans="1:57" ht="16" x14ac:dyDescent="0.2">
      <c r="A64" s="69">
        <v>222310005101025</v>
      </c>
      <c r="B64" s="19" t="s">
        <v>109</v>
      </c>
      <c r="C64" s="6"/>
      <c r="D64" s="6">
        <v>5</v>
      </c>
      <c r="E64" s="6">
        <v>7</v>
      </c>
      <c r="F64" s="6">
        <v>0</v>
      </c>
      <c r="G64" s="53">
        <f t="shared" si="21"/>
        <v>12</v>
      </c>
      <c r="H64" s="6">
        <v>6</v>
      </c>
      <c r="I64" s="6">
        <v>2.5</v>
      </c>
      <c r="J64" s="6"/>
      <c r="K64" s="6"/>
      <c r="L64" s="25"/>
      <c r="M64" s="25"/>
      <c r="N64" s="25"/>
      <c r="O64" s="6"/>
      <c r="P64" s="6"/>
      <c r="Q64" s="6"/>
      <c r="R64" s="7">
        <f t="shared" si="10"/>
        <v>20.5</v>
      </c>
      <c r="S64" s="6">
        <v>4</v>
      </c>
      <c r="T64" s="6">
        <v>0</v>
      </c>
      <c r="U64" s="30">
        <v>0</v>
      </c>
      <c r="V64" s="30"/>
      <c r="W64" s="6">
        <v>5</v>
      </c>
      <c r="X64" s="6"/>
      <c r="Y64" s="30">
        <v>0</v>
      </c>
      <c r="Z64" s="30">
        <v>2.5</v>
      </c>
      <c r="AA64" s="6">
        <v>3</v>
      </c>
      <c r="AB64" s="6">
        <v>3</v>
      </c>
      <c r="AC64" s="30"/>
      <c r="AD64" s="30"/>
      <c r="AE64" s="7">
        <f t="shared" si="23"/>
        <v>17.5</v>
      </c>
      <c r="AF64" s="6">
        <f t="shared" si="24"/>
        <v>56</v>
      </c>
      <c r="AG64" s="39"/>
      <c r="AH64" s="62">
        <f t="shared" si="25"/>
        <v>14</v>
      </c>
      <c r="AI64" s="62">
        <f t="shared" si="26"/>
        <v>2.5</v>
      </c>
      <c r="AJ64" s="62">
        <f t="shared" si="27"/>
        <v>18.5</v>
      </c>
      <c r="AK64" s="62">
        <f t="shared" si="22"/>
        <v>3</v>
      </c>
      <c r="AL64" s="62"/>
      <c r="AN64" s="14">
        <f t="shared" si="28"/>
        <v>0.59998285763263903</v>
      </c>
      <c r="AO64" s="14">
        <f t="shared" si="29"/>
        <v>9.3748828139648244E-2</v>
      </c>
      <c r="AP64" s="14">
        <f t="shared" si="31"/>
        <v>0.69374132823339707</v>
      </c>
      <c r="AQ64" s="14">
        <f>MIN(SUMIF($D$14:$AD$14,I$6,$D64:$AD64)/AQ$15, 100%)</f>
        <v>0.12856775520699407</v>
      </c>
      <c r="AR64" s="14"/>
      <c r="AS64" s="44"/>
      <c r="AT64" s="42">
        <f t="shared" si="13"/>
        <v>2</v>
      </c>
      <c r="AU64" s="42">
        <f t="shared" si="14"/>
        <v>0</v>
      </c>
      <c r="AV64" s="42">
        <f t="shared" si="15"/>
        <v>2</v>
      </c>
      <c r="AW64" s="42">
        <f t="shared" si="16"/>
        <v>0</v>
      </c>
      <c r="AX64" s="42"/>
      <c r="AY64" s="47"/>
      <c r="AZ64" s="42" t="str">
        <f t="shared" si="17"/>
        <v>Att</v>
      </c>
      <c r="BA64" s="42" t="str">
        <f t="shared" si="18"/>
        <v>Not</v>
      </c>
      <c r="BB64" s="42" t="str">
        <f t="shared" si="19"/>
        <v>Att</v>
      </c>
      <c r="BC64" s="42" t="str">
        <f t="shared" si="20"/>
        <v>Not</v>
      </c>
      <c r="BD64" s="42"/>
    </row>
    <row r="65" spans="1:57" ht="16" x14ac:dyDescent="0.2">
      <c r="A65" s="69">
        <v>222310005101026</v>
      </c>
      <c r="B65" s="19" t="s">
        <v>110</v>
      </c>
      <c r="C65" s="6"/>
      <c r="D65" s="7">
        <v>6</v>
      </c>
      <c r="E65" s="7">
        <v>10</v>
      </c>
      <c r="F65" s="7" t="s">
        <v>60</v>
      </c>
      <c r="G65" s="53">
        <f t="shared" si="21"/>
        <v>16</v>
      </c>
      <c r="H65" s="7">
        <v>9</v>
      </c>
      <c r="I65" s="7">
        <v>5</v>
      </c>
      <c r="J65" s="7"/>
      <c r="K65" s="7"/>
      <c r="L65" s="27"/>
      <c r="M65" s="27"/>
      <c r="N65" s="27"/>
      <c r="O65" s="7"/>
      <c r="P65" s="7"/>
      <c r="Q65" s="7"/>
      <c r="R65" s="7">
        <f t="shared" si="10"/>
        <v>30</v>
      </c>
      <c r="S65" s="7">
        <v>4</v>
      </c>
      <c r="T65" s="7"/>
      <c r="U65" s="13">
        <v>5</v>
      </c>
      <c r="V65" s="13">
        <v>0</v>
      </c>
      <c r="W65" s="7">
        <v>5</v>
      </c>
      <c r="X65" s="7"/>
      <c r="Y65" s="13">
        <v>0</v>
      </c>
      <c r="Z65" s="13">
        <v>0</v>
      </c>
      <c r="AA65" s="7"/>
      <c r="AB65" s="7"/>
      <c r="AC65" s="13"/>
      <c r="AD65" s="13"/>
      <c r="AE65" s="7">
        <f t="shared" si="23"/>
        <v>14</v>
      </c>
      <c r="AF65" s="6">
        <f t="shared" si="24"/>
        <v>69</v>
      </c>
      <c r="AG65" s="39"/>
      <c r="AH65" s="62">
        <f t="shared" si="25"/>
        <v>20</v>
      </c>
      <c r="AI65" s="62">
        <f t="shared" si="26"/>
        <v>5</v>
      </c>
      <c r="AJ65" s="62">
        <f t="shared" si="27"/>
        <v>19</v>
      </c>
      <c r="AK65" s="62">
        <f t="shared" si="22"/>
        <v>0</v>
      </c>
      <c r="AL65" s="62"/>
      <c r="AM65" s="4"/>
      <c r="AN65" s="14">
        <f t="shared" si="28"/>
        <v>0.85711836804662711</v>
      </c>
      <c r="AO65" s="14">
        <f t="shared" si="29"/>
        <v>0.18749765627929649</v>
      </c>
      <c r="AP65" s="14">
        <f t="shared" si="31"/>
        <v>0.7124910938613267</v>
      </c>
      <c r="AQ65" s="14">
        <f t="shared" si="12"/>
        <v>0</v>
      </c>
      <c r="AR65" s="14"/>
      <c r="AS65" s="44"/>
      <c r="AT65" s="42">
        <f t="shared" si="13"/>
        <v>2</v>
      </c>
      <c r="AU65" s="42">
        <f t="shared" si="14"/>
        <v>0</v>
      </c>
      <c r="AV65" s="42">
        <f t="shared" si="15"/>
        <v>2</v>
      </c>
      <c r="AW65" s="42">
        <f t="shared" si="16"/>
        <v>0</v>
      </c>
      <c r="AX65" s="42"/>
      <c r="AY65" s="47"/>
      <c r="AZ65" s="42" t="str">
        <f t="shared" si="17"/>
        <v>Att</v>
      </c>
      <c r="BA65" s="42" t="str">
        <f t="shared" si="18"/>
        <v>Not</v>
      </c>
      <c r="BB65" s="42" t="str">
        <f t="shared" si="19"/>
        <v>Att</v>
      </c>
      <c r="BC65" s="42" t="str">
        <f t="shared" si="20"/>
        <v>Not</v>
      </c>
      <c r="BD65" s="42"/>
      <c r="BE65" s="5"/>
    </row>
    <row r="66" spans="1:57" ht="16" x14ac:dyDescent="0.2">
      <c r="A66" s="69">
        <v>222310005101028</v>
      </c>
      <c r="B66" s="19" t="s">
        <v>111</v>
      </c>
      <c r="C66" s="6"/>
      <c r="D66" s="6">
        <v>6</v>
      </c>
      <c r="E66" s="6" t="s">
        <v>60</v>
      </c>
      <c r="F66" s="6">
        <v>2</v>
      </c>
      <c r="G66" s="53">
        <f t="shared" si="21"/>
        <v>8</v>
      </c>
      <c r="H66" s="6">
        <v>10</v>
      </c>
      <c r="I66" s="6">
        <v>8</v>
      </c>
      <c r="J66" s="6"/>
      <c r="K66" s="6"/>
      <c r="L66" s="25"/>
      <c r="M66" s="25"/>
      <c r="N66" s="25"/>
      <c r="O66" s="6"/>
      <c r="P66" s="6"/>
      <c r="Q66" s="6"/>
      <c r="R66" s="7">
        <f t="shared" si="10"/>
        <v>26</v>
      </c>
      <c r="S66" s="6"/>
      <c r="T66" s="6"/>
      <c r="U66" s="30"/>
      <c r="V66" s="30"/>
      <c r="W66" s="6">
        <v>5</v>
      </c>
      <c r="X66" s="6">
        <v>1.5</v>
      </c>
      <c r="Y66" s="30">
        <v>3</v>
      </c>
      <c r="Z66" s="30">
        <v>2</v>
      </c>
      <c r="AA66" s="6">
        <v>4.5</v>
      </c>
      <c r="AB66" s="6">
        <v>2</v>
      </c>
      <c r="AC66" s="30">
        <v>2</v>
      </c>
      <c r="AD66" s="30">
        <v>7.5</v>
      </c>
      <c r="AE66" s="7">
        <f t="shared" si="23"/>
        <v>27.5</v>
      </c>
      <c r="AF66" s="6">
        <f t="shared" si="24"/>
        <v>71.5</v>
      </c>
      <c r="AG66" s="39"/>
      <c r="AH66" s="62">
        <f t="shared" si="25"/>
        <v>11</v>
      </c>
      <c r="AI66" s="62">
        <f t="shared" si="26"/>
        <v>11.5</v>
      </c>
      <c r="AJ66" s="62">
        <f t="shared" si="27"/>
        <v>14</v>
      </c>
      <c r="AK66" s="62">
        <f t="shared" si="22"/>
        <v>17</v>
      </c>
      <c r="AL66" s="62"/>
      <c r="AN66" s="14">
        <f t="shared" si="28"/>
        <v>0.47141510242564494</v>
      </c>
      <c r="AO66" s="14">
        <f t="shared" si="29"/>
        <v>0.43124460944238197</v>
      </c>
      <c r="AP66" s="14">
        <f t="shared" si="31"/>
        <v>0.52499343758203021</v>
      </c>
      <c r="AQ66" s="14">
        <f t="shared" si="12"/>
        <v>0.72855061283963307</v>
      </c>
      <c r="AR66" s="14"/>
      <c r="AS66" s="44"/>
      <c r="AT66" s="42">
        <f t="shared" si="13"/>
        <v>1</v>
      </c>
      <c r="AU66" s="42">
        <f t="shared" si="14"/>
        <v>1</v>
      </c>
      <c r="AV66" s="42">
        <f t="shared" si="15"/>
        <v>2</v>
      </c>
      <c r="AW66" s="42">
        <f t="shared" si="16"/>
        <v>2</v>
      </c>
      <c r="AX66" s="42"/>
      <c r="AY66" s="47"/>
      <c r="AZ66" s="42" t="str">
        <f t="shared" si="17"/>
        <v>Weak</v>
      </c>
      <c r="BA66" s="42" t="str">
        <f t="shared" si="18"/>
        <v>Weak</v>
      </c>
      <c r="BB66" s="42" t="str">
        <f t="shared" si="19"/>
        <v>Att</v>
      </c>
      <c r="BC66" s="42" t="str">
        <f t="shared" si="20"/>
        <v>Att</v>
      </c>
      <c r="BD66" s="42"/>
    </row>
    <row r="67" spans="1:57" ht="16" x14ac:dyDescent="0.2">
      <c r="A67" s="69">
        <v>222310005101029</v>
      </c>
      <c r="B67" s="19" t="s">
        <v>112</v>
      </c>
      <c r="C67" s="6"/>
      <c r="D67" s="6">
        <v>4</v>
      </c>
      <c r="E67" s="6">
        <v>2</v>
      </c>
      <c r="F67" s="6">
        <v>1</v>
      </c>
      <c r="G67" s="53">
        <f t="shared" si="21"/>
        <v>6</v>
      </c>
      <c r="H67" s="6">
        <v>4</v>
      </c>
      <c r="I67" s="6">
        <v>1.5</v>
      </c>
      <c r="J67" s="6"/>
      <c r="K67" s="6"/>
      <c r="L67" s="25"/>
      <c r="M67" s="25"/>
      <c r="N67" s="25"/>
      <c r="O67" s="6"/>
      <c r="P67" s="6"/>
      <c r="Q67" s="6"/>
      <c r="R67" s="7">
        <f t="shared" si="10"/>
        <v>11.5</v>
      </c>
      <c r="S67" s="6">
        <v>4</v>
      </c>
      <c r="T67" s="6"/>
      <c r="U67" s="30"/>
      <c r="V67" s="30"/>
      <c r="W67" s="6">
        <v>2</v>
      </c>
      <c r="X67" s="6">
        <v>1.5</v>
      </c>
      <c r="Y67" s="30"/>
      <c r="Z67" s="30"/>
      <c r="AA67" s="6">
        <v>3</v>
      </c>
      <c r="AB67" s="6">
        <v>0</v>
      </c>
      <c r="AC67" s="30">
        <v>2</v>
      </c>
      <c r="AD67" s="30">
        <v>8</v>
      </c>
      <c r="AE67" s="7">
        <f t="shared" si="23"/>
        <v>20.5</v>
      </c>
      <c r="AF67" s="6">
        <f t="shared" si="24"/>
        <v>42</v>
      </c>
      <c r="AG67" s="39"/>
      <c r="AH67" s="62">
        <f t="shared" si="25"/>
        <v>10</v>
      </c>
      <c r="AI67" s="62">
        <f t="shared" si="26"/>
        <v>5</v>
      </c>
      <c r="AJ67" s="62">
        <f t="shared" si="27"/>
        <v>6</v>
      </c>
      <c r="AK67" s="62">
        <f t="shared" si="22"/>
        <v>12</v>
      </c>
      <c r="AL67" s="62"/>
      <c r="AN67" s="14">
        <f t="shared" si="28"/>
        <v>0.42855918402331356</v>
      </c>
      <c r="AO67" s="14">
        <f t="shared" si="29"/>
        <v>0.18749765627929649</v>
      </c>
      <c r="AP67" s="14">
        <f t="shared" si="31"/>
        <v>0.2249971875351558</v>
      </c>
      <c r="AQ67" s="14">
        <f t="shared" si="12"/>
        <v>0.51427102082797627</v>
      </c>
      <c r="AR67" s="14"/>
      <c r="AS67" s="44"/>
      <c r="AT67" s="42">
        <f t="shared" si="13"/>
        <v>1</v>
      </c>
      <c r="AU67" s="42">
        <f t="shared" si="14"/>
        <v>0</v>
      </c>
      <c r="AV67" s="42">
        <f t="shared" si="15"/>
        <v>0</v>
      </c>
      <c r="AW67" s="42">
        <f t="shared" si="16"/>
        <v>2</v>
      </c>
      <c r="AX67" s="42"/>
      <c r="AY67" s="47"/>
      <c r="AZ67" s="42" t="str">
        <f t="shared" si="17"/>
        <v>Weak</v>
      </c>
      <c r="BA67" s="42" t="str">
        <f t="shared" si="18"/>
        <v>Not</v>
      </c>
      <c r="BB67" s="42" t="str">
        <f t="shared" si="19"/>
        <v>Not</v>
      </c>
      <c r="BC67" s="42" t="str">
        <f t="shared" si="20"/>
        <v>Att</v>
      </c>
      <c r="BD67" s="42"/>
    </row>
    <row r="68" spans="1:57" ht="16" x14ac:dyDescent="0.2">
      <c r="A68" s="69">
        <v>222310005101030</v>
      </c>
      <c r="B68" s="19" t="s">
        <v>113</v>
      </c>
      <c r="C68" s="6"/>
      <c r="D68" s="6" t="s">
        <v>60</v>
      </c>
      <c r="E68" s="6" t="s">
        <v>60</v>
      </c>
      <c r="F68" s="6" t="s">
        <v>60</v>
      </c>
      <c r="G68" s="53" t="e">
        <f t="shared" si="21"/>
        <v>#NUM!</v>
      </c>
      <c r="H68" s="6"/>
      <c r="I68" s="6" t="s">
        <v>60</v>
      </c>
      <c r="J68" s="6"/>
      <c r="K68" s="6"/>
      <c r="L68" s="25"/>
      <c r="M68" s="25"/>
      <c r="N68" s="25"/>
      <c r="O68" s="6"/>
      <c r="P68" s="6"/>
      <c r="Q68" s="6"/>
      <c r="R68" s="7" t="e">
        <f>SUM(G68:P68)</f>
        <v>#NUM!</v>
      </c>
      <c r="S68" s="6"/>
      <c r="T68" s="6"/>
      <c r="U68" s="30"/>
      <c r="V68" s="30"/>
      <c r="W68" s="6"/>
      <c r="X68" s="6"/>
      <c r="Y68" s="30"/>
      <c r="Z68" s="30"/>
      <c r="AA68" s="6"/>
      <c r="AB68" s="6"/>
      <c r="AC68" s="30"/>
      <c r="AD68" s="30"/>
      <c r="AE68" s="7"/>
      <c r="AF68" s="6" t="e">
        <f t="shared" si="24"/>
        <v>#NUM!</v>
      </c>
      <c r="AG68" s="39"/>
      <c r="AH68" s="62">
        <f t="shared" si="25"/>
        <v>0</v>
      </c>
      <c r="AI68" s="62">
        <f t="shared" si="26"/>
        <v>0</v>
      </c>
      <c r="AJ68" s="62">
        <f t="shared" si="27"/>
        <v>0</v>
      </c>
      <c r="AK68" s="62">
        <f t="shared" si="22"/>
        <v>0</v>
      </c>
      <c r="AL68" s="62"/>
      <c r="AN68" s="14">
        <f t="shared" si="28"/>
        <v>0</v>
      </c>
      <c r="AO68" s="14">
        <f t="shared" si="29"/>
        <v>0</v>
      </c>
      <c r="AP68" s="14">
        <f t="shared" si="31"/>
        <v>0</v>
      </c>
      <c r="AQ68" s="14">
        <f t="shared" si="12"/>
        <v>0</v>
      </c>
      <c r="AR68" s="14"/>
      <c r="AS68" s="44"/>
      <c r="AT68" s="42">
        <f t="shared" si="13"/>
        <v>0</v>
      </c>
      <c r="AU68" s="42">
        <f t="shared" si="14"/>
        <v>0</v>
      </c>
      <c r="AV68" s="42">
        <f t="shared" si="15"/>
        <v>0</v>
      </c>
      <c r="AW68" s="42">
        <f t="shared" si="16"/>
        <v>0</v>
      </c>
      <c r="AX68" s="42"/>
      <c r="AY68" s="47"/>
      <c r="AZ68" s="42" t="str">
        <f t="shared" si="17"/>
        <v>Not</v>
      </c>
      <c r="BA68" s="42" t="str">
        <f t="shared" si="18"/>
        <v>Not</v>
      </c>
      <c r="BB68" s="42" t="str">
        <f t="shared" si="19"/>
        <v>Not</v>
      </c>
      <c r="BC68" s="42" t="str">
        <f t="shared" si="20"/>
        <v>Not</v>
      </c>
      <c r="BD68" s="42"/>
    </row>
    <row r="69" spans="1:57" ht="16" x14ac:dyDescent="0.2">
      <c r="A69" s="69">
        <v>222310005101032</v>
      </c>
      <c r="B69" s="19" t="s">
        <v>114</v>
      </c>
      <c r="C69" s="6"/>
      <c r="D69" s="6">
        <v>4</v>
      </c>
      <c r="E69" s="6">
        <v>10</v>
      </c>
      <c r="F69" s="6">
        <v>2</v>
      </c>
      <c r="G69" s="53">
        <f t="shared" si="21"/>
        <v>14</v>
      </c>
      <c r="H69" s="6">
        <v>7</v>
      </c>
      <c r="I69" s="6">
        <v>7</v>
      </c>
      <c r="J69" s="6"/>
      <c r="K69" s="6"/>
      <c r="L69" s="25"/>
      <c r="M69" s="25"/>
      <c r="N69" s="25"/>
      <c r="O69" s="6"/>
      <c r="P69" s="6"/>
      <c r="Q69" s="6"/>
      <c r="R69" s="7">
        <f>SUM(G69:P69)</f>
        <v>28</v>
      </c>
      <c r="S69" s="2"/>
      <c r="T69" s="2"/>
      <c r="U69" s="29">
        <v>5</v>
      </c>
      <c r="V69" s="29"/>
      <c r="W69" s="2">
        <v>5</v>
      </c>
      <c r="X69" s="2">
        <v>0</v>
      </c>
      <c r="Y69" s="29"/>
      <c r="Z69" s="29"/>
      <c r="AA69" s="2">
        <v>3</v>
      </c>
      <c r="AB69" s="2">
        <v>0</v>
      </c>
      <c r="AC69" s="29">
        <v>6</v>
      </c>
      <c r="AD69" s="29"/>
      <c r="AE69" s="7">
        <f>SUM(S69:AD69)</f>
        <v>19</v>
      </c>
      <c r="AF69" s="6">
        <f t="shared" si="24"/>
        <v>68</v>
      </c>
      <c r="AG69" s="39"/>
      <c r="AH69" s="62">
        <f t="shared" si="25"/>
        <v>14</v>
      </c>
      <c r="AI69" s="62">
        <f t="shared" si="26"/>
        <v>13</v>
      </c>
      <c r="AJ69" s="62">
        <f t="shared" si="27"/>
        <v>17</v>
      </c>
      <c r="AK69" s="62">
        <f t="shared" si="22"/>
        <v>5</v>
      </c>
      <c r="AL69" s="62"/>
      <c r="AN69" s="14">
        <f t="shared" si="28"/>
        <v>0.59998285763263903</v>
      </c>
      <c r="AO69" s="14">
        <f t="shared" si="29"/>
        <v>0.4874939063261709</v>
      </c>
      <c r="AP69" s="14">
        <f t="shared" si="31"/>
        <v>0.63749203134960808</v>
      </c>
      <c r="AQ69" s="14">
        <f t="shared" si="12"/>
        <v>0.21427959201165678</v>
      </c>
      <c r="AR69" s="14"/>
      <c r="AS69" s="44"/>
      <c r="AT69" s="42">
        <f t="shared" si="13"/>
        <v>2</v>
      </c>
      <c r="AU69" s="42">
        <f t="shared" si="14"/>
        <v>1</v>
      </c>
      <c r="AV69" s="42">
        <f t="shared" si="15"/>
        <v>2</v>
      </c>
      <c r="AW69" s="42">
        <f t="shared" si="16"/>
        <v>0</v>
      </c>
      <c r="AX69" s="42"/>
      <c r="AY69" s="47"/>
      <c r="AZ69" s="42" t="str">
        <f t="shared" si="17"/>
        <v>Att</v>
      </c>
      <c r="BA69" s="42" t="str">
        <f t="shared" si="18"/>
        <v>Weak</v>
      </c>
      <c r="BB69" s="42" t="str">
        <f t="shared" si="19"/>
        <v>Att</v>
      </c>
      <c r="BC69" s="42" t="str">
        <f t="shared" si="20"/>
        <v>Not</v>
      </c>
      <c r="BD69" s="42"/>
    </row>
    <row r="70" spans="1:57" ht="16" x14ac:dyDescent="0.2">
      <c r="A70" s="69">
        <v>222310005101033</v>
      </c>
      <c r="B70" s="19" t="s">
        <v>115</v>
      </c>
      <c r="C70" s="6"/>
      <c r="D70" s="6">
        <v>4</v>
      </c>
      <c r="E70" s="6"/>
      <c r="F70" s="6"/>
      <c r="G70" s="53">
        <v>4</v>
      </c>
      <c r="H70" s="6" t="s">
        <v>60</v>
      </c>
      <c r="I70" s="6">
        <v>0</v>
      </c>
      <c r="J70" s="6"/>
      <c r="K70" s="6"/>
      <c r="L70" s="25"/>
      <c r="M70" s="25"/>
      <c r="N70" s="25"/>
      <c r="O70" s="6"/>
      <c r="P70" s="6"/>
      <c r="Q70" s="6"/>
      <c r="R70" s="7">
        <f t="shared" ref="R70:R75" si="32">SUM(G70:P70)</f>
        <v>4</v>
      </c>
      <c r="S70" s="6"/>
      <c r="T70" s="6"/>
      <c r="U70" s="30"/>
      <c r="V70" s="30"/>
      <c r="W70" s="10"/>
      <c r="X70" s="36"/>
      <c r="Y70" s="37"/>
      <c r="Z70" s="37"/>
      <c r="AA70" s="36"/>
      <c r="AB70" s="36"/>
      <c r="AC70" s="37"/>
      <c r="AD70" s="37"/>
      <c r="AE70" s="7"/>
      <c r="AF70" s="6">
        <f t="shared" si="24"/>
        <v>8</v>
      </c>
      <c r="AG70" s="39"/>
      <c r="AH70" s="62">
        <f t="shared" si="25"/>
        <v>4</v>
      </c>
      <c r="AI70" s="62">
        <f t="shared" si="26"/>
        <v>0</v>
      </c>
      <c r="AJ70" s="62">
        <f t="shared" si="27"/>
        <v>0</v>
      </c>
      <c r="AK70" s="62">
        <f>MIN(SUMIF($D$14:$AD$14,I$6,$D70:$AD70), 100)</f>
        <v>0</v>
      </c>
      <c r="AL70" s="62"/>
      <c r="AN70" s="14">
        <f t="shared" si="28"/>
        <v>0.17142367360932542</v>
      </c>
      <c r="AO70" s="14">
        <f t="shared" si="29"/>
        <v>0</v>
      </c>
      <c r="AP70" s="14">
        <f t="shared" si="31"/>
        <v>0</v>
      </c>
      <c r="AQ70" s="14">
        <f t="shared" si="12"/>
        <v>0</v>
      </c>
      <c r="AR70" s="14"/>
      <c r="AS70" s="44"/>
      <c r="AT70" s="42">
        <f t="shared" si="13"/>
        <v>0</v>
      </c>
      <c r="AU70" s="42">
        <f t="shared" si="14"/>
        <v>0</v>
      </c>
      <c r="AV70" s="42">
        <f t="shared" si="15"/>
        <v>0</v>
      </c>
      <c r="AW70" s="42">
        <f t="shared" si="16"/>
        <v>0</v>
      </c>
      <c r="AX70" s="42"/>
      <c r="AY70" s="47"/>
      <c r="AZ70" s="42" t="str">
        <f t="shared" si="17"/>
        <v>Not</v>
      </c>
      <c r="BA70" s="42" t="str">
        <f t="shared" si="18"/>
        <v>Not</v>
      </c>
      <c r="BB70" s="42" t="str">
        <f t="shared" si="19"/>
        <v>Not</v>
      </c>
      <c r="BC70" s="42" t="str">
        <f t="shared" si="20"/>
        <v>Not</v>
      </c>
      <c r="BD70" s="42"/>
    </row>
    <row r="71" spans="1:57" ht="16" x14ac:dyDescent="0.2">
      <c r="A71" s="69">
        <v>222310005101034</v>
      </c>
      <c r="B71" s="19" t="s">
        <v>116</v>
      </c>
      <c r="C71" s="6"/>
      <c r="D71" s="6">
        <v>6</v>
      </c>
      <c r="E71" s="6">
        <v>4</v>
      </c>
      <c r="F71" s="6">
        <v>1</v>
      </c>
      <c r="G71" s="53">
        <f t="shared" si="21"/>
        <v>10</v>
      </c>
      <c r="H71" s="6"/>
      <c r="I71" s="6">
        <v>4</v>
      </c>
      <c r="J71" s="6"/>
      <c r="K71" s="6"/>
      <c r="L71" s="25"/>
      <c r="M71" s="25"/>
      <c r="N71" s="25"/>
      <c r="O71" s="6"/>
      <c r="P71" s="6"/>
      <c r="Q71" s="6"/>
      <c r="R71" s="7">
        <f t="shared" si="32"/>
        <v>14</v>
      </c>
      <c r="S71" s="6"/>
      <c r="T71" s="6"/>
      <c r="U71" s="30">
        <v>5</v>
      </c>
      <c r="V71" s="30">
        <v>0</v>
      </c>
      <c r="W71" s="10">
        <v>7</v>
      </c>
      <c r="X71" s="36">
        <v>0</v>
      </c>
      <c r="Y71" s="37"/>
      <c r="Z71" s="37"/>
      <c r="AA71" s="36">
        <v>3</v>
      </c>
      <c r="AB71" s="36">
        <v>0</v>
      </c>
      <c r="AC71" s="37">
        <v>2</v>
      </c>
      <c r="AD71" s="37">
        <v>3</v>
      </c>
      <c r="AE71" s="7">
        <f>SUM(S71:AD71)</f>
        <v>20</v>
      </c>
      <c r="AF71" s="6">
        <f t="shared" si="24"/>
        <v>44</v>
      </c>
      <c r="AG71" s="39"/>
      <c r="AH71" s="62">
        <f t="shared" si="25"/>
        <v>18</v>
      </c>
      <c r="AI71" s="62">
        <f t="shared" si="26"/>
        <v>6</v>
      </c>
      <c r="AJ71" s="62">
        <f t="shared" si="27"/>
        <v>4</v>
      </c>
      <c r="AK71" s="62">
        <f t="shared" si="22"/>
        <v>7</v>
      </c>
      <c r="AL71" s="62"/>
      <c r="AN71" s="14">
        <f t="shared" si="28"/>
        <v>0.77140653124196445</v>
      </c>
      <c r="AO71" s="14">
        <f t="shared" si="29"/>
        <v>0.2249971875351558</v>
      </c>
      <c r="AP71" s="14">
        <f t="shared" si="31"/>
        <v>0.14999812502343721</v>
      </c>
      <c r="AQ71" s="14">
        <f t="shared" si="12"/>
        <v>0.29999142881631952</v>
      </c>
      <c r="AR71" s="14"/>
      <c r="AS71" s="44"/>
      <c r="AT71" s="42">
        <f t="shared" si="13"/>
        <v>2</v>
      </c>
      <c r="AU71" s="42">
        <f t="shared" si="14"/>
        <v>0</v>
      </c>
      <c r="AV71" s="42">
        <f t="shared" si="15"/>
        <v>0</v>
      </c>
      <c r="AW71" s="42">
        <f t="shared" si="16"/>
        <v>1</v>
      </c>
      <c r="AX71" s="42"/>
      <c r="AY71" s="47"/>
      <c r="AZ71" s="42" t="str">
        <f t="shared" si="17"/>
        <v>Att</v>
      </c>
      <c r="BA71" s="42" t="str">
        <f t="shared" si="18"/>
        <v>Not</v>
      </c>
      <c r="BB71" s="42" t="str">
        <f t="shared" si="19"/>
        <v>Not</v>
      </c>
      <c r="BC71" s="42" t="str">
        <f t="shared" si="20"/>
        <v>Weak</v>
      </c>
      <c r="BD71" s="42"/>
    </row>
    <row r="72" spans="1:57" ht="16" x14ac:dyDescent="0.2">
      <c r="A72" s="69">
        <v>222310005101035</v>
      </c>
      <c r="B72" s="19" t="s">
        <v>117</v>
      </c>
      <c r="C72" s="6"/>
      <c r="D72" s="6">
        <v>6</v>
      </c>
      <c r="E72" s="6">
        <v>9</v>
      </c>
      <c r="F72" s="6">
        <v>0</v>
      </c>
      <c r="G72" s="53">
        <f t="shared" si="21"/>
        <v>15</v>
      </c>
      <c r="H72" s="6">
        <v>7</v>
      </c>
      <c r="I72" s="6">
        <v>2</v>
      </c>
      <c r="J72" s="6"/>
      <c r="K72" s="6"/>
      <c r="L72" s="25"/>
      <c r="M72" s="25"/>
      <c r="N72" s="25"/>
      <c r="O72" s="6"/>
      <c r="P72" s="6"/>
      <c r="Q72" s="6"/>
      <c r="R72" s="7">
        <f t="shared" si="32"/>
        <v>24</v>
      </c>
      <c r="S72" s="6">
        <v>4</v>
      </c>
      <c r="T72" s="6"/>
      <c r="U72" s="30"/>
      <c r="V72" s="30"/>
      <c r="W72" s="6">
        <v>7</v>
      </c>
      <c r="X72" s="36">
        <v>0</v>
      </c>
      <c r="Y72" s="37"/>
      <c r="Z72" s="37"/>
      <c r="AA72" s="36">
        <v>0</v>
      </c>
      <c r="AB72" s="36">
        <v>0</v>
      </c>
      <c r="AC72" s="37">
        <v>2</v>
      </c>
      <c r="AD72" s="37">
        <v>4</v>
      </c>
      <c r="AE72" s="7">
        <f>SUM(S72:AD72)</f>
        <v>17</v>
      </c>
      <c r="AF72" s="6">
        <f t="shared" si="24"/>
        <v>63</v>
      </c>
      <c r="AG72" s="39"/>
      <c r="AH72" s="62">
        <f t="shared" si="25"/>
        <v>17</v>
      </c>
      <c r="AI72" s="62">
        <f t="shared" si="26"/>
        <v>4</v>
      </c>
      <c r="AJ72" s="62">
        <f t="shared" si="27"/>
        <v>16</v>
      </c>
      <c r="AK72" s="62">
        <f t="shared" si="22"/>
        <v>4</v>
      </c>
      <c r="AL72" s="62"/>
      <c r="AN72" s="14">
        <f t="shared" si="28"/>
        <v>0.72855061283963307</v>
      </c>
      <c r="AO72" s="14">
        <f t="shared" si="29"/>
        <v>0.14999812502343721</v>
      </c>
      <c r="AP72" s="14">
        <f t="shared" si="31"/>
        <v>0.59999250009374883</v>
      </c>
      <c r="AQ72" s="14">
        <f t="shared" si="12"/>
        <v>0.17142367360932542</v>
      </c>
      <c r="AR72" s="14"/>
      <c r="AS72" s="44"/>
      <c r="AT72" s="42">
        <f t="shared" si="13"/>
        <v>2</v>
      </c>
      <c r="AU72" s="42">
        <f t="shared" si="14"/>
        <v>0</v>
      </c>
      <c r="AV72" s="42">
        <f t="shared" si="15"/>
        <v>2</v>
      </c>
      <c r="AW72" s="42">
        <f t="shared" si="16"/>
        <v>0</v>
      </c>
      <c r="AX72" s="42"/>
      <c r="AY72" s="47"/>
      <c r="AZ72" s="42" t="str">
        <f t="shared" si="17"/>
        <v>Att</v>
      </c>
      <c r="BA72" s="42" t="str">
        <f t="shared" si="18"/>
        <v>Not</v>
      </c>
      <c r="BB72" s="42" t="str">
        <f t="shared" si="19"/>
        <v>Att</v>
      </c>
      <c r="BC72" s="42" t="str">
        <f t="shared" si="20"/>
        <v>Not</v>
      </c>
      <c r="BD72" s="42"/>
    </row>
    <row r="73" spans="1:57" ht="16" x14ac:dyDescent="0.2">
      <c r="A73" s="69">
        <v>222310005101037</v>
      </c>
      <c r="B73" s="19" t="s">
        <v>118</v>
      </c>
      <c r="C73" s="6"/>
      <c r="D73" s="6">
        <v>4</v>
      </c>
      <c r="E73" s="6">
        <v>9</v>
      </c>
      <c r="F73" s="6">
        <v>6</v>
      </c>
      <c r="G73" s="53">
        <f t="shared" si="21"/>
        <v>15</v>
      </c>
      <c r="H73" s="6">
        <v>5</v>
      </c>
      <c r="I73" s="6">
        <v>1.5</v>
      </c>
      <c r="J73" s="6"/>
      <c r="K73" s="6"/>
      <c r="L73" s="25"/>
      <c r="M73" s="25"/>
      <c r="N73" s="25"/>
      <c r="O73" s="6"/>
      <c r="P73" s="6"/>
      <c r="Q73" s="6"/>
      <c r="R73" s="7">
        <f t="shared" si="32"/>
        <v>21.5</v>
      </c>
      <c r="S73" s="6"/>
      <c r="T73" s="6"/>
      <c r="U73" s="30"/>
      <c r="V73" s="30"/>
      <c r="W73" s="6">
        <v>4</v>
      </c>
      <c r="X73" s="36">
        <v>0</v>
      </c>
      <c r="Y73" s="37">
        <v>1</v>
      </c>
      <c r="Z73" s="37">
        <v>2</v>
      </c>
      <c r="AA73" s="36">
        <v>4</v>
      </c>
      <c r="AB73" s="36">
        <v>3</v>
      </c>
      <c r="AC73" s="37">
        <v>0</v>
      </c>
      <c r="AD73" s="37">
        <v>5</v>
      </c>
      <c r="AE73" s="7">
        <f>SUM(S73:AD73)</f>
        <v>19</v>
      </c>
      <c r="AF73" s="6">
        <f t="shared" si="24"/>
        <v>60.5</v>
      </c>
      <c r="AG73" s="39"/>
      <c r="AH73" s="62">
        <f t="shared" si="25"/>
        <v>8</v>
      </c>
      <c r="AI73" s="62">
        <f t="shared" si="26"/>
        <v>1.5</v>
      </c>
      <c r="AJ73" s="62">
        <f t="shared" si="27"/>
        <v>19</v>
      </c>
      <c r="AK73" s="62">
        <f t="shared" si="22"/>
        <v>16</v>
      </c>
      <c r="AL73" s="62"/>
      <c r="AN73" s="14">
        <f t="shared" si="28"/>
        <v>0.34284734721865084</v>
      </c>
      <c r="AO73" s="14">
        <f t="shared" si="29"/>
        <v>5.6249296883788949E-2</v>
      </c>
      <c r="AP73" s="14">
        <f t="shared" si="31"/>
        <v>0.7124910938613267</v>
      </c>
      <c r="AQ73" s="14">
        <f t="shared" si="12"/>
        <v>0.68569469443730169</v>
      </c>
      <c r="AR73" s="14"/>
      <c r="AS73" s="44"/>
      <c r="AT73" s="42">
        <f t="shared" si="13"/>
        <v>1</v>
      </c>
      <c r="AU73" s="42">
        <f t="shared" si="14"/>
        <v>0</v>
      </c>
      <c r="AV73" s="42">
        <f t="shared" si="15"/>
        <v>2</v>
      </c>
      <c r="AW73" s="42">
        <f t="shared" si="16"/>
        <v>2</v>
      </c>
      <c r="AX73" s="42"/>
      <c r="AY73" s="47"/>
      <c r="AZ73" s="42" t="str">
        <f t="shared" si="17"/>
        <v>Weak</v>
      </c>
      <c r="BA73" s="42" t="str">
        <f t="shared" si="18"/>
        <v>Not</v>
      </c>
      <c r="BB73" s="42" t="str">
        <f t="shared" si="19"/>
        <v>Att</v>
      </c>
      <c r="BC73" s="42" t="str">
        <f t="shared" si="20"/>
        <v>Att</v>
      </c>
      <c r="BD73" s="42"/>
    </row>
    <row r="74" spans="1:57" ht="16" x14ac:dyDescent="0.2">
      <c r="A74" s="71">
        <v>222310005101038</v>
      </c>
      <c r="B74" s="72" t="s">
        <v>119</v>
      </c>
      <c r="C74" s="21"/>
      <c r="D74" s="21">
        <v>0</v>
      </c>
      <c r="E74" s="21"/>
      <c r="F74" s="21">
        <v>0</v>
      </c>
      <c r="G74" s="53">
        <f t="shared" ref="G74:G75" si="33">LARGE(D74:F74,1)+LARGE(D74:F74,2)</f>
        <v>0</v>
      </c>
      <c r="H74" s="21">
        <v>5</v>
      </c>
      <c r="I74" s="21">
        <v>1</v>
      </c>
      <c r="J74" s="21"/>
      <c r="K74" s="21"/>
      <c r="L74" s="26"/>
      <c r="M74" s="26"/>
      <c r="N74" s="26"/>
      <c r="O74" s="21"/>
      <c r="P74" s="21"/>
      <c r="Q74" s="21"/>
      <c r="R74" s="7">
        <f t="shared" ref="R74" si="34">SUM(G74:P74)</f>
        <v>6</v>
      </c>
      <c r="S74" s="21">
        <v>2</v>
      </c>
      <c r="T74" s="21">
        <v>0</v>
      </c>
      <c r="U74" s="73"/>
      <c r="V74" s="73"/>
      <c r="W74" s="21">
        <v>5</v>
      </c>
      <c r="X74" s="74"/>
      <c r="Y74" s="75">
        <v>0</v>
      </c>
      <c r="Z74" s="75"/>
      <c r="AA74" s="74"/>
      <c r="AB74" s="74"/>
      <c r="AC74" s="75">
        <v>0</v>
      </c>
      <c r="AD74" s="75">
        <v>5</v>
      </c>
      <c r="AE74" s="15">
        <f>SUM(S74:AD74)</f>
        <v>12</v>
      </c>
      <c r="AF74" s="21">
        <f t="shared" si="24"/>
        <v>23</v>
      </c>
      <c r="AG74" s="39"/>
      <c r="AH74" s="62">
        <f t="shared" si="25"/>
        <v>7</v>
      </c>
      <c r="AI74" s="62">
        <f t="shared" si="26"/>
        <v>1</v>
      </c>
      <c r="AJ74" s="62">
        <f t="shared" si="27"/>
        <v>5</v>
      </c>
      <c r="AK74" s="62">
        <f t="shared" si="22"/>
        <v>5</v>
      </c>
      <c r="AL74" s="62"/>
      <c r="AN74" s="14">
        <f t="shared" si="28"/>
        <v>0.29999142881631952</v>
      </c>
      <c r="AO74" s="14">
        <f t="shared" si="29"/>
        <v>3.7499531255859302E-2</v>
      </c>
      <c r="AP74" s="14">
        <f t="shared" si="31"/>
        <v>0.18749765627929649</v>
      </c>
      <c r="AQ74" s="14">
        <f t="shared" si="12"/>
        <v>0.21427959201165678</v>
      </c>
      <c r="AR74" s="14"/>
      <c r="AS74" s="44"/>
      <c r="AT74" s="42">
        <f t="shared" si="13"/>
        <v>1</v>
      </c>
      <c r="AU74" s="42">
        <f t="shared" si="14"/>
        <v>0</v>
      </c>
      <c r="AV74" s="42">
        <f t="shared" si="15"/>
        <v>0</v>
      </c>
      <c r="AW74" s="42">
        <f>IF((AQ74)&gt;=50%, 2, (IF((AQ74)&lt;25%, 0, 1)))</f>
        <v>0</v>
      </c>
      <c r="AX74" s="42"/>
      <c r="AY74" s="47"/>
      <c r="AZ74" s="42" t="str">
        <f t="shared" si="17"/>
        <v>Weak</v>
      </c>
      <c r="BA74" s="42" t="str">
        <f t="shared" si="18"/>
        <v>Not</v>
      </c>
      <c r="BB74" s="42" t="str">
        <f t="shared" si="19"/>
        <v>Not</v>
      </c>
      <c r="BC74" s="42" t="str">
        <f t="shared" si="20"/>
        <v>Not</v>
      </c>
      <c r="BD74" s="42"/>
    </row>
    <row r="75" spans="1:57" x14ac:dyDescent="0.2">
      <c r="A75" s="76">
        <v>222310005101039</v>
      </c>
      <c r="B75" s="2" t="s">
        <v>120</v>
      </c>
      <c r="C75" s="2"/>
      <c r="D75" s="6">
        <v>4</v>
      </c>
      <c r="E75" s="2">
        <v>10</v>
      </c>
      <c r="F75" s="2">
        <v>1.5</v>
      </c>
      <c r="G75" s="53">
        <f t="shared" si="33"/>
        <v>14</v>
      </c>
      <c r="H75" s="2">
        <v>4</v>
      </c>
      <c r="I75" s="2">
        <v>3</v>
      </c>
      <c r="J75" s="2"/>
      <c r="K75" s="2"/>
      <c r="L75" s="2"/>
      <c r="M75" s="2"/>
      <c r="N75" s="2"/>
      <c r="O75" s="2"/>
      <c r="P75" s="2"/>
      <c r="Q75" s="2"/>
      <c r="R75" s="7">
        <f t="shared" si="32"/>
        <v>21</v>
      </c>
      <c r="S75" s="21"/>
      <c r="T75" s="21"/>
      <c r="U75" s="73"/>
      <c r="V75" s="73"/>
      <c r="W75" s="21">
        <v>5</v>
      </c>
      <c r="X75" s="74">
        <v>0</v>
      </c>
      <c r="Y75" s="75">
        <v>5</v>
      </c>
      <c r="Z75" s="75">
        <v>0</v>
      </c>
      <c r="AA75" s="74">
        <v>3.5</v>
      </c>
      <c r="AB75" s="74">
        <v>3</v>
      </c>
      <c r="AC75" s="75">
        <v>2</v>
      </c>
      <c r="AD75" s="75">
        <v>3</v>
      </c>
      <c r="AE75" s="15">
        <f>SUM(S75:AD75)</f>
        <v>21.5</v>
      </c>
      <c r="AF75" s="21">
        <f t="shared" si="24"/>
        <v>60.5</v>
      </c>
      <c r="AG75" s="39"/>
      <c r="AH75" s="62">
        <f t="shared" si="25"/>
        <v>9</v>
      </c>
      <c r="AI75" s="62">
        <f t="shared" si="26"/>
        <v>5</v>
      </c>
      <c r="AJ75" s="62">
        <f t="shared" si="27"/>
        <v>17</v>
      </c>
      <c r="AK75" s="62">
        <f>MIN(SUMIF($D$14:$AD$14,I$6,$D75:$AD75), 100)</f>
        <v>13</v>
      </c>
      <c r="AL75" s="62"/>
      <c r="AN75" s="14">
        <f t="shared" si="28"/>
        <v>0.38570326562098223</v>
      </c>
      <c r="AO75" s="14">
        <f t="shared" si="29"/>
        <v>0.18749765627929649</v>
      </c>
      <c r="AP75" s="14">
        <f t="shared" si="31"/>
        <v>0.63749203134960808</v>
      </c>
      <c r="AQ75" s="14">
        <f t="shared" si="12"/>
        <v>0.55712693923030765</v>
      </c>
      <c r="AR75" s="14"/>
      <c r="AS75" s="44"/>
      <c r="AT75" s="42">
        <f t="shared" si="13"/>
        <v>1</v>
      </c>
      <c r="AU75" s="42">
        <f t="shared" si="14"/>
        <v>0</v>
      </c>
      <c r="AV75" s="42">
        <f t="shared" si="15"/>
        <v>2</v>
      </c>
      <c r="AW75" s="42">
        <f>IF((AQ75)&gt;=50%, 2, (IF((AQ75)&lt;25%, 0, 1)))</f>
        <v>2</v>
      </c>
      <c r="AX75" s="42"/>
      <c r="AY75" s="47"/>
      <c r="AZ75" s="42" t="str">
        <f t="shared" si="17"/>
        <v>Weak</v>
      </c>
      <c r="BA75" s="42" t="str">
        <f t="shared" si="18"/>
        <v>Not</v>
      </c>
      <c r="BB75" s="42" t="str">
        <f t="shared" si="19"/>
        <v>Att</v>
      </c>
      <c r="BC75" s="42" t="str">
        <f t="shared" si="20"/>
        <v>Att</v>
      </c>
      <c r="BD75" s="42"/>
    </row>
    <row r="76" spans="1:57" x14ac:dyDescent="0.2">
      <c r="A76" s="77"/>
      <c r="D76" s="39"/>
      <c r="G76" s="78"/>
      <c r="X76" s="66"/>
      <c r="Y76" s="66"/>
      <c r="Z76" s="66"/>
      <c r="AA76" s="66"/>
      <c r="AB76" s="66"/>
      <c r="AC76" s="66"/>
      <c r="AD76" s="66"/>
      <c r="AE76" s="79"/>
      <c r="AF76" s="79"/>
      <c r="AG76" s="79"/>
      <c r="AH76" s="80"/>
      <c r="AI76" s="80"/>
      <c r="AJ76" s="80"/>
      <c r="AK76" s="80"/>
      <c r="AL76" s="80"/>
    </row>
    <row r="77" spans="1:57" ht="14.5" customHeight="1" x14ac:dyDescent="0.2">
      <c r="X77" s="1"/>
      <c r="Y77" s="1"/>
      <c r="Z77" s="1"/>
      <c r="AA77" s="1"/>
      <c r="AB77" s="1"/>
      <c r="AC77" s="1"/>
      <c r="AD77" s="1"/>
      <c r="AE77" s="82" t="s">
        <v>32</v>
      </c>
      <c r="AF77" s="82"/>
      <c r="AG77" s="83"/>
      <c r="AH77" s="83"/>
      <c r="AI77" s="83"/>
      <c r="AJ77" s="83"/>
      <c r="AK77" s="83"/>
      <c r="AL77" s="83"/>
      <c r="AM77" s="83"/>
      <c r="AN77" s="42">
        <f>COUNT(AN16:AN75)</f>
        <v>60</v>
      </c>
      <c r="AO77" s="42">
        <f t="shared" ref="AO77:AQ77" si="35">COUNT(AO16:AO75)</f>
        <v>60</v>
      </c>
      <c r="AP77" s="42">
        <f t="shared" si="35"/>
        <v>60</v>
      </c>
      <c r="AQ77" s="42">
        <f t="shared" si="35"/>
        <v>60</v>
      </c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</row>
    <row r="78" spans="1:57" ht="14.5" customHeight="1" x14ac:dyDescent="0.2">
      <c r="D78" s="84"/>
      <c r="E78" s="84"/>
      <c r="F78" s="39"/>
      <c r="G78" s="39"/>
      <c r="AE78" s="83" t="s">
        <v>33</v>
      </c>
      <c r="AF78" s="83"/>
      <c r="AG78" s="83"/>
      <c r="AH78" s="83"/>
      <c r="AI78" s="83"/>
      <c r="AJ78" s="83"/>
      <c r="AK78" s="83"/>
      <c r="AL78" s="83"/>
      <c r="AM78" s="83"/>
      <c r="AN78" s="42">
        <f>COUNTIF(AN16:AN75,"&gt;=25%")</f>
        <v>36</v>
      </c>
      <c r="AO78" s="42">
        <f>COUNTIF(AO16:AO75,"&gt;=25%")</f>
        <v>9</v>
      </c>
      <c r="AP78" s="42">
        <f>COUNTIF(AP16:AP75,"&gt;=25%")</f>
        <v>32</v>
      </c>
      <c r="AQ78" s="42">
        <f>COUNTIF(AQ16:AQ75,"&gt;=25%")</f>
        <v>17</v>
      </c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</row>
    <row r="79" spans="1:57" x14ac:dyDescent="0.2">
      <c r="AE79" s="83" t="s">
        <v>34</v>
      </c>
      <c r="AF79" s="83"/>
      <c r="AG79" s="83"/>
      <c r="AH79" s="83"/>
      <c r="AI79" s="83"/>
      <c r="AJ79" s="83"/>
      <c r="AK79" s="83"/>
      <c r="AL79" s="83"/>
      <c r="AM79" s="83"/>
      <c r="AN79" s="14">
        <f>AN78/(AN77)</f>
        <v>0.6</v>
      </c>
      <c r="AO79" s="14">
        <f>AO78/(AO77)</f>
        <v>0.15</v>
      </c>
      <c r="AP79" s="14">
        <f>AP78/(AP77)</f>
        <v>0.53333333333333333</v>
      </c>
      <c r="AQ79" s="14">
        <f>AQ78/(AQ77)</f>
        <v>0.28333333333333333</v>
      </c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</row>
  </sheetData>
  <mergeCells count="26">
    <mergeCell ref="AN11:AR12"/>
    <mergeCell ref="AT11:AX12"/>
    <mergeCell ref="I1:O1"/>
    <mergeCell ref="I12:K12"/>
    <mergeCell ref="A11:A15"/>
    <mergeCell ref="B11:B15"/>
    <mergeCell ref="I11:R11"/>
    <mergeCell ref="L12:N12"/>
    <mergeCell ref="R12:R14"/>
    <mergeCell ref="AE1:AQ1"/>
    <mergeCell ref="AZ11:BD12"/>
    <mergeCell ref="AE77:AM77"/>
    <mergeCell ref="AE78:AM78"/>
    <mergeCell ref="AE79:AM79"/>
    <mergeCell ref="D78:E78"/>
    <mergeCell ref="S12:T12"/>
    <mergeCell ref="AC12:AD12"/>
    <mergeCell ref="AA12:AB12"/>
    <mergeCell ref="Y12:Z12"/>
    <mergeCell ref="W12:X12"/>
    <mergeCell ref="U12:V12"/>
    <mergeCell ref="O12:Q12"/>
    <mergeCell ref="AH11:AL12"/>
    <mergeCell ref="S11:AE11"/>
    <mergeCell ref="AE12:AE14"/>
    <mergeCell ref="AF11:AF1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FE42-1180-DA4C-9A89-CF6174375255}">
  <dimension ref="A1:I60"/>
  <sheetViews>
    <sheetView workbookViewId="0">
      <selection sqref="A1:C60"/>
    </sheetView>
  </sheetViews>
  <sheetFormatPr baseColWidth="10" defaultRowHeight="15" x14ac:dyDescent="0.2"/>
  <cols>
    <col min="1" max="1" width="16.6640625" bestFit="1" customWidth="1"/>
  </cols>
  <sheetData>
    <row r="1" spans="1:9" x14ac:dyDescent="0.2">
      <c r="A1" s="68">
        <v>1803510201651</v>
      </c>
      <c r="B1" s="67" t="s">
        <v>61</v>
      </c>
      <c r="C1" s="67"/>
      <c r="D1" s="67"/>
      <c r="E1" s="67"/>
      <c r="F1" s="67"/>
      <c r="G1" s="67"/>
      <c r="H1" s="67"/>
      <c r="I1" s="67"/>
    </row>
    <row r="2" spans="1:9" x14ac:dyDescent="0.2">
      <c r="A2" s="68">
        <v>1803510201660</v>
      </c>
      <c r="B2" s="67" t="s">
        <v>62</v>
      </c>
      <c r="C2" s="67"/>
      <c r="D2" s="67"/>
      <c r="E2" s="67"/>
      <c r="F2" s="67"/>
      <c r="G2" s="67"/>
      <c r="H2" s="67"/>
      <c r="I2" s="67"/>
    </row>
    <row r="3" spans="1:9" x14ac:dyDescent="0.2">
      <c r="A3" s="68">
        <v>1803510201662</v>
      </c>
      <c r="B3" s="67" t="s">
        <v>63</v>
      </c>
      <c r="C3" s="67"/>
      <c r="D3" s="67"/>
      <c r="E3" s="67"/>
      <c r="F3" s="67"/>
      <c r="G3" s="67"/>
      <c r="H3" s="67"/>
      <c r="I3" s="67"/>
    </row>
    <row r="4" spans="1:9" x14ac:dyDescent="0.2">
      <c r="A4" s="68">
        <v>1903710201905</v>
      </c>
      <c r="B4" s="67" t="s">
        <v>64</v>
      </c>
      <c r="C4" s="67"/>
      <c r="D4" s="67"/>
      <c r="E4" s="67"/>
      <c r="F4" s="67"/>
      <c r="G4" s="67"/>
      <c r="H4" s="67"/>
      <c r="I4" s="67"/>
    </row>
    <row r="5" spans="1:9" x14ac:dyDescent="0.2">
      <c r="A5" s="68">
        <v>1903710201943</v>
      </c>
      <c r="B5" s="67" t="s">
        <v>65</v>
      </c>
      <c r="C5" s="67"/>
      <c r="D5" s="67"/>
      <c r="E5" s="67"/>
      <c r="F5" s="67"/>
      <c r="G5" s="67"/>
      <c r="H5" s="67"/>
      <c r="I5" s="67"/>
    </row>
    <row r="6" spans="1:9" x14ac:dyDescent="0.2">
      <c r="A6" s="68">
        <v>2003810202094</v>
      </c>
      <c r="B6" s="67" t="s">
        <v>66</v>
      </c>
      <c r="C6" s="67"/>
      <c r="D6" s="67"/>
      <c r="E6" s="67"/>
      <c r="F6" s="67"/>
      <c r="G6" s="67"/>
      <c r="H6" s="67"/>
      <c r="I6" s="67"/>
    </row>
    <row r="7" spans="1:9" x14ac:dyDescent="0.2">
      <c r="A7" s="68">
        <v>2104010202156</v>
      </c>
      <c r="B7" s="67" t="s">
        <v>67</v>
      </c>
      <c r="C7" s="67"/>
      <c r="D7" s="67"/>
      <c r="E7" s="67"/>
      <c r="F7" s="67"/>
      <c r="G7" s="67"/>
      <c r="H7" s="67"/>
      <c r="I7" s="67"/>
    </row>
    <row r="8" spans="1:9" x14ac:dyDescent="0.2">
      <c r="A8" s="68">
        <v>2104010202175</v>
      </c>
      <c r="B8" s="67" t="s">
        <v>68</v>
      </c>
      <c r="C8" s="67"/>
      <c r="D8" s="67"/>
      <c r="E8" s="67"/>
      <c r="F8" s="67"/>
      <c r="G8" s="67"/>
      <c r="H8" s="67"/>
      <c r="I8" s="67"/>
    </row>
    <row r="9" spans="1:9" x14ac:dyDescent="0.2">
      <c r="A9" s="68">
        <v>2104010202229</v>
      </c>
      <c r="B9" s="67" t="s">
        <v>69</v>
      </c>
      <c r="C9" s="67"/>
      <c r="D9" s="67"/>
      <c r="E9" s="67"/>
      <c r="F9" s="67"/>
      <c r="G9" s="67"/>
      <c r="H9" s="67"/>
      <c r="I9" s="67"/>
    </row>
    <row r="10" spans="1:9" x14ac:dyDescent="0.2">
      <c r="A10" s="68">
        <v>2104010202256</v>
      </c>
      <c r="B10" s="67" t="s">
        <v>70</v>
      </c>
      <c r="C10" s="67"/>
      <c r="D10" s="67"/>
      <c r="E10" s="67"/>
      <c r="F10" s="67"/>
      <c r="G10" s="67"/>
      <c r="H10" s="67"/>
      <c r="I10" s="67"/>
    </row>
    <row r="11" spans="1:9" x14ac:dyDescent="0.2">
      <c r="A11" s="68">
        <v>2104010202259</v>
      </c>
      <c r="B11" s="67" t="s">
        <v>71</v>
      </c>
      <c r="C11" s="67"/>
      <c r="D11" s="67"/>
      <c r="E11" s="67"/>
      <c r="F11" s="67"/>
      <c r="G11" s="67"/>
      <c r="H11" s="67"/>
      <c r="I11" s="67"/>
    </row>
    <row r="12" spans="1:9" x14ac:dyDescent="0.2">
      <c r="A12" s="68">
        <v>2104010202266</v>
      </c>
      <c r="B12" s="67" t="s">
        <v>72</v>
      </c>
      <c r="C12" s="67"/>
      <c r="D12" s="67"/>
      <c r="E12" s="67"/>
      <c r="F12" s="67"/>
      <c r="G12" s="67"/>
      <c r="H12" s="67"/>
      <c r="I12" s="67"/>
    </row>
    <row r="13" spans="1:9" x14ac:dyDescent="0.2">
      <c r="A13" s="68">
        <v>2104010202267</v>
      </c>
      <c r="B13" s="67" t="s">
        <v>73</v>
      </c>
      <c r="C13" s="67"/>
      <c r="D13" s="67"/>
      <c r="E13" s="67"/>
      <c r="F13" s="67"/>
      <c r="G13" s="67"/>
      <c r="H13" s="67"/>
      <c r="I13" s="67"/>
    </row>
    <row r="14" spans="1:9" x14ac:dyDescent="0.2">
      <c r="A14" s="68">
        <v>2104010202311</v>
      </c>
      <c r="B14" s="67" t="s">
        <v>74</v>
      </c>
      <c r="C14" s="67"/>
      <c r="D14" s="67"/>
      <c r="E14" s="67"/>
      <c r="F14" s="67"/>
      <c r="G14" s="67"/>
      <c r="H14" s="67"/>
      <c r="I14" s="67"/>
    </row>
    <row r="15" spans="1:9" x14ac:dyDescent="0.2">
      <c r="A15" s="68">
        <v>222210005101025</v>
      </c>
      <c r="B15" s="67" t="s">
        <v>75</v>
      </c>
      <c r="C15" s="67"/>
      <c r="D15" s="67"/>
      <c r="E15" s="67"/>
      <c r="F15" s="67"/>
      <c r="G15" s="67"/>
      <c r="H15" s="67"/>
      <c r="I15" s="67"/>
    </row>
    <row r="16" spans="1:9" x14ac:dyDescent="0.2">
      <c r="A16" s="68">
        <v>222210005101069</v>
      </c>
      <c r="B16" s="67" t="s">
        <v>76</v>
      </c>
      <c r="C16" s="67"/>
      <c r="D16" s="67"/>
      <c r="E16" s="67"/>
      <c r="F16" s="67"/>
      <c r="G16" s="67"/>
      <c r="H16" s="67"/>
      <c r="I16" s="67"/>
    </row>
    <row r="17" spans="1:9" x14ac:dyDescent="0.2">
      <c r="A17" s="68">
        <v>222210005101106</v>
      </c>
      <c r="B17" s="67" t="s">
        <v>77</v>
      </c>
      <c r="C17" s="67"/>
      <c r="D17" s="67"/>
      <c r="E17" s="67"/>
      <c r="F17" s="67"/>
      <c r="G17" s="67"/>
      <c r="H17" s="67"/>
      <c r="I17" s="67"/>
    </row>
    <row r="18" spans="1:9" x14ac:dyDescent="0.2">
      <c r="A18" s="68">
        <v>222210005101120</v>
      </c>
      <c r="B18" s="67" t="s">
        <v>78</v>
      </c>
      <c r="C18" s="67"/>
      <c r="D18" s="67"/>
      <c r="E18" s="67"/>
      <c r="F18" s="67"/>
      <c r="G18" s="67"/>
      <c r="H18" s="67"/>
      <c r="I18" s="67"/>
    </row>
    <row r="19" spans="1:9" x14ac:dyDescent="0.2">
      <c r="A19" s="68">
        <v>222220005101008</v>
      </c>
      <c r="B19" s="67" t="s">
        <v>79</v>
      </c>
      <c r="C19" s="67"/>
      <c r="D19" s="67"/>
      <c r="E19" s="67"/>
      <c r="F19" s="67"/>
      <c r="G19" s="67"/>
      <c r="H19" s="67"/>
      <c r="I19" s="67"/>
    </row>
    <row r="20" spans="1:9" x14ac:dyDescent="0.2">
      <c r="A20" s="68">
        <v>222220005101028</v>
      </c>
      <c r="B20" s="67" t="s">
        <v>80</v>
      </c>
      <c r="C20" s="67"/>
      <c r="D20" s="67"/>
      <c r="E20" s="67"/>
      <c r="F20" s="67"/>
      <c r="G20" s="67"/>
      <c r="H20" s="67"/>
      <c r="I20" s="67"/>
    </row>
    <row r="21" spans="1:9" x14ac:dyDescent="0.2">
      <c r="A21" s="68">
        <v>222220005101052</v>
      </c>
      <c r="B21" s="67" t="s">
        <v>81</v>
      </c>
      <c r="C21" s="67"/>
      <c r="D21" s="67"/>
      <c r="E21" s="67"/>
      <c r="F21" s="67"/>
      <c r="G21" s="67"/>
      <c r="H21" s="67"/>
      <c r="I21" s="67"/>
    </row>
    <row r="22" spans="1:9" x14ac:dyDescent="0.2">
      <c r="A22" s="68">
        <v>222220005101070</v>
      </c>
      <c r="B22" s="67" t="s">
        <v>82</v>
      </c>
    </row>
    <row r="23" spans="1:9" x14ac:dyDescent="0.2">
      <c r="A23" s="68">
        <v>222220005101101</v>
      </c>
      <c r="B23" s="67" t="s">
        <v>83</v>
      </c>
      <c r="C23" s="67"/>
      <c r="D23" s="67"/>
      <c r="E23" s="67"/>
      <c r="F23" s="67"/>
      <c r="G23" s="67"/>
      <c r="H23" s="67"/>
      <c r="I23" s="67"/>
    </row>
    <row r="24" spans="1:9" x14ac:dyDescent="0.2">
      <c r="A24" s="68">
        <v>222220005101127</v>
      </c>
      <c r="B24" s="67" t="s">
        <v>84</v>
      </c>
      <c r="C24" s="67"/>
      <c r="D24" s="67"/>
      <c r="E24" s="67"/>
      <c r="F24" s="67"/>
      <c r="G24" s="67"/>
      <c r="H24" s="67"/>
      <c r="I24" s="67"/>
    </row>
    <row r="25" spans="1:9" x14ac:dyDescent="0.2">
      <c r="A25" s="68">
        <v>222220005101140</v>
      </c>
      <c r="B25" s="67" t="s">
        <v>85</v>
      </c>
      <c r="C25" s="67"/>
      <c r="D25" s="67"/>
      <c r="E25" s="67"/>
      <c r="F25" s="67"/>
      <c r="G25" s="67"/>
      <c r="H25" s="67"/>
      <c r="I25" s="67"/>
    </row>
    <row r="26" spans="1:9" x14ac:dyDescent="0.2">
      <c r="A26" s="68">
        <v>222220005101143</v>
      </c>
      <c r="B26" s="67" t="s">
        <v>86</v>
      </c>
      <c r="C26" s="67"/>
      <c r="D26" s="67"/>
      <c r="E26" s="67"/>
      <c r="F26" s="67"/>
      <c r="G26" s="67"/>
      <c r="H26" s="67"/>
      <c r="I26" s="67"/>
    </row>
    <row r="27" spans="1:9" x14ac:dyDescent="0.2">
      <c r="A27" s="68">
        <v>222220005101176</v>
      </c>
      <c r="B27" s="67" t="s">
        <v>87</v>
      </c>
      <c r="C27" s="67"/>
      <c r="D27" s="67"/>
      <c r="E27" s="67"/>
      <c r="F27" s="67"/>
      <c r="G27" s="67"/>
      <c r="H27" s="67"/>
      <c r="I27" s="67"/>
    </row>
    <row r="28" spans="1:9" x14ac:dyDescent="0.2">
      <c r="A28" s="68">
        <v>222220005101186</v>
      </c>
      <c r="B28" s="67" t="s">
        <v>88</v>
      </c>
      <c r="C28" s="67"/>
      <c r="D28" s="67"/>
      <c r="E28" s="67"/>
      <c r="F28" s="67"/>
      <c r="G28" s="67"/>
      <c r="H28" s="67"/>
      <c r="I28" s="67"/>
    </row>
    <row r="29" spans="1:9" x14ac:dyDescent="0.2">
      <c r="A29" s="68">
        <v>222310005101001</v>
      </c>
      <c r="B29" s="67" t="s">
        <v>89</v>
      </c>
      <c r="C29" s="67"/>
      <c r="D29" s="67"/>
      <c r="E29" s="67"/>
      <c r="F29" s="67"/>
      <c r="G29" s="67"/>
      <c r="H29" s="67"/>
      <c r="I29" s="67"/>
    </row>
    <row r="30" spans="1:9" x14ac:dyDescent="0.2">
      <c r="A30" s="68">
        <v>222310005101002</v>
      </c>
      <c r="B30" s="67" t="s">
        <v>90</v>
      </c>
      <c r="C30" s="67"/>
      <c r="D30" s="67"/>
      <c r="E30" s="67"/>
      <c r="F30" s="67"/>
      <c r="G30" s="67"/>
      <c r="H30" s="67"/>
      <c r="I30" s="67"/>
    </row>
    <row r="31" spans="1:9" x14ac:dyDescent="0.2">
      <c r="A31" s="68">
        <v>222310005101003</v>
      </c>
      <c r="B31" s="67" t="s">
        <v>91</v>
      </c>
      <c r="C31" s="67"/>
      <c r="D31" s="67"/>
      <c r="E31" s="67"/>
      <c r="F31" s="67"/>
      <c r="G31" s="67"/>
      <c r="H31" s="67"/>
      <c r="I31" s="67"/>
    </row>
    <row r="32" spans="1:9" x14ac:dyDescent="0.2">
      <c r="A32" s="68">
        <v>222310005101006</v>
      </c>
      <c r="B32" s="67" t="s">
        <v>92</v>
      </c>
      <c r="C32" s="67"/>
      <c r="D32" s="67"/>
      <c r="E32" s="67"/>
      <c r="F32" s="67"/>
      <c r="G32" s="67"/>
      <c r="H32" s="67"/>
      <c r="I32" s="67"/>
    </row>
    <row r="33" spans="1:9" x14ac:dyDescent="0.2">
      <c r="A33" s="68">
        <v>222310005101007</v>
      </c>
      <c r="B33" s="67" t="s">
        <v>93</v>
      </c>
      <c r="C33" s="67"/>
      <c r="D33" s="67"/>
      <c r="E33" s="67"/>
      <c r="F33" s="67"/>
      <c r="G33" s="67"/>
      <c r="H33" s="67"/>
      <c r="I33" s="67"/>
    </row>
    <row r="34" spans="1:9" x14ac:dyDescent="0.2">
      <c r="A34" s="68">
        <v>222310005101009</v>
      </c>
      <c r="B34" s="67" t="s">
        <v>94</v>
      </c>
      <c r="C34" s="67"/>
      <c r="D34" s="67"/>
      <c r="E34" s="67"/>
      <c r="F34" s="67"/>
      <c r="G34" s="67"/>
      <c r="H34" s="67"/>
      <c r="I34" s="67"/>
    </row>
    <row r="35" spans="1:9" x14ac:dyDescent="0.2">
      <c r="A35" s="68">
        <v>222310005101010</v>
      </c>
      <c r="B35" s="67" t="s">
        <v>95</v>
      </c>
      <c r="C35" s="67"/>
      <c r="D35" s="67"/>
      <c r="E35" s="67"/>
      <c r="F35" s="67"/>
      <c r="G35" s="67"/>
      <c r="H35" s="67"/>
      <c r="I35" s="67"/>
    </row>
    <row r="36" spans="1:9" x14ac:dyDescent="0.2">
      <c r="A36" s="68">
        <v>222310005101011</v>
      </c>
      <c r="B36" s="67" t="s">
        <v>96</v>
      </c>
      <c r="C36" s="67"/>
      <c r="D36" s="67"/>
      <c r="E36" s="67"/>
      <c r="F36" s="67"/>
      <c r="G36" s="67"/>
      <c r="H36" s="67"/>
      <c r="I36" s="67"/>
    </row>
    <row r="37" spans="1:9" x14ac:dyDescent="0.2">
      <c r="A37" s="68">
        <v>222310005101012</v>
      </c>
      <c r="B37" s="67" t="s">
        <v>97</v>
      </c>
      <c r="C37" s="67"/>
      <c r="D37" s="67"/>
      <c r="E37" s="67"/>
      <c r="F37" s="67"/>
      <c r="G37" s="67"/>
      <c r="H37" s="67"/>
      <c r="I37" s="67"/>
    </row>
    <row r="38" spans="1:9" x14ac:dyDescent="0.2">
      <c r="A38" s="68">
        <v>222310005101013</v>
      </c>
      <c r="B38" s="67" t="s">
        <v>98</v>
      </c>
      <c r="C38" s="67"/>
      <c r="D38" s="67"/>
      <c r="E38" s="67"/>
      <c r="F38" s="67"/>
      <c r="G38" s="67"/>
      <c r="H38" s="67"/>
      <c r="I38" s="67"/>
    </row>
    <row r="39" spans="1:9" x14ac:dyDescent="0.2">
      <c r="A39" s="68">
        <v>222310005101014</v>
      </c>
      <c r="B39" s="67" t="s">
        <v>99</v>
      </c>
      <c r="C39" s="67"/>
      <c r="D39" s="67"/>
      <c r="E39" s="67"/>
      <c r="F39" s="67"/>
      <c r="G39" s="67"/>
      <c r="H39" s="67"/>
      <c r="I39" s="67"/>
    </row>
    <row r="40" spans="1:9" x14ac:dyDescent="0.2">
      <c r="A40" s="68">
        <v>222310005101015</v>
      </c>
      <c r="B40" s="67" t="s">
        <v>100</v>
      </c>
      <c r="C40" s="67"/>
      <c r="D40" s="67"/>
      <c r="E40" s="67"/>
      <c r="F40" s="67"/>
      <c r="G40" s="67"/>
      <c r="H40" s="67"/>
      <c r="I40" s="67"/>
    </row>
    <row r="41" spans="1:9" x14ac:dyDescent="0.2">
      <c r="A41" s="68">
        <v>222310005101016</v>
      </c>
      <c r="B41" s="67" t="s">
        <v>101</v>
      </c>
      <c r="C41" s="67"/>
      <c r="D41" s="67"/>
      <c r="E41" s="67"/>
      <c r="F41" s="67"/>
      <c r="G41" s="67"/>
      <c r="H41" s="67"/>
      <c r="I41" s="67"/>
    </row>
    <row r="42" spans="1:9" x14ac:dyDescent="0.2">
      <c r="A42" s="68">
        <v>222310005101017</v>
      </c>
      <c r="B42" s="67" t="s">
        <v>102</v>
      </c>
      <c r="C42" s="67"/>
      <c r="D42" s="67"/>
      <c r="E42" s="67"/>
      <c r="F42" s="67"/>
      <c r="G42" s="67"/>
      <c r="H42" s="67"/>
      <c r="I42" s="67"/>
    </row>
    <row r="43" spans="1:9" x14ac:dyDescent="0.2">
      <c r="A43" s="68">
        <v>222310005101018</v>
      </c>
      <c r="B43" s="67" t="s">
        <v>103</v>
      </c>
      <c r="C43" s="67"/>
      <c r="D43" s="67"/>
      <c r="E43" s="67"/>
      <c r="F43" s="67"/>
      <c r="G43" s="67"/>
      <c r="H43" s="67"/>
      <c r="I43" s="67"/>
    </row>
    <row r="44" spans="1:9" x14ac:dyDescent="0.2">
      <c r="A44" s="68">
        <v>222310005101019</v>
      </c>
      <c r="B44" s="67" t="s">
        <v>104</v>
      </c>
    </row>
    <row r="45" spans="1:9" x14ac:dyDescent="0.2">
      <c r="A45" s="68">
        <v>222310005101020</v>
      </c>
      <c r="B45" s="67" t="s">
        <v>105</v>
      </c>
      <c r="C45" s="67"/>
      <c r="D45" s="67"/>
      <c r="E45" s="67"/>
      <c r="F45" s="67"/>
      <c r="G45" s="67"/>
      <c r="H45" s="67"/>
      <c r="I45" s="67"/>
    </row>
    <row r="46" spans="1:9" x14ac:dyDescent="0.2">
      <c r="A46" s="68">
        <v>222310005101021</v>
      </c>
      <c r="B46" s="67" t="s">
        <v>106</v>
      </c>
      <c r="C46" s="67"/>
      <c r="D46" s="67"/>
      <c r="E46" s="67"/>
      <c r="F46" s="67"/>
      <c r="G46" s="67"/>
      <c r="H46" s="67"/>
      <c r="I46" s="67"/>
    </row>
    <row r="47" spans="1:9" x14ac:dyDescent="0.2">
      <c r="A47" s="68">
        <v>222310005101023</v>
      </c>
      <c r="B47" s="67" t="s">
        <v>107</v>
      </c>
      <c r="C47" s="67"/>
      <c r="D47" s="67"/>
      <c r="E47" s="67"/>
      <c r="F47" s="67"/>
      <c r="G47" s="67"/>
      <c r="H47" s="67"/>
      <c r="I47" s="67"/>
    </row>
    <row r="48" spans="1:9" x14ac:dyDescent="0.2">
      <c r="A48" s="68">
        <v>222310005101024</v>
      </c>
      <c r="B48" s="67" t="s">
        <v>108</v>
      </c>
      <c r="C48" s="67"/>
      <c r="D48" s="67"/>
      <c r="E48" s="67"/>
      <c r="F48" s="67"/>
      <c r="G48" s="67"/>
      <c r="H48" s="67"/>
      <c r="I48" s="67"/>
    </row>
    <row r="49" spans="1:9" x14ac:dyDescent="0.2">
      <c r="A49" s="68">
        <v>222310005101025</v>
      </c>
      <c r="B49" s="67" t="s">
        <v>109</v>
      </c>
      <c r="C49" s="67"/>
      <c r="D49" s="67"/>
      <c r="E49" s="67"/>
      <c r="F49" s="67"/>
      <c r="G49" s="67"/>
      <c r="H49" s="67"/>
      <c r="I49" s="67"/>
    </row>
    <row r="50" spans="1:9" x14ac:dyDescent="0.2">
      <c r="A50" s="68">
        <v>222310005101026</v>
      </c>
      <c r="B50" s="67" t="s">
        <v>110</v>
      </c>
      <c r="C50" s="67"/>
      <c r="D50" s="67"/>
      <c r="E50" s="67"/>
      <c r="F50" s="67"/>
      <c r="G50" s="67"/>
      <c r="H50" s="67"/>
      <c r="I50" s="67"/>
    </row>
    <row r="51" spans="1:9" x14ac:dyDescent="0.2">
      <c r="A51" s="68">
        <v>222310005101028</v>
      </c>
      <c r="B51" s="67" t="s">
        <v>111</v>
      </c>
      <c r="C51" s="67"/>
      <c r="D51" s="67"/>
      <c r="E51" s="67"/>
      <c r="F51" s="67"/>
      <c r="G51" s="67"/>
      <c r="H51" s="67"/>
      <c r="I51" s="67"/>
    </row>
    <row r="52" spans="1:9" x14ac:dyDescent="0.2">
      <c r="A52" s="68">
        <v>222310005101029</v>
      </c>
      <c r="B52" s="67" t="s">
        <v>112</v>
      </c>
      <c r="C52" s="67"/>
      <c r="D52" s="67"/>
      <c r="E52" s="67"/>
      <c r="F52" s="67"/>
      <c r="G52" s="67"/>
      <c r="H52" s="67"/>
      <c r="I52" s="67"/>
    </row>
    <row r="53" spans="1:9" x14ac:dyDescent="0.2">
      <c r="A53" s="68">
        <v>222310005101030</v>
      </c>
      <c r="B53" s="67" t="s">
        <v>113</v>
      </c>
      <c r="C53" s="67"/>
      <c r="D53" s="67"/>
      <c r="E53" s="67"/>
      <c r="F53" s="67"/>
      <c r="G53" s="67"/>
      <c r="H53" s="67"/>
      <c r="I53" s="67"/>
    </row>
    <row r="54" spans="1:9" x14ac:dyDescent="0.2">
      <c r="A54" s="68">
        <v>222310005101032</v>
      </c>
      <c r="B54" s="67" t="s">
        <v>114</v>
      </c>
      <c r="C54" s="67"/>
      <c r="D54" s="67"/>
      <c r="E54" s="67"/>
      <c r="F54" s="67"/>
      <c r="G54" s="67"/>
      <c r="H54" s="67"/>
      <c r="I54" s="67"/>
    </row>
    <row r="55" spans="1:9" x14ac:dyDescent="0.2">
      <c r="A55" s="68">
        <v>222310005101033</v>
      </c>
      <c r="B55" s="67" t="s">
        <v>115</v>
      </c>
      <c r="C55" s="67"/>
      <c r="D55" s="67"/>
      <c r="E55" s="67"/>
      <c r="F55" s="67"/>
      <c r="G55" s="67"/>
      <c r="H55" s="67"/>
      <c r="I55" s="67"/>
    </row>
    <row r="56" spans="1:9" x14ac:dyDescent="0.2">
      <c r="A56" s="68">
        <v>222310005101034</v>
      </c>
      <c r="B56" s="67" t="s">
        <v>116</v>
      </c>
      <c r="C56" s="67"/>
      <c r="D56" s="67"/>
      <c r="E56" s="67"/>
      <c r="F56" s="67"/>
      <c r="G56" s="67"/>
      <c r="H56" s="67"/>
      <c r="I56" s="67"/>
    </row>
    <row r="57" spans="1:9" x14ac:dyDescent="0.2">
      <c r="A57" s="68">
        <v>222310005101035</v>
      </c>
      <c r="B57" s="67" t="s">
        <v>117</v>
      </c>
      <c r="C57" s="67"/>
      <c r="D57" s="67"/>
      <c r="E57" s="67"/>
      <c r="F57" s="67"/>
      <c r="G57" s="67"/>
      <c r="H57" s="67"/>
      <c r="I57" s="67"/>
    </row>
    <row r="58" spans="1:9" x14ac:dyDescent="0.2">
      <c r="A58" s="68">
        <v>222310005101037</v>
      </c>
      <c r="B58" s="67" t="s">
        <v>118</v>
      </c>
      <c r="C58" s="67"/>
      <c r="D58" s="67"/>
      <c r="E58" s="67"/>
      <c r="F58" s="67"/>
      <c r="G58" s="67"/>
      <c r="H58" s="67"/>
      <c r="I58" s="67"/>
    </row>
    <row r="59" spans="1:9" x14ac:dyDescent="0.2">
      <c r="A59" s="68">
        <v>222310005101038</v>
      </c>
      <c r="B59" s="67" t="s">
        <v>119</v>
      </c>
      <c r="C59" s="67"/>
      <c r="D59" s="67"/>
      <c r="E59" s="67"/>
      <c r="F59" s="67"/>
      <c r="G59" s="67"/>
      <c r="H59" s="67"/>
      <c r="I59" s="67"/>
    </row>
    <row r="60" spans="1:9" x14ac:dyDescent="0.2">
      <c r="A60" s="68">
        <v>222310005101039</v>
      </c>
      <c r="B60" s="67" t="s">
        <v>120</v>
      </c>
      <c r="C60" s="67"/>
      <c r="D60" s="67"/>
      <c r="E60" s="67"/>
      <c r="F60" s="67"/>
      <c r="G60" s="67"/>
      <c r="H60" s="67"/>
      <c r="I60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DMS-Spring2023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Microsoft Office User</cp:lastModifiedBy>
  <cp:lastPrinted>2023-05-20T06:16:18Z</cp:lastPrinted>
  <dcterms:created xsi:type="dcterms:W3CDTF">2022-05-29T15:06:08Z</dcterms:created>
  <dcterms:modified xsi:type="dcterms:W3CDTF">2025-03-09T06:37:08Z</dcterms:modified>
</cp:coreProperties>
</file>