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SUS\Downloads\BAC Work\FILES\Batch 41\ADA - Fall 2023\"/>
    </mc:Choice>
  </mc:AlternateContent>
  <xr:revisionPtr revIDLastSave="0" documentId="13_ncr:1_{65FD00F3-F7BD-450E-9509-E13FAF5B4B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" sheetId="1" r:id="rId1"/>
    <sheet name="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TEninuDPHTdx26uz1Y9OGhjiw/KI5+GqAdyCS/P0JQ="/>
    </ext>
  </extLst>
</workbook>
</file>

<file path=xl/calcChain.xml><?xml version="1.0" encoding="utf-8"?>
<calcChain xmlns="http://schemas.openxmlformats.org/spreadsheetml/2006/main">
  <c r="BK16" i="2" l="1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B16" i="2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AV57" i="2"/>
  <c r="AU57" i="2"/>
  <c r="AT57" i="2"/>
  <c r="AR57" i="2"/>
  <c r="AQ57" i="2"/>
  <c r="R57" i="2"/>
  <c r="G57" i="2"/>
  <c r="AV56" i="2"/>
  <c r="AU56" i="2"/>
  <c r="AT56" i="2"/>
  <c r="AR56" i="2"/>
  <c r="AQ56" i="2"/>
  <c r="R56" i="2"/>
  <c r="G56" i="2"/>
  <c r="AV55" i="2"/>
  <c r="AU55" i="2"/>
  <c r="AT55" i="2"/>
  <c r="AR55" i="2"/>
  <c r="AQ55" i="2"/>
  <c r="R55" i="2"/>
  <c r="G55" i="2"/>
  <c r="AV54" i="2"/>
  <c r="AU54" i="2"/>
  <c r="AT54" i="2"/>
  <c r="AR54" i="2"/>
  <c r="AQ54" i="2"/>
  <c r="R54" i="2"/>
  <c r="G54" i="2"/>
  <c r="AV53" i="2"/>
  <c r="AU53" i="2"/>
  <c r="AT53" i="2"/>
  <c r="AR53" i="2"/>
  <c r="AQ53" i="2"/>
  <c r="R53" i="2"/>
  <c r="G53" i="2"/>
  <c r="AV52" i="2"/>
  <c r="AU52" i="2"/>
  <c r="AT52" i="2"/>
  <c r="AR52" i="2"/>
  <c r="AQ52" i="2"/>
  <c r="R52" i="2"/>
  <c r="G52" i="2"/>
  <c r="AV51" i="2"/>
  <c r="AU51" i="2"/>
  <c r="AT51" i="2"/>
  <c r="AR51" i="2"/>
  <c r="AQ51" i="2"/>
  <c r="G51" i="2"/>
  <c r="AV50" i="2"/>
  <c r="AU50" i="2"/>
  <c r="AT50" i="2"/>
  <c r="AR50" i="2"/>
  <c r="AQ50" i="2"/>
  <c r="R50" i="2"/>
  <c r="G50" i="2"/>
  <c r="AV49" i="2"/>
  <c r="AU49" i="2"/>
  <c r="AT49" i="2"/>
  <c r="AR49" i="2"/>
  <c r="AQ49" i="2"/>
  <c r="R49" i="2"/>
  <c r="G49" i="2"/>
  <c r="AV48" i="2"/>
  <c r="AU48" i="2"/>
  <c r="AT48" i="2"/>
  <c r="AR48" i="2"/>
  <c r="AQ48" i="2"/>
  <c r="R48" i="2"/>
  <c r="G48" i="2"/>
  <c r="AV47" i="2"/>
  <c r="AU47" i="2"/>
  <c r="AT47" i="2"/>
  <c r="AR47" i="2"/>
  <c r="AQ47" i="2"/>
  <c r="R47" i="2"/>
  <c r="G47" i="2"/>
  <c r="AV46" i="2"/>
  <c r="AU46" i="2"/>
  <c r="AT46" i="2"/>
  <c r="AR46" i="2"/>
  <c r="AQ46" i="2"/>
  <c r="R46" i="2"/>
  <c r="G46" i="2"/>
  <c r="AV45" i="2"/>
  <c r="AU45" i="2"/>
  <c r="AT45" i="2"/>
  <c r="AR45" i="2"/>
  <c r="AQ45" i="2"/>
  <c r="R45" i="2"/>
  <c r="G45" i="2"/>
  <c r="AV44" i="2"/>
  <c r="AU44" i="2"/>
  <c r="AT44" i="2"/>
  <c r="AR44" i="2"/>
  <c r="AQ44" i="2"/>
  <c r="R44" i="2"/>
  <c r="G44" i="2"/>
  <c r="AV43" i="2"/>
  <c r="AU43" i="2"/>
  <c r="AT43" i="2"/>
  <c r="AR43" i="2"/>
  <c r="AQ43" i="2"/>
  <c r="R43" i="2"/>
  <c r="G43" i="2"/>
  <c r="AV42" i="2"/>
  <c r="AU42" i="2"/>
  <c r="AT42" i="2"/>
  <c r="AR42" i="2"/>
  <c r="AQ42" i="2"/>
  <c r="R42" i="2"/>
  <c r="G42" i="2"/>
  <c r="AV41" i="2"/>
  <c r="AU41" i="2"/>
  <c r="AT41" i="2"/>
  <c r="AR41" i="2"/>
  <c r="AQ41" i="2"/>
  <c r="R41" i="2"/>
  <c r="G41" i="2"/>
  <c r="AV40" i="2"/>
  <c r="AU40" i="2"/>
  <c r="AT40" i="2"/>
  <c r="AR40" i="2"/>
  <c r="AQ40" i="2"/>
  <c r="R40" i="2"/>
  <c r="G40" i="2"/>
  <c r="AV39" i="2"/>
  <c r="AU39" i="2"/>
  <c r="AT39" i="2"/>
  <c r="AR39" i="2"/>
  <c r="AQ39" i="2"/>
  <c r="R39" i="2"/>
  <c r="G39" i="2"/>
  <c r="AV38" i="2"/>
  <c r="AU38" i="2"/>
  <c r="AT38" i="2"/>
  <c r="AR38" i="2"/>
  <c r="AQ38" i="2"/>
  <c r="R38" i="2"/>
  <c r="G38" i="2"/>
  <c r="AV37" i="2"/>
  <c r="AU37" i="2"/>
  <c r="AT37" i="2"/>
  <c r="AR37" i="2"/>
  <c r="AQ37" i="2"/>
  <c r="R37" i="2"/>
  <c r="G37" i="2"/>
  <c r="AV36" i="2"/>
  <c r="AU36" i="2"/>
  <c r="AT36" i="2"/>
  <c r="AR36" i="2"/>
  <c r="AQ36" i="2"/>
  <c r="R36" i="2"/>
  <c r="G36" i="2"/>
  <c r="AV35" i="2"/>
  <c r="AU35" i="2"/>
  <c r="AT35" i="2"/>
  <c r="AR35" i="2"/>
  <c r="AQ35" i="2"/>
  <c r="R35" i="2"/>
  <c r="G35" i="2"/>
  <c r="AV34" i="2"/>
  <c r="AU34" i="2"/>
  <c r="AT34" i="2"/>
  <c r="AR34" i="2"/>
  <c r="AQ34" i="2"/>
  <c r="R34" i="2"/>
  <c r="G34" i="2"/>
  <c r="AV33" i="2"/>
  <c r="AU33" i="2"/>
  <c r="AT33" i="2"/>
  <c r="AR33" i="2"/>
  <c r="AQ33" i="2"/>
  <c r="R33" i="2"/>
  <c r="G33" i="2"/>
  <c r="AV32" i="2"/>
  <c r="AU32" i="2"/>
  <c r="AT32" i="2"/>
  <c r="AR32" i="2"/>
  <c r="AQ32" i="2"/>
  <c r="R32" i="2"/>
  <c r="G32" i="2"/>
  <c r="AV31" i="2"/>
  <c r="AU31" i="2"/>
  <c r="AT31" i="2"/>
  <c r="AR31" i="2"/>
  <c r="AQ31" i="2"/>
  <c r="R31" i="2"/>
  <c r="G31" i="2"/>
  <c r="AV30" i="2"/>
  <c r="AU30" i="2"/>
  <c r="AT30" i="2"/>
  <c r="AR30" i="2"/>
  <c r="AQ30" i="2"/>
  <c r="R30" i="2"/>
  <c r="G30" i="2"/>
  <c r="AV29" i="2"/>
  <c r="AU29" i="2"/>
  <c r="AT29" i="2"/>
  <c r="AR29" i="2"/>
  <c r="AQ29" i="2"/>
  <c r="R29" i="2"/>
  <c r="G29" i="2"/>
  <c r="AV28" i="2"/>
  <c r="AU28" i="2"/>
  <c r="AT28" i="2"/>
  <c r="AR28" i="2"/>
  <c r="AQ28" i="2"/>
  <c r="R28" i="2"/>
  <c r="G28" i="2"/>
  <c r="AV27" i="2"/>
  <c r="AU27" i="2"/>
  <c r="AT27" i="2"/>
  <c r="AR27" i="2"/>
  <c r="AQ27" i="2"/>
  <c r="R27" i="2"/>
  <c r="G27" i="2"/>
  <c r="AV26" i="2"/>
  <c r="AU26" i="2"/>
  <c r="AT26" i="2"/>
  <c r="AR26" i="2"/>
  <c r="AQ26" i="2"/>
  <c r="R26" i="2"/>
  <c r="G26" i="2"/>
  <c r="AV25" i="2"/>
  <c r="AU25" i="2"/>
  <c r="AT25" i="2"/>
  <c r="AR25" i="2"/>
  <c r="AQ25" i="2"/>
  <c r="R25" i="2"/>
  <c r="G25" i="2"/>
  <c r="AV24" i="2"/>
  <c r="AU24" i="2"/>
  <c r="AT24" i="2"/>
  <c r="AR24" i="2"/>
  <c r="AQ24" i="2"/>
  <c r="R24" i="2"/>
  <c r="G24" i="2"/>
  <c r="AV23" i="2"/>
  <c r="AU23" i="2"/>
  <c r="AT23" i="2"/>
  <c r="AR23" i="2"/>
  <c r="AQ23" i="2"/>
  <c r="R23" i="2"/>
  <c r="G23" i="2"/>
  <c r="AV22" i="2"/>
  <c r="AU22" i="2"/>
  <c r="AT22" i="2"/>
  <c r="AR22" i="2"/>
  <c r="AQ22" i="2"/>
  <c r="R22" i="2"/>
  <c r="G22" i="2"/>
  <c r="AV21" i="2"/>
  <c r="AU21" i="2"/>
  <c r="AT21" i="2"/>
  <c r="AQ21" i="2"/>
  <c r="R21" i="2"/>
  <c r="G21" i="2"/>
  <c r="AV20" i="2"/>
  <c r="AU20" i="2"/>
  <c r="AT20" i="2"/>
  <c r="AR20" i="2"/>
  <c r="AQ20" i="2"/>
  <c r="R20" i="2"/>
  <c r="G20" i="2"/>
  <c r="AV19" i="2"/>
  <c r="AU19" i="2"/>
  <c r="AT19" i="2"/>
  <c r="AR19" i="2"/>
  <c r="AQ19" i="2"/>
  <c r="R19" i="2"/>
  <c r="G19" i="2"/>
  <c r="AV18" i="2"/>
  <c r="AU18" i="2"/>
  <c r="AT18" i="2"/>
  <c r="AR18" i="2"/>
  <c r="AQ18" i="2"/>
  <c r="R18" i="2"/>
  <c r="G18" i="2"/>
  <c r="AV17" i="2"/>
  <c r="AU17" i="2"/>
  <c r="AT17" i="2"/>
  <c r="AQ17" i="2"/>
  <c r="AR17" i="2" s="1"/>
  <c r="R17" i="2"/>
  <c r="AV16" i="2"/>
  <c r="AU16" i="2"/>
  <c r="AT16" i="2"/>
  <c r="AR16" i="2"/>
  <c r="AQ16" i="2"/>
  <c r="R16" i="2"/>
  <c r="G16" i="2"/>
  <c r="BF15" i="2"/>
  <c r="BD15" i="2"/>
  <c r="BC15" i="2"/>
  <c r="BB15" i="2"/>
  <c r="AZ15" i="2"/>
  <c r="AZ16" i="2" s="1"/>
  <c r="AV15" i="2"/>
  <c r="AT15" i="2"/>
  <c r="AR15" i="2"/>
  <c r="N8" i="2"/>
  <c r="R5" i="2"/>
  <c r="Q5" i="2"/>
  <c r="BH15" i="2" s="1"/>
  <c r="N5" i="2"/>
  <c r="Q4" i="2"/>
  <c r="N4" i="2"/>
  <c r="R3" i="2"/>
  <c r="Q3" i="2"/>
  <c r="AX15" i="2" s="1"/>
  <c r="N3" i="2"/>
  <c r="AV57" i="1"/>
  <c r="AU57" i="1"/>
  <c r="AT57" i="1"/>
  <c r="AQ57" i="1"/>
  <c r="R57" i="1"/>
  <c r="G57" i="1"/>
  <c r="AV56" i="1"/>
  <c r="AU56" i="1"/>
  <c r="AT56" i="1"/>
  <c r="AQ56" i="1"/>
  <c r="R56" i="1"/>
  <c r="G56" i="1"/>
  <c r="AV55" i="1"/>
  <c r="AU55" i="1"/>
  <c r="AT55" i="1"/>
  <c r="AQ55" i="1"/>
  <c r="R55" i="1"/>
  <c r="G55" i="1"/>
  <c r="AR55" i="1" s="1"/>
  <c r="AV54" i="1"/>
  <c r="AU54" i="1"/>
  <c r="AT54" i="1"/>
  <c r="AQ54" i="1"/>
  <c r="R54" i="1"/>
  <c r="G54" i="1"/>
  <c r="AR54" i="1" s="1"/>
  <c r="AV53" i="1"/>
  <c r="AU53" i="1"/>
  <c r="AT53" i="1"/>
  <c r="AQ53" i="1"/>
  <c r="R53" i="1"/>
  <c r="G53" i="1"/>
  <c r="AR53" i="1" s="1"/>
  <c r="AV52" i="1"/>
  <c r="AU52" i="1"/>
  <c r="AT52" i="1"/>
  <c r="AQ52" i="1"/>
  <c r="R52" i="1"/>
  <c r="G52" i="1"/>
  <c r="AV51" i="1"/>
  <c r="AU51" i="1"/>
  <c r="AT51" i="1"/>
  <c r="AQ51" i="1"/>
  <c r="R51" i="1"/>
  <c r="G51" i="1"/>
  <c r="AZ50" i="1"/>
  <c r="BD50" i="1" s="1"/>
  <c r="BH50" i="1" s="1"/>
  <c r="AV50" i="1"/>
  <c r="AU50" i="1"/>
  <c r="AT50" i="1"/>
  <c r="AQ50" i="1"/>
  <c r="R50" i="1"/>
  <c r="G50" i="1"/>
  <c r="AR50" i="1" s="1"/>
  <c r="AV49" i="1"/>
  <c r="AU49" i="1"/>
  <c r="AT49" i="1"/>
  <c r="AQ49" i="1"/>
  <c r="R49" i="1"/>
  <c r="G49" i="1"/>
  <c r="AV48" i="1"/>
  <c r="AU48" i="1"/>
  <c r="AT48" i="1"/>
  <c r="AQ48" i="1"/>
  <c r="R48" i="1"/>
  <c r="G48" i="1"/>
  <c r="AV47" i="1"/>
  <c r="AU47" i="1"/>
  <c r="AT47" i="1"/>
  <c r="AQ47" i="1"/>
  <c r="R47" i="1"/>
  <c r="G47" i="1"/>
  <c r="AV46" i="1"/>
  <c r="AU46" i="1"/>
  <c r="AT46" i="1"/>
  <c r="AQ46" i="1"/>
  <c r="R46" i="1"/>
  <c r="G46" i="1"/>
  <c r="AR46" i="1" s="1"/>
  <c r="AZ45" i="1"/>
  <c r="BD45" i="1" s="1"/>
  <c r="BH45" i="1" s="1"/>
  <c r="AV45" i="1"/>
  <c r="AU45" i="1"/>
  <c r="AT45" i="1"/>
  <c r="AQ45" i="1"/>
  <c r="R45" i="1"/>
  <c r="G45" i="1"/>
  <c r="AV44" i="1"/>
  <c r="AU44" i="1"/>
  <c r="AT44" i="1"/>
  <c r="AQ44" i="1"/>
  <c r="R44" i="1"/>
  <c r="G44" i="1"/>
  <c r="AV43" i="1"/>
  <c r="AU43" i="1"/>
  <c r="AT43" i="1"/>
  <c r="AQ43" i="1"/>
  <c r="R43" i="1"/>
  <c r="G43" i="1"/>
  <c r="AV42" i="1"/>
  <c r="AU42" i="1"/>
  <c r="AT42" i="1"/>
  <c r="AQ42" i="1"/>
  <c r="R42" i="1"/>
  <c r="G42" i="1"/>
  <c r="AV41" i="1"/>
  <c r="AU41" i="1"/>
  <c r="AT41" i="1"/>
  <c r="AQ41" i="1"/>
  <c r="R41" i="1"/>
  <c r="G41" i="1"/>
  <c r="AV40" i="1"/>
  <c r="AU40" i="1"/>
  <c r="AT40" i="1"/>
  <c r="AQ40" i="1"/>
  <c r="R40" i="1"/>
  <c r="G40" i="1"/>
  <c r="AR40" i="1" s="1"/>
  <c r="AV39" i="1"/>
  <c r="AU39" i="1"/>
  <c r="AT39" i="1"/>
  <c r="AQ39" i="1"/>
  <c r="R39" i="1"/>
  <c r="G39" i="1"/>
  <c r="AR39" i="1" s="1"/>
  <c r="AV38" i="1"/>
  <c r="AU38" i="1"/>
  <c r="AT38" i="1"/>
  <c r="AQ38" i="1"/>
  <c r="AR38" i="1" s="1"/>
  <c r="R38" i="1"/>
  <c r="G38" i="1"/>
  <c r="AV37" i="1"/>
  <c r="AU37" i="1"/>
  <c r="AT37" i="1"/>
  <c r="AQ37" i="1"/>
  <c r="R37" i="1"/>
  <c r="G37" i="1"/>
  <c r="AR37" i="1" s="1"/>
  <c r="AV36" i="1"/>
  <c r="AU36" i="1"/>
  <c r="AT36" i="1"/>
  <c r="AQ36" i="1"/>
  <c r="R36" i="1"/>
  <c r="G36" i="1"/>
  <c r="AR36" i="1" s="1"/>
  <c r="AV35" i="1"/>
  <c r="AU35" i="1"/>
  <c r="AT35" i="1"/>
  <c r="AQ35" i="1"/>
  <c r="R35" i="1"/>
  <c r="G35" i="1"/>
  <c r="AV34" i="1"/>
  <c r="AU34" i="1"/>
  <c r="AT34" i="1"/>
  <c r="AQ34" i="1"/>
  <c r="R34" i="1"/>
  <c r="G34" i="1"/>
  <c r="AV33" i="1"/>
  <c r="AU33" i="1"/>
  <c r="AT33" i="1"/>
  <c r="AQ33" i="1"/>
  <c r="R33" i="1"/>
  <c r="G33" i="1"/>
  <c r="AV32" i="1"/>
  <c r="AU32" i="1"/>
  <c r="AT32" i="1"/>
  <c r="AQ32" i="1"/>
  <c r="R32" i="1"/>
  <c r="G32" i="1"/>
  <c r="AR32" i="1" s="1"/>
  <c r="AV31" i="1"/>
  <c r="AU31" i="1"/>
  <c r="AT31" i="1"/>
  <c r="AQ31" i="1"/>
  <c r="AR31" i="1" s="1"/>
  <c r="R31" i="1"/>
  <c r="G31" i="1"/>
  <c r="AV30" i="1"/>
  <c r="AU30" i="1"/>
  <c r="AT30" i="1"/>
  <c r="AQ30" i="1"/>
  <c r="R30" i="1"/>
  <c r="G30" i="1"/>
  <c r="AV29" i="1"/>
  <c r="AU29" i="1"/>
  <c r="AT29" i="1"/>
  <c r="AR29" i="1"/>
  <c r="AQ29" i="1"/>
  <c r="R29" i="1"/>
  <c r="G29" i="1"/>
  <c r="AV28" i="1"/>
  <c r="AU28" i="1"/>
  <c r="AT28" i="1"/>
  <c r="AQ28" i="1"/>
  <c r="AR28" i="1" s="1"/>
  <c r="R28" i="1"/>
  <c r="G28" i="1"/>
  <c r="AV27" i="1"/>
  <c r="AU27" i="1"/>
  <c r="AT27" i="1"/>
  <c r="AR27" i="1"/>
  <c r="AQ27" i="1"/>
  <c r="R27" i="1"/>
  <c r="G27" i="1"/>
  <c r="AV26" i="1"/>
  <c r="AU26" i="1"/>
  <c r="AT26" i="1"/>
  <c r="AQ26" i="1"/>
  <c r="R26" i="1"/>
  <c r="G26" i="1"/>
  <c r="AV25" i="1"/>
  <c r="AU25" i="1"/>
  <c r="AT25" i="1"/>
  <c r="AQ25" i="1"/>
  <c r="R25" i="1"/>
  <c r="G25" i="1"/>
  <c r="AV24" i="1"/>
  <c r="AU24" i="1"/>
  <c r="AT24" i="1"/>
  <c r="AQ24" i="1"/>
  <c r="R24" i="1"/>
  <c r="G24" i="1"/>
  <c r="AR24" i="1" s="1"/>
  <c r="AV23" i="1"/>
  <c r="AU23" i="1"/>
  <c r="AT23" i="1"/>
  <c r="AQ23" i="1"/>
  <c r="R23" i="1"/>
  <c r="G23" i="1"/>
  <c r="AR23" i="1" s="1"/>
  <c r="AV22" i="1"/>
  <c r="AU22" i="1"/>
  <c r="AT22" i="1"/>
  <c r="AQ22" i="1"/>
  <c r="R22" i="1"/>
  <c r="G22" i="1"/>
  <c r="AR22" i="1" s="1"/>
  <c r="AV21" i="1"/>
  <c r="AU21" i="1"/>
  <c r="AT21" i="1"/>
  <c r="R21" i="1"/>
  <c r="G21" i="1"/>
  <c r="AR21" i="1" s="1"/>
  <c r="AV20" i="1"/>
  <c r="AU20" i="1"/>
  <c r="AT20" i="1"/>
  <c r="R20" i="1"/>
  <c r="G20" i="1"/>
  <c r="AR20" i="1" s="1"/>
  <c r="AV19" i="1"/>
  <c r="AU19" i="1"/>
  <c r="AT19" i="1"/>
  <c r="R19" i="1"/>
  <c r="G19" i="1"/>
  <c r="AR19" i="1" s="1"/>
  <c r="AV18" i="1"/>
  <c r="AU18" i="1"/>
  <c r="AT18" i="1"/>
  <c r="AQ18" i="1"/>
  <c r="R18" i="1"/>
  <c r="G18" i="1"/>
  <c r="AR18" i="1" s="1"/>
  <c r="AV17" i="1"/>
  <c r="AU17" i="1"/>
  <c r="AT17" i="1"/>
  <c r="AQ17" i="1"/>
  <c r="R17" i="1"/>
  <c r="G17" i="1"/>
  <c r="AR17" i="1" s="1"/>
  <c r="AV16" i="1"/>
  <c r="AU16" i="1"/>
  <c r="AT16" i="1"/>
  <c r="AQ16" i="1"/>
  <c r="R16" i="1"/>
  <c r="G16" i="1"/>
  <c r="BF15" i="1"/>
  <c r="BC15" i="1"/>
  <c r="AZ15" i="1"/>
  <c r="AZ51" i="1" s="1"/>
  <c r="BD51" i="1" s="1"/>
  <c r="BH51" i="1" s="1"/>
  <c r="AY15" i="1"/>
  <c r="AY26" i="1" s="1"/>
  <c r="BC26" i="1" s="1"/>
  <c r="BG26" i="1" s="1"/>
  <c r="AU15" i="1"/>
  <c r="AT15" i="1"/>
  <c r="G15" i="1"/>
  <c r="Q5" i="1"/>
  <c r="BH15" i="1" s="1"/>
  <c r="N5" i="1"/>
  <c r="R4" i="1"/>
  <c r="Q4" i="1"/>
  <c r="BG15" i="1" s="1"/>
  <c r="N4" i="1"/>
  <c r="Q3" i="1"/>
  <c r="AX15" i="1" s="1"/>
  <c r="AX24" i="1" s="1"/>
  <c r="BB24" i="1" s="1"/>
  <c r="BF24" i="1" s="1"/>
  <c r="N3" i="1"/>
  <c r="R5" i="1" l="1"/>
  <c r="BD15" i="1"/>
  <c r="AY16" i="1"/>
  <c r="AY39" i="1"/>
  <c r="BC39" i="1" s="1"/>
  <c r="BG39" i="1" s="1"/>
  <c r="AR47" i="1"/>
  <c r="AY50" i="1"/>
  <c r="BC50" i="1" s="1"/>
  <c r="BG50" i="1" s="1"/>
  <c r="AR16" i="1"/>
  <c r="AV15" i="1"/>
  <c r="AZ19" i="1"/>
  <c r="BD19" i="1" s="1"/>
  <c r="BH19" i="1" s="1"/>
  <c r="AX20" i="1"/>
  <c r="BB20" i="1" s="1"/>
  <c r="BF20" i="1" s="1"/>
  <c r="AR45" i="1"/>
  <c r="AZ35" i="1"/>
  <c r="BD35" i="1" s="1"/>
  <c r="BH35" i="1" s="1"/>
  <c r="AZ53" i="1"/>
  <c r="BD53" i="1" s="1"/>
  <c r="BH53" i="1" s="1"/>
  <c r="AZ26" i="1"/>
  <c r="BD26" i="1" s="1"/>
  <c r="BH26" i="1" s="1"/>
  <c r="AZ27" i="1"/>
  <c r="BD27" i="1" s="1"/>
  <c r="BH27" i="1" s="1"/>
  <c r="AZ34" i="1"/>
  <c r="BD34" i="1" s="1"/>
  <c r="BH34" i="1" s="1"/>
  <c r="AY42" i="1"/>
  <c r="BC42" i="1" s="1"/>
  <c r="BG42" i="1" s="1"/>
  <c r="AY23" i="1"/>
  <c r="BC23" i="1" s="1"/>
  <c r="BG23" i="1" s="1"/>
  <c r="AZ25" i="1"/>
  <c r="BD25" i="1" s="1"/>
  <c r="BH25" i="1" s="1"/>
  <c r="AR30" i="1"/>
  <c r="AZ33" i="1"/>
  <c r="BD33" i="1" s="1"/>
  <c r="BH33" i="1" s="1"/>
  <c r="AZ42" i="1"/>
  <c r="BD42" i="1" s="1"/>
  <c r="BH42" i="1" s="1"/>
  <c r="BB15" i="1"/>
  <c r="AY24" i="1"/>
  <c r="BC24" i="1" s="1"/>
  <c r="BG24" i="1" s="1"/>
  <c r="AR26" i="1"/>
  <c r="AR34" i="1"/>
  <c r="AR35" i="1"/>
  <c r="AZ40" i="1"/>
  <c r="BD40" i="1" s="1"/>
  <c r="BH40" i="1" s="1"/>
  <c r="AR42" i="1"/>
  <c r="AR57" i="1"/>
  <c r="AX53" i="1"/>
  <c r="BB53" i="1" s="1"/>
  <c r="BF53" i="1" s="1"/>
  <c r="AX45" i="1"/>
  <c r="BB45" i="1" s="1"/>
  <c r="BF45" i="1" s="1"/>
  <c r="AX34" i="1"/>
  <c r="BB34" i="1" s="1"/>
  <c r="BF34" i="1" s="1"/>
  <c r="AX26" i="1"/>
  <c r="BB26" i="1" s="1"/>
  <c r="BF26" i="1" s="1"/>
  <c r="AX56" i="1"/>
  <c r="BB56" i="1" s="1"/>
  <c r="BF56" i="1" s="1"/>
  <c r="AX48" i="1"/>
  <c r="BB48" i="1" s="1"/>
  <c r="BF48" i="1" s="1"/>
  <c r="AX40" i="1"/>
  <c r="BB40" i="1" s="1"/>
  <c r="BF40" i="1" s="1"/>
  <c r="AX35" i="1"/>
  <c r="BB35" i="1" s="1"/>
  <c r="BF35" i="1" s="1"/>
  <c r="AX27" i="1"/>
  <c r="BB27" i="1" s="1"/>
  <c r="BF27" i="1" s="1"/>
  <c r="AX51" i="1"/>
  <c r="BB51" i="1" s="1"/>
  <c r="BF51" i="1" s="1"/>
  <c r="AX43" i="1"/>
  <c r="BB43" i="1" s="1"/>
  <c r="BF43" i="1" s="1"/>
  <c r="AX36" i="1"/>
  <c r="BB36" i="1" s="1"/>
  <c r="BF36" i="1" s="1"/>
  <c r="AX28" i="1"/>
  <c r="BB28" i="1" s="1"/>
  <c r="BF28" i="1" s="1"/>
  <c r="AX54" i="1"/>
  <c r="BB54" i="1" s="1"/>
  <c r="BF54" i="1" s="1"/>
  <c r="AX46" i="1"/>
  <c r="BB46" i="1" s="1"/>
  <c r="BF46" i="1" s="1"/>
  <c r="AX37" i="1"/>
  <c r="BB37" i="1" s="1"/>
  <c r="BF37" i="1" s="1"/>
  <c r="AX29" i="1"/>
  <c r="BB29" i="1" s="1"/>
  <c r="BF29" i="1" s="1"/>
  <c r="AX18" i="1"/>
  <c r="BB18" i="1" s="1"/>
  <c r="BF18" i="1" s="1"/>
  <c r="AX17" i="1"/>
  <c r="BB17" i="1" s="1"/>
  <c r="BF17" i="1" s="1"/>
  <c r="AX16" i="1"/>
  <c r="AX57" i="1"/>
  <c r="BB57" i="1" s="1"/>
  <c r="BF57" i="1" s="1"/>
  <c r="AX49" i="1"/>
  <c r="BB49" i="1" s="1"/>
  <c r="BF49" i="1" s="1"/>
  <c r="AX41" i="1"/>
  <c r="BB41" i="1" s="1"/>
  <c r="BF41" i="1" s="1"/>
  <c r="AX38" i="1"/>
  <c r="BB38" i="1" s="1"/>
  <c r="BF38" i="1" s="1"/>
  <c r="AX30" i="1"/>
  <c r="BB30" i="1" s="1"/>
  <c r="BF30" i="1" s="1"/>
  <c r="AX19" i="1"/>
  <c r="BB19" i="1" s="1"/>
  <c r="BF19" i="1" s="1"/>
  <c r="AX52" i="1"/>
  <c r="BB52" i="1" s="1"/>
  <c r="BF52" i="1" s="1"/>
  <c r="AX44" i="1"/>
  <c r="BB44" i="1" s="1"/>
  <c r="BF44" i="1" s="1"/>
  <c r="AX50" i="1"/>
  <c r="BB50" i="1" s="1"/>
  <c r="BF50" i="1" s="1"/>
  <c r="AR33" i="1"/>
  <c r="AX39" i="1"/>
  <c r="BB39" i="1" s="1"/>
  <c r="BF39" i="1" s="1"/>
  <c r="AX42" i="1"/>
  <c r="BB42" i="1" s="1"/>
  <c r="BF42" i="1" s="1"/>
  <c r="AX25" i="1"/>
  <c r="BB25" i="1" s="1"/>
  <c r="BF25" i="1" s="1"/>
  <c r="AX21" i="1"/>
  <c r="BB21" i="1" s="1"/>
  <c r="BF21" i="1" s="1"/>
  <c r="AY25" i="1"/>
  <c r="BC25" i="1" s="1"/>
  <c r="BG25" i="1" s="1"/>
  <c r="BC16" i="1"/>
  <c r="BG16" i="1" s="1"/>
  <c r="AY56" i="1"/>
  <c r="BC56" i="1" s="1"/>
  <c r="BG56" i="1" s="1"/>
  <c r="AY48" i="1"/>
  <c r="BC48" i="1" s="1"/>
  <c r="BG48" i="1" s="1"/>
  <c r="AY40" i="1"/>
  <c r="BC40" i="1" s="1"/>
  <c r="BG40" i="1" s="1"/>
  <c r="AY35" i="1"/>
  <c r="BC35" i="1" s="1"/>
  <c r="BG35" i="1" s="1"/>
  <c r="AY27" i="1"/>
  <c r="BC27" i="1" s="1"/>
  <c r="BG27" i="1" s="1"/>
  <c r="AY18" i="1"/>
  <c r="BC18" i="1" s="1"/>
  <c r="BG18" i="1" s="1"/>
  <c r="AY51" i="1"/>
  <c r="BC51" i="1" s="1"/>
  <c r="BG51" i="1" s="1"/>
  <c r="AY43" i="1"/>
  <c r="BC43" i="1" s="1"/>
  <c r="BG43" i="1" s="1"/>
  <c r="AY36" i="1"/>
  <c r="BC36" i="1" s="1"/>
  <c r="BG36" i="1" s="1"/>
  <c r="AY28" i="1"/>
  <c r="BC28" i="1" s="1"/>
  <c r="BG28" i="1" s="1"/>
  <c r="AY54" i="1"/>
  <c r="BC54" i="1" s="1"/>
  <c r="BG54" i="1" s="1"/>
  <c r="AY46" i="1"/>
  <c r="BC46" i="1" s="1"/>
  <c r="BG46" i="1" s="1"/>
  <c r="AY37" i="1"/>
  <c r="BC37" i="1" s="1"/>
  <c r="BG37" i="1" s="1"/>
  <c r="AY29" i="1"/>
  <c r="BC29" i="1" s="1"/>
  <c r="BG29" i="1" s="1"/>
  <c r="AY57" i="1"/>
  <c r="BC57" i="1" s="1"/>
  <c r="BG57" i="1" s="1"/>
  <c r="AY49" i="1"/>
  <c r="BC49" i="1" s="1"/>
  <c r="BG49" i="1" s="1"/>
  <c r="AY41" i="1"/>
  <c r="BC41" i="1" s="1"/>
  <c r="BG41" i="1" s="1"/>
  <c r="AY38" i="1"/>
  <c r="BC38" i="1" s="1"/>
  <c r="BG38" i="1" s="1"/>
  <c r="AY30" i="1"/>
  <c r="BC30" i="1" s="1"/>
  <c r="BG30" i="1" s="1"/>
  <c r="AY19" i="1"/>
  <c r="BC19" i="1" s="1"/>
  <c r="BG19" i="1" s="1"/>
  <c r="AY55" i="1"/>
  <c r="BC55" i="1" s="1"/>
  <c r="BG55" i="1" s="1"/>
  <c r="AY47" i="1"/>
  <c r="BC47" i="1" s="1"/>
  <c r="BG47" i="1" s="1"/>
  <c r="AY52" i="1"/>
  <c r="BC52" i="1" s="1"/>
  <c r="BG52" i="1" s="1"/>
  <c r="AY44" i="1"/>
  <c r="BC44" i="1" s="1"/>
  <c r="BG44" i="1" s="1"/>
  <c r="AY31" i="1"/>
  <c r="BC31" i="1" s="1"/>
  <c r="BG31" i="1" s="1"/>
  <c r="AY20" i="1"/>
  <c r="BC20" i="1" s="1"/>
  <c r="BG20" i="1" s="1"/>
  <c r="AY53" i="1"/>
  <c r="BC53" i="1" s="1"/>
  <c r="BG53" i="1" s="1"/>
  <c r="AY45" i="1"/>
  <c r="BC45" i="1" s="1"/>
  <c r="BG45" i="1" s="1"/>
  <c r="AY17" i="1"/>
  <c r="BC17" i="1" s="1"/>
  <c r="BG17" i="1" s="1"/>
  <c r="AY21" i="1"/>
  <c r="BC21" i="1" s="1"/>
  <c r="BG21" i="1" s="1"/>
  <c r="AR25" i="1"/>
  <c r="AX31" i="1"/>
  <c r="BB31" i="1" s="1"/>
  <c r="BF31" i="1" s="1"/>
  <c r="AX47" i="1"/>
  <c r="BB47" i="1" s="1"/>
  <c r="BF47" i="1" s="1"/>
  <c r="AX55" i="1"/>
  <c r="BB55" i="1" s="1"/>
  <c r="BF55" i="1" s="1"/>
  <c r="AX22" i="1"/>
  <c r="BB22" i="1" s="1"/>
  <c r="BF22" i="1" s="1"/>
  <c r="AX32" i="1"/>
  <c r="BB32" i="1" s="1"/>
  <c r="BF32" i="1" s="1"/>
  <c r="N8" i="1"/>
  <c r="O3" i="1" s="1"/>
  <c r="AY22" i="1"/>
  <c r="BC22" i="1" s="1"/>
  <c r="BG22" i="1" s="1"/>
  <c r="AY32" i="1"/>
  <c r="BC32" i="1" s="1"/>
  <c r="BG32" i="1" s="1"/>
  <c r="AX33" i="1"/>
  <c r="BB33" i="1" s="1"/>
  <c r="BF33" i="1" s="1"/>
  <c r="O4" i="2"/>
  <c r="AX23" i="1"/>
  <c r="BB23" i="1" s="1"/>
  <c r="BF23" i="1" s="1"/>
  <c r="AY33" i="1"/>
  <c r="BC33" i="1" s="1"/>
  <c r="BG33" i="1" s="1"/>
  <c r="AY34" i="1"/>
  <c r="BC34" i="1" s="1"/>
  <c r="BG34" i="1" s="1"/>
  <c r="BD16" i="2"/>
  <c r="BH16" i="2" s="1"/>
  <c r="AR48" i="1"/>
  <c r="AZ48" i="1"/>
  <c r="BD48" i="1" s="1"/>
  <c r="BH48" i="1" s="1"/>
  <c r="AR56" i="1"/>
  <c r="AZ56" i="1"/>
  <c r="BD56" i="1" s="1"/>
  <c r="BH56" i="1" s="1"/>
  <c r="AX50" i="2"/>
  <c r="BB50" i="2" s="1"/>
  <c r="BF50" i="2" s="1"/>
  <c r="AX49" i="2"/>
  <c r="BB49" i="2" s="1"/>
  <c r="BF49" i="2" s="1"/>
  <c r="AX48" i="2"/>
  <c r="BB48" i="2" s="1"/>
  <c r="BF48" i="2" s="1"/>
  <c r="AX47" i="2"/>
  <c r="BB47" i="2" s="1"/>
  <c r="BF47" i="2" s="1"/>
  <c r="AX46" i="2"/>
  <c r="BB46" i="2" s="1"/>
  <c r="BF46" i="2" s="1"/>
  <c r="AX45" i="2"/>
  <c r="BB45" i="2" s="1"/>
  <c r="BF45" i="2" s="1"/>
  <c r="AX44" i="2"/>
  <c r="BB44" i="2" s="1"/>
  <c r="BF44" i="2" s="1"/>
  <c r="AX43" i="2"/>
  <c r="BB43" i="2" s="1"/>
  <c r="BF43" i="2" s="1"/>
  <c r="AX42" i="2"/>
  <c r="BB42" i="2" s="1"/>
  <c r="BF42" i="2" s="1"/>
  <c r="AX41" i="2"/>
  <c r="BB41" i="2" s="1"/>
  <c r="BF41" i="2" s="1"/>
  <c r="AX40" i="2"/>
  <c r="BB40" i="2" s="1"/>
  <c r="BF40" i="2" s="1"/>
  <c r="AX39" i="2"/>
  <c r="BB39" i="2" s="1"/>
  <c r="BF39" i="2" s="1"/>
  <c r="AX38" i="2"/>
  <c r="BB38" i="2" s="1"/>
  <c r="BF38" i="2" s="1"/>
  <c r="AX37" i="2"/>
  <c r="BB37" i="2" s="1"/>
  <c r="BF37" i="2" s="1"/>
  <c r="AX36" i="2"/>
  <c r="BB36" i="2" s="1"/>
  <c r="BF36" i="2" s="1"/>
  <c r="AX35" i="2"/>
  <c r="BB35" i="2" s="1"/>
  <c r="BF35" i="2" s="1"/>
  <c r="AX34" i="2"/>
  <c r="BB34" i="2" s="1"/>
  <c r="BF34" i="2" s="1"/>
  <c r="AX33" i="2"/>
  <c r="BB33" i="2" s="1"/>
  <c r="BF33" i="2" s="1"/>
  <c r="AX32" i="2"/>
  <c r="BB32" i="2" s="1"/>
  <c r="BF32" i="2" s="1"/>
  <c r="AX31" i="2"/>
  <c r="BB31" i="2" s="1"/>
  <c r="BF31" i="2" s="1"/>
  <c r="AX30" i="2"/>
  <c r="BB30" i="2" s="1"/>
  <c r="BF30" i="2" s="1"/>
  <c r="AX29" i="2"/>
  <c r="BB29" i="2" s="1"/>
  <c r="BF29" i="2" s="1"/>
  <c r="AX28" i="2"/>
  <c r="BB28" i="2" s="1"/>
  <c r="BF28" i="2" s="1"/>
  <c r="AX27" i="2"/>
  <c r="BB27" i="2" s="1"/>
  <c r="BF27" i="2" s="1"/>
  <c r="AX26" i="2"/>
  <c r="BB26" i="2" s="1"/>
  <c r="BF26" i="2" s="1"/>
  <c r="AX25" i="2"/>
  <c r="BB25" i="2" s="1"/>
  <c r="BF25" i="2" s="1"/>
  <c r="AX24" i="2"/>
  <c r="BB24" i="2" s="1"/>
  <c r="BF24" i="2" s="1"/>
  <c r="AX23" i="2"/>
  <c r="BB23" i="2" s="1"/>
  <c r="BF23" i="2" s="1"/>
  <c r="AX22" i="2"/>
  <c r="BB22" i="2" s="1"/>
  <c r="BF22" i="2" s="1"/>
  <c r="AX21" i="2"/>
  <c r="BB21" i="2" s="1"/>
  <c r="BF21" i="2" s="1"/>
  <c r="AX57" i="2"/>
  <c r="BB57" i="2" s="1"/>
  <c r="BF57" i="2" s="1"/>
  <c r="AX56" i="2"/>
  <c r="BB56" i="2" s="1"/>
  <c r="BF56" i="2" s="1"/>
  <c r="AX55" i="2"/>
  <c r="BB55" i="2" s="1"/>
  <c r="BF55" i="2" s="1"/>
  <c r="AX54" i="2"/>
  <c r="BB54" i="2" s="1"/>
  <c r="BF54" i="2" s="1"/>
  <c r="AX53" i="2"/>
  <c r="BB53" i="2" s="1"/>
  <c r="BF53" i="2" s="1"/>
  <c r="AX52" i="2"/>
  <c r="BB52" i="2" s="1"/>
  <c r="BF52" i="2" s="1"/>
  <c r="AX51" i="2"/>
  <c r="BB51" i="2" s="1"/>
  <c r="BF51" i="2" s="1"/>
  <c r="AX16" i="2"/>
  <c r="AX20" i="2"/>
  <c r="BB20" i="2" s="1"/>
  <c r="BF20" i="2" s="1"/>
  <c r="AX19" i="2"/>
  <c r="BB19" i="2" s="1"/>
  <c r="BF19" i="2" s="1"/>
  <c r="AX18" i="2"/>
  <c r="BB18" i="2" s="1"/>
  <c r="BF18" i="2" s="1"/>
  <c r="AX17" i="2"/>
  <c r="BB17" i="2" s="1"/>
  <c r="BF17" i="2" s="1"/>
  <c r="AZ21" i="1"/>
  <c r="BD21" i="1" s="1"/>
  <c r="BH21" i="1" s="1"/>
  <c r="AZ22" i="1"/>
  <c r="BD22" i="1" s="1"/>
  <c r="BH22" i="1" s="1"/>
  <c r="AZ23" i="1"/>
  <c r="BD23" i="1" s="1"/>
  <c r="BH23" i="1" s="1"/>
  <c r="AZ24" i="1"/>
  <c r="BD24" i="1" s="1"/>
  <c r="BH24" i="1" s="1"/>
  <c r="AZ32" i="1"/>
  <c r="BD32" i="1" s="1"/>
  <c r="BH32" i="1" s="1"/>
  <c r="AZ39" i="1"/>
  <c r="BD39" i="1" s="1"/>
  <c r="BH39" i="1" s="1"/>
  <c r="AZ47" i="1"/>
  <c r="BD47" i="1" s="1"/>
  <c r="BH47" i="1" s="1"/>
  <c r="AZ55" i="1"/>
  <c r="BD55" i="1" s="1"/>
  <c r="BH55" i="1" s="1"/>
  <c r="R3" i="1"/>
  <c r="AZ20" i="1"/>
  <c r="BD20" i="1" s="1"/>
  <c r="BH20" i="1" s="1"/>
  <c r="AZ31" i="1"/>
  <c r="BD31" i="1" s="1"/>
  <c r="BH31" i="1" s="1"/>
  <c r="AR44" i="1"/>
  <c r="AZ44" i="1"/>
  <c r="BD44" i="1" s="1"/>
  <c r="BH44" i="1" s="1"/>
  <c r="AR52" i="1"/>
  <c r="AZ52" i="1"/>
  <c r="BD52" i="1" s="1"/>
  <c r="BH52" i="1" s="1"/>
  <c r="AY15" i="2"/>
  <c r="BG15" i="2"/>
  <c r="AZ30" i="1"/>
  <c r="BD30" i="1" s="1"/>
  <c r="BH30" i="1" s="1"/>
  <c r="AZ38" i="1"/>
  <c r="BD38" i="1" s="1"/>
  <c r="BH38" i="1" s="1"/>
  <c r="AR41" i="1"/>
  <c r="AZ41" i="1"/>
  <c r="BD41" i="1" s="1"/>
  <c r="BH41" i="1" s="1"/>
  <c r="AR49" i="1"/>
  <c r="AZ49" i="1"/>
  <c r="BD49" i="1" s="1"/>
  <c r="BH49" i="1" s="1"/>
  <c r="AZ57" i="1"/>
  <c r="BD57" i="1" s="1"/>
  <c r="BH57" i="1" s="1"/>
  <c r="R4" i="2"/>
  <c r="AU15" i="2"/>
  <c r="AZ29" i="1"/>
  <c r="BD29" i="1" s="1"/>
  <c r="BH29" i="1" s="1"/>
  <c r="AZ37" i="1"/>
  <c r="BD37" i="1" s="1"/>
  <c r="BH37" i="1" s="1"/>
  <c r="AZ46" i="1"/>
  <c r="BD46" i="1" s="1"/>
  <c r="BH46" i="1" s="1"/>
  <c r="AZ54" i="1"/>
  <c r="BD54" i="1" s="1"/>
  <c r="BH54" i="1" s="1"/>
  <c r="O5" i="2"/>
  <c r="AZ16" i="1"/>
  <c r="AZ17" i="1"/>
  <c r="BD17" i="1" s="1"/>
  <c r="BH17" i="1" s="1"/>
  <c r="AZ18" i="1"/>
  <c r="BD18" i="1" s="1"/>
  <c r="BH18" i="1" s="1"/>
  <c r="AZ28" i="1"/>
  <c r="BD28" i="1" s="1"/>
  <c r="BH28" i="1" s="1"/>
  <c r="AZ36" i="1"/>
  <c r="BD36" i="1" s="1"/>
  <c r="BH36" i="1" s="1"/>
  <c r="AR43" i="1"/>
  <c r="AZ43" i="1"/>
  <c r="BD43" i="1" s="1"/>
  <c r="BH43" i="1" s="1"/>
  <c r="AR51" i="1"/>
  <c r="O3" i="2"/>
  <c r="O8" i="2" s="1"/>
  <c r="AZ20" i="2"/>
  <c r="BD20" i="2" s="1"/>
  <c r="BH20" i="2" s="1"/>
  <c r="AZ19" i="2"/>
  <c r="BD19" i="2" s="1"/>
  <c r="BH19" i="2" s="1"/>
  <c r="AZ18" i="2"/>
  <c r="BD18" i="2" s="1"/>
  <c r="BH18" i="2" s="1"/>
  <c r="AZ17" i="2"/>
  <c r="BD17" i="2" s="1"/>
  <c r="BH17" i="2" s="1"/>
  <c r="AZ50" i="2"/>
  <c r="BD50" i="2" s="1"/>
  <c r="BH50" i="2" s="1"/>
  <c r="AZ49" i="2"/>
  <c r="BD49" i="2" s="1"/>
  <c r="BH49" i="2" s="1"/>
  <c r="AZ48" i="2"/>
  <c r="BD48" i="2" s="1"/>
  <c r="BH48" i="2" s="1"/>
  <c r="AZ47" i="2"/>
  <c r="BD47" i="2" s="1"/>
  <c r="BH47" i="2" s="1"/>
  <c r="AZ46" i="2"/>
  <c r="BD46" i="2" s="1"/>
  <c r="BH46" i="2" s="1"/>
  <c r="AZ45" i="2"/>
  <c r="BD45" i="2" s="1"/>
  <c r="BH45" i="2" s="1"/>
  <c r="AZ44" i="2"/>
  <c r="BD44" i="2" s="1"/>
  <c r="BH44" i="2" s="1"/>
  <c r="AZ43" i="2"/>
  <c r="BD43" i="2" s="1"/>
  <c r="BH43" i="2" s="1"/>
  <c r="AZ42" i="2"/>
  <c r="BD42" i="2" s="1"/>
  <c r="BH42" i="2" s="1"/>
  <c r="AZ41" i="2"/>
  <c r="BD41" i="2" s="1"/>
  <c r="BH41" i="2" s="1"/>
  <c r="AZ40" i="2"/>
  <c r="BD40" i="2" s="1"/>
  <c r="BH40" i="2" s="1"/>
  <c r="AZ39" i="2"/>
  <c r="BD39" i="2" s="1"/>
  <c r="BH39" i="2" s="1"/>
  <c r="AZ38" i="2"/>
  <c r="BD38" i="2" s="1"/>
  <c r="BH38" i="2" s="1"/>
  <c r="AZ37" i="2"/>
  <c r="BD37" i="2" s="1"/>
  <c r="BH37" i="2" s="1"/>
  <c r="AZ36" i="2"/>
  <c r="BD36" i="2" s="1"/>
  <c r="BH36" i="2" s="1"/>
  <c r="AZ35" i="2"/>
  <c r="BD35" i="2" s="1"/>
  <c r="BH35" i="2" s="1"/>
  <c r="AZ34" i="2"/>
  <c r="BD34" i="2" s="1"/>
  <c r="BH34" i="2" s="1"/>
  <c r="AZ33" i="2"/>
  <c r="BD33" i="2" s="1"/>
  <c r="BH33" i="2" s="1"/>
  <c r="AZ32" i="2"/>
  <c r="BD32" i="2" s="1"/>
  <c r="BH32" i="2" s="1"/>
  <c r="AZ31" i="2"/>
  <c r="BD31" i="2" s="1"/>
  <c r="BH31" i="2" s="1"/>
  <c r="AZ30" i="2"/>
  <c r="BD30" i="2" s="1"/>
  <c r="BH30" i="2" s="1"/>
  <c r="AZ29" i="2"/>
  <c r="BD29" i="2" s="1"/>
  <c r="BH29" i="2" s="1"/>
  <c r="AZ28" i="2"/>
  <c r="BD28" i="2" s="1"/>
  <c r="BH28" i="2" s="1"/>
  <c r="AZ27" i="2"/>
  <c r="BD27" i="2" s="1"/>
  <c r="BH27" i="2" s="1"/>
  <c r="AZ26" i="2"/>
  <c r="BD26" i="2" s="1"/>
  <c r="BH26" i="2" s="1"/>
  <c r="AZ25" i="2"/>
  <c r="BD25" i="2" s="1"/>
  <c r="BH25" i="2" s="1"/>
  <c r="AZ24" i="2"/>
  <c r="BD24" i="2" s="1"/>
  <c r="BH24" i="2" s="1"/>
  <c r="AZ23" i="2"/>
  <c r="BD23" i="2" s="1"/>
  <c r="BH23" i="2" s="1"/>
  <c r="AZ22" i="2"/>
  <c r="BD22" i="2" s="1"/>
  <c r="BH22" i="2" s="1"/>
  <c r="AZ21" i="2"/>
  <c r="BD21" i="2" s="1"/>
  <c r="BH21" i="2" s="1"/>
  <c r="AZ57" i="2"/>
  <c r="BD57" i="2" s="1"/>
  <c r="BH57" i="2" s="1"/>
  <c r="AZ56" i="2"/>
  <c r="BD56" i="2" s="1"/>
  <c r="BH56" i="2" s="1"/>
  <c r="AZ55" i="2"/>
  <c r="BD55" i="2" s="1"/>
  <c r="BH55" i="2" s="1"/>
  <c r="AZ54" i="2"/>
  <c r="BD54" i="2" s="1"/>
  <c r="BH54" i="2" s="1"/>
  <c r="AZ53" i="2"/>
  <c r="BD53" i="2" s="1"/>
  <c r="BH53" i="2" s="1"/>
  <c r="AZ52" i="2"/>
  <c r="BD52" i="2" s="1"/>
  <c r="BH52" i="2" s="1"/>
  <c r="AZ51" i="2"/>
  <c r="BD51" i="2" s="1"/>
  <c r="BH51" i="2" s="1"/>
  <c r="O5" i="1" l="1"/>
  <c r="AZ59" i="2"/>
  <c r="AZ59" i="1"/>
  <c r="AZ60" i="1"/>
  <c r="AZ61" i="1" s="1"/>
  <c r="BD16" i="1"/>
  <c r="BH16" i="1" s="1"/>
  <c r="AY57" i="2"/>
  <c r="BC57" i="2" s="1"/>
  <c r="BG57" i="2" s="1"/>
  <c r="AY56" i="2"/>
  <c r="BC56" i="2" s="1"/>
  <c r="BG56" i="2" s="1"/>
  <c r="AY55" i="2"/>
  <c r="BC55" i="2" s="1"/>
  <c r="BG55" i="2" s="1"/>
  <c r="AY54" i="2"/>
  <c r="BC54" i="2" s="1"/>
  <c r="BG54" i="2" s="1"/>
  <c r="AY53" i="2"/>
  <c r="BC53" i="2" s="1"/>
  <c r="BG53" i="2" s="1"/>
  <c r="AY52" i="2"/>
  <c r="BC52" i="2" s="1"/>
  <c r="BG52" i="2" s="1"/>
  <c r="AY51" i="2"/>
  <c r="BC51" i="2" s="1"/>
  <c r="BG51" i="2" s="1"/>
  <c r="AY16" i="2"/>
  <c r="AY20" i="2"/>
  <c r="BC20" i="2" s="1"/>
  <c r="BG20" i="2" s="1"/>
  <c r="AY19" i="2"/>
  <c r="BC19" i="2" s="1"/>
  <c r="BG19" i="2" s="1"/>
  <c r="AY18" i="2"/>
  <c r="BC18" i="2" s="1"/>
  <c r="BG18" i="2" s="1"/>
  <c r="AY17" i="2"/>
  <c r="BC17" i="2" s="1"/>
  <c r="BG17" i="2" s="1"/>
  <c r="AY50" i="2"/>
  <c r="BC50" i="2" s="1"/>
  <c r="BG50" i="2" s="1"/>
  <c r="AY49" i="2"/>
  <c r="BC49" i="2" s="1"/>
  <c r="BG49" i="2" s="1"/>
  <c r="AY48" i="2"/>
  <c r="BC48" i="2" s="1"/>
  <c r="BG48" i="2" s="1"/>
  <c r="AY47" i="2"/>
  <c r="BC47" i="2" s="1"/>
  <c r="BG47" i="2" s="1"/>
  <c r="AY46" i="2"/>
  <c r="BC46" i="2" s="1"/>
  <c r="BG46" i="2" s="1"/>
  <c r="AY45" i="2"/>
  <c r="BC45" i="2" s="1"/>
  <c r="BG45" i="2" s="1"/>
  <c r="AY44" i="2"/>
  <c r="BC44" i="2" s="1"/>
  <c r="BG44" i="2" s="1"/>
  <c r="AY43" i="2"/>
  <c r="BC43" i="2" s="1"/>
  <c r="BG43" i="2" s="1"/>
  <c r="AY42" i="2"/>
  <c r="BC42" i="2" s="1"/>
  <c r="BG42" i="2" s="1"/>
  <c r="AY41" i="2"/>
  <c r="BC41" i="2" s="1"/>
  <c r="BG41" i="2" s="1"/>
  <c r="AY40" i="2"/>
  <c r="BC40" i="2" s="1"/>
  <c r="BG40" i="2" s="1"/>
  <c r="AY39" i="2"/>
  <c r="BC39" i="2" s="1"/>
  <c r="BG39" i="2" s="1"/>
  <c r="AY38" i="2"/>
  <c r="BC38" i="2" s="1"/>
  <c r="BG38" i="2" s="1"/>
  <c r="AY37" i="2"/>
  <c r="BC37" i="2" s="1"/>
  <c r="BG37" i="2" s="1"/>
  <c r="AY36" i="2"/>
  <c r="BC36" i="2" s="1"/>
  <c r="BG36" i="2" s="1"/>
  <c r="AY35" i="2"/>
  <c r="BC35" i="2" s="1"/>
  <c r="BG35" i="2" s="1"/>
  <c r="AY34" i="2"/>
  <c r="BC34" i="2" s="1"/>
  <c r="BG34" i="2" s="1"/>
  <c r="AY33" i="2"/>
  <c r="BC33" i="2" s="1"/>
  <c r="BG33" i="2" s="1"/>
  <c r="AY32" i="2"/>
  <c r="BC32" i="2" s="1"/>
  <c r="BG32" i="2" s="1"/>
  <c r="AY31" i="2"/>
  <c r="BC31" i="2" s="1"/>
  <c r="BG31" i="2" s="1"/>
  <c r="AY30" i="2"/>
  <c r="BC30" i="2" s="1"/>
  <c r="BG30" i="2" s="1"/>
  <c r="AY29" i="2"/>
  <c r="BC29" i="2" s="1"/>
  <c r="BG29" i="2" s="1"/>
  <c r="AY28" i="2"/>
  <c r="BC28" i="2" s="1"/>
  <c r="BG28" i="2" s="1"/>
  <c r="AY27" i="2"/>
  <c r="BC27" i="2" s="1"/>
  <c r="BG27" i="2" s="1"/>
  <c r="AY26" i="2"/>
  <c r="BC26" i="2" s="1"/>
  <c r="BG26" i="2" s="1"/>
  <c r="AY25" i="2"/>
  <c r="BC25" i="2" s="1"/>
  <c r="BG25" i="2" s="1"/>
  <c r="AY24" i="2"/>
  <c r="BC24" i="2" s="1"/>
  <c r="BG24" i="2" s="1"/>
  <c r="AY23" i="2"/>
  <c r="BC23" i="2" s="1"/>
  <c r="BG23" i="2" s="1"/>
  <c r="AY22" i="2"/>
  <c r="BC22" i="2" s="1"/>
  <c r="BG22" i="2" s="1"/>
  <c r="AY21" i="2"/>
  <c r="BC21" i="2" s="1"/>
  <c r="BG21" i="2" s="1"/>
  <c r="AZ60" i="2"/>
  <c r="AZ61" i="2" s="1"/>
  <c r="AY59" i="1"/>
  <c r="AX60" i="1"/>
  <c r="BB16" i="1"/>
  <c r="BF16" i="1" s="1"/>
  <c r="B5" i="1"/>
  <c r="AX59" i="1"/>
  <c r="O4" i="1"/>
  <c r="O8" i="1" s="1"/>
  <c r="AY60" i="1"/>
  <c r="AY61" i="1" s="1"/>
  <c r="AX59" i="2"/>
  <c r="AX60" i="2"/>
  <c r="BF16" i="2"/>
  <c r="AY60" i="2" l="1"/>
  <c r="AY61" i="2" s="1"/>
  <c r="AY59" i="2"/>
  <c r="BC16" i="2"/>
  <c r="BG16" i="2" s="1"/>
  <c r="AX61" i="1"/>
  <c r="AX61" i="2"/>
</calcChain>
</file>

<file path=xl/sharedStrings.xml><?xml version="1.0" encoding="utf-8"?>
<sst xmlns="http://schemas.openxmlformats.org/spreadsheetml/2006/main" count="454" uniqueCount="238">
  <si>
    <t>Course Code</t>
  </si>
  <si>
    <t>CSE 225</t>
  </si>
  <si>
    <t xml:space="preserve">        CO-Question Matrix</t>
  </si>
  <si>
    <t>Mapping of Course Outcomes to Program Outcomes</t>
  </si>
  <si>
    <t>Course Title</t>
  </si>
  <si>
    <t>Algorithm Design and Analysis</t>
  </si>
  <si>
    <t>CT</t>
  </si>
  <si>
    <t>Assignment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</si>
  <si>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</si>
  <si>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</si>
  <si>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</si>
  <si>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</si>
  <si>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</si>
  <si>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</si>
  <si>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</si>
  <si>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</si>
  <si>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</si>
  <si>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</si>
  <si>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</si>
  <si>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</si>
  <si>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</si>
  <si>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</si>
  <si>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</si>
  <si>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</si>
  <si>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</si>
  <si>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</si>
  <si>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B</t>
  </si>
  <si>
    <t>CO1</t>
  </si>
  <si>
    <t>√</t>
  </si>
  <si>
    <t>Session</t>
  </si>
  <si>
    <t>FALL 2023</t>
  </si>
  <si>
    <t>CO2</t>
  </si>
  <si>
    <t>No of students</t>
  </si>
  <si>
    <t>CO3</t>
  </si>
  <si>
    <t>Roll</t>
  </si>
  <si>
    <t>Students' Name</t>
  </si>
  <si>
    <t>Att</t>
  </si>
  <si>
    <t>CT1</t>
  </si>
  <si>
    <t>CT2</t>
  </si>
  <si>
    <t>CT3</t>
  </si>
  <si>
    <t>CT BEST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</si>
  <si>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</si>
  <si>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</si>
  <si>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</si>
  <si>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</si>
  <si>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</si>
  <si>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</si>
  <si>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</si>
  <si>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</si>
  <si>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</si>
  <si>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</si>
  <si>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</si>
  <si>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</si>
  <si>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</si>
  <si>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</si>
  <si>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</si>
  <si>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</si>
  <si>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</si>
  <si>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1903610201815-</t>
  </si>
  <si>
    <t>Nura Nusrat Aleza</t>
  </si>
  <si>
    <t>1903710201898-</t>
  </si>
  <si>
    <t>JOYDIP DEY &lt;R&gt;</t>
  </si>
  <si>
    <t>1903710202018-</t>
  </si>
  <si>
    <t>Nevil Chowdhury &lt;R&gt;</t>
  </si>
  <si>
    <t>2104010202191-</t>
  </si>
  <si>
    <t>TAMIM RAHMAN KHAN</t>
  </si>
  <si>
    <t>A</t>
  </si>
  <si>
    <t>2104010202198-</t>
  </si>
  <si>
    <t>MOSAMMAD TASKIA AKTER</t>
  </si>
  <si>
    <t>2104010202201-</t>
  </si>
  <si>
    <t>Minhaj Uddin Akif</t>
  </si>
  <si>
    <t>2104010202221-</t>
  </si>
  <si>
    <t>Shihabul Alam Sakib &lt;R&gt;</t>
  </si>
  <si>
    <t>2104010202227-</t>
  </si>
  <si>
    <t>Avirup Rakshit &lt;R&gt;</t>
  </si>
  <si>
    <t>2104010202340-</t>
  </si>
  <si>
    <t>Rimbe Dey &lt;R&gt;</t>
  </si>
  <si>
    <t>0222210005101044-</t>
  </si>
  <si>
    <t>Md. Nurul Kabir</t>
  </si>
  <si>
    <t>0222210005101046-</t>
  </si>
  <si>
    <t>Md. Ayman Khan Ahad</t>
  </si>
  <si>
    <t>0222210005101047-</t>
  </si>
  <si>
    <t>Jaheda Ferdous Sammi</t>
  </si>
  <si>
    <t>0222210005101049-</t>
  </si>
  <si>
    <t>Shatabdi Barua</t>
  </si>
  <si>
    <t>0222210005101050-</t>
  </si>
  <si>
    <t>Agomoni Sen</t>
  </si>
  <si>
    <t>0222210005101051-</t>
  </si>
  <si>
    <t>Srikanta Sen</t>
  </si>
  <si>
    <t>0222210005101053-</t>
  </si>
  <si>
    <t>Muradul Islam</t>
  </si>
  <si>
    <t>0222210005101055-</t>
  </si>
  <si>
    <t>Puja Mazumder</t>
  </si>
  <si>
    <t>0222210005101056-</t>
  </si>
  <si>
    <t>Arnab Das</t>
  </si>
  <si>
    <t>0222210005101057-</t>
  </si>
  <si>
    <t>Reaz Uddin</t>
  </si>
  <si>
    <t>0222210005101059-</t>
  </si>
  <si>
    <t>Arnab Paul John</t>
  </si>
  <si>
    <t>0222210005101060-</t>
  </si>
  <si>
    <t>Hilon Dhamai Tripura</t>
  </si>
  <si>
    <t>0222210005101062-</t>
  </si>
  <si>
    <t>Md. Saifur Rhaman</t>
  </si>
  <si>
    <t>0222210005101064-</t>
  </si>
  <si>
    <t>Mohammad Baharain Habib</t>
  </si>
  <si>
    <t>0222210005101066-</t>
  </si>
  <si>
    <t>SOHANUR RAHMAN SOHAN</t>
  </si>
  <si>
    <t>0222210005101071-</t>
  </si>
  <si>
    <t>Israt Jahan Ramim</t>
  </si>
  <si>
    <t>0222210005101072-</t>
  </si>
  <si>
    <t>Baizid Hasan</t>
  </si>
  <si>
    <t>0222210005101073-</t>
  </si>
  <si>
    <t>Antu Das</t>
  </si>
  <si>
    <t>0222210005101074-</t>
  </si>
  <si>
    <t>Md. Tarek Hossain</t>
  </si>
  <si>
    <t>0222210005101075-</t>
  </si>
  <si>
    <t>Md. Rakib Hasan</t>
  </si>
  <si>
    <t>0222210005101076-</t>
  </si>
  <si>
    <t>Mowmita Roy Nisha</t>
  </si>
  <si>
    <t>0222210005101077-</t>
  </si>
  <si>
    <t>Hammy Haricha Himu</t>
  </si>
  <si>
    <t>0222210005101078-</t>
  </si>
  <si>
    <t>Nur Alam Joy</t>
  </si>
  <si>
    <t>0222210005101080-</t>
  </si>
  <si>
    <t>Mohammed Raihan</t>
  </si>
  <si>
    <t>0222210005101082-</t>
  </si>
  <si>
    <t>Niharika Mallick</t>
  </si>
  <si>
    <t>0222210005101083-</t>
  </si>
  <si>
    <t>Md. Arman Siddique</t>
  </si>
  <si>
    <t>0222210005101084-</t>
  </si>
  <si>
    <t>Md. Iqbal</t>
  </si>
  <si>
    <t>0222210005101086-</t>
  </si>
  <si>
    <t>Sharmin Akter Ripa</t>
  </si>
  <si>
    <t>0222210005101087-</t>
  </si>
  <si>
    <t>Umme Homaira</t>
  </si>
  <si>
    <t>0222210005101088-</t>
  </si>
  <si>
    <t>Trisha Datta</t>
  </si>
  <si>
    <t>0222210005101089-</t>
  </si>
  <si>
    <t>Md. Ataul Karim</t>
  </si>
  <si>
    <t>0222210005101090-</t>
  </si>
  <si>
    <t>Farhan Iqbal Chowdhury</t>
  </si>
  <si>
    <t>0222210005101092-</t>
  </si>
  <si>
    <t>Mashuqa Anjum Hoque</t>
  </si>
  <si>
    <t># Students Attempted CO</t>
  </si>
  <si>
    <t># Students Achieved CO</t>
  </si>
  <si>
    <t>% Students Achieved CO</t>
  </si>
  <si>
    <t>Assign
ment</t>
  </si>
  <si>
    <t>Final 
Weighted</t>
  </si>
  <si>
    <t xml:space="preserve">C </t>
  </si>
  <si>
    <t>Fall 2023</t>
  </si>
  <si>
    <t>1402710200735-</t>
  </si>
  <si>
    <t>Sayantan Das</t>
  </si>
  <si>
    <t>0.00</t>
  </si>
  <si>
    <t>1703210201361-</t>
  </si>
  <si>
    <t>Sadia Rahman</t>
  </si>
  <si>
    <t>1903610201805-</t>
  </si>
  <si>
    <t>Siblo Mohammad Badhon &lt;R&gt;</t>
  </si>
  <si>
    <t>1903710201955-</t>
  </si>
  <si>
    <t>Abreethe Biswas</t>
  </si>
  <si>
    <t>1903710201987-</t>
  </si>
  <si>
    <t>Mohammad Habib Ullah &lt;R&gt;</t>
  </si>
  <si>
    <t>2104010202154-</t>
  </si>
  <si>
    <t>Fahad Mahbub</t>
  </si>
  <si>
    <t>2104010202263-</t>
  </si>
  <si>
    <t>Kishore Biswas</t>
  </si>
  <si>
    <t>2104010202317-</t>
  </si>
  <si>
    <t>Tasdik Kaiser &lt;R&gt;</t>
  </si>
  <si>
    <t>0222210005101025-</t>
  </si>
  <si>
    <t>Samir Murad</t>
  </si>
  <si>
    <t>0222210005101069-</t>
  </si>
  <si>
    <t>Md. Raisul Islam Chy Nihad</t>
  </si>
  <si>
    <t>0222210005101093-</t>
  </si>
  <si>
    <t>Shuvra Roy</t>
  </si>
  <si>
    <t>0222210005101094-</t>
  </si>
  <si>
    <t>Sumaiya Khanam</t>
  </si>
  <si>
    <t>0222210005101097-</t>
  </si>
  <si>
    <t>Ashi Datta</t>
  </si>
  <si>
    <t>0222210005101098-</t>
  </si>
  <si>
    <t>Arnab Shikder</t>
  </si>
  <si>
    <t>0222210005101099-</t>
  </si>
  <si>
    <t>Mohammod Hamed Hasan</t>
  </si>
  <si>
    <t>0222210005101100-</t>
  </si>
  <si>
    <t>SOBUJ GUPTA</t>
  </si>
  <si>
    <t>0222210005101101-</t>
  </si>
  <si>
    <t>BIBI HAZARATUN NESA</t>
  </si>
  <si>
    <t>0222210005101102-</t>
  </si>
  <si>
    <t>SAYED HOSSAIN</t>
  </si>
  <si>
    <t>0222210005101103-</t>
  </si>
  <si>
    <t>SHARIKA ALI SUHI</t>
  </si>
  <si>
    <t>0222210005101104-</t>
  </si>
  <si>
    <t>Asad Ullah Khan</t>
  </si>
  <si>
    <t>0222210005101106-</t>
  </si>
  <si>
    <t>SYED IRFAN SHABAB</t>
  </si>
  <si>
    <t>0222210005101108-</t>
  </si>
  <si>
    <t>MD TAWSID UDDIN CHOWDHURY</t>
  </si>
  <si>
    <t>0222210005101110-</t>
  </si>
  <si>
    <t>SOUMEN BISWAS</t>
  </si>
  <si>
    <t>0222210005101111-</t>
  </si>
  <si>
    <t>FHARIA ELIAS CHOWDHURY</t>
  </si>
  <si>
    <t>0222210005101114-</t>
  </si>
  <si>
    <t>ARNOB CHAKRABORTY</t>
  </si>
  <si>
    <t>0222210005101115-</t>
  </si>
  <si>
    <t>MEHEDI IQBAL EMON</t>
  </si>
  <si>
    <t>0222210005101117-</t>
  </si>
  <si>
    <t>PROTTOY DHAR ABIR</t>
  </si>
  <si>
    <t>0222210005101118-</t>
  </si>
  <si>
    <t>MOHAMMAD HAFIZUR RAHMAN SAKIB</t>
  </si>
  <si>
    <t>0222210005101119-</t>
  </si>
  <si>
    <t>BRISTY DEB</t>
  </si>
  <si>
    <t>0222210005101121-</t>
  </si>
  <si>
    <t>Mohammad Asmual Hoque Yousha</t>
  </si>
  <si>
    <t>0222210005101122-</t>
  </si>
  <si>
    <t>SHIFAT-E-NOOR CHOWDHURY</t>
  </si>
  <si>
    <t>0222210005101123-</t>
  </si>
  <si>
    <t>MOHAMMAD OHIDUL ALAM</t>
  </si>
  <si>
    <t>0222210005101124-</t>
  </si>
  <si>
    <t>RIYA SAHA</t>
  </si>
  <si>
    <t>0222210005101129-</t>
  </si>
  <si>
    <t>MD. MOSTAFA KAMAL ANNA</t>
  </si>
  <si>
    <t>0222210005101130-</t>
  </si>
  <si>
    <t>MAHBUB MORSHED</t>
  </si>
  <si>
    <t>0222210005101131-</t>
  </si>
  <si>
    <t>JERIN AKTER KUMA</t>
  </si>
  <si>
    <t>0222210005101132-</t>
  </si>
  <si>
    <t>TANJILUL ISLAM</t>
  </si>
  <si>
    <t>0222210005101133-</t>
  </si>
  <si>
    <t>SIRAZUM MUNIRA</t>
  </si>
  <si>
    <t>0222210005101136-</t>
  </si>
  <si>
    <t>UTSHA BARUA</t>
  </si>
  <si>
    <t>0222210005101138-</t>
  </si>
  <si>
    <t>SAIFUL ISLAM RANA</t>
  </si>
  <si>
    <t>0222210005101139-</t>
  </si>
  <si>
    <t>IKRAMUL HUQ</t>
  </si>
  <si>
    <t>0222310005101105-</t>
  </si>
  <si>
    <t>SAJJAD HOSEN EMON</t>
  </si>
  <si>
    <t>PO Attainment</t>
  </si>
  <si>
    <t xml:space="preserve">PO1 </t>
  </si>
  <si>
    <t xml:space="preserve">PO3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</si>
</sst>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_ "/>
  </numFmts>
  <fonts count="15" x14ac:knownFonts="1">
    <font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Times New Roman"/>
    </font>
    <font>
      <b/>
      <i/>
      <sz val="11"/>
      <color rgb="FF000000"/>
      <name val="Calibri"/>
    </font>
    <font>
      <sz val="10"/>
      <color theme="1"/>
      <name val="Times New Roman"/>
    </font>
    <font>
      <sz val="10"/>
      <color rgb="FF000000"/>
      <name val="Calibri"/>
    </font>
    <font>
      <b/>
      <sz val="10"/>
      <color rgb="FF000000"/>
      <name val="Calibri"/>
    </font>
    <font>
      <b/>
      <i/>
      <sz val="10"/>
      <color rgb="FF000000"/>
      <name val="Calibri"/>
    </font>
    <font>
      <sz val="10"/>
      <color theme="1"/>
      <name val="Calibri"/>
    </font>
    <font>
      <sz val="11"/>
      <color rgb="FFE7E6E6"/>
      <name val="Calibri"/>
    </font>
    <font>
      <sz val="10"/>
      <color rgb="FF000000"/>
      <name val="Arial"/>
    </font>
    <font>
      <b/>
      <sz val="12"/>
      <color theme="1"/>
      <name val="Times New Roman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DBB6"/>
        <bgColor rgb="FFFFDBB6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D6DCE5"/>
        <bgColor rgb="FFD6DCE5"/>
      </patternFill>
    </fill>
    <fill>
      <patternFill patternType="solid">
        <fgColor rgb="FFFFBF00"/>
        <bgColor rgb="FFFFBF00"/>
      </patternFill>
    </fill>
  </fills>
  <borders count="3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thin">
        <color rgb="FF8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49" fontId="6" fillId="0" borderId="13" xfId="0" applyNumberFormat="1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7" fillId="0" borderId="18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6" fillId="6" borderId="19" xfId="0" applyFont="1" applyFill="1" applyBorder="1" applyAlignment="1">
      <alignment vertical="center"/>
    </xf>
    <xf numFmtId="0" fontId="7" fillId="4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 wrapText="1"/>
    </xf>
    <xf numFmtId="2" fontId="1" fillId="6" borderId="11" xfId="0" applyNumberFormat="1" applyFont="1" applyFill="1" applyBorder="1" applyAlignment="1">
      <alignment horizontal="center" vertical="center"/>
    </xf>
    <xf numFmtId="9" fontId="1" fillId="6" borderId="11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vertical="center"/>
    </xf>
    <xf numFmtId="0" fontId="1" fillId="6" borderId="20" xfId="0" applyFont="1" applyFill="1" applyBorder="1" applyAlignment="1">
      <alignment vertical="center"/>
    </xf>
    <xf numFmtId="0" fontId="7" fillId="4" borderId="21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wrapText="1"/>
    </xf>
    <xf numFmtId="0" fontId="7" fillId="4" borderId="20" xfId="0" applyFont="1" applyFill="1" applyBorder="1" applyAlignment="1">
      <alignment horizont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wrapText="1"/>
    </xf>
    <xf numFmtId="0" fontId="7" fillId="4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wrapText="1"/>
    </xf>
    <xf numFmtId="0" fontId="7" fillId="4" borderId="16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7" fillId="5" borderId="18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2" fontId="1" fillId="6" borderId="11" xfId="0" applyNumberFormat="1" applyFont="1" applyFill="1" applyBorder="1" applyAlignment="1">
      <alignment horizontal="center"/>
    </xf>
    <xf numFmtId="9" fontId="1" fillId="6" borderId="11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1" fillId="4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49" fontId="6" fillId="0" borderId="23" xfId="0" applyNumberFormat="1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10" fillId="0" borderId="18" xfId="0" applyNumberFormat="1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30" xfId="0" applyFont="1" applyBorder="1" applyAlignment="1">
      <alignment horizontal="center" vertical="top" wrapText="1"/>
    </xf>
    <xf numFmtId="165" fontId="1" fillId="3" borderId="18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/>
    </xf>
    <xf numFmtId="164" fontId="7" fillId="6" borderId="18" xfId="0" applyNumberFormat="1" applyFont="1" applyFill="1" applyBorder="1" applyAlignment="1">
      <alignment horizontal="center" wrapText="1"/>
    </xf>
    <xf numFmtId="0" fontId="1" fillId="6" borderId="21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wrapText="1"/>
    </xf>
    <xf numFmtId="0" fontId="7" fillId="6" borderId="31" xfId="0" applyFont="1" applyFill="1" applyBorder="1" applyAlignment="1">
      <alignment horizontal="center" vertical="center" wrapText="1"/>
    </xf>
    <xf numFmtId="165" fontId="1" fillId="0" borderId="32" xfId="0" applyNumberFormat="1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7" fillId="8" borderId="20" xfId="0" applyFont="1" applyFill="1" applyBorder="1" applyAlignment="1">
      <alignment horizontal="center" wrapText="1"/>
    </xf>
    <xf numFmtId="0" fontId="1" fillId="8" borderId="20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wrapText="1"/>
    </xf>
    <xf numFmtId="0" fontId="1" fillId="0" borderId="33" xfId="0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9" borderId="18" xfId="0" applyNumberFormat="1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165" fontId="1" fillId="9" borderId="18" xfId="0" applyNumberFormat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1" fillId="6" borderId="22" xfId="0" applyNumberFormat="1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165" fontId="7" fillId="0" borderId="18" xfId="0" applyNumberFormat="1" applyFont="1" applyBorder="1" applyAlignment="1">
      <alignment horizontal="center" wrapText="1"/>
    </xf>
    <xf numFmtId="0" fontId="7" fillId="8" borderId="18" xfId="0" applyFont="1" applyFill="1" applyBorder="1" applyAlignment="1">
      <alignment horizontal="center" wrapText="1"/>
    </xf>
    <xf numFmtId="164" fontId="7" fillId="0" borderId="18" xfId="0" applyNumberFormat="1" applyFont="1" applyBorder="1" applyAlignment="1">
      <alignment horizontal="center" wrapText="1"/>
    </xf>
    <xf numFmtId="165" fontId="7" fillId="3" borderId="18" xfId="0" applyNumberFormat="1" applyFont="1" applyFill="1" applyBorder="1" applyAlignment="1">
      <alignment horizontal="center" vertical="center" wrapText="1"/>
    </xf>
    <xf numFmtId="164" fontId="10" fillId="3" borderId="18" xfId="0" applyNumberFormat="1" applyFont="1" applyFill="1" applyBorder="1" applyAlignment="1">
      <alignment horizontal="center" wrapText="1"/>
    </xf>
    <xf numFmtId="165" fontId="7" fillId="3" borderId="18" xfId="0" applyNumberFormat="1" applyFont="1" applyFill="1" applyBorder="1" applyAlignment="1">
      <alignment horizontal="center" wrapText="1"/>
    </xf>
    <xf numFmtId="0" fontId="7" fillId="3" borderId="22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5" fontId="12" fillId="3" borderId="19" xfId="0" applyNumberFormat="1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7" fillId="3" borderId="28" xfId="0" applyNumberFormat="1" applyFont="1" applyFill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9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1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13" fillId="0" borderId="35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36" xfId="0" applyFont="1" applyBorder="1"/>
    <xf numFmtId="0" fontId="3" fillId="0" borderId="11" xfId="0" applyFont="1" applyBorder="1"/>
    <xf numFmtId="9" fontId="13" fillId="0" borderId="19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7" fillId="3" borderId="28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2" fillId="0" borderId="37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" fontId="1" fillId="0" borderId="37" xfId="0" applyNumberFormat="1" applyFont="1" applyBorder="1" applyAlignment="1">
      <alignment horizontal="center"/>
    </xf>
    <xf numFmtId="1" fontId="14" fillId="0" borderId="37" xfId="0" applyNumberFormat="1" applyFont="1" applyBorder="1" applyAlignment="1">
      <alignment horizontal="center"/>
    </xf>
    <xf numFmtId="9" fontId="13" fillId="0" borderId="7" xfId="0" applyNumberFormat="1" applyFont="1" applyBorder="1" applyAlignment="1">
      <alignment horizontal="center" vertical="center"/>
    </xf>
    <xf numFmtId="9" fontId="13" fillId="0" borderId="36" xfId="0" applyNumberFormat="1" applyFont="1" applyBorder="1" applyAlignment="1">
      <alignment horizontal="center" vertical="center"/>
    </xf>
    <xf numFmtId="9" fontId="13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US" b="0" i="0">
                <a:solidFill>
                  <a:srgbClr val="757575"/>
                </a:solidFill>
                <a:latin typeface="Arial"/>
              </a:rPr>
              <a:t>CSE 225: Agorithm Design and Analysis (ADA) Section B Fall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CC6E-44B4-9354-568A89AEA05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="0" i="0">
                        <a:solidFill>
                          <a:srgbClr val="000000"/>
                        </a:solidFill>
                        <a:latin typeface="+mn-lt"/>
                      </a:rPr>
                      <a:t>47%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C6E-44B4-9354-568A89AEA0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="0" i="0">
                        <a:solidFill>
                          <a:srgbClr val="000000"/>
                        </a:solidFill>
                        <a:latin typeface="+mn-lt"/>
                      </a:rPr>
                      <a:t>88%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C6E-44B4-9354-568A89AEA0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B!$AX$13:$AZ$13</c:f>
              <c:strCache>
                <c:ptCount val="3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</c:strCache>
            </c:strRef>
          </c:cat>
          <c:val>
            <c:numRef>
              <c:f>B!$AX$61:$AZ$61</c:f>
              <c:numCache>
                <c:formatCode>0%</c:formatCode>
                <c:ptCount val="3"/>
                <c:pt idx="0">
                  <c:v>0.47222222222222221</c:v>
                </c:pt>
                <c:pt idx="1">
                  <c:v>0.52777777777777779</c:v>
                </c:pt>
                <c:pt idx="2">
                  <c:v>0.88095238095238093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E-44B4-9354-568A89AE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485775</xdr:colOff>
      <xdr:row>59</xdr:row>
      <xdr:rowOff>76200</xdr:rowOff>
    </xdr:from>
    <xdr:ext cx="5715000" cy="3533775"/>
    <xdr:graphicFrame macro="">
      <xdr:nvGraphicFramePr>
        <xdr:cNvPr id="470446310" name="Chart 1" title="Chart">
          <a:extLst>
            <a:ext uri="{FF2B5EF4-FFF2-40B4-BE49-F238E27FC236}">
              <a16:creationId xmlns:a16="http://schemas.microsoft.com/office/drawing/2014/main" id="{00000000-0008-0000-0000-0000E6700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0"/>
  <sheetViews>
    <sheetView workbookViewId="0">
      <selection activeCell="BL53" sqref="BL53"/>
    </sheetView>
  </sheetViews>
  <sheetFormatPr defaultColWidth="14.44140625" defaultRowHeight="15" customHeight="1" x14ac:dyDescent="0.3"/>
  <cols>
    <col min="1" max="1" width="19.44140625" customWidth="1"/>
    <col min="2" max="2" width="27" customWidth="1"/>
    <col min="3" max="3" width="4.6640625" customWidth="1"/>
    <col min="4" max="4" width="4.44140625" customWidth="1"/>
    <col min="5" max="5" width="4.109375" customWidth="1"/>
    <col min="6" max="6" width="4.44140625" customWidth="1"/>
    <col min="7" max="7" width="7.88671875" customWidth="1"/>
    <col min="8" max="8" width="9.88671875" customWidth="1"/>
    <col min="9" max="9" width="8.33203125" customWidth="1"/>
    <col min="10" max="10" width="4.44140625" customWidth="1"/>
    <col min="11" max="11" width="8.33203125" customWidth="1"/>
    <col min="12" max="12" width="6.109375" customWidth="1"/>
    <col min="13" max="13" width="4.5546875" customWidth="1"/>
    <col min="14" max="14" width="6.109375" customWidth="1"/>
    <col min="15" max="15" width="6" customWidth="1"/>
    <col min="16" max="42" width="5.5546875" customWidth="1"/>
    <col min="43" max="43" width="5.109375" customWidth="1"/>
    <col min="44" max="57" width="12.5546875" customWidth="1"/>
    <col min="58" max="59" width="7.109375" customWidth="1"/>
    <col min="60" max="60" width="6.88671875" customWidth="1"/>
    <col min="61" max="61" width="12.5546875" customWidth="1"/>
    <col min="62" max="62" width="12.5546875" style="187" customWidth="1"/>
    <col min="63" max="63" width="12.5546875" style="188" customWidth="1"/>
  </cols>
  <sheetData>
    <row r="1" spans="1:63" ht="21.75" customHeight="1" x14ac:dyDescent="0.3">
      <c r="A1" s="1" t="s">
        <v>0</v>
      </c>
      <c r="B1" s="2" t="s">
        <v>1</v>
      </c>
      <c r="C1" s="2"/>
      <c r="D1" s="2"/>
      <c r="E1" s="2"/>
      <c r="F1" s="2"/>
      <c r="G1" s="3"/>
      <c r="H1" s="4"/>
      <c r="I1" s="169" t="s">
        <v>2</v>
      </c>
      <c r="J1" s="170"/>
      <c r="K1" s="170"/>
      <c r="L1" s="170"/>
      <c r="M1" s="170"/>
      <c r="N1" s="170"/>
      <c r="O1" s="171"/>
      <c r="P1" s="2"/>
      <c r="Q1" s="5"/>
      <c r="R1" s="6"/>
      <c r="S1" s="2"/>
      <c r="T1" s="2"/>
      <c r="U1" s="2"/>
      <c r="V1" s="2"/>
      <c r="W1" s="2"/>
      <c r="X1" s="2"/>
      <c r="Y1" s="2"/>
      <c r="Z1" s="2"/>
      <c r="AA1" s="2"/>
      <c r="AB1" s="4"/>
      <c r="AC1" s="169" t="s">
        <v>3</v>
      </c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1"/>
      <c r="AP1" s="2"/>
      <c r="AQ1" s="2"/>
      <c r="AR1" s="2"/>
      <c r="AS1" s="2"/>
      <c r="AT1" s="2"/>
      <c r="AU1" s="2"/>
      <c r="AV1" s="2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2"/>
      <c r="BJ1" s="183"/>
      <c r="BK1" s="2"/>
    </row>
    <row r="2" spans="1:63" ht="30" customHeight="1" x14ac:dyDescent="0.3">
      <c r="A2" s="1" t="s">
        <v>4</v>
      </c>
      <c r="B2" s="2" t="s">
        <v>5</v>
      </c>
      <c r="C2" s="2"/>
      <c r="D2" s="2"/>
      <c r="E2" s="2"/>
      <c r="F2" s="2"/>
      <c r="G2" s="3"/>
      <c r="H2" s="4"/>
      <c r="I2" s="8"/>
      <c r="J2" s="8" t="s">
        <v>6</v>
      </c>
      <c r="K2" s="9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4"/>
      <c r="Q2" s="9" t="s">
        <v>12</v>
      </c>
      <c r="R2" s="8" t="s">
        <v>10</v>
      </c>
      <c r="S2" s="2"/>
      <c r="T2" s="2"/>
      <c r="U2" s="2"/>
      <c r="V2" s="2"/>
      <c r="W2" s="2"/>
      <c r="X2" s="2"/>
      <c r="Y2" s="2"/>
      <c r="Z2" s="2"/>
      <c r="AA2" s="2"/>
      <c r="AB2" s="4"/>
      <c r="AC2" s="8"/>
      <c r="AD2" s="8" t="s">
        <v>13</v>
      </c>
      <c r="AE2" s="8" t="s">
        <v>14</v>
      </c>
      <c r="AF2" s="8" t="s">
        <v>15</v>
      </c>
      <c r="AG2" s="8" t="s">
        <v>16</v>
      </c>
      <c r="AH2" s="10" t="s">
        <v>17</v>
      </c>
      <c r="AI2" s="10" t="s">
        <v>18</v>
      </c>
      <c r="AJ2" s="10" t="s">
        <v>19</v>
      </c>
      <c r="AK2" s="8" t="s">
        <v>20</v>
      </c>
      <c r="AL2" s="8" t="s">
        <v>21</v>
      </c>
      <c r="AM2" s="8" t="s">
        <v>22</v>
      </c>
      <c r="AN2" s="8" t="s">
        <v>23</v>
      </c>
      <c r="AO2" s="8" t="s">
        <v>24</v>
      </c>
      <c r="AP2" s="2"/>
      <c r="AQ2" s="2"/>
      <c r="AR2" s="2"/>
      <c r="AS2" s="2"/>
      <c r="AT2" s="2"/>
      <c r="AU2" s="2"/>
      <c r="AV2" s="2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2"/>
      <c r="BJ2" s="183"/>
      <c r="BK2" s="2"/>
    </row>
    <row r="3" spans="1:63" ht="14.25" customHeight="1" x14ac:dyDescent="0.3">
      <c r="A3" s="1" t="s">
        <v>25</v>
      </c>
      <c r="B3" s="2" t="s">
        <v>26</v>
      </c>
      <c r="C3" s="2"/>
      <c r="D3" s="2"/>
      <c r="E3" s="2"/>
      <c r="F3" s="2"/>
      <c r="G3" s="3"/>
      <c r="H3" s="4"/>
      <c r="I3" s="8" t="s">
        <v>27</v>
      </c>
      <c r="J3" s="8">
        <v>10</v>
      </c>
      <c r="K3" s="8"/>
      <c r="L3" s="8">
        <v>0</v>
      </c>
      <c r="M3" s="8">
        <v>12</v>
      </c>
      <c r="N3" s="8">
        <f t="shared" ref="N3:N5" si="0">SUM(J3:M3)</f>
        <v>22</v>
      </c>
      <c r="O3" s="10">
        <f t="shared" ref="O3:O5" si="1">N3/N$8</f>
        <v>0.16923076923076924</v>
      </c>
      <c r="P3" s="4"/>
      <c r="Q3" s="11">
        <f t="shared" ref="Q3:Q5" si="2">(M3*66.67)/100</f>
        <v>8.0003999999999991</v>
      </c>
      <c r="R3" s="11">
        <f t="shared" ref="R3:R5" si="3">(J3+K3+L3+Q3)</f>
        <v>18.000399999999999</v>
      </c>
      <c r="S3" s="2"/>
      <c r="T3" s="2"/>
      <c r="U3" s="2"/>
      <c r="V3" s="2"/>
      <c r="W3" s="2"/>
      <c r="X3" s="2"/>
      <c r="Y3" s="2"/>
      <c r="Z3" s="2"/>
      <c r="AA3" s="2"/>
      <c r="AB3" s="4"/>
      <c r="AC3" s="8" t="s">
        <v>27</v>
      </c>
      <c r="AD3" s="8" t="s">
        <v>28</v>
      </c>
      <c r="AE3" s="8"/>
      <c r="AF3" s="8"/>
      <c r="AG3" s="8"/>
      <c r="AH3" s="10"/>
      <c r="AI3" s="10"/>
      <c r="AJ3" s="10"/>
      <c r="AK3" s="8"/>
      <c r="AL3" s="8"/>
      <c r="AM3" s="8"/>
      <c r="AN3" s="8"/>
      <c r="AO3" s="8"/>
      <c r="AP3" s="2"/>
      <c r="AQ3" s="2"/>
      <c r="AR3" s="2"/>
      <c r="AS3" s="2"/>
      <c r="AT3" s="2"/>
      <c r="AU3" s="2"/>
      <c r="AV3" s="2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"/>
      <c r="BJ3" s="183"/>
      <c r="BK3" s="2"/>
    </row>
    <row r="4" spans="1:63" ht="14.25" customHeight="1" x14ac:dyDescent="0.3">
      <c r="A4" s="1" t="s">
        <v>29</v>
      </c>
      <c r="B4" s="2" t="s">
        <v>30</v>
      </c>
      <c r="C4" s="2"/>
      <c r="D4" s="2"/>
      <c r="E4" s="2"/>
      <c r="F4" s="2"/>
      <c r="G4" s="3"/>
      <c r="H4" s="4"/>
      <c r="I4" s="8" t="s">
        <v>31</v>
      </c>
      <c r="J4" s="8">
        <v>10</v>
      </c>
      <c r="K4" s="8"/>
      <c r="L4" s="8">
        <v>12</v>
      </c>
      <c r="M4" s="8"/>
      <c r="N4" s="8">
        <f t="shared" si="0"/>
        <v>22</v>
      </c>
      <c r="O4" s="10">
        <f t="shared" si="1"/>
        <v>0.16923076923076924</v>
      </c>
      <c r="P4" s="4"/>
      <c r="Q4" s="11">
        <f t="shared" si="2"/>
        <v>0</v>
      </c>
      <c r="R4" s="11">
        <f t="shared" si="3"/>
        <v>22</v>
      </c>
      <c r="S4" s="2"/>
      <c r="T4" s="2"/>
      <c r="U4" s="2"/>
      <c r="V4" s="2"/>
      <c r="W4" s="2"/>
      <c r="X4" s="2"/>
      <c r="Y4" s="2"/>
      <c r="Z4" s="2"/>
      <c r="AA4" s="2"/>
      <c r="AB4" s="4"/>
      <c r="AC4" s="8" t="s">
        <v>31</v>
      </c>
      <c r="AD4" s="8"/>
      <c r="AE4" s="8"/>
      <c r="AF4" s="8" t="s">
        <v>28</v>
      </c>
      <c r="AG4" s="8"/>
      <c r="AH4" s="10"/>
      <c r="AI4" s="10"/>
      <c r="AJ4" s="10"/>
      <c r="AK4" s="8"/>
      <c r="AL4" s="8"/>
      <c r="AM4" s="8"/>
      <c r="AN4" s="8"/>
      <c r="AO4" s="8"/>
      <c r="AP4" s="2"/>
      <c r="AQ4" s="2"/>
      <c r="AR4" s="2"/>
      <c r="AS4" s="2"/>
      <c r="AT4" s="2"/>
      <c r="AU4" s="2"/>
      <c r="AV4" s="2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2"/>
      <c r="BJ4" s="183"/>
      <c r="BK4" s="2"/>
    </row>
    <row r="5" spans="1:63" ht="14.25" customHeight="1" x14ac:dyDescent="0.3">
      <c r="A5" s="1" t="s">
        <v>32</v>
      </c>
      <c r="B5" s="2">
        <f>COUNT(AX16:AX51)</f>
        <v>36</v>
      </c>
      <c r="C5" s="7"/>
      <c r="D5" s="2"/>
      <c r="E5" s="2"/>
      <c r="F5" s="2"/>
      <c r="G5" s="3"/>
      <c r="H5" s="4"/>
      <c r="I5" s="8" t="s">
        <v>33</v>
      </c>
      <c r="J5" s="8">
        <v>10</v>
      </c>
      <c r="K5" s="8">
        <v>10</v>
      </c>
      <c r="L5" s="8">
        <v>18</v>
      </c>
      <c r="M5" s="8">
        <v>48</v>
      </c>
      <c r="N5" s="8">
        <f t="shared" si="0"/>
        <v>86</v>
      </c>
      <c r="O5" s="10">
        <f t="shared" si="1"/>
        <v>0.66153846153846152</v>
      </c>
      <c r="P5" s="4"/>
      <c r="Q5" s="11">
        <f t="shared" si="2"/>
        <v>32.001599999999996</v>
      </c>
      <c r="R5" s="11">
        <f t="shared" si="3"/>
        <v>70.001599999999996</v>
      </c>
      <c r="S5" s="2"/>
      <c r="T5" s="2"/>
      <c r="U5" s="2"/>
      <c r="V5" s="2"/>
      <c r="W5" s="2"/>
      <c r="X5" s="2"/>
      <c r="Y5" s="2"/>
      <c r="Z5" s="2"/>
      <c r="AA5" s="2"/>
      <c r="AB5" s="4"/>
      <c r="AC5" s="8" t="s">
        <v>33</v>
      </c>
      <c r="AD5" s="8"/>
      <c r="AE5" s="8"/>
      <c r="AF5" s="8" t="s">
        <v>28</v>
      </c>
      <c r="AG5" s="8"/>
      <c r="AH5" s="10"/>
      <c r="AI5" s="10"/>
      <c r="AJ5" s="10"/>
      <c r="AK5" s="8"/>
      <c r="AL5" s="8"/>
      <c r="AM5" s="8"/>
      <c r="AN5" s="8"/>
      <c r="AO5" s="8"/>
      <c r="AP5" s="2"/>
      <c r="AQ5" s="2"/>
      <c r="AR5" s="2"/>
      <c r="AS5" s="2"/>
      <c r="AT5" s="2"/>
      <c r="AU5" s="2"/>
      <c r="AV5" s="2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2"/>
      <c r="BJ5" s="183"/>
      <c r="BK5" s="2"/>
    </row>
    <row r="6" spans="1:63" ht="14.25" customHeight="1" x14ac:dyDescent="0.3">
      <c r="A6" s="1"/>
      <c r="B6" s="7"/>
      <c r="C6" s="7"/>
      <c r="D6" s="2"/>
      <c r="E6" s="2"/>
      <c r="F6" s="2"/>
      <c r="G6" s="3"/>
      <c r="H6" s="4"/>
      <c r="I6" s="8"/>
      <c r="J6" s="8"/>
      <c r="K6" s="8"/>
      <c r="L6" s="8"/>
      <c r="M6" s="8"/>
      <c r="N6" s="8"/>
      <c r="O6" s="10"/>
      <c r="P6" s="4"/>
      <c r="Q6" s="11"/>
      <c r="R6" s="11"/>
      <c r="S6" s="2"/>
      <c r="T6" s="2"/>
      <c r="U6" s="2"/>
      <c r="V6" s="2"/>
      <c r="W6" s="2"/>
      <c r="X6" s="2"/>
      <c r="Y6" s="2"/>
      <c r="Z6" s="2"/>
      <c r="AA6" s="2"/>
      <c r="AB6" s="4"/>
      <c r="AC6" s="8"/>
      <c r="AD6" s="8"/>
      <c r="AE6" s="8"/>
      <c r="AF6" s="8"/>
      <c r="AG6" s="8"/>
      <c r="AH6" s="10"/>
      <c r="AI6" s="10"/>
      <c r="AJ6" s="10"/>
      <c r="AK6" s="8"/>
      <c r="AL6" s="8"/>
      <c r="AM6" s="8"/>
      <c r="AN6" s="8"/>
      <c r="AO6" s="8"/>
      <c r="AP6" s="2"/>
      <c r="AQ6" s="2"/>
      <c r="AR6" s="2"/>
      <c r="AS6" s="2"/>
      <c r="AT6" s="2"/>
      <c r="AU6" s="2"/>
      <c r="AV6" s="2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2"/>
      <c r="BJ6" s="183"/>
      <c r="BK6" s="2"/>
    </row>
    <row r="7" spans="1:63" ht="14.25" customHeight="1" x14ac:dyDescent="0.3">
      <c r="A7" s="1"/>
      <c r="B7" s="7"/>
      <c r="C7" s="7"/>
      <c r="D7" s="2"/>
      <c r="E7" s="2"/>
      <c r="F7" s="2"/>
      <c r="G7" s="3"/>
      <c r="H7" s="4"/>
      <c r="I7" s="8"/>
      <c r="J7" s="8"/>
      <c r="K7" s="8"/>
      <c r="L7" s="8"/>
      <c r="M7" s="8"/>
      <c r="N7" s="8"/>
      <c r="O7" s="10"/>
      <c r="P7" s="4"/>
      <c r="Q7" s="11"/>
      <c r="R7" s="11"/>
      <c r="S7" s="2"/>
      <c r="T7" s="2"/>
      <c r="U7" s="2"/>
      <c r="V7" s="2"/>
      <c r="W7" s="2"/>
      <c r="X7" s="2"/>
      <c r="Y7" s="2"/>
      <c r="Z7" s="2"/>
      <c r="AA7" s="2"/>
      <c r="AB7" s="4"/>
      <c r="AC7" s="10"/>
      <c r="AD7" s="8"/>
      <c r="AE7" s="8"/>
      <c r="AF7" s="8"/>
      <c r="AG7" s="8"/>
      <c r="AH7" s="10"/>
      <c r="AI7" s="10"/>
      <c r="AJ7" s="10"/>
      <c r="AK7" s="8"/>
      <c r="AL7" s="8"/>
      <c r="AM7" s="8"/>
      <c r="AN7" s="8"/>
      <c r="AO7" s="8"/>
      <c r="AP7" s="2"/>
      <c r="AQ7" s="2"/>
      <c r="AR7" s="2"/>
      <c r="AS7" s="2"/>
      <c r="AT7" s="2"/>
      <c r="AU7" s="2"/>
      <c r="AV7" s="2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2"/>
      <c r="BJ7" s="183"/>
      <c r="BK7" s="2"/>
    </row>
    <row r="8" spans="1:63" ht="14.25" customHeight="1" x14ac:dyDescent="0.3">
      <c r="A8" s="1"/>
      <c r="B8" s="2"/>
      <c r="C8" s="2"/>
      <c r="D8" s="2"/>
      <c r="E8" s="2"/>
      <c r="F8" s="2"/>
      <c r="G8" s="3"/>
      <c r="H8" s="4"/>
      <c r="I8" s="8"/>
      <c r="J8" s="8"/>
      <c r="K8" s="8"/>
      <c r="L8" s="8"/>
      <c r="M8" s="8"/>
      <c r="N8" s="8">
        <f>SUM(N3:N6)</f>
        <v>130</v>
      </c>
      <c r="O8" s="10">
        <f>SUM(O3:O5)</f>
        <v>1</v>
      </c>
      <c r="P8" s="4"/>
      <c r="Q8" s="8"/>
      <c r="R8" s="8"/>
      <c r="S8" s="2"/>
      <c r="T8" s="2"/>
      <c r="U8" s="2"/>
      <c r="V8" s="2"/>
      <c r="W8" s="2"/>
      <c r="X8" s="2"/>
      <c r="Y8" s="2"/>
      <c r="Z8" s="2"/>
      <c r="AA8" s="2"/>
      <c r="AB8" s="4"/>
      <c r="AC8" s="10"/>
      <c r="AD8" s="10"/>
      <c r="AE8" s="10"/>
      <c r="AF8" s="8"/>
      <c r="AG8" s="8"/>
      <c r="AH8" s="8"/>
      <c r="AI8" s="8"/>
      <c r="AJ8" s="8"/>
      <c r="AK8" s="8"/>
      <c r="AL8" s="8"/>
      <c r="AM8" s="8"/>
      <c r="AN8" s="8"/>
      <c r="AO8" s="8"/>
      <c r="AP8" s="2"/>
      <c r="AQ8" s="2"/>
      <c r="AR8" s="2"/>
      <c r="AS8" s="2"/>
      <c r="AT8" s="2"/>
      <c r="AU8" s="2"/>
      <c r="AV8" s="2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2"/>
      <c r="BJ8" s="183"/>
      <c r="BK8" s="2"/>
    </row>
    <row r="9" spans="1:63" ht="14.25" customHeight="1" x14ac:dyDescent="0.3">
      <c r="A9" s="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7"/>
      <c r="AE9" s="7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2"/>
      <c r="BJ9" s="183"/>
      <c r="BK9" s="2"/>
    </row>
    <row r="10" spans="1:63" ht="14.25" customHeight="1" x14ac:dyDescent="0.3">
      <c r="A10" s="12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2"/>
      <c r="AT10" s="5"/>
      <c r="AU10" s="5"/>
      <c r="AV10" s="5"/>
      <c r="AW10" s="7"/>
      <c r="AX10" s="13"/>
      <c r="AY10" s="13"/>
      <c r="AZ10" s="13"/>
      <c r="BA10" s="7"/>
      <c r="BB10" s="13"/>
      <c r="BC10" s="13"/>
      <c r="BD10" s="13"/>
      <c r="BE10" s="7"/>
      <c r="BF10" s="189"/>
      <c r="BG10" s="189"/>
      <c r="BH10" s="189"/>
      <c r="BI10" s="2"/>
      <c r="BJ10" s="183"/>
      <c r="BK10" s="2"/>
    </row>
    <row r="11" spans="1:63" ht="14.25" customHeight="1" x14ac:dyDescent="0.3">
      <c r="A11" s="172" t="s">
        <v>34</v>
      </c>
      <c r="B11" s="175" t="s">
        <v>35</v>
      </c>
      <c r="C11" s="14" t="s">
        <v>36</v>
      </c>
      <c r="D11" s="14" t="s">
        <v>37</v>
      </c>
      <c r="E11" s="14" t="s">
        <v>38</v>
      </c>
      <c r="F11" s="14" t="s">
        <v>39</v>
      </c>
      <c r="G11" s="14" t="s">
        <v>40</v>
      </c>
      <c r="H11" s="14" t="s">
        <v>7</v>
      </c>
      <c r="I11" s="176" t="s">
        <v>41</v>
      </c>
      <c r="J11" s="170"/>
      <c r="K11" s="170"/>
      <c r="L11" s="170"/>
      <c r="M11" s="170"/>
      <c r="N11" s="170"/>
      <c r="O11" s="170"/>
      <c r="P11" s="170"/>
      <c r="Q11" s="170"/>
      <c r="R11" s="171"/>
      <c r="S11" s="176" t="s">
        <v>9</v>
      </c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1"/>
      <c r="AR11" s="177" t="s">
        <v>10</v>
      </c>
      <c r="AS11" s="4"/>
      <c r="AT11" s="159" t="s">
        <v>42</v>
      </c>
      <c r="AU11" s="160"/>
      <c r="AV11" s="160"/>
      <c r="AW11" s="15"/>
      <c r="AX11" s="159" t="s">
        <v>42</v>
      </c>
      <c r="AY11" s="160"/>
      <c r="AZ11" s="160"/>
      <c r="BA11" s="15"/>
      <c r="BB11" s="159" t="s">
        <v>42</v>
      </c>
      <c r="BC11" s="160"/>
      <c r="BD11" s="160"/>
      <c r="BE11" s="189"/>
      <c r="BF11" s="190" t="s">
        <v>42</v>
      </c>
      <c r="BG11" s="191"/>
      <c r="BH11" s="191"/>
      <c r="BI11" s="7"/>
      <c r="BJ11" s="178" t="s">
        <v>235</v>
      </c>
      <c r="BK11" s="179"/>
    </row>
    <row r="12" spans="1:63" ht="14.25" customHeight="1" x14ac:dyDescent="0.3">
      <c r="A12" s="173"/>
      <c r="B12" s="167"/>
      <c r="C12" s="8"/>
      <c r="D12" s="8"/>
      <c r="E12" s="8"/>
      <c r="F12" s="8"/>
      <c r="G12" s="16"/>
      <c r="H12" s="8"/>
      <c r="I12" s="162" t="s">
        <v>43</v>
      </c>
      <c r="J12" s="161"/>
      <c r="K12" s="163"/>
      <c r="L12" s="162" t="s">
        <v>44</v>
      </c>
      <c r="M12" s="161"/>
      <c r="N12" s="163"/>
      <c r="O12" s="162" t="s">
        <v>45</v>
      </c>
      <c r="P12" s="161"/>
      <c r="Q12" s="163"/>
      <c r="R12" s="166" t="s">
        <v>46</v>
      </c>
      <c r="S12" s="162" t="s">
        <v>43</v>
      </c>
      <c r="T12" s="161"/>
      <c r="U12" s="161"/>
      <c r="V12" s="163"/>
      <c r="W12" s="162" t="s">
        <v>44</v>
      </c>
      <c r="X12" s="161"/>
      <c r="Y12" s="161"/>
      <c r="Z12" s="163"/>
      <c r="AA12" s="162" t="s">
        <v>45</v>
      </c>
      <c r="AB12" s="161"/>
      <c r="AC12" s="161"/>
      <c r="AD12" s="163"/>
      <c r="AE12" s="162" t="s">
        <v>47</v>
      </c>
      <c r="AF12" s="161"/>
      <c r="AG12" s="161"/>
      <c r="AH12" s="163"/>
      <c r="AI12" s="162" t="s">
        <v>48</v>
      </c>
      <c r="AJ12" s="161"/>
      <c r="AK12" s="161"/>
      <c r="AL12" s="6"/>
      <c r="AM12" s="162" t="s">
        <v>49</v>
      </c>
      <c r="AN12" s="161"/>
      <c r="AO12" s="161"/>
      <c r="AP12" s="163"/>
      <c r="AQ12" s="166" t="s">
        <v>50</v>
      </c>
      <c r="AR12" s="167"/>
      <c r="AS12" s="4"/>
      <c r="AT12" s="161"/>
      <c r="AU12" s="161"/>
      <c r="AV12" s="161"/>
      <c r="AW12" s="15"/>
      <c r="AX12" s="161"/>
      <c r="AY12" s="161"/>
      <c r="AZ12" s="161"/>
      <c r="BA12" s="15"/>
      <c r="BB12" s="161"/>
      <c r="BC12" s="161"/>
      <c r="BD12" s="161"/>
      <c r="BE12" s="189"/>
      <c r="BF12" s="191"/>
      <c r="BG12" s="191"/>
      <c r="BH12" s="191"/>
      <c r="BI12" s="7"/>
      <c r="BJ12" s="180"/>
      <c r="BK12" s="181"/>
    </row>
    <row r="13" spans="1:63" ht="14.25" customHeight="1" x14ac:dyDescent="0.3">
      <c r="A13" s="173"/>
      <c r="B13" s="167"/>
      <c r="C13" s="8"/>
      <c r="D13" s="8"/>
      <c r="E13" s="8"/>
      <c r="F13" s="8"/>
      <c r="G13" s="16"/>
      <c r="H13" s="8"/>
      <c r="I13" s="8" t="s">
        <v>51</v>
      </c>
      <c r="J13" s="8" t="s">
        <v>52</v>
      </c>
      <c r="K13" s="8" t="s">
        <v>53</v>
      </c>
      <c r="L13" s="8" t="s">
        <v>51</v>
      </c>
      <c r="M13" s="8" t="s">
        <v>52</v>
      </c>
      <c r="N13" s="8" t="s">
        <v>53</v>
      </c>
      <c r="O13" s="8" t="s">
        <v>51</v>
      </c>
      <c r="P13" s="8" t="s">
        <v>52</v>
      </c>
      <c r="Q13" s="8" t="s">
        <v>53</v>
      </c>
      <c r="R13" s="167"/>
      <c r="S13" s="8" t="s">
        <v>51</v>
      </c>
      <c r="T13" s="8" t="s">
        <v>52</v>
      </c>
      <c r="U13" s="8" t="s">
        <v>53</v>
      </c>
      <c r="V13" s="8" t="s">
        <v>54</v>
      </c>
      <c r="W13" s="8" t="s">
        <v>51</v>
      </c>
      <c r="X13" s="8" t="s">
        <v>52</v>
      </c>
      <c r="Y13" s="8" t="s">
        <v>53</v>
      </c>
      <c r="Z13" s="8" t="s">
        <v>54</v>
      </c>
      <c r="AA13" s="8" t="s">
        <v>51</v>
      </c>
      <c r="AB13" s="8" t="s">
        <v>52</v>
      </c>
      <c r="AC13" s="8" t="s">
        <v>53</v>
      </c>
      <c r="AD13" s="8" t="s">
        <v>54</v>
      </c>
      <c r="AE13" s="8" t="s">
        <v>51</v>
      </c>
      <c r="AF13" s="8" t="s">
        <v>52</v>
      </c>
      <c r="AG13" s="8" t="s">
        <v>53</v>
      </c>
      <c r="AH13" s="8" t="s">
        <v>54</v>
      </c>
      <c r="AI13" s="8" t="s">
        <v>51</v>
      </c>
      <c r="AJ13" s="8" t="s">
        <v>52</v>
      </c>
      <c r="AK13" s="8" t="s">
        <v>53</v>
      </c>
      <c r="AL13" s="8" t="s">
        <v>54</v>
      </c>
      <c r="AM13" s="8" t="s">
        <v>51</v>
      </c>
      <c r="AN13" s="8" t="s">
        <v>52</v>
      </c>
      <c r="AO13" s="8" t="s">
        <v>53</v>
      </c>
      <c r="AP13" s="8" t="s">
        <v>54</v>
      </c>
      <c r="AQ13" s="167"/>
      <c r="AR13" s="167"/>
      <c r="AS13" s="4"/>
      <c r="AT13" s="17" t="s">
        <v>55</v>
      </c>
      <c r="AU13" s="17" t="s">
        <v>56</v>
      </c>
      <c r="AV13" s="17" t="s">
        <v>57</v>
      </c>
      <c r="AW13" s="15"/>
      <c r="AX13" s="17" t="s">
        <v>55</v>
      </c>
      <c r="AY13" s="17" t="s">
        <v>56</v>
      </c>
      <c r="AZ13" s="17" t="s">
        <v>57</v>
      </c>
      <c r="BA13" s="15"/>
      <c r="BB13" s="10" t="s">
        <v>55</v>
      </c>
      <c r="BC13" s="10" t="s">
        <v>31</v>
      </c>
      <c r="BD13" s="10" t="s">
        <v>57</v>
      </c>
      <c r="BE13" s="15"/>
      <c r="BF13" s="10" t="s">
        <v>55</v>
      </c>
      <c r="BG13" s="10" t="s">
        <v>31</v>
      </c>
      <c r="BH13" s="10" t="s">
        <v>57</v>
      </c>
      <c r="BI13" s="7"/>
      <c r="BJ13" s="184" t="s">
        <v>236</v>
      </c>
      <c r="BK13" s="182" t="s">
        <v>237</v>
      </c>
    </row>
    <row r="14" spans="1:63" ht="14.25" customHeight="1" x14ac:dyDescent="0.3">
      <c r="A14" s="173"/>
      <c r="B14" s="167"/>
      <c r="C14" s="8"/>
      <c r="D14" s="18" t="s">
        <v>27</v>
      </c>
      <c r="E14" s="8" t="s">
        <v>33</v>
      </c>
      <c r="F14" s="8" t="s">
        <v>31</v>
      </c>
      <c r="G14" s="16"/>
      <c r="H14" s="8" t="s">
        <v>33</v>
      </c>
      <c r="I14" s="8" t="s">
        <v>31</v>
      </c>
      <c r="J14" s="8" t="s">
        <v>33</v>
      </c>
      <c r="K14" s="8"/>
      <c r="L14" s="8" t="s">
        <v>31</v>
      </c>
      <c r="M14" s="8" t="s">
        <v>33</v>
      </c>
      <c r="N14" s="8"/>
      <c r="O14" s="8" t="s">
        <v>31</v>
      </c>
      <c r="P14" s="8" t="s">
        <v>33</v>
      </c>
      <c r="Q14" s="8"/>
      <c r="R14" s="163"/>
      <c r="S14" s="8" t="s">
        <v>33</v>
      </c>
      <c r="T14" s="8" t="s">
        <v>33</v>
      </c>
      <c r="U14" s="8" t="s">
        <v>27</v>
      </c>
      <c r="V14" s="8"/>
      <c r="W14" s="8" t="s">
        <v>33</v>
      </c>
      <c r="X14" s="8" t="s">
        <v>27</v>
      </c>
      <c r="Y14" s="8" t="s">
        <v>33</v>
      </c>
      <c r="Z14" s="8"/>
      <c r="AA14" s="8" t="s">
        <v>33</v>
      </c>
      <c r="AB14" s="8" t="s">
        <v>33</v>
      </c>
      <c r="AC14" s="8"/>
      <c r="AD14" s="8"/>
      <c r="AE14" s="8" t="s">
        <v>27</v>
      </c>
      <c r="AF14" s="8" t="s">
        <v>33</v>
      </c>
      <c r="AG14" s="8"/>
      <c r="AH14" s="8"/>
      <c r="AI14" s="8" t="s">
        <v>33</v>
      </c>
      <c r="AJ14" s="8" t="s">
        <v>33</v>
      </c>
      <c r="AK14" s="8"/>
      <c r="AL14" s="8"/>
      <c r="AM14" s="8" t="s">
        <v>27</v>
      </c>
      <c r="AN14" s="8" t="s">
        <v>33</v>
      </c>
      <c r="AO14" s="8" t="s">
        <v>27</v>
      </c>
      <c r="AP14" s="8"/>
      <c r="AQ14" s="163"/>
      <c r="AR14" s="163"/>
      <c r="AS14" s="4"/>
      <c r="AT14" s="8"/>
      <c r="AU14" s="8"/>
      <c r="AV14" s="8"/>
      <c r="AW14" s="15"/>
      <c r="AX14" s="8"/>
      <c r="AY14" s="8"/>
      <c r="AZ14" s="8"/>
      <c r="BA14" s="15"/>
      <c r="BB14" s="10"/>
      <c r="BC14" s="10"/>
      <c r="BD14" s="10"/>
      <c r="BE14" s="15"/>
      <c r="BF14" s="10"/>
      <c r="BG14" s="10"/>
      <c r="BH14" s="10"/>
      <c r="BI14" s="2"/>
      <c r="BJ14" s="184"/>
      <c r="BK14" s="182"/>
    </row>
    <row r="15" spans="1:63" ht="14.25" customHeight="1" x14ac:dyDescent="0.3">
      <c r="A15" s="174"/>
      <c r="B15" s="163"/>
      <c r="C15" s="19">
        <v>10</v>
      </c>
      <c r="D15" s="19">
        <v>10</v>
      </c>
      <c r="E15" s="19">
        <v>10</v>
      </c>
      <c r="F15" s="19">
        <v>10</v>
      </c>
      <c r="G15" s="19">
        <f t="shared" ref="G15:G57" si="4">LARGE(D15:F15,1)+LARGE(D15:F15,2)</f>
        <v>20</v>
      </c>
      <c r="H15" s="19">
        <v>10</v>
      </c>
      <c r="I15" s="19">
        <v>4</v>
      </c>
      <c r="J15" s="20">
        <v>6</v>
      </c>
      <c r="K15" s="20"/>
      <c r="L15" s="19">
        <v>4</v>
      </c>
      <c r="M15" s="20">
        <v>6</v>
      </c>
      <c r="N15" s="20"/>
      <c r="O15" s="19">
        <v>4</v>
      </c>
      <c r="P15" s="20">
        <v>6</v>
      </c>
      <c r="Q15" s="20"/>
      <c r="R15" s="19">
        <v>20</v>
      </c>
      <c r="S15" s="19">
        <v>5</v>
      </c>
      <c r="T15" s="19">
        <v>5</v>
      </c>
      <c r="U15" s="19"/>
      <c r="V15" s="20"/>
      <c r="W15" s="20">
        <v>3</v>
      </c>
      <c r="X15" s="20">
        <v>7</v>
      </c>
      <c r="Y15" s="20"/>
      <c r="Z15" s="20"/>
      <c r="AA15" s="20">
        <v>5</v>
      </c>
      <c r="AB15" s="20">
        <v>5</v>
      </c>
      <c r="AC15" s="20"/>
      <c r="AD15" s="20"/>
      <c r="AE15" s="20">
        <v>4</v>
      </c>
      <c r="AF15" s="20">
        <v>6</v>
      </c>
      <c r="AG15" s="20"/>
      <c r="AH15" s="20"/>
      <c r="AI15" s="20">
        <v>6</v>
      </c>
      <c r="AJ15" s="20">
        <v>4</v>
      </c>
      <c r="AK15" s="20"/>
      <c r="AL15" s="20"/>
      <c r="AM15" s="20">
        <v>3</v>
      </c>
      <c r="AN15" s="20">
        <v>5</v>
      </c>
      <c r="AO15" s="20">
        <v>2</v>
      </c>
      <c r="AP15" s="20"/>
      <c r="AQ15" s="20">
        <v>40</v>
      </c>
      <c r="AR15" s="16"/>
      <c r="AS15" s="21"/>
      <c r="AT15" s="22">
        <f>SUMIF($D$14:$AP$14,I$3,$D15:$AP15)-M$3+Q$3</f>
        <v>22.000399999999999</v>
      </c>
      <c r="AU15" s="22">
        <f>SUMIF($D$14:$AP$14,I$4,$D15:$AP15)-M$4+Q$4</f>
        <v>22</v>
      </c>
      <c r="AV15" s="22">
        <f>SUMIF($D$14:$AP$14,I$5,$D15:$AP15)-M$5+Q$5</f>
        <v>66.001599999999996</v>
      </c>
      <c r="AW15" s="23"/>
      <c r="AX15" s="22">
        <f>SUMIF($D$14:$AP$14,I$3,$D15:$AP15)-M$3+Q$3</f>
        <v>22.000399999999999</v>
      </c>
      <c r="AY15" s="22">
        <f>SUMIF($D$14:$AP$14,I$4,$D15:$AP15)-M$4+Q$4</f>
        <v>22</v>
      </c>
      <c r="AZ15" s="22">
        <f>SUMIF($D$14:$AP$14,I$5,$D15:$AP15)-M$5+Q$5</f>
        <v>66.001599999999996</v>
      </c>
      <c r="BA15" s="24"/>
      <c r="BB15" s="22">
        <f>SUMIF($D$14:$AP$14,I$3,$D15:$AP15)-M$3+Q$3</f>
        <v>22.000399999999999</v>
      </c>
      <c r="BC15" s="22">
        <f>SUMIF($D$14:$AP$14,I$4,$D15:$AP15)-M$4+Q$4</f>
        <v>22</v>
      </c>
      <c r="BD15" s="22">
        <f>SUMIF($D$14:$AP$14,I$5,$D15:$AP15)-M$5+Q$5</f>
        <v>66.001599999999996</v>
      </c>
      <c r="BE15" s="24"/>
      <c r="BF15" s="22">
        <f>SUMIF($D$14:$AP$14,I$3,$D15:$AP15)-M$3+Q$3</f>
        <v>22.000399999999999</v>
      </c>
      <c r="BG15" s="22">
        <f>SUMIF($D$14:$AP$14,I$4,$D15:$AP15)-M$4+Q$4</f>
        <v>22</v>
      </c>
      <c r="BH15" s="22">
        <f>SUMIF($D$14:$AP$14,I$5,$D15:$AP15)-M$5+Q$5</f>
        <v>66.001599999999996</v>
      </c>
      <c r="BI15" s="2"/>
      <c r="BJ15" s="192">
        <v>2</v>
      </c>
      <c r="BK15" s="192">
        <v>4</v>
      </c>
    </row>
    <row r="16" spans="1:63" ht="14.25" customHeight="1" x14ac:dyDescent="0.25">
      <c r="A16" s="25" t="s">
        <v>58</v>
      </c>
      <c r="B16" s="26" t="s">
        <v>59</v>
      </c>
      <c r="C16" s="27">
        <v>8</v>
      </c>
      <c r="D16" s="28">
        <v>0</v>
      </c>
      <c r="E16" s="28">
        <v>1</v>
      </c>
      <c r="F16" s="29">
        <v>4</v>
      </c>
      <c r="G16" s="19">
        <f t="shared" si="4"/>
        <v>5</v>
      </c>
      <c r="H16" s="27">
        <v>0</v>
      </c>
      <c r="I16" s="30">
        <v>1</v>
      </c>
      <c r="J16" s="30">
        <v>4</v>
      </c>
      <c r="K16" s="30"/>
      <c r="L16" s="31">
        <v>1</v>
      </c>
      <c r="M16" s="31"/>
      <c r="N16" s="32"/>
      <c r="O16" s="30"/>
      <c r="P16" s="30"/>
      <c r="Q16" s="30"/>
      <c r="R16" s="33">
        <f t="shared" ref="R16:R57" si="5">SUM(I16:Q16)</f>
        <v>6</v>
      </c>
      <c r="S16" s="34"/>
      <c r="T16" s="34"/>
      <c r="U16" s="35"/>
      <c r="V16" s="35"/>
      <c r="W16" s="36">
        <v>4</v>
      </c>
      <c r="X16" s="36">
        <v>2</v>
      </c>
      <c r="Y16" s="36"/>
      <c r="Z16" s="36"/>
      <c r="AA16" s="34"/>
      <c r="AB16" s="34"/>
      <c r="AC16" s="35"/>
      <c r="AD16" s="35"/>
      <c r="AE16" s="36">
        <v>0</v>
      </c>
      <c r="AF16" s="36">
        <v>0</v>
      </c>
      <c r="AG16" s="37"/>
      <c r="AH16" s="37"/>
      <c r="AI16" s="34">
        <v>3</v>
      </c>
      <c r="AJ16" s="34">
        <v>1</v>
      </c>
      <c r="AK16" s="35"/>
      <c r="AL16" s="35"/>
      <c r="AM16" s="36">
        <v>0</v>
      </c>
      <c r="AN16" s="36">
        <v>0</v>
      </c>
      <c r="AO16" s="36"/>
      <c r="AP16" s="37"/>
      <c r="AQ16" s="8">
        <f t="shared" ref="AQ16:AQ18" si="6">SUM(S16:AP16)</f>
        <v>10</v>
      </c>
      <c r="AR16" s="8">
        <f t="shared" ref="AR16:AR57" si="7">SUM(C16,G16,H16,R16,AQ16)</f>
        <v>29</v>
      </c>
      <c r="AS16" s="4"/>
      <c r="AT16" s="38">
        <f t="shared" ref="AT16:AT57" si="8">MIN(SUMIF($D$14:$AP$14,I$3,$D16:$AP16),100)</f>
        <v>2</v>
      </c>
      <c r="AU16" s="38">
        <f t="shared" ref="AU16:AU57" si="9">MIN(SUMIF($D$14:$AP$14,I$4,$D16:$AP16),100)</f>
        <v>6</v>
      </c>
      <c r="AV16" s="38">
        <f t="shared" ref="AV16:AV57" si="10">MIN(SUMIF($D$14:$AP$14,I$5,$D16:$AP16),100)</f>
        <v>13</v>
      </c>
      <c r="AW16" s="15"/>
      <c r="AX16" s="10">
        <f t="shared" ref="AX16:AX57" si="11">MIN(SUMIF($D$14:$AP$14,I$3,$D16:$AP16)/AX$15,100%)</f>
        <v>9.0907438046580968E-2</v>
      </c>
      <c r="AY16" s="10">
        <f t="shared" ref="AY16:AY57" si="12">MIN(SUMIF($D$14:$AP$14,I$4,$D16:$AP16)/AY$15,100%)</f>
        <v>0.27272727272727271</v>
      </c>
      <c r="AZ16" s="10">
        <f t="shared" ref="AZ16:AZ57" si="13">MIN(SUMIF($D$14:$AP$14,I$5,$D16:$AP16)/AZ$15,100%)</f>
        <v>0.19696492206249547</v>
      </c>
      <c r="BA16" s="15"/>
      <c r="BB16" s="8">
        <f t="shared" ref="BB16:BD16" si="14">IF((AX16)&gt;=50%,2,(IF((AX16)&lt;25%,0,1)))</f>
        <v>0</v>
      </c>
      <c r="BC16" s="8">
        <f t="shared" si="14"/>
        <v>1</v>
      </c>
      <c r="BD16" s="8">
        <f t="shared" si="14"/>
        <v>0</v>
      </c>
      <c r="BE16" s="4"/>
      <c r="BF16" s="8" t="str">
        <f t="shared" ref="BF16:BH16" si="15">IF(BB16=2,"Att",(IF(BB16=0,"Not","Weak")))</f>
        <v>Not</v>
      </c>
      <c r="BG16" s="8" t="str">
        <f t="shared" si="15"/>
        <v>Weak</v>
      </c>
      <c r="BH16" s="8" t="str">
        <f t="shared" si="15"/>
        <v>Not</v>
      </c>
      <c r="BI16" s="2"/>
      <c r="BJ16" s="193">
        <v>0</v>
      </c>
      <c r="BK16" s="194">
        <f>BC16+BD16</f>
        <v>1</v>
      </c>
    </row>
    <row r="17" spans="1:63" ht="14.25" customHeight="1" x14ac:dyDescent="0.25">
      <c r="A17" s="25" t="s">
        <v>60</v>
      </c>
      <c r="B17" s="26" t="s">
        <v>61</v>
      </c>
      <c r="C17" s="27">
        <v>10</v>
      </c>
      <c r="D17" s="39"/>
      <c r="E17" s="39"/>
      <c r="F17" s="39"/>
      <c r="G17" s="19" t="e">
        <f t="shared" si="4"/>
        <v>#NUM!</v>
      </c>
      <c r="H17" s="27">
        <v>10</v>
      </c>
      <c r="I17" s="40"/>
      <c r="J17" s="40"/>
      <c r="K17" s="36"/>
      <c r="L17" s="41"/>
      <c r="M17" s="41"/>
      <c r="N17" s="42"/>
      <c r="O17" s="40"/>
      <c r="P17" s="40"/>
      <c r="Q17" s="36"/>
      <c r="R17" s="33">
        <f t="shared" si="5"/>
        <v>0</v>
      </c>
      <c r="S17" s="43"/>
      <c r="T17" s="43"/>
      <c r="U17" s="35"/>
      <c r="V17" s="35"/>
      <c r="W17" s="36">
        <v>0</v>
      </c>
      <c r="X17" s="36">
        <v>0</v>
      </c>
      <c r="Y17" s="36"/>
      <c r="Z17" s="36"/>
      <c r="AA17" s="43">
        <v>1</v>
      </c>
      <c r="AB17" s="43">
        <v>2</v>
      </c>
      <c r="AC17" s="35">
        <v>0</v>
      </c>
      <c r="AD17" s="35"/>
      <c r="AE17" s="36"/>
      <c r="AF17" s="36"/>
      <c r="AG17" s="37"/>
      <c r="AH17" s="37"/>
      <c r="AI17" s="43">
        <v>0</v>
      </c>
      <c r="AJ17" s="43">
        <v>1</v>
      </c>
      <c r="AK17" s="35"/>
      <c r="AL17" s="35"/>
      <c r="AM17" s="40">
        <v>1</v>
      </c>
      <c r="AN17" s="40">
        <v>0</v>
      </c>
      <c r="AO17" s="40"/>
      <c r="AP17" s="37"/>
      <c r="AQ17" s="8">
        <f t="shared" si="6"/>
        <v>5</v>
      </c>
      <c r="AR17" s="8" t="e">
        <f t="shared" si="7"/>
        <v>#NUM!</v>
      </c>
      <c r="AS17" s="4"/>
      <c r="AT17" s="44">
        <f t="shared" si="8"/>
        <v>1</v>
      </c>
      <c r="AU17" s="44">
        <f t="shared" si="9"/>
        <v>0</v>
      </c>
      <c r="AV17" s="44">
        <f t="shared" si="10"/>
        <v>14</v>
      </c>
      <c r="AW17" s="15"/>
      <c r="AX17" s="45">
        <f t="shared" si="11"/>
        <v>4.5453719023290484E-2</v>
      </c>
      <c r="AY17" s="45">
        <f t="shared" si="12"/>
        <v>0</v>
      </c>
      <c r="AZ17" s="45">
        <f t="shared" si="13"/>
        <v>0.21211606991345666</v>
      </c>
      <c r="BA17" s="15"/>
      <c r="BB17" s="46">
        <f t="shared" ref="BB17:BD17" si="16">IF((AX17)&gt;=50%,2,(IF((AX17)&lt;25%,0,1)))</f>
        <v>0</v>
      </c>
      <c r="BC17" s="46">
        <f t="shared" si="16"/>
        <v>0</v>
      </c>
      <c r="BD17" s="46">
        <f t="shared" si="16"/>
        <v>0</v>
      </c>
      <c r="BE17" s="4"/>
      <c r="BF17" s="46" t="str">
        <f t="shared" ref="BF17:BH17" si="17">IF(BB17=2,"Att",(IF(BB17=0,"Not","Weak")))</f>
        <v>Not</v>
      </c>
      <c r="BG17" s="46" t="str">
        <f t="shared" si="17"/>
        <v>Not</v>
      </c>
      <c r="BH17" s="8" t="str">
        <f t="shared" si="17"/>
        <v>Not</v>
      </c>
      <c r="BI17" s="2"/>
      <c r="BJ17" s="193">
        <v>0</v>
      </c>
      <c r="BK17" s="195">
        <f>BC17+BD17</f>
        <v>0</v>
      </c>
    </row>
    <row r="18" spans="1:63" ht="14.25" customHeight="1" x14ac:dyDescent="0.25">
      <c r="A18" s="25" t="s">
        <v>62</v>
      </c>
      <c r="B18" s="26" t="s">
        <v>63</v>
      </c>
      <c r="C18" s="27">
        <v>10</v>
      </c>
      <c r="D18" s="39"/>
      <c r="E18" s="39"/>
      <c r="F18" s="39"/>
      <c r="G18" s="19" t="e">
        <f t="shared" si="4"/>
        <v>#NUM!</v>
      </c>
      <c r="H18" s="27">
        <v>10</v>
      </c>
      <c r="I18" s="40"/>
      <c r="J18" s="40"/>
      <c r="K18" s="47"/>
      <c r="L18" s="41"/>
      <c r="M18" s="41"/>
      <c r="N18" s="48"/>
      <c r="O18" s="40"/>
      <c r="P18" s="40"/>
      <c r="Q18" s="47"/>
      <c r="R18" s="33">
        <f t="shared" si="5"/>
        <v>0</v>
      </c>
      <c r="S18" s="43">
        <v>1</v>
      </c>
      <c r="T18" s="34">
        <v>0</v>
      </c>
      <c r="U18" s="35">
        <v>0</v>
      </c>
      <c r="V18" s="35"/>
      <c r="W18" s="36">
        <v>4</v>
      </c>
      <c r="X18" s="36"/>
      <c r="Y18" s="36"/>
      <c r="Z18" s="36"/>
      <c r="AA18" s="34"/>
      <c r="AB18" s="43"/>
      <c r="AC18" s="35"/>
      <c r="AD18" s="35"/>
      <c r="AE18" s="36"/>
      <c r="AF18" s="36"/>
      <c r="AG18" s="37"/>
      <c r="AH18" s="37"/>
      <c r="AI18" s="43">
        <v>1</v>
      </c>
      <c r="AJ18" s="43">
        <v>1</v>
      </c>
      <c r="AK18" s="35"/>
      <c r="AL18" s="35"/>
      <c r="AM18" s="40">
        <v>0</v>
      </c>
      <c r="AN18" s="40"/>
      <c r="AO18" s="36"/>
      <c r="AP18" s="37"/>
      <c r="AQ18" s="8">
        <f t="shared" si="6"/>
        <v>7</v>
      </c>
      <c r="AR18" s="8" t="e">
        <f t="shared" si="7"/>
        <v>#NUM!</v>
      </c>
      <c r="AS18" s="4"/>
      <c r="AT18" s="44">
        <f t="shared" si="8"/>
        <v>0</v>
      </c>
      <c r="AU18" s="44">
        <f t="shared" si="9"/>
        <v>0</v>
      </c>
      <c r="AV18" s="44">
        <f t="shared" si="10"/>
        <v>17</v>
      </c>
      <c r="AW18" s="15"/>
      <c r="AX18" s="45">
        <f t="shared" si="11"/>
        <v>0</v>
      </c>
      <c r="AY18" s="45">
        <f t="shared" si="12"/>
        <v>0</v>
      </c>
      <c r="AZ18" s="45">
        <f t="shared" si="13"/>
        <v>0.25756951346634022</v>
      </c>
      <c r="BA18" s="15"/>
      <c r="BB18" s="46">
        <f t="shared" ref="BB18:BD18" si="18">IF((AX18)&gt;=50%,2,(IF((AX18)&lt;25%,0,1)))</f>
        <v>0</v>
      </c>
      <c r="BC18" s="46">
        <f t="shared" si="18"/>
        <v>0</v>
      </c>
      <c r="BD18" s="46">
        <f t="shared" si="18"/>
        <v>1</v>
      </c>
      <c r="BE18" s="4"/>
      <c r="BF18" s="46" t="str">
        <f t="shared" ref="BF18:BH18" si="19">IF(BB18=2,"Att",(IF(BB18=0,"Not","Weak")))</f>
        <v>Not</v>
      </c>
      <c r="BG18" s="46" t="str">
        <f t="shared" si="19"/>
        <v>Not</v>
      </c>
      <c r="BH18" s="8" t="str">
        <f t="shared" si="19"/>
        <v>Weak</v>
      </c>
      <c r="BI18" s="2"/>
      <c r="BJ18" s="193">
        <v>0</v>
      </c>
      <c r="BK18" s="195">
        <f>BC18+BD18</f>
        <v>1</v>
      </c>
    </row>
    <row r="19" spans="1:63" ht="14.25" customHeight="1" x14ac:dyDescent="0.3">
      <c r="A19" s="25" t="s">
        <v>64</v>
      </c>
      <c r="B19" s="26" t="s">
        <v>65</v>
      </c>
      <c r="C19" s="27">
        <v>4</v>
      </c>
      <c r="D19" s="28">
        <v>2.5</v>
      </c>
      <c r="E19" s="28">
        <v>3</v>
      </c>
      <c r="F19" s="29"/>
      <c r="G19" s="19">
        <f t="shared" si="4"/>
        <v>5.5</v>
      </c>
      <c r="H19" s="27">
        <v>0</v>
      </c>
      <c r="I19" s="49">
        <v>2</v>
      </c>
      <c r="J19" s="50">
        <v>5</v>
      </c>
      <c r="K19" s="36"/>
      <c r="L19" s="51"/>
      <c r="M19" s="51"/>
      <c r="N19" s="35"/>
      <c r="O19" s="52">
        <v>0</v>
      </c>
      <c r="P19" s="52">
        <v>1</v>
      </c>
      <c r="Q19" s="36"/>
      <c r="R19" s="33">
        <f t="shared" si="5"/>
        <v>8</v>
      </c>
      <c r="S19" s="43"/>
      <c r="T19" s="43"/>
      <c r="U19" s="35"/>
      <c r="V19" s="35"/>
      <c r="W19" s="36"/>
      <c r="X19" s="36"/>
      <c r="Y19" s="36"/>
      <c r="Z19" s="36"/>
      <c r="AA19" s="43"/>
      <c r="AB19" s="43"/>
      <c r="AC19" s="35"/>
      <c r="AD19" s="35"/>
      <c r="AE19" s="36"/>
      <c r="AF19" s="36"/>
      <c r="AG19" s="37"/>
      <c r="AH19" s="37"/>
      <c r="AI19" s="34"/>
      <c r="AJ19" s="43"/>
      <c r="AK19" s="35"/>
      <c r="AL19" s="35"/>
      <c r="AM19" s="36"/>
      <c r="AN19" s="36"/>
      <c r="AO19" s="36"/>
      <c r="AP19" s="37"/>
      <c r="AQ19" s="8" t="s">
        <v>66</v>
      </c>
      <c r="AR19" s="8">
        <f t="shared" si="7"/>
        <v>17.5</v>
      </c>
      <c r="AS19" s="4"/>
      <c r="AT19" s="38">
        <f t="shared" si="8"/>
        <v>2.5</v>
      </c>
      <c r="AU19" s="38">
        <f t="shared" si="9"/>
        <v>2</v>
      </c>
      <c r="AV19" s="38">
        <f t="shared" si="10"/>
        <v>9</v>
      </c>
      <c r="AW19" s="15"/>
      <c r="AX19" s="10">
        <f t="shared" si="11"/>
        <v>0.11363429755822622</v>
      </c>
      <c r="AY19" s="10">
        <f t="shared" si="12"/>
        <v>9.0909090909090912E-2</v>
      </c>
      <c r="AZ19" s="10">
        <f t="shared" si="13"/>
        <v>0.13636033065865072</v>
      </c>
      <c r="BA19" s="15"/>
      <c r="BB19" s="8">
        <f t="shared" ref="BB19:BD19" si="20">IF((AX19)&gt;=50%,2,(IF((AX19)&lt;25%,0,1)))</f>
        <v>0</v>
      </c>
      <c r="BC19" s="8">
        <f t="shared" si="20"/>
        <v>0</v>
      </c>
      <c r="BD19" s="8">
        <f t="shared" si="20"/>
        <v>0</v>
      </c>
      <c r="BE19" s="4"/>
      <c r="BF19" s="8" t="str">
        <f t="shared" ref="BF19:BH19" si="21">IF(BB19=2,"Att",(IF(BB19=0,"Not","Weak")))</f>
        <v>Not</v>
      </c>
      <c r="BG19" s="8" t="str">
        <f t="shared" si="21"/>
        <v>Not</v>
      </c>
      <c r="BH19" s="8" t="str">
        <f t="shared" si="21"/>
        <v>Not</v>
      </c>
      <c r="BI19" s="2"/>
      <c r="BJ19" s="193">
        <v>0</v>
      </c>
      <c r="BK19" s="195">
        <f>BC19+BD19</f>
        <v>0</v>
      </c>
    </row>
    <row r="20" spans="1:63" ht="14.25" customHeight="1" x14ac:dyDescent="0.3">
      <c r="A20" s="25" t="s">
        <v>67</v>
      </c>
      <c r="B20" s="26" t="s">
        <v>68</v>
      </c>
      <c r="C20" s="27">
        <v>5</v>
      </c>
      <c r="D20" s="29"/>
      <c r="E20" s="29">
        <v>0</v>
      </c>
      <c r="F20" s="29">
        <v>0</v>
      </c>
      <c r="G20" s="19">
        <f t="shared" si="4"/>
        <v>0</v>
      </c>
      <c r="H20" s="27">
        <v>0</v>
      </c>
      <c r="I20" s="53"/>
      <c r="J20" s="40"/>
      <c r="K20" s="36"/>
      <c r="L20" s="54"/>
      <c r="M20" s="54"/>
      <c r="N20" s="35"/>
      <c r="O20" s="55"/>
      <c r="P20" s="55"/>
      <c r="Q20" s="36"/>
      <c r="R20" s="33">
        <f t="shared" si="5"/>
        <v>0</v>
      </c>
      <c r="S20" s="34"/>
      <c r="T20" s="34"/>
      <c r="U20" s="35"/>
      <c r="V20" s="35"/>
      <c r="W20" s="36"/>
      <c r="X20" s="36"/>
      <c r="Y20" s="36"/>
      <c r="Z20" s="36"/>
      <c r="AA20" s="34"/>
      <c r="AB20" s="34"/>
      <c r="AC20" s="35"/>
      <c r="AD20" s="35"/>
      <c r="AE20" s="36"/>
      <c r="AF20" s="36"/>
      <c r="AG20" s="37"/>
      <c r="AH20" s="37"/>
      <c r="AI20" s="34"/>
      <c r="AJ20" s="34"/>
      <c r="AK20" s="35"/>
      <c r="AL20" s="35"/>
      <c r="AM20" s="36"/>
      <c r="AN20" s="36"/>
      <c r="AO20" s="36"/>
      <c r="AP20" s="37"/>
      <c r="AQ20" s="8" t="s">
        <v>66</v>
      </c>
      <c r="AR20" s="8">
        <f t="shared" si="7"/>
        <v>5</v>
      </c>
      <c r="AS20" s="4"/>
      <c r="AT20" s="38">
        <f t="shared" si="8"/>
        <v>0</v>
      </c>
      <c r="AU20" s="38">
        <f t="shared" si="9"/>
        <v>0</v>
      </c>
      <c r="AV20" s="38">
        <f t="shared" si="10"/>
        <v>0</v>
      </c>
      <c r="AW20" s="15"/>
      <c r="AX20" s="10">
        <f t="shared" si="11"/>
        <v>0</v>
      </c>
      <c r="AY20" s="10">
        <f t="shared" si="12"/>
        <v>0</v>
      </c>
      <c r="AZ20" s="10">
        <f t="shared" si="13"/>
        <v>0</v>
      </c>
      <c r="BA20" s="15"/>
      <c r="BB20" s="8">
        <f t="shared" ref="BB20:BD20" si="22">IF((AX20)&gt;=50%,2,(IF((AX20)&lt;25%,0,1)))</f>
        <v>0</v>
      </c>
      <c r="BC20" s="8">
        <f t="shared" si="22"/>
        <v>0</v>
      </c>
      <c r="BD20" s="8">
        <f t="shared" si="22"/>
        <v>0</v>
      </c>
      <c r="BE20" s="4"/>
      <c r="BF20" s="8" t="str">
        <f t="shared" ref="BF20:BH20" si="23">IF(BB20=2,"Att",(IF(BB20=0,"Not","Weak")))</f>
        <v>Not</v>
      </c>
      <c r="BG20" s="8" t="str">
        <f t="shared" si="23"/>
        <v>Not</v>
      </c>
      <c r="BH20" s="8" t="str">
        <f t="shared" si="23"/>
        <v>Not</v>
      </c>
      <c r="BI20" s="2"/>
      <c r="BJ20" s="193">
        <v>0</v>
      </c>
      <c r="BK20" s="195">
        <f>BC20+BD20</f>
        <v>0</v>
      </c>
    </row>
    <row r="21" spans="1:63" ht="14.25" customHeight="1" x14ac:dyDescent="0.25">
      <c r="A21" s="25" t="s">
        <v>69</v>
      </c>
      <c r="B21" s="26" t="s">
        <v>70</v>
      </c>
      <c r="C21" s="27">
        <v>4</v>
      </c>
      <c r="D21" s="28">
        <v>2</v>
      </c>
      <c r="E21" s="28">
        <v>1</v>
      </c>
      <c r="F21" s="29"/>
      <c r="G21" s="19">
        <f t="shared" si="4"/>
        <v>3</v>
      </c>
      <c r="H21" s="27">
        <v>0</v>
      </c>
      <c r="I21" s="40">
        <v>0</v>
      </c>
      <c r="J21" s="40">
        <v>0</v>
      </c>
      <c r="K21" s="36"/>
      <c r="L21" s="43"/>
      <c r="M21" s="43"/>
      <c r="N21" s="35"/>
      <c r="O21" s="40">
        <v>0</v>
      </c>
      <c r="P21" s="40">
        <v>0</v>
      </c>
      <c r="Q21" s="36"/>
      <c r="R21" s="33">
        <f t="shared" si="5"/>
        <v>0</v>
      </c>
      <c r="S21" s="35"/>
      <c r="T21" s="35"/>
      <c r="U21" s="35"/>
      <c r="V21" s="35"/>
      <c r="W21" s="56"/>
      <c r="X21" s="37"/>
      <c r="Y21" s="37"/>
      <c r="Z21" s="37"/>
      <c r="AA21" s="35"/>
      <c r="AB21" s="33"/>
      <c r="AC21" s="35"/>
      <c r="AD21" s="35"/>
      <c r="AE21" s="37"/>
      <c r="AF21" s="37"/>
      <c r="AG21" s="37"/>
      <c r="AH21" s="37"/>
      <c r="AI21" s="35"/>
      <c r="AJ21" s="35"/>
      <c r="AK21" s="35"/>
      <c r="AL21" s="35"/>
      <c r="AM21" s="37"/>
      <c r="AN21" s="37"/>
      <c r="AO21" s="37"/>
      <c r="AP21" s="37"/>
      <c r="AQ21" s="8" t="s">
        <v>66</v>
      </c>
      <c r="AR21" s="8">
        <f t="shared" si="7"/>
        <v>7</v>
      </c>
      <c r="AS21" s="4"/>
      <c r="AT21" s="44">
        <f t="shared" si="8"/>
        <v>2</v>
      </c>
      <c r="AU21" s="44">
        <f t="shared" si="9"/>
        <v>0</v>
      </c>
      <c r="AV21" s="44">
        <f t="shared" si="10"/>
        <v>1</v>
      </c>
      <c r="AW21" s="15"/>
      <c r="AX21" s="45">
        <f t="shared" si="11"/>
        <v>9.0907438046580968E-2</v>
      </c>
      <c r="AY21" s="45">
        <f t="shared" si="12"/>
        <v>0</v>
      </c>
      <c r="AZ21" s="45">
        <f t="shared" si="13"/>
        <v>1.5151147850961189E-2</v>
      </c>
      <c r="BA21" s="15"/>
      <c r="BB21" s="46">
        <f t="shared" ref="BB21:BD21" si="24">IF((AX21)&gt;=50%,2,(IF((AX21)&lt;25%,0,1)))</f>
        <v>0</v>
      </c>
      <c r="BC21" s="46">
        <f t="shared" si="24"/>
        <v>0</v>
      </c>
      <c r="BD21" s="46">
        <f t="shared" si="24"/>
        <v>0</v>
      </c>
      <c r="BE21" s="4"/>
      <c r="BF21" s="46" t="str">
        <f t="shared" ref="BF21:BH21" si="25">IF(BB21=2,"Att",(IF(BB21=0,"Not","Weak")))</f>
        <v>Not</v>
      </c>
      <c r="BG21" s="46" t="str">
        <f t="shared" si="25"/>
        <v>Not</v>
      </c>
      <c r="BH21" s="8" t="str">
        <f t="shared" si="25"/>
        <v>Not</v>
      </c>
      <c r="BI21" s="2"/>
      <c r="BJ21" s="193">
        <v>0</v>
      </c>
      <c r="BK21" s="195">
        <f>BC21+BD21</f>
        <v>0</v>
      </c>
    </row>
    <row r="22" spans="1:63" ht="14.25" customHeight="1" x14ac:dyDescent="0.3">
      <c r="A22" s="25" t="s">
        <v>71</v>
      </c>
      <c r="B22" s="26" t="s">
        <v>72</v>
      </c>
      <c r="C22" s="27">
        <v>9</v>
      </c>
      <c r="D22" s="39"/>
      <c r="E22" s="39"/>
      <c r="F22" s="39"/>
      <c r="G22" s="19" t="e">
        <f t="shared" si="4"/>
        <v>#NUM!</v>
      </c>
      <c r="H22" s="27">
        <v>8</v>
      </c>
      <c r="I22" s="55"/>
      <c r="J22" s="55"/>
      <c r="K22" s="36"/>
      <c r="L22" s="57"/>
      <c r="M22" s="57"/>
      <c r="N22" s="42"/>
      <c r="O22" s="55"/>
      <c r="P22" s="55"/>
      <c r="Q22" s="36"/>
      <c r="R22" s="33">
        <f t="shared" si="5"/>
        <v>0</v>
      </c>
      <c r="S22" s="33">
        <v>1</v>
      </c>
      <c r="T22" s="33">
        <v>1</v>
      </c>
      <c r="U22" s="35">
        <v>0</v>
      </c>
      <c r="V22" s="35"/>
      <c r="W22" s="56"/>
      <c r="X22" s="56"/>
      <c r="Y22" s="37"/>
      <c r="Z22" s="37"/>
      <c r="AA22" s="33"/>
      <c r="AB22" s="33"/>
      <c r="AC22" s="35"/>
      <c r="AD22" s="35"/>
      <c r="AE22" s="37">
        <v>1</v>
      </c>
      <c r="AF22" s="37">
        <v>2</v>
      </c>
      <c r="AG22" s="37"/>
      <c r="AH22" s="37"/>
      <c r="AI22" s="33">
        <v>3</v>
      </c>
      <c r="AJ22" s="33"/>
      <c r="AK22" s="35"/>
      <c r="AL22" s="35"/>
      <c r="AM22" s="37"/>
      <c r="AN22" s="37">
        <v>3</v>
      </c>
      <c r="AO22" s="37"/>
      <c r="AP22" s="37"/>
      <c r="AQ22" s="8">
        <f t="shared" ref="AQ22:AQ57" si="26">SUM(S22:AP22)</f>
        <v>11</v>
      </c>
      <c r="AR22" s="8" t="e">
        <f t="shared" si="7"/>
        <v>#NUM!</v>
      </c>
      <c r="AS22" s="4"/>
      <c r="AT22" s="38">
        <f t="shared" si="8"/>
        <v>1</v>
      </c>
      <c r="AU22" s="38">
        <f t="shared" si="9"/>
        <v>0</v>
      </c>
      <c r="AV22" s="38">
        <f t="shared" si="10"/>
        <v>18</v>
      </c>
      <c r="AW22" s="15"/>
      <c r="AX22" s="10">
        <f t="shared" si="11"/>
        <v>4.5453719023290484E-2</v>
      </c>
      <c r="AY22" s="10">
        <f t="shared" si="12"/>
        <v>0</v>
      </c>
      <c r="AZ22" s="10">
        <f t="shared" si="13"/>
        <v>0.27272066131730144</v>
      </c>
      <c r="BA22" s="15"/>
      <c r="BB22" s="8">
        <f t="shared" ref="BB22:BD22" si="27">IF((AX22)&gt;=50%,2,(IF((AX22)&lt;25%,0,1)))</f>
        <v>0</v>
      </c>
      <c r="BC22" s="8">
        <f t="shared" si="27"/>
        <v>0</v>
      </c>
      <c r="BD22" s="8">
        <f t="shared" si="27"/>
        <v>1</v>
      </c>
      <c r="BE22" s="4"/>
      <c r="BF22" s="8" t="str">
        <f t="shared" ref="BF22:BH22" si="28">IF(BB22=2,"Att",(IF(BB22=0,"Not","Weak")))</f>
        <v>Not</v>
      </c>
      <c r="BG22" s="8" t="str">
        <f t="shared" si="28"/>
        <v>Not</v>
      </c>
      <c r="BH22" s="8" t="str">
        <f t="shared" si="28"/>
        <v>Weak</v>
      </c>
      <c r="BI22" s="2"/>
      <c r="BJ22" s="193">
        <v>0</v>
      </c>
      <c r="BK22" s="195">
        <f>BC22+BD22</f>
        <v>1</v>
      </c>
    </row>
    <row r="23" spans="1:63" ht="14.25" customHeight="1" x14ac:dyDescent="0.3">
      <c r="A23" s="25" t="s">
        <v>73</v>
      </c>
      <c r="B23" s="26" t="s">
        <v>74</v>
      </c>
      <c r="C23" s="27">
        <v>10</v>
      </c>
      <c r="D23" s="39"/>
      <c r="E23" s="39"/>
      <c r="F23" s="39"/>
      <c r="G23" s="19" t="e">
        <f t="shared" si="4"/>
        <v>#NUM!</v>
      </c>
      <c r="H23" s="27">
        <v>8</v>
      </c>
      <c r="I23" s="53"/>
      <c r="J23" s="40"/>
      <c r="K23" s="36"/>
      <c r="L23" s="57"/>
      <c r="M23" s="57"/>
      <c r="N23" s="42"/>
      <c r="O23" s="55"/>
      <c r="P23" s="55"/>
      <c r="Q23" s="36"/>
      <c r="R23" s="33">
        <f t="shared" si="5"/>
        <v>0</v>
      </c>
      <c r="S23" s="33">
        <v>2</v>
      </c>
      <c r="T23" s="33">
        <v>0</v>
      </c>
      <c r="U23" s="35">
        <v>0</v>
      </c>
      <c r="V23" s="35"/>
      <c r="W23" s="37">
        <v>3</v>
      </c>
      <c r="X23" s="37"/>
      <c r="Y23" s="37"/>
      <c r="Z23" s="37"/>
      <c r="AA23" s="33">
        <v>1</v>
      </c>
      <c r="AB23" s="33">
        <v>4</v>
      </c>
      <c r="AC23" s="35">
        <v>2</v>
      </c>
      <c r="AD23" s="35"/>
      <c r="AE23" s="56">
        <v>2</v>
      </c>
      <c r="AF23" s="56">
        <v>7</v>
      </c>
      <c r="AG23" s="37"/>
      <c r="AH23" s="37"/>
      <c r="AI23" s="35"/>
      <c r="AJ23" s="35"/>
      <c r="AK23" s="35"/>
      <c r="AL23" s="35"/>
      <c r="AM23" s="56"/>
      <c r="AN23" s="56"/>
      <c r="AO23" s="56"/>
      <c r="AP23" s="37"/>
      <c r="AQ23" s="8">
        <f t="shared" si="26"/>
        <v>21</v>
      </c>
      <c r="AR23" s="8" t="e">
        <f t="shared" si="7"/>
        <v>#NUM!</v>
      </c>
      <c r="AS23" s="4"/>
      <c r="AT23" s="38">
        <f t="shared" si="8"/>
        <v>2</v>
      </c>
      <c r="AU23" s="38">
        <f t="shared" si="9"/>
        <v>0</v>
      </c>
      <c r="AV23" s="38">
        <f t="shared" si="10"/>
        <v>25</v>
      </c>
      <c r="AW23" s="15"/>
      <c r="AX23" s="10">
        <f t="shared" si="11"/>
        <v>9.0907438046580968E-2</v>
      </c>
      <c r="AY23" s="10">
        <f t="shared" si="12"/>
        <v>0</v>
      </c>
      <c r="AZ23" s="10">
        <f t="shared" si="13"/>
        <v>0.37877869627402977</v>
      </c>
      <c r="BA23" s="15"/>
      <c r="BB23" s="8">
        <f t="shared" ref="BB23:BD23" si="29">IF((AX23)&gt;=50%,2,(IF((AX23)&lt;25%,0,1)))</f>
        <v>0</v>
      </c>
      <c r="BC23" s="8">
        <f t="shared" si="29"/>
        <v>0</v>
      </c>
      <c r="BD23" s="8">
        <f t="shared" si="29"/>
        <v>1</v>
      </c>
      <c r="BE23" s="4"/>
      <c r="BF23" s="8" t="str">
        <f t="shared" ref="BF23:BH23" si="30">IF(BB23=2,"Att",(IF(BB23=0,"Not","Weak")))</f>
        <v>Not</v>
      </c>
      <c r="BG23" s="8" t="str">
        <f t="shared" si="30"/>
        <v>Not</v>
      </c>
      <c r="BH23" s="8" t="str">
        <f t="shared" si="30"/>
        <v>Weak</v>
      </c>
      <c r="BI23" s="2"/>
      <c r="BJ23" s="193">
        <v>0</v>
      </c>
      <c r="BK23" s="195">
        <f>BC23+BD23</f>
        <v>1</v>
      </c>
    </row>
    <row r="24" spans="1:63" ht="14.25" customHeight="1" x14ac:dyDescent="0.25">
      <c r="A24" s="25" t="s">
        <v>75</v>
      </c>
      <c r="B24" s="26" t="s">
        <v>76</v>
      </c>
      <c r="C24" s="27">
        <v>9</v>
      </c>
      <c r="D24" s="39"/>
      <c r="E24" s="39"/>
      <c r="F24" s="39"/>
      <c r="G24" s="19" t="e">
        <f t="shared" si="4"/>
        <v>#NUM!</v>
      </c>
      <c r="H24" s="27">
        <v>8</v>
      </c>
      <c r="I24" s="58"/>
      <c r="J24" s="58"/>
      <c r="K24" s="30"/>
      <c r="L24" s="41"/>
      <c r="M24" s="41"/>
      <c r="N24" s="42"/>
      <c r="O24" s="40"/>
      <c r="P24" s="40"/>
      <c r="Q24" s="36"/>
      <c r="R24" s="33">
        <f t="shared" si="5"/>
        <v>0</v>
      </c>
      <c r="S24" s="33">
        <v>4</v>
      </c>
      <c r="T24" s="33">
        <v>2</v>
      </c>
      <c r="U24" s="35">
        <v>0</v>
      </c>
      <c r="V24" s="35"/>
      <c r="W24" s="56"/>
      <c r="X24" s="56"/>
      <c r="Y24" s="37"/>
      <c r="Z24" s="37"/>
      <c r="AA24" s="33">
        <v>2</v>
      </c>
      <c r="AB24" s="33">
        <v>2</v>
      </c>
      <c r="AC24" s="35"/>
      <c r="AD24" s="35"/>
      <c r="AE24" s="37"/>
      <c r="AF24" s="37"/>
      <c r="AG24" s="37"/>
      <c r="AH24" s="37"/>
      <c r="AI24" s="33">
        <v>2</v>
      </c>
      <c r="AJ24" s="33">
        <v>1</v>
      </c>
      <c r="AK24" s="35"/>
      <c r="AL24" s="35"/>
      <c r="AM24" s="37">
        <v>0</v>
      </c>
      <c r="AN24" s="37">
        <v>1</v>
      </c>
      <c r="AO24" s="37"/>
      <c r="AP24" s="37"/>
      <c r="AQ24" s="8">
        <f t="shared" si="26"/>
        <v>14</v>
      </c>
      <c r="AR24" s="8" t="e">
        <f t="shared" si="7"/>
        <v>#NUM!</v>
      </c>
      <c r="AS24" s="4"/>
      <c r="AT24" s="44">
        <f t="shared" si="8"/>
        <v>0</v>
      </c>
      <c r="AU24" s="44">
        <f t="shared" si="9"/>
        <v>0</v>
      </c>
      <c r="AV24" s="44">
        <f t="shared" si="10"/>
        <v>22</v>
      </c>
      <c r="AW24" s="15"/>
      <c r="AX24" s="45">
        <f t="shared" si="11"/>
        <v>0</v>
      </c>
      <c r="AY24" s="45">
        <f t="shared" si="12"/>
        <v>0</v>
      </c>
      <c r="AZ24" s="45">
        <f t="shared" si="13"/>
        <v>0.33332525272114616</v>
      </c>
      <c r="BA24" s="15"/>
      <c r="BB24" s="46">
        <f t="shared" ref="BB24:BD24" si="31">IF((AX24)&gt;=50%,2,(IF((AX24)&lt;25%,0,1)))</f>
        <v>0</v>
      </c>
      <c r="BC24" s="46">
        <f t="shared" si="31"/>
        <v>0</v>
      </c>
      <c r="BD24" s="46">
        <f t="shared" si="31"/>
        <v>1</v>
      </c>
      <c r="BE24" s="4"/>
      <c r="BF24" s="46" t="str">
        <f t="shared" ref="BF24:BH24" si="32">IF(BB24=2,"Att",(IF(BB24=0,"Not","Weak")))</f>
        <v>Not</v>
      </c>
      <c r="BG24" s="46" t="str">
        <f t="shared" si="32"/>
        <v>Not</v>
      </c>
      <c r="BH24" s="8" t="str">
        <f t="shared" si="32"/>
        <v>Weak</v>
      </c>
      <c r="BI24" s="2"/>
      <c r="BJ24" s="193">
        <v>0</v>
      </c>
      <c r="BK24" s="195">
        <f>BC24+BD24</f>
        <v>1</v>
      </c>
    </row>
    <row r="25" spans="1:63" ht="14.25" customHeight="1" x14ac:dyDescent="0.3">
      <c r="A25" s="25" t="s">
        <v>77</v>
      </c>
      <c r="B25" s="26" t="s">
        <v>78</v>
      </c>
      <c r="C25" s="27">
        <v>10</v>
      </c>
      <c r="D25" s="28">
        <v>5.5</v>
      </c>
      <c r="E25" s="28">
        <v>8.5</v>
      </c>
      <c r="F25" s="29">
        <v>8</v>
      </c>
      <c r="G25" s="19">
        <f t="shared" si="4"/>
        <v>16.5</v>
      </c>
      <c r="H25" s="27">
        <v>9</v>
      </c>
      <c r="I25" s="59"/>
      <c r="J25" s="59"/>
      <c r="K25" s="59"/>
      <c r="L25" s="60">
        <v>2</v>
      </c>
      <c r="M25" s="60">
        <v>4</v>
      </c>
      <c r="N25" s="35"/>
      <c r="O25" s="40">
        <v>3</v>
      </c>
      <c r="P25" s="40">
        <v>3</v>
      </c>
      <c r="Q25" s="36"/>
      <c r="R25" s="33">
        <f t="shared" si="5"/>
        <v>12</v>
      </c>
      <c r="S25" s="33">
        <v>3</v>
      </c>
      <c r="T25" s="33">
        <v>4</v>
      </c>
      <c r="U25" s="35">
        <v>1</v>
      </c>
      <c r="V25" s="35"/>
      <c r="W25" s="56"/>
      <c r="X25" s="56"/>
      <c r="Y25" s="37"/>
      <c r="Z25" s="37"/>
      <c r="AA25" s="33"/>
      <c r="AB25" s="33"/>
      <c r="AC25" s="35"/>
      <c r="AD25" s="35"/>
      <c r="AE25" s="61">
        <v>1</v>
      </c>
      <c r="AF25" s="61">
        <v>7</v>
      </c>
      <c r="AG25" s="37"/>
      <c r="AH25" s="37"/>
      <c r="AI25" s="35">
        <v>4</v>
      </c>
      <c r="AJ25" s="35">
        <v>5</v>
      </c>
      <c r="AK25" s="35"/>
      <c r="AL25" s="35"/>
      <c r="AM25" s="37">
        <v>2</v>
      </c>
      <c r="AN25" s="37">
        <v>4</v>
      </c>
      <c r="AO25" s="37"/>
      <c r="AP25" s="37"/>
      <c r="AQ25" s="8">
        <f t="shared" si="26"/>
        <v>31</v>
      </c>
      <c r="AR25" s="8">
        <f t="shared" si="7"/>
        <v>78.5</v>
      </c>
      <c r="AS25" s="4"/>
      <c r="AT25" s="44">
        <f t="shared" si="8"/>
        <v>9.5</v>
      </c>
      <c r="AU25" s="44">
        <f t="shared" si="9"/>
        <v>13</v>
      </c>
      <c r="AV25" s="44">
        <f t="shared" si="10"/>
        <v>51.5</v>
      </c>
      <c r="AW25" s="15"/>
      <c r="AX25" s="45">
        <f t="shared" si="11"/>
        <v>0.43181033072125963</v>
      </c>
      <c r="AY25" s="45">
        <f t="shared" si="12"/>
        <v>0.59090909090909094</v>
      </c>
      <c r="AZ25" s="45">
        <f t="shared" si="13"/>
        <v>0.78028411432450129</v>
      </c>
      <c r="BA25" s="15"/>
      <c r="BB25" s="46">
        <f t="shared" ref="BB25:BD25" si="33">IF((AX25)&gt;=50%,2,(IF((AX25)&lt;25%,0,1)))</f>
        <v>1</v>
      </c>
      <c r="BC25" s="46">
        <f t="shared" si="33"/>
        <v>2</v>
      </c>
      <c r="BD25" s="46">
        <f t="shared" si="33"/>
        <v>2</v>
      </c>
      <c r="BE25" s="4"/>
      <c r="BF25" s="46" t="str">
        <f t="shared" ref="BF25:BH25" si="34">IF(BB25=2,"Att",(IF(BB25=0,"Not","Weak")))</f>
        <v>Weak</v>
      </c>
      <c r="BG25" s="46" t="str">
        <f t="shared" si="34"/>
        <v>Att</v>
      </c>
      <c r="BH25" s="8" t="str">
        <f t="shared" si="34"/>
        <v>Att</v>
      </c>
      <c r="BI25" s="2"/>
      <c r="BJ25" s="193">
        <v>1</v>
      </c>
      <c r="BK25" s="195">
        <f>BC25+BD25</f>
        <v>4</v>
      </c>
    </row>
    <row r="26" spans="1:63" ht="14.25" customHeight="1" x14ac:dyDescent="0.3">
      <c r="A26" s="25" t="s">
        <v>79</v>
      </c>
      <c r="B26" s="26" t="s">
        <v>80</v>
      </c>
      <c r="C26" s="27">
        <v>10</v>
      </c>
      <c r="D26" s="28">
        <v>8.5</v>
      </c>
      <c r="E26" s="28">
        <v>7</v>
      </c>
      <c r="F26" s="29">
        <v>8</v>
      </c>
      <c r="G26" s="19">
        <f t="shared" si="4"/>
        <v>16.5</v>
      </c>
      <c r="H26" s="27">
        <v>9</v>
      </c>
      <c r="I26" s="50">
        <v>3</v>
      </c>
      <c r="J26" s="50">
        <v>6</v>
      </c>
      <c r="K26" s="47"/>
      <c r="L26" s="43">
        <v>2</v>
      </c>
      <c r="M26" s="43">
        <v>6</v>
      </c>
      <c r="N26" s="35"/>
      <c r="O26" s="55"/>
      <c r="P26" s="55"/>
      <c r="Q26" s="36"/>
      <c r="R26" s="33">
        <f t="shared" si="5"/>
        <v>17</v>
      </c>
      <c r="S26" s="33"/>
      <c r="T26" s="33"/>
      <c r="U26" s="35"/>
      <c r="V26" s="35"/>
      <c r="W26" s="56">
        <v>4</v>
      </c>
      <c r="X26" s="56">
        <v>4</v>
      </c>
      <c r="Y26" s="37"/>
      <c r="Z26" s="37"/>
      <c r="AA26" s="35">
        <v>1</v>
      </c>
      <c r="AB26" s="35">
        <v>5</v>
      </c>
      <c r="AC26" s="35">
        <v>2</v>
      </c>
      <c r="AD26" s="35"/>
      <c r="AE26" s="56">
        <v>3</v>
      </c>
      <c r="AF26" s="56">
        <v>7</v>
      </c>
      <c r="AG26" s="37"/>
      <c r="AH26" s="37"/>
      <c r="AI26" s="33">
        <v>4</v>
      </c>
      <c r="AJ26" s="33">
        <v>5</v>
      </c>
      <c r="AK26" s="35"/>
      <c r="AL26" s="35"/>
      <c r="AM26" s="37"/>
      <c r="AN26" s="37"/>
      <c r="AO26" s="37"/>
      <c r="AP26" s="37"/>
      <c r="AQ26" s="8">
        <f t="shared" si="26"/>
        <v>35</v>
      </c>
      <c r="AR26" s="8">
        <f t="shared" si="7"/>
        <v>87.5</v>
      </c>
      <c r="AS26" s="4"/>
      <c r="AT26" s="38">
        <f t="shared" si="8"/>
        <v>15.5</v>
      </c>
      <c r="AU26" s="38">
        <f t="shared" si="9"/>
        <v>13</v>
      </c>
      <c r="AV26" s="38">
        <f t="shared" si="10"/>
        <v>54</v>
      </c>
      <c r="AW26" s="15"/>
      <c r="AX26" s="10">
        <f t="shared" si="11"/>
        <v>0.70453264486100253</v>
      </c>
      <c r="AY26" s="10">
        <f t="shared" si="12"/>
        <v>0.59090909090909094</v>
      </c>
      <c r="AZ26" s="10">
        <f t="shared" si="13"/>
        <v>0.8181619839519042</v>
      </c>
      <c r="BA26" s="15"/>
      <c r="BB26" s="8">
        <f t="shared" ref="BB26:BD26" si="35">IF((AX26)&gt;=50%,2,(IF((AX26)&lt;25%,0,1)))</f>
        <v>2</v>
      </c>
      <c r="BC26" s="8">
        <f t="shared" si="35"/>
        <v>2</v>
      </c>
      <c r="BD26" s="8">
        <f t="shared" si="35"/>
        <v>2</v>
      </c>
      <c r="BE26" s="4"/>
      <c r="BF26" s="8" t="str">
        <f t="shared" ref="BF26:BH26" si="36">IF(BB26=2,"Att",(IF(BB26=0,"Not","Weak")))</f>
        <v>Att</v>
      </c>
      <c r="BG26" s="8" t="str">
        <f t="shared" si="36"/>
        <v>Att</v>
      </c>
      <c r="BH26" s="8" t="str">
        <f t="shared" si="36"/>
        <v>Att</v>
      </c>
      <c r="BI26" s="2"/>
      <c r="BJ26" s="193">
        <v>2</v>
      </c>
      <c r="BK26" s="195">
        <f>BC26+BD26</f>
        <v>4</v>
      </c>
    </row>
    <row r="27" spans="1:63" ht="14.25" customHeight="1" x14ac:dyDescent="0.3">
      <c r="A27" s="25" t="s">
        <v>81</v>
      </c>
      <c r="B27" s="26" t="s">
        <v>82</v>
      </c>
      <c r="C27" s="27">
        <v>10</v>
      </c>
      <c r="D27" s="28">
        <v>3.5</v>
      </c>
      <c r="E27" s="28">
        <v>7</v>
      </c>
      <c r="F27" s="29">
        <v>3</v>
      </c>
      <c r="G27" s="19">
        <f t="shared" si="4"/>
        <v>10.5</v>
      </c>
      <c r="H27" s="27">
        <v>8</v>
      </c>
      <c r="I27" s="53">
        <v>3</v>
      </c>
      <c r="J27" s="40">
        <v>6</v>
      </c>
      <c r="K27" s="36"/>
      <c r="L27" s="54"/>
      <c r="M27" s="54"/>
      <c r="N27" s="35"/>
      <c r="O27" s="55">
        <v>0</v>
      </c>
      <c r="P27" s="55">
        <v>4</v>
      </c>
      <c r="Q27" s="36"/>
      <c r="R27" s="33">
        <f t="shared" si="5"/>
        <v>13</v>
      </c>
      <c r="S27" s="33"/>
      <c r="T27" s="33"/>
      <c r="U27" s="35"/>
      <c r="V27" s="35"/>
      <c r="W27" s="37">
        <v>5</v>
      </c>
      <c r="X27" s="37"/>
      <c r="Y27" s="37"/>
      <c r="Z27" s="37"/>
      <c r="AA27" s="35"/>
      <c r="AB27" s="33"/>
      <c r="AC27" s="35"/>
      <c r="AD27" s="35"/>
      <c r="AE27" s="37"/>
      <c r="AF27" s="37">
        <v>4</v>
      </c>
      <c r="AG27" s="37"/>
      <c r="AH27" s="37"/>
      <c r="AI27" s="35">
        <v>3</v>
      </c>
      <c r="AJ27" s="35">
        <v>1</v>
      </c>
      <c r="AK27" s="35"/>
      <c r="AL27" s="35"/>
      <c r="AM27" s="37">
        <v>2</v>
      </c>
      <c r="AN27" s="37">
        <v>4</v>
      </c>
      <c r="AO27" s="37"/>
      <c r="AP27" s="37"/>
      <c r="AQ27" s="8">
        <f t="shared" si="26"/>
        <v>19</v>
      </c>
      <c r="AR27" s="8">
        <f t="shared" si="7"/>
        <v>60.5</v>
      </c>
      <c r="AS27" s="4"/>
      <c r="AT27" s="38">
        <f t="shared" si="8"/>
        <v>5.5</v>
      </c>
      <c r="AU27" s="38">
        <f t="shared" si="9"/>
        <v>6</v>
      </c>
      <c r="AV27" s="38">
        <f t="shared" si="10"/>
        <v>42</v>
      </c>
      <c r="AW27" s="15"/>
      <c r="AX27" s="10">
        <f t="shared" si="11"/>
        <v>0.24999545462809769</v>
      </c>
      <c r="AY27" s="10">
        <f t="shared" si="12"/>
        <v>0.27272727272727271</v>
      </c>
      <c r="AZ27" s="10">
        <f t="shared" si="13"/>
        <v>0.63634820974036999</v>
      </c>
      <c r="BA27" s="15"/>
      <c r="BB27" s="8">
        <f t="shared" ref="BB27:BD27" si="37">IF((AX27)&gt;=50%,2,(IF((AX27)&lt;25%,0,1)))</f>
        <v>0</v>
      </c>
      <c r="BC27" s="8">
        <f t="shared" si="37"/>
        <v>1</v>
      </c>
      <c r="BD27" s="8">
        <f t="shared" si="37"/>
        <v>2</v>
      </c>
      <c r="BE27" s="4"/>
      <c r="BF27" s="8" t="str">
        <f t="shared" ref="BF27:BH27" si="38">IF(BB27=2,"Att",(IF(BB27=0,"Not","Weak")))</f>
        <v>Not</v>
      </c>
      <c r="BG27" s="8" t="str">
        <f t="shared" si="38"/>
        <v>Weak</v>
      </c>
      <c r="BH27" s="8" t="str">
        <f t="shared" si="38"/>
        <v>Att</v>
      </c>
      <c r="BI27" s="2"/>
      <c r="BJ27" s="193">
        <v>0</v>
      </c>
      <c r="BK27" s="195">
        <f>BC27+BD27</f>
        <v>3</v>
      </c>
    </row>
    <row r="28" spans="1:63" ht="14.25" customHeight="1" x14ac:dyDescent="0.25">
      <c r="A28" s="25" t="s">
        <v>83</v>
      </c>
      <c r="B28" s="26" t="s">
        <v>84</v>
      </c>
      <c r="C28" s="27">
        <v>10</v>
      </c>
      <c r="D28" s="28">
        <v>0.5</v>
      </c>
      <c r="E28" s="28">
        <v>2.5</v>
      </c>
      <c r="F28" s="29">
        <v>2</v>
      </c>
      <c r="G28" s="19">
        <f t="shared" si="4"/>
        <v>4.5</v>
      </c>
      <c r="H28" s="27">
        <v>8</v>
      </c>
      <c r="I28" s="40"/>
      <c r="J28" s="40"/>
      <c r="K28" s="36"/>
      <c r="L28" s="43"/>
      <c r="M28" s="43">
        <v>2</v>
      </c>
      <c r="N28" s="35"/>
      <c r="O28" s="40"/>
      <c r="P28" s="40">
        <v>1</v>
      </c>
      <c r="Q28" s="36"/>
      <c r="R28" s="33">
        <f t="shared" si="5"/>
        <v>3</v>
      </c>
      <c r="S28" s="33">
        <v>3</v>
      </c>
      <c r="T28" s="33">
        <v>1</v>
      </c>
      <c r="U28" s="35">
        <v>1</v>
      </c>
      <c r="V28" s="35"/>
      <c r="W28" s="56">
        <v>1</v>
      </c>
      <c r="X28" s="56">
        <v>2</v>
      </c>
      <c r="Y28" s="37"/>
      <c r="Z28" s="37"/>
      <c r="AA28" s="33"/>
      <c r="AB28" s="33">
        <v>1</v>
      </c>
      <c r="AC28" s="35"/>
      <c r="AD28" s="35"/>
      <c r="AE28" s="37"/>
      <c r="AF28" s="37"/>
      <c r="AG28" s="37"/>
      <c r="AH28" s="37"/>
      <c r="AI28" s="33">
        <v>1</v>
      </c>
      <c r="AJ28" s="33">
        <v>0</v>
      </c>
      <c r="AK28" s="35"/>
      <c r="AL28" s="35"/>
      <c r="AM28" s="37"/>
      <c r="AN28" s="37"/>
      <c r="AO28" s="37"/>
      <c r="AP28" s="37"/>
      <c r="AQ28" s="8">
        <f t="shared" si="26"/>
        <v>10</v>
      </c>
      <c r="AR28" s="8">
        <f t="shared" si="7"/>
        <v>35.5</v>
      </c>
      <c r="AS28" s="4"/>
      <c r="AT28" s="44">
        <f t="shared" si="8"/>
        <v>3.5</v>
      </c>
      <c r="AU28" s="44">
        <f t="shared" si="9"/>
        <v>2</v>
      </c>
      <c r="AV28" s="44">
        <f t="shared" si="10"/>
        <v>20.5</v>
      </c>
      <c r="AW28" s="15"/>
      <c r="AX28" s="45">
        <f t="shared" si="11"/>
        <v>0.15908801658151669</v>
      </c>
      <c r="AY28" s="45">
        <f t="shared" si="12"/>
        <v>9.0909090909090912E-2</v>
      </c>
      <c r="AZ28" s="45">
        <f t="shared" si="13"/>
        <v>0.31059853094470441</v>
      </c>
      <c r="BA28" s="15"/>
      <c r="BB28" s="46">
        <f t="shared" ref="BB28:BD28" si="39">IF((AX28)&gt;=50%,2,(IF((AX28)&lt;25%,0,1)))</f>
        <v>0</v>
      </c>
      <c r="BC28" s="46">
        <f t="shared" si="39"/>
        <v>0</v>
      </c>
      <c r="BD28" s="46">
        <f t="shared" si="39"/>
        <v>1</v>
      </c>
      <c r="BE28" s="4"/>
      <c r="BF28" s="46" t="str">
        <f t="shared" ref="BF28:BH28" si="40">IF(BB28=2,"Att",(IF(BB28=0,"Not","Weak")))</f>
        <v>Not</v>
      </c>
      <c r="BG28" s="46" t="str">
        <f t="shared" si="40"/>
        <v>Not</v>
      </c>
      <c r="BH28" s="8" t="str">
        <f t="shared" si="40"/>
        <v>Weak</v>
      </c>
      <c r="BI28" s="2"/>
      <c r="BJ28" s="193">
        <v>0</v>
      </c>
      <c r="BK28" s="195">
        <f>BC28+BD28</f>
        <v>1</v>
      </c>
    </row>
    <row r="29" spans="1:63" ht="14.25" customHeight="1" x14ac:dyDescent="0.3">
      <c r="A29" s="25" t="s">
        <v>85</v>
      </c>
      <c r="B29" s="26" t="s">
        <v>86</v>
      </c>
      <c r="C29" s="27">
        <v>9</v>
      </c>
      <c r="D29" s="28">
        <v>0.5</v>
      </c>
      <c r="E29" s="28">
        <v>2.5</v>
      </c>
      <c r="F29" s="29">
        <v>3</v>
      </c>
      <c r="G29" s="19">
        <f t="shared" si="4"/>
        <v>5.5</v>
      </c>
      <c r="H29" s="27">
        <v>8</v>
      </c>
      <c r="I29" s="53"/>
      <c r="J29" s="40"/>
      <c r="K29" s="36"/>
      <c r="L29" s="54"/>
      <c r="M29" s="54">
        <v>5</v>
      </c>
      <c r="N29" s="35"/>
      <c r="O29" s="55"/>
      <c r="P29" s="55">
        <v>2</v>
      </c>
      <c r="Q29" s="36"/>
      <c r="R29" s="33">
        <f t="shared" si="5"/>
        <v>7</v>
      </c>
      <c r="S29" s="33">
        <v>1</v>
      </c>
      <c r="T29" s="33"/>
      <c r="U29" s="35">
        <v>1</v>
      </c>
      <c r="V29" s="35"/>
      <c r="W29" s="56">
        <v>3</v>
      </c>
      <c r="X29" s="56"/>
      <c r="Y29" s="37"/>
      <c r="Z29" s="37"/>
      <c r="AA29" s="33"/>
      <c r="AB29" s="33"/>
      <c r="AC29" s="35"/>
      <c r="AD29" s="35"/>
      <c r="AE29" s="37">
        <v>1</v>
      </c>
      <c r="AF29" s="37"/>
      <c r="AG29" s="37"/>
      <c r="AH29" s="37"/>
      <c r="AI29" s="35">
        <v>3</v>
      </c>
      <c r="AJ29" s="35">
        <v>2</v>
      </c>
      <c r="AK29" s="35"/>
      <c r="AL29" s="35"/>
      <c r="AM29" s="56"/>
      <c r="AN29" s="56"/>
      <c r="AO29" s="56"/>
      <c r="AP29" s="37"/>
      <c r="AQ29" s="8">
        <f t="shared" si="26"/>
        <v>11</v>
      </c>
      <c r="AR29" s="8">
        <f t="shared" si="7"/>
        <v>40.5</v>
      </c>
      <c r="AS29" s="4"/>
      <c r="AT29" s="38">
        <f t="shared" si="8"/>
        <v>2.5</v>
      </c>
      <c r="AU29" s="38">
        <f t="shared" si="9"/>
        <v>3</v>
      </c>
      <c r="AV29" s="38">
        <f t="shared" si="10"/>
        <v>26.5</v>
      </c>
      <c r="AW29" s="15"/>
      <c r="AX29" s="10">
        <f t="shared" si="11"/>
        <v>0.11363429755822622</v>
      </c>
      <c r="AY29" s="10">
        <f t="shared" si="12"/>
        <v>0.13636363636363635</v>
      </c>
      <c r="AZ29" s="10">
        <f t="shared" si="13"/>
        <v>0.40150541805047152</v>
      </c>
      <c r="BA29" s="15"/>
      <c r="BB29" s="8">
        <f t="shared" ref="BB29:BD29" si="41">IF((AX29)&gt;=50%,2,(IF((AX29)&lt;25%,0,1)))</f>
        <v>0</v>
      </c>
      <c r="BC29" s="8">
        <f t="shared" si="41"/>
        <v>0</v>
      </c>
      <c r="BD29" s="8">
        <f t="shared" si="41"/>
        <v>1</v>
      </c>
      <c r="BE29" s="4"/>
      <c r="BF29" s="8" t="str">
        <f t="shared" ref="BF29:BH29" si="42">IF(BB29=2,"Att",(IF(BB29=0,"Not","Weak")))</f>
        <v>Not</v>
      </c>
      <c r="BG29" s="8" t="str">
        <f t="shared" si="42"/>
        <v>Not</v>
      </c>
      <c r="BH29" s="8" t="str">
        <f t="shared" si="42"/>
        <v>Weak</v>
      </c>
      <c r="BI29" s="2"/>
      <c r="BJ29" s="193">
        <v>0</v>
      </c>
      <c r="BK29" s="195">
        <f>BC29+BD29</f>
        <v>1</v>
      </c>
    </row>
    <row r="30" spans="1:63" ht="14.25" customHeight="1" x14ac:dyDescent="0.3">
      <c r="A30" s="25" t="s">
        <v>87</v>
      </c>
      <c r="B30" s="26" t="s">
        <v>88</v>
      </c>
      <c r="C30" s="27">
        <v>8</v>
      </c>
      <c r="D30" s="28">
        <v>1.5</v>
      </c>
      <c r="E30" s="28">
        <v>2</v>
      </c>
      <c r="F30" s="29">
        <v>3</v>
      </c>
      <c r="G30" s="19">
        <f t="shared" si="4"/>
        <v>5</v>
      </c>
      <c r="H30" s="27">
        <v>9</v>
      </c>
      <c r="I30" s="53"/>
      <c r="J30" s="40">
        <v>4</v>
      </c>
      <c r="K30" s="36"/>
      <c r="L30" s="54">
        <v>0</v>
      </c>
      <c r="M30" s="54">
        <v>4</v>
      </c>
      <c r="N30" s="35"/>
      <c r="O30" s="55"/>
      <c r="P30" s="55"/>
      <c r="Q30" s="36"/>
      <c r="R30" s="33">
        <f t="shared" si="5"/>
        <v>8</v>
      </c>
      <c r="S30" s="33"/>
      <c r="T30" s="33"/>
      <c r="U30" s="35"/>
      <c r="V30" s="35"/>
      <c r="W30" s="56">
        <v>3</v>
      </c>
      <c r="X30" s="56"/>
      <c r="Y30" s="37"/>
      <c r="Z30" s="37"/>
      <c r="AA30" s="33"/>
      <c r="AB30" s="33"/>
      <c r="AC30" s="35"/>
      <c r="AD30" s="35"/>
      <c r="AE30" s="37"/>
      <c r="AF30" s="37">
        <v>2</v>
      </c>
      <c r="AG30" s="37"/>
      <c r="AH30" s="37"/>
      <c r="AI30" s="33">
        <v>0</v>
      </c>
      <c r="AJ30" s="33">
        <v>0</v>
      </c>
      <c r="AK30" s="35"/>
      <c r="AL30" s="35"/>
      <c r="AM30" s="37">
        <v>0</v>
      </c>
      <c r="AN30" s="37">
        <v>0</v>
      </c>
      <c r="AO30" s="37"/>
      <c r="AP30" s="37"/>
      <c r="AQ30" s="8">
        <f t="shared" si="26"/>
        <v>5</v>
      </c>
      <c r="AR30" s="8">
        <f t="shared" si="7"/>
        <v>35</v>
      </c>
      <c r="AS30" s="4"/>
      <c r="AT30" s="38">
        <f t="shared" si="8"/>
        <v>1.5</v>
      </c>
      <c r="AU30" s="38">
        <f t="shared" si="9"/>
        <v>3</v>
      </c>
      <c r="AV30" s="38">
        <f t="shared" si="10"/>
        <v>24</v>
      </c>
      <c r="AW30" s="15"/>
      <c r="AX30" s="10">
        <f t="shared" si="11"/>
        <v>6.8180578534935726E-2</v>
      </c>
      <c r="AY30" s="10">
        <f t="shared" si="12"/>
        <v>0.13636363636363635</v>
      </c>
      <c r="AZ30" s="10">
        <f t="shared" si="13"/>
        <v>0.36362754842306855</v>
      </c>
      <c r="BA30" s="15"/>
      <c r="BB30" s="8">
        <f t="shared" ref="BB30:BD30" si="43">IF((AX30)&gt;=50%,2,(IF((AX30)&lt;25%,0,1)))</f>
        <v>0</v>
      </c>
      <c r="BC30" s="8">
        <f t="shared" si="43"/>
        <v>0</v>
      </c>
      <c r="BD30" s="8">
        <f t="shared" si="43"/>
        <v>1</v>
      </c>
      <c r="BE30" s="4"/>
      <c r="BF30" s="8" t="str">
        <f t="shared" ref="BF30:BH30" si="44">IF(BB30=2,"Att",(IF(BB30=0,"Not","Weak")))</f>
        <v>Not</v>
      </c>
      <c r="BG30" s="8" t="str">
        <f t="shared" si="44"/>
        <v>Not</v>
      </c>
      <c r="BH30" s="8" t="str">
        <f t="shared" si="44"/>
        <v>Weak</v>
      </c>
      <c r="BI30" s="2"/>
      <c r="BJ30" s="193">
        <v>0</v>
      </c>
      <c r="BK30" s="195">
        <f>BC30+BD30</f>
        <v>1</v>
      </c>
    </row>
    <row r="31" spans="1:63" ht="14.25" customHeight="1" x14ac:dyDescent="0.3">
      <c r="A31" s="25" t="s">
        <v>89</v>
      </c>
      <c r="B31" s="26" t="s">
        <v>90</v>
      </c>
      <c r="C31" s="27">
        <v>10</v>
      </c>
      <c r="D31" s="28">
        <v>5.5</v>
      </c>
      <c r="E31" s="28">
        <v>7</v>
      </c>
      <c r="F31" s="29">
        <v>1</v>
      </c>
      <c r="G31" s="19">
        <f t="shared" si="4"/>
        <v>12.5</v>
      </c>
      <c r="H31" s="27">
        <v>7</v>
      </c>
      <c r="I31" s="53"/>
      <c r="J31" s="40"/>
      <c r="K31" s="36"/>
      <c r="L31" s="54">
        <v>2</v>
      </c>
      <c r="M31" s="54">
        <v>5</v>
      </c>
      <c r="N31" s="35"/>
      <c r="O31" s="55">
        <v>1</v>
      </c>
      <c r="P31" s="55">
        <v>4</v>
      </c>
      <c r="Q31" s="36"/>
      <c r="R31" s="33">
        <f t="shared" si="5"/>
        <v>12</v>
      </c>
      <c r="S31" s="33"/>
      <c r="T31" s="33"/>
      <c r="U31" s="34"/>
      <c r="V31" s="34"/>
      <c r="W31" s="37"/>
      <c r="X31" s="37"/>
      <c r="Y31" s="37"/>
      <c r="Z31" s="37"/>
      <c r="AA31" s="33">
        <v>1</v>
      </c>
      <c r="AB31" s="33">
        <v>1</v>
      </c>
      <c r="AC31" s="34"/>
      <c r="AD31" s="34"/>
      <c r="AE31" s="37">
        <v>2</v>
      </c>
      <c r="AF31" s="37">
        <v>6</v>
      </c>
      <c r="AG31" s="37"/>
      <c r="AH31" s="37"/>
      <c r="AI31" s="33">
        <v>3</v>
      </c>
      <c r="AJ31" s="33">
        <v>2</v>
      </c>
      <c r="AK31" s="34"/>
      <c r="AL31" s="34"/>
      <c r="AM31" s="56">
        <v>2</v>
      </c>
      <c r="AN31" s="56">
        <v>2</v>
      </c>
      <c r="AO31" s="56"/>
      <c r="AP31" s="37"/>
      <c r="AQ31" s="8">
        <f t="shared" si="26"/>
        <v>19</v>
      </c>
      <c r="AR31" s="62">
        <f t="shared" si="7"/>
        <v>60.5</v>
      </c>
      <c r="AS31" s="63"/>
      <c r="AT31" s="64">
        <f t="shared" si="8"/>
        <v>9.5</v>
      </c>
      <c r="AU31" s="64">
        <f t="shared" si="9"/>
        <v>4</v>
      </c>
      <c r="AV31" s="64">
        <f t="shared" si="10"/>
        <v>38</v>
      </c>
      <c r="AW31" s="65"/>
      <c r="AX31" s="66">
        <f t="shared" si="11"/>
        <v>0.43181033072125963</v>
      </c>
      <c r="AY31" s="66">
        <f t="shared" si="12"/>
        <v>0.18181818181818182</v>
      </c>
      <c r="AZ31" s="66">
        <f t="shared" si="13"/>
        <v>0.57574361833652521</v>
      </c>
      <c r="BA31" s="65"/>
      <c r="BB31" s="62">
        <f t="shared" ref="BB31:BD31" si="45">IF((AX31)&gt;=50%,2,(IF((AX31)&lt;25%,0,1)))</f>
        <v>1</v>
      </c>
      <c r="BC31" s="62">
        <f t="shared" si="45"/>
        <v>0</v>
      </c>
      <c r="BD31" s="62">
        <f t="shared" si="45"/>
        <v>2</v>
      </c>
      <c r="BE31" s="63"/>
      <c r="BF31" s="62" t="str">
        <f t="shared" ref="BF31:BH31" si="46">IF(BB31=2,"Att",(IF(BB31=0,"Not","Weak")))</f>
        <v>Weak</v>
      </c>
      <c r="BG31" s="62" t="str">
        <f t="shared" si="46"/>
        <v>Not</v>
      </c>
      <c r="BH31" s="62" t="str">
        <f t="shared" si="46"/>
        <v>Att</v>
      </c>
      <c r="BI31" s="67"/>
      <c r="BJ31" s="196">
        <v>1</v>
      </c>
      <c r="BK31" s="195">
        <f>BC31+BD31</f>
        <v>2</v>
      </c>
    </row>
    <row r="32" spans="1:63" ht="14.25" customHeight="1" x14ac:dyDescent="0.3">
      <c r="A32" s="25" t="s">
        <v>91</v>
      </c>
      <c r="B32" s="26" t="s">
        <v>92</v>
      </c>
      <c r="C32" s="27">
        <v>10</v>
      </c>
      <c r="D32" s="28">
        <v>2.5</v>
      </c>
      <c r="E32" s="28">
        <v>5.5</v>
      </c>
      <c r="F32" s="29">
        <v>3</v>
      </c>
      <c r="G32" s="19">
        <f t="shared" si="4"/>
        <v>8.5</v>
      </c>
      <c r="H32" s="27">
        <v>6</v>
      </c>
      <c r="I32" s="53">
        <v>1</v>
      </c>
      <c r="J32" s="40">
        <v>5</v>
      </c>
      <c r="K32" s="36"/>
      <c r="L32" s="54"/>
      <c r="M32" s="54"/>
      <c r="N32" s="35"/>
      <c r="O32" s="55"/>
      <c r="P32" s="55">
        <v>2</v>
      </c>
      <c r="Q32" s="36"/>
      <c r="R32" s="33">
        <f t="shared" si="5"/>
        <v>8</v>
      </c>
      <c r="S32" s="33">
        <v>3</v>
      </c>
      <c r="T32" s="33">
        <v>2</v>
      </c>
      <c r="U32" s="35">
        <v>1</v>
      </c>
      <c r="V32" s="35"/>
      <c r="W32" s="37">
        <v>4</v>
      </c>
      <c r="X32" s="37">
        <v>0</v>
      </c>
      <c r="Y32" s="37"/>
      <c r="Z32" s="37"/>
      <c r="AA32" s="33"/>
      <c r="AB32" s="33"/>
      <c r="AC32" s="35"/>
      <c r="AD32" s="35"/>
      <c r="AE32" s="37"/>
      <c r="AF32" s="37"/>
      <c r="AG32" s="37"/>
      <c r="AH32" s="37"/>
      <c r="AI32" s="33">
        <v>4</v>
      </c>
      <c r="AJ32" s="33">
        <v>1</v>
      </c>
      <c r="AK32" s="35"/>
      <c r="AL32" s="35"/>
      <c r="AM32" s="56">
        <v>0</v>
      </c>
      <c r="AN32" s="56">
        <v>4</v>
      </c>
      <c r="AO32" s="56"/>
      <c r="AP32" s="37"/>
      <c r="AQ32" s="8">
        <f t="shared" si="26"/>
        <v>19</v>
      </c>
      <c r="AR32" s="68">
        <f t="shared" si="7"/>
        <v>51.5</v>
      </c>
      <c r="AS32" s="63"/>
      <c r="AT32" s="69">
        <f t="shared" si="8"/>
        <v>3.5</v>
      </c>
      <c r="AU32" s="69">
        <f t="shared" si="9"/>
        <v>4</v>
      </c>
      <c r="AV32" s="69">
        <f t="shared" si="10"/>
        <v>36.5</v>
      </c>
      <c r="AW32" s="65"/>
      <c r="AX32" s="70">
        <f t="shared" si="11"/>
        <v>0.15908801658151669</v>
      </c>
      <c r="AY32" s="70">
        <f t="shared" si="12"/>
        <v>0.18181818181818182</v>
      </c>
      <c r="AZ32" s="70">
        <f t="shared" si="13"/>
        <v>0.55301689656008346</v>
      </c>
      <c r="BA32" s="65"/>
      <c r="BB32" s="68">
        <f t="shared" ref="BB32:BD32" si="47">IF((AX32)&gt;=50%,2,(IF((AX32)&lt;25%,0,1)))</f>
        <v>0</v>
      </c>
      <c r="BC32" s="68">
        <f t="shared" si="47"/>
        <v>0</v>
      </c>
      <c r="BD32" s="68">
        <f t="shared" si="47"/>
        <v>2</v>
      </c>
      <c r="BE32" s="63"/>
      <c r="BF32" s="68" t="str">
        <f t="shared" ref="BF32:BH32" si="48">IF(BB32=2,"Att",(IF(BB32=0,"Not","Weak")))</f>
        <v>Not</v>
      </c>
      <c r="BG32" s="68" t="str">
        <f t="shared" si="48"/>
        <v>Not</v>
      </c>
      <c r="BH32" s="68" t="str">
        <f t="shared" si="48"/>
        <v>Att</v>
      </c>
      <c r="BI32" s="67"/>
      <c r="BJ32" s="196">
        <v>0</v>
      </c>
      <c r="BK32" s="195">
        <f>BC32+BD32</f>
        <v>2</v>
      </c>
    </row>
    <row r="33" spans="1:63" ht="14.25" customHeight="1" x14ac:dyDescent="0.3">
      <c r="A33" s="25" t="s">
        <v>93</v>
      </c>
      <c r="B33" s="26" t="s">
        <v>94</v>
      </c>
      <c r="C33" s="27">
        <v>10</v>
      </c>
      <c r="D33" s="28">
        <v>1.5</v>
      </c>
      <c r="E33" s="28">
        <v>7.5</v>
      </c>
      <c r="F33" s="29">
        <v>3</v>
      </c>
      <c r="G33" s="19">
        <f t="shared" si="4"/>
        <v>10.5</v>
      </c>
      <c r="H33" s="27">
        <v>7</v>
      </c>
      <c r="I33" s="53"/>
      <c r="J33" s="40">
        <v>4</v>
      </c>
      <c r="K33" s="36"/>
      <c r="L33" s="54"/>
      <c r="M33" s="54"/>
      <c r="N33" s="35"/>
      <c r="O33" s="55"/>
      <c r="P33" s="55">
        <v>4</v>
      </c>
      <c r="Q33" s="36"/>
      <c r="R33" s="33">
        <f t="shared" si="5"/>
        <v>8</v>
      </c>
      <c r="S33" s="43">
        <v>3</v>
      </c>
      <c r="T33" s="43">
        <v>1</v>
      </c>
      <c r="U33" s="35"/>
      <c r="V33" s="35"/>
      <c r="W33" s="56">
        <v>4</v>
      </c>
      <c r="X33" s="56"/>
      <c r="Y33" s="37"/>
      <c r="Z33" s="37"/>
      <c r="AA33" s="43"/>
      <c r="AB33" s="43"/>
      <c r="AC33" s="35"/>
      <c r="AD33" s="35"/>
      <c r="AE33" s="37"/>
      <c r="AF33" s="37"/>
      <c r="AG33" s="37"/>
      <c r="AH33" s="37"/>
      <c r="AI33" s="43">
        <v>4</v>
      </c>
      <c r="AJ33" s="43"/>
      <c r="AK33" s="35"/>
      <c r="AL33" s="35"/>
      <c r="AM33" s="37">
        <v>3</v>
      </c>
      <c r="AN33" s="37">
        <v>4</v>
      </c>
      <c r="AO33" s="37"/>
      <c r="AP33" s="37"/>
      <c r="AQ33" s="8">
        <f t="shared" si="26"/>
        <v>19</v>
      </c>
      <c r="AR33" s="68">
        <f t="shared" si="7"/>
        <v>54.5</v>
      </c>
      <c r="AS33" s="63"/>
      <c r="AT33" s="71">
        <f t="shared" si="8"/>
        <v>4.5</v>
      </c>
      <c r="AU33" s="71">
        <f t="shared" si="9"/>
        <v>3</v>
      </c>
      <c r="AV33" s="71">
        <f t="shared" si="10"/>
        <v>38.5</v>
      </c>
      <c r="AW33" s="65"/>
      <c r="AX33" s="72">
        <f t="shared" si="11"/>
        <v>0.20454173560480721</v>
      </c>
      <c r="AY33" s="72">
        <f t="shared" si="12"/>
        <v>0.13636363636363635</v>
      </c>
      <c r="AZ33" s="72">
        <f t="shared" si="13"/>
        <v>0.58331919226200579</v>
      </c>
      <c r="BA33" s="65"/>
      <c r="BB33" s="73">
        <f t="shared" ref="BB33:BD33" si="49">IF((AX33)&gt;=50%,2,(IF((AX33)&lt;25%,0,1)))</f>
        <v>0</v>
      </c>
      <c r="BC33" s="73">
        <f t="shared" si="49"/>
        <v>0</v>
      </c>
      <c r="BD33" s="73">
        <f t="shared" si="49"/>
        <v>2</v>
      </c>
      <c r="BE33" s="63"/>
      <c r="BF33" s="73" t="str">
        <f t="shared" ref="BF33:BH33" si="50">IF(BB33=2,"Att",(IF(BB33=0,"Not","Weak")))</f>
        <v>Not</v>
      </c>
      <c r="BG33" s="73" t="str">
        <f t="shared" si="50"/>
        <v>Not</v>
      </c>
      <c r="BH33" s="68" t="str">
        <f t="shared" si="50"/>
        <v>Att</v>
      </c>
      <c r="BI33" s="67"/>
      <c r="BJ33" s="196">
        <v>0</v>
      </c>
      <c r="BK33" s="195">
        <f>BC33+BD33</f>
        <v>2</v>
      </c>
    </row>
    <row r="34" spans="1:63" ht="14.25" customHeight="1" x14ac:dyDescent="0.3">
      <c r="A34" s="25" t="s">
        <v>95</v>
      </c>
      <c r="B34" s="26" t="s">
        <v>96</v>
      </c>
      <c r="C34" s="27">
        <v>10</v>
      </c>
      <c r="D34" s="28">
        <v>0</v>
      </c>
      <c r="E34" s="28">
        <v>5</v>
      </c>
      <c r="F34" s="29">
        <v>3</v>
      </c>
      <c r="G34" s="19">
        <f t="shared" si="4"/>
        <v>8</v>
      </c>
      <c r="H34" s="27">
        <v>8</v>
      </c>
      <c r="I34" s="53"/>
      <c r="J34" s="40"/>
      <c r="K34" s="36"/>
      <c r="L34" s="54">
        <v>2</v>
      </c>
      <c r="M34" s="54">
        <v>2</v>
      </c>
      <c r="N34" s="35"/>
      <c r="O34" s="55"/>
      <c r="P34" s="55">
        <v>0</v>
      </c>
      <c r="Q34" s="36"/>
      <c r="R34" s="33">
        <f t="shared" si="5"/>
        <v>4</v>
      </c>
      <c r="S34" s="33">
        <v>2</v>
      </c>
      <c r="T34" s="33">
        <v>0</v>
      </c>
      <c r="U34" s="35"/>
      <c r="V34" s="35"/>
      <c r="W34" s="37"/>
      <c r="X34" s="37"/>
      <c r="Y34" s="37"/>
      <c r="Z34" s="37"/>
      <c r="AA34" s="33"/>
      <c r="AB34" s="33">
        <v>0</v>
      </c>
      <c r="AC34" s="35"/>
      <c r="AD34" s="35"/>
      <c r="AE34" s="37"/>
      <c r="AF34" s="37">
        <v>0</v>
      </c>
      <c r="AG34" s="37"/>
      <c r="AH34" s="37"/>
      <c r="AI34" s="33">
        <v>1</v>
      </c>
      <c r="AJ34" s="33">
        <v>1</v>
      </c>
      <c r="AK34" s="35"/>
      <c r="AL34" s="35"/>
      <c r="AM34" s="37">
        <v>0</v>
      </c>
      <c r="AN34" s="37">
        <v>0</v>
      </c>
      <c r="AO34" s="37"/>
      <c r="AP34" s="37"/>
      <c r="AQ34" s="8">
        <f t="shared" si="26"/>
        <v>4</v>
      </c>
      <c r="AR34" s="68">
        <f t="shared" si="7"/>
        <v>34</v>
      </c>
      <c r="AS34" s="63"/>
      <c r="AT34" s="69">
        <f t="shared" si="8"/>
        <v>0</v>
      </c>
      <c r="AU34" s="69">
        <f t="shared" si="9"/>
        <v>5</v>
      </c>
      <c r="AV34" s="69">
        <f t="shared" si="10"/>
        <v>19</v>
      </c>
      <c r="AW34" s="65"/>
      <c r="AX34" s="70">
        <f t="shared" si="11"/>
        <v>0</v>
      </c>
      <c r="AY34" s="70">
        <f t="shared" si="12"/>
        <v>0.22727272727272727</v>
      </c>
      <c r="AZ34" s="70">
        <f t="shared" si="13"/>
        <v>0.2878718091682626</v>
      </c>
      <c r="BA34" s="65"/>
      <c r="BB34" s="68">
        <f t="shared" ref="BB34:BD34" si="51">IF((AX34)&gt;=50%,2,(IF((AX34)&lt;25%,0,1)))</f>
        <v>0</v>
      </c>
      <c r="BC34" s="68">
        <f t="shared" si="51"/>
        <v>0</v>
      </c>
      <c r="BD34" s="68">
        <f t="shared" si="51"/>
        <v>1</v>
      </c>
      <c r="BE34" s="63"/>
      <c r="BF34" s="68" t="str">
        <f t="shared" ref="BF34:BH34" si="52">IF(BB34=2,"Att",(IF(BB34=0,"Not","Weak")))</f>
        <v>Not</v>
      </c>
      <c r="BG34" s="68" t="str">
        <f t="shared" si="52"/>
        <v>Not</v>
      </c>
      <c r="BH34" s="68" t="str">
        <f t="shared" si="52"/>
        <v>Weak</v>
      </c>
      <c r="BI34" s="67"/>
      <c r="BJ34" s="196">
        <v>0</v>
      </c>
      <c r="BK34" s="195">
        <f>BC34+BD34</f>
        <v>1</v>
      </c>
    </row>
    <row r="35" spans="1:63" ht="14.25" customHeight="1" x14ac:dyDescent="0.3">
      <c r="A35" s="25" t="s">
        <v>97</v>
      </c>
      <c r="B35" s="26" t="s">
        <v>98</v>
      </c>
      <c r="C35" s="27">
        <v>10</v>
      </c>
      <c r="D35" s="28">
        <v>7</v>
      </c>
      <c r="E35" s="28">
        <v>10</v>
      </c>
      <c r="F35" s="29">
        <v>5</v>
      </c>
      <c r="G35" s="19">
        <f t="shared" si="4"/>
        <v>17</v>
      </c>
      <c r="H35" s="27">
        <v>9</v>
      </c>
      <c r="I35" s="40">
        <v>1</v>
      </c>
      <c r="J35" s="40">
        <v>6</v>
      </c>
      <c r="K35" s="36"/>
      <c r="L35" s="43"/>
      <c r="M35" s="43"/>
      <c r="N35" s="35"/>
      <c r="O35" s="40">
        <v>3</v>
      </c>
      <c r="P35" s="40">
        <v>4</v>
      </c>
      <c r="Q35" s="36"/>
      <c r="R35" s="33">
        <f t="shared" si="5"/>
        <v>14</v>
      </c>
      <c r="S35" s="33">
        <v>6</v>
      </c>
      <c r="T35" s="33">
        <v>3</v>
      </c>
      <c r="U35" s="35"/>
      <c r="V35" s="35"/>
      <c r="W35" s="56"/>
      <c r="X35" s="56"/>
      <c r="Y35" s="37"/>
      <c r="Z35" s="37"/>
      <c r="AA35" s="33"/>
      <c r="AB35" s="33"/>
      <c r="AC35" s="35"/>
      <c r="AD35" s="35"/>
      <c r="AE35" s="37">
        <v>3</v>
      </c>
      <c r="AF35" s="37">
        <v>7</v>
      </c>
      <c r="AG35" s="37"/>
      <c r="AH35" s="37"/>
      <c r="AI35" s="33">
        <v>3</v>
      </c>
      <c r="AJ35" s="33">
        <v>1</v>
      </c>
      <c r="AK35" s="35"/>
      <c r="AL35" s="35"/>
      <c r="AM35" s="37">
        <v>5</v>
      </c>
      <c r="AN35" s="37">
        <v>4</v>
      </c>
      <c r="AO35" s="37"/>
      <c r="AP35" s="37"/>
      <c r="AQ35" s="8">
        <f t="shared" si="26"/>
        <v>32</v>
      </c>
      <c r="AR35" s="68">
        <f t="shared" si="7"/>
        <v>82</v>
      </c>
      <c r="AS35" s="63"/>
      <c r="AT35" s="69">
        <f t="shared" si="8"/>
        <v>15</v>
      </c>
      <c r="AU35" s="69">
        <f t="shared" si="9"/>
        <v>9</v>
      </c>
      <c r="AV35" s="69">
        <f t="shared" si="10"/>
        <v>53</v>
      </c>
      <c r="AW35" s="65"/>
      <c r="AX35" s="70">
        <f t="shared" si="11"/>
        <v>0.68180578534935732</v>
      </c>
      <c r="AY35" s="70">
        <f t="shared" si="12"/>
        <v>0.40909090909090912</v>
      </c>
      <c r="AZ35" s="70">
        <f t="shared" si="13"/>
        <v>0.80301083610094304</v>
      </c>
      <c r="BA35" s="65"/>
      <c r="BB35" s="68">
        <f t="shared" ref="BB35:BD35" si="53">IF((AX35)&gt;=50%,2,(IF((AX35)&lt;25%,0,1)))</f>
        <v>2</v>
      </c>
      <c r="BC35" s="68">
        <f t="shared" si="53"/>
        <v>1</v>
      </c>
      <c r="BD35" s="68">
        <f t="shared" si="53"/>
        <v>2</v>
      </c>
      <c r="BE35" s="63"/>
      <c r="BF35" s="68" t="str">
        <f t="shared" ref="BF35:BH35" si="54">IF(BB35=2,"Att",(IF(BB35=0,"Not","Weak")))</f>
        <v>Att</v>
      </c>
      <c r="BG35" s="68" t="str">
        <f t="shared" si="54"/>
        <v>Weak</v>
      </c>
      <c r="BH35" s="68" t="str">
        <f t="shared" si="54"/>
        <v>Att</v>
      </c>
      <c r="BI35" s="67"/>
      <c r="BJ35" s="196">
        <v>2</v>
      </c>
      <c r="BK35" s="195">
        <f>BC35+BD35</f>
        <v>3</v>
      </c>
    </row>
    <row r="36" spans="1:63" ht="14.25" customHeight="1" x14ac:dyDescent="0.3">
      <c r="A36" s="25" t="s">
        <v>99</v>
      </c>
      <c r="B36" s="26" t="s">
        <v>100</v>
      </c>
      <c r="C36" s="27">
        <v>8</v>
      </c>
      <c r="D36" s="28">
        <v>1.5</v>
      </c>
      <c r="E36" s="28">
        <v>3.5</v>
      </c>
      <c r="F36" s="29">
        <v>4</v>
      </c>
      <c r="G36" s="19">
        <f t="shared" si="4"/>
        <v>7.5</v>
      </c>
      <c r="H36" s="27">
        <v>7</v>
      </c>
      <c r="I36" s="53"/>
      <c r="J36" s="40"/>
      <c r="K36" s="36"/>
      <c r="L36" s="54">
        <v>1</v>
      </c>
      <c r="M36" s="54">
        <v>2</v>
      </c>
      <c r="N36" s="35"/>
      <c r="O36" s="55">
        <v>1</v>
      </c>
      <c r="P36" s="55"/>
      <c r="Q36" s="36"/>
      <c r="R36" s="33">
        <f t="shared" si="5"/>
        <v>4</v>
      </c>
      <c r="S36" s="33"/>
      <c r="T36" s="33"/>
      <c r="U36" s="35"/>
      <c r="V36" s="35"/>
      <c r="W36" s="56"/>
      <c r="X36" s="56"/>
      <c r="Y36" s="37"/>
      <c r="Z36" s="37"/>
      <c r="AA36" s="33">
        <v>0</v>
      </c>
      <c r="AB36" s="33">
        <v>2</v>
      </c>
      <c r="AC36" s="35">
        <v>0</v>
      </c>
      <c r="AD36" s="35"/>
      <c r="AE36" s="37">
        <v>0</v>
      </c>
      <c r="AF36" s="37">
        <v>1</v>
      </c>
      <c r="AG36" s="37"/>
      <c r="AH36" s="37"/>
      <c r="AI36" s="33">
        <v>2</v>
      </c>
      <c r="AJ36" s="33">
        <v>2</v>
      </c>
      <c r="AK36" s="35"/>
      <c r="AL36" s="35"/>
      <c r="AM36" s="56">
        <v>0</v>
      </c>
      <c r="AN36" s="37">
        <v>1</v>
      </c>
      <c r="AO36" s="37"/>
      <c r="AP36" s="37"/>
      <c r="AQ36" s="8">
        <f t="shared" si="26"/>
        <v>8</v>
      </c>
      <c r="AR36" s="68">
        <f t="shared" si="7"/>
        <v>34.5</v>
      </c>
      <c r="AS36" s="63"/>
      <c r="AT36" s="71">
        <f t="shared" si="8"/>
        <v>1.5</v>
      </c>
      <c r="AU36" s="71">
        <f t="shared" si="9"/>
        <v>6</v>
      </c>
      <c r="AV36" s="71">
        <f t="shared" si="10"/>
        <v>20.5</v>
      </c>
      <c r="AW36" s="65"/>
      <c r="AX36" s="72">
        <f t="shared" si="11"/>
        <v>6.8180578534935726E-2</v>
      </c>
      <c r="AY36" s="72">
        <f t="shared" si="12"/>
        <v>0.27272727272727271</v>
      </c>
      <c r="AZ36" s="72">
        <f t="shared" si="13"/>
        <v>0.31059853094470441</v>
      </c>
      <c r="BA36" s="65"/>
      <c r="BB36" s="73">
        <f t="shared" ref="BB36:BD36" si="55">IF((AX36)&gt;=50%,2,(IF((AX36)&lt;25%,0,1)))</f>
        <v>0</v>
      </c>
      <c r="BC36" s="73">
        <f t="shared" si="55"/>
        <v>1</v>
      </c>
      <c r="BD36" s="73">
        <f t="shared" si="55"/>
        <v>1</v>
      </c>
      <c r="BE36" s="63"/>
      <c r="BF36" s="73" t="str">
        <f t="shared" ref="BF36:BH36" si="56">IF(BB36=2,"Att",(IF(BB36=0,"Not","Weak")))</f>
        <v>Not</v>
      </c>
      <c r="BG36" s="73" t="str">
        <f t="shared" si="56"/>
        <v>Weak</v>
      </c>
      <c r="BH36" s="68" t="str">
        <f t="shared" si="56"/>
        <v>Weak</v>
      </c>
      <c r="BI36" s="67"/>
      <c r="BJ36" s="196">
        <v>0</v>
      </c>
      <c r="BK36" s="195">
        <f>BC36+BD36</f>
        <v>2</v>
      </c>
    </row>
    <row r="37" spans="1:63" ht="14.25" customHeight="1" x14ac:dyDescent="0.3">
      <c r="A37" s="25" t="s">
        <v>101</v>
      </c>
      <c r="B37" s="26" t="s">
        <v>102</v>
      </c>
      <c r="C37" s="27">
        <v>10</v>
      </c>
      <c r="D37" s="28">
        <v>6</v>
      </c>
      <c r="E37" s="28">
        <v>9</v>
      </c>
      <c r="F37" s="29">
        <v>4</v>
      </c>
      <c r="G37" s="19">
        <f t="shared" si="4"/>
        <v>15</v>
      </c>
      <c r="H37" s="27">
        <v>8</v>
      </c>
      <c r="I37" s="53"/>
      <c r="J37" s="40">
        <v>4</v>
      </c>
      <c r="K37" s="36"/>
      <c r="L37" s="54">
        <v>0</v>
      </c>
      <c r="M37" s="54">
        <v>3</v>
      </c>
      <c r="N37" s="35"/>
      <c r="O37" s="55"/>
      <c r="P37" s="55"/>
      <c r="Q37" s="36"/>
      <c r="R37" s="33">
        <f t="shared" si="5"/>
        <v>7</v>
      </c>
      <c r="S37" s="33"/>
      <c r="T37" s="35"/>
      <c r="U37" s="35"/>
      <c r="V37" s="35"/>
      <c r="W37" s="37"/>
      <c r="X37" s="37"/>
      <c r="Y37" s="37"/>
      <c r="Z37" s="37"/>
      <c r="AA37" s="33">
        <v>1</v>
      </c>
      <c r="AB37" s="33">
        <v>5</v>
      </c>
      <c r="AC37" s="35">
        <v>3</v>
      </c>
      <c r="AD37" s="35"/>
      <c r="AE37" s="37">
        <v>2</v>
      </c>
      <c r="AF37" s="37">
        <v>7</v>
      </c>
      <c r="AG37" s="37"/>
      <c r="AH37" s="37"/>
      <c r="AI37" s="33">
        <v>3</v>
      </c>
      <c r="AJ37" s="33">
        <v>2</v>
      </c>
      <c r="AK37" s="35"/>
      <c r="AL37" s="35"/>
      <c r="AM37" s="56">
        <v>3</v>
      </c>
      <c r="AN37" s="56">
        <v>5</v>
      </c>
      <c r="AO37" s="56"/>
      <c r="AP37" s="37"/>
      <c r="AQ37" s="8">
        <f t="shared" si="26"/>
        <v>31</v>
      </c>
      <c r="AR37" s="68">
        <f t="shared" si="7"/>
        <v>71</v>
      </c>
      <c r="AS37" s="63"/>
      <c r="AT37" s="69">
        <f t="shared" si="8"/>
        <v>11</v>
      </c>
      <c r="AU37" s="69">
        <f t="shared" si="9"/>
        <v>4</v>
      </c>
      <c r="AV37" s="69">
        <f t="shared" si="10"/>
        <v>47</v>
      </c>
      <c r="AW37" s="65"/>
      <c r="AX37" s="70">
        <f t="shared" si="11"/>
        <v>0.49999090925619538</v>
      </c>
      <c r="AY37" s="70">
        <f t="shared" si="12"/>
        <v>0.18181818181818182</v>
      </c>
      <c r="AZ37" s="70">
        <f t="shared" si="13"/>
        <v>0.71210394899517593</v>
      </c>
      <c r="BA37" s="65"/>
      <c r="BB37" s="68">
        <f t="shared" ref="BB37:BD37" si="57">IF((AX37)&gt;=50%,2,(IF((AX37)&lt;25%,0,1)))</f>
        <v>1</v>
      </c>
      <c r="BC37" s="68">
        <f t="shared" si="57"/>
        <v>0</v>
      </c>
      <c r="BD37" s="68">
        <f t="shared" si="57"/>
        <v>2</v>
      </c>
      <c r="BE37" s="63"/>
      <c r="BF37" s="68" t="str">
        <f t="shared" ref="BF37:BH37" si="58">IF(BB37=2,"Att",(IF(BB37=0,"Not","Weak")))</f>
        <v>Weak</v>
      </c>
      <c r="BG37" s="68" t="str">
        <f t="shared" si="58"/>
        <v>Not</v>
      </c>
      <c r="BH37" s="68" t="str">
        <f t="shared" si="58"/>
        <v>Att</v>
      </c>
      <c r="BI37" s="67"/>
      <c r="BJ37" s="196">
        <v>1</v>
      </c>
      <c r="BK37" s="195">
        <f>BC37+BD37</f>
        <v>2</v>
      </c>
    </row>
    <row r="38" spans="1:63" ht="14.25" customHeight="1" x14ac:dyDescent="0.3">
      <c r="A38" s="25" t="s">
        <v>103</v>
      </c>
      <c r="B38" s="26" t="s">
        <v>104</v>
      </c>
      <c r="C38" s="27">
        <v>9</v>
      </c>
      <c r="D38" s="28">
        <v>1.5</v>
      </c>
      <c r="E38" s="28">
        <v>3.5</v>
      </c>
      <c r="F38" s="29">
        <v>6</v>
      </c>
      <c r="G38" s="19">
        <f t="shared" si="4"/>
        <v>9.5</v>
      </c>
      <c r="H38" s="27">
        <v>8</v>
      </c>
      <c r="I38" s="53"/>
      <c r="J38" s="40"/>
      <c r="K38" s="36"/>
      <c r="L38" s="54">
        <v>2</v>
      </c>
      <c r="M38" s="54">
        <v>4</v>
      </c>
      <c r="N38" s="35"/>
      <c r="O38" s="55">
        <v>3</v>
      </c>
      <c r="P38" s="55">
        <v>4</v>
      </c>
      <c r="Q38" s="36"/>
      <c r="R38" s="33">
        <f t="shared" si="5"/>
        <v>13</v>
      </c>
      <c r="S38" s="33">
        <v>0</v>
      </c>
      <c r="T38" s="33">
        <v>0</v>
      </c>
      <c r="U38" s="35">
        <v>0</v>
      </c>
      <c r="V38" s="35"/>
      <c r="W38" s="56">
        <v>3</v>
      </c>
      <c r="X38" s="56">
        <v>0</v>
      </c>
      <c r="Y38" s="37"/>
      <c r="Z38" s="37"/>
      <c r="AA38" s="33"/>
      <c r="AB38" s="33"/>
      <c r="AC38" s="35"/>
      <c r="AD38" s="35"/>
      <c r="AE38" s="37"/>
      <c r="AF38" s="37"/>
      <c r="AG38" s="37"/>
      <c r="AH38" s="37"/>
      <c r="AI38" s="33">
        <v>0</v>
      </c>
      <c r="AJ38" s="33">
        <v>1</v>
      </c>
      <c r="AK38" s="35"/>
      <c r="AL38" s="35"/>
      <c r="AM38" s="37">
        <v>0</v>
      </c>
      <c r="AN38" s="37">
        <v>1</v>
      </c>
      <c r="AO38" s="37"/>
      <c r="AP38" s="37"/>
      <c r="AQ38" s="8">
        <f t="shared" si="26"/>
        <v>5</v>
      </c>
      <c r="AR38" s="68">
        <f t="shared" si="7"/>
        <v>44.5</v>
      </c>
      <c r="AS38" s="63"/>
      <c r="AT38" s="69">
        <f t="shared" si="8"/>
        <v>1.5</v>
      </c>
      <c r="AU38" s="69">
        <f t="shared" si="9"/>
        <v>11</v>
      </c>
      <c r="AV38" s="69">
        <f t="shared" si="10"/>
        <v>24.5</v>
      </c>
      <c r="AW38" s="65"/>
      <c r="AX38" s="70">
        <f t="shared" si="11"/>
        <v>6.8180578534935726E-2</v>
      </c>
      <c r="AY38" s="70">
        <f t="shared" si="12"/>
        <v>0.5</v>
      </c>
      <c r="AZ38" s="70">
        <f t="shared" si="13"/>
        <v>0.37120312234854913</v>
      </c>
      <c r="BA38" s="65"/>
      <c r="BB38" s="68">
        <f t="shared" ref="BB38:BD38" si="59">IF((AX38)&gt;=50%,2,(IF((AX38)&lt;25%,0,1)))</f>
        <v>0</v>
      </c>
      <c r="BC38" s="68">
        <f t="shared" si="59"/>
        <v>2</v>
      </c>
      <c r="BD38" s="68">
        <f t="shared" si="59"/>
        <v>1</v>
      </c>
      <c r="BE38" s="63"/>
      <c r="BF38" s="68" t="str">
        <f t="shared" ref="BF38:BH38" si="60">IF(BB38=2,"Att",(IF(BB38=0,"Not","Weak")))</f>
        <v>Not</v>
      </c>
      <c r="BG38" s="68" t="str">
        <f t="shared" si="60"/>
        <v>Att</v>
      </c>
      <c r="BH38" s="68" t="str">
        <f t="shared" si="60"/>
        <v>Weak</v>
      </c>
      <c r="BI38" s="67"/>
      <c r="BJ38" s="196">
        <v>0</v>
      </c>
      <c r="BK38" s="195">
        <f>BC38+BD38</f>
        <v>3</v>
      </c>
    </row>
    <row r="39" spans="1:63" ht="14.25" customHeight="1" x14ac:dyDescent="0.3">
      <c r="A39" s="25" t="s">
        <v>105</v>
      </c>
      <c r="B39" s="26" t="s">
        <v>106</v>
      </c>
      <c r="C39" s="27">
        <v>7</v>
      </c>
      <c r="D39" s="28">
        <v>0</v>
      </c>
      <c r="E39" s="28">
        <v>2.5</v>
      </c>
      <c r="F39" s="29">
        <v>5</v>
      </c>
      <c r="G39" s="19">
        <f t="shared" si="4"/>
        <v>7.5</v>
      </c>
      <c r="H39" s="27">
        <v>7</v>
      </c>
      <c r="I39" s="53">
        <v>0</v>
      </c>
      <c r="J39" s="40">
        <v>2</v>
      </c>
      <c r="K39" s="36"/>
      <c r="L39" s="54"/>
      <c r="M39" s="54">
        <v>6</v>
      </c>
      <c r="N39" s="35"/>
      <c r="O39" s="55"/>
      <c r="P39" s="55"/>
      <c r="Q39" s="36"/>
      <c r="R39" s="33">
        <f t="shared" si="5"/>
        <v>8</v>
      </c>
      <c r="S39" s="33"/>
      <c r="T39" s="33"/>
      <c r="U39" s="35"/>
      <c r="V39" s="35"/>
      <c r="W39" s="37"/>
      <c r="X39" s="37"/>
      <c r="Y39" s="37"/>
      <c r="Z39" s="37"/>
      <c r="AA39" s="33">
        <v>0</v>
      </c>
      <c r="AB39" s="33">
        <v>4</v>
      </c>
      <c r="AC39" s="35">
        <v>0</v>
      </c>
      <c r="AD39" s="35"/>
      <c r="AE39" s="37">
        <v>0</v>
      </c>
      <c r="AF39" s="37">
        <v>2</v>
      </c>
      <c r="AG39" s="37"/>
      <c r="AH39" s="37"/>
      <c r="AI39" s="33">
        <v>4</v>
      </c>
      <c r="AJ39" s="33">
        <v>1</v>
      </c>
      <c r="AK39" s="35"/>
      <c r="AL39" s="35"/>
      <c r="AM39" s="56">
        <v>0</v>
      </c>
      <c r="AN39" s="56">
        <v>2</v>
      </c>
      <c r="AO39" s="56"/>
      <c r="AP39" s="37"/>
      <c r="AQ39" s="8">
        <f t="shared" si="26"/>
        <v>13</v>
      </c>
      <c r="AR39" s="68">
        <f t="shared" si="7"/>
        <v>42.5</v>
      </c>
      <c r="AS39" s="63"/>
      <c r="AT39" s="69">
        <f t="shared" si="8"/>
        <v>0</v>
      </c>
      <c r="AU39" s="69">
        <f t="shared" si="9"/>
        <v>5</v>
      </c>
      <c r="AV39" s="69">
        <f t="shared" si="10"/>
        <v>30.5</v>
      </c>
      <c r="AW39" s="65"/>
      <c r="AX39" s="70">
        <f t="shared" si="11"/>
        <v>0</v>
      </c>
      <c r="AY39" s="70">
        <f t="shared" si="12"/>
        <v>0.22727272727272727</v>
      </c>
      <c r="AZ39" s="70">
        <f t="shared" si="13"/>
        <v>0.4621100094543163</v>
      </c>
      <c r="BA39" s="65"/>
      <c r="BB39" s="68">
        <f t="shared" ref="BB39:BD39" si="61">IF((AX39)&gt;=50%,2,(IF((AX39)&lt;25%,0,1)))</f>
        <v>0</v>
      </c>
      <c r="BC39" s="68">
        <f t="shared" si="61"/>
        <v>0</v>
      </c>
      <c r="BD39" s="68">
        <f t="shared" si="61"/>
        <v>1</v>
      </c>
      <c r="BE39" s="63"/>
      <c r="BF39" s="68" t="str">
        <f t="shared" ref="BF39:BH39" si="62">IF(BB39=2,"Att",(IF(BB39=0,"Not","Weak")))</f>
        <v>Not</v>
      </c>
      <c r="BG39" s="68" t="str">
        <f t="shared" si="62"/>
        <v>Not</v>
      </c>
      <c r="BH39" s="68" t="str">
        <f t="shared" si="62"/>
        <v>Weak</v>
      </c>
      <c r="BI39" s="67"/>
      <c r="BJ39" s="196">
        <v>0</v>
      </c>
      <c r="BK39" s="195">
        <f>BC39+BD39</f>
        <v>1</v>
      </c>
    </row>
    <row r="40" spans="1:63" ht="14.25" customHeight="1" x14ac:dyDescent="0.3">
      <c r="A40" s="25" t="s">
        <v>107</v>
      </c>
      <c r="B40" s="26" t="s">
        <v>108</v>
      </c>
      <c r="C40" s="27">
        <v>10</v>
      </c>
      <c r="D40" s="28">
        <v>5.5</v>
      </c>
      <c r="E40" s="28">
        <v>7</v>
      </c>
      <c r="F40" s="29"/>
      <c r="G40" s="19">
        <f t="shared" si="4"/>
        <v>12.5</v>
      </c>
      <c r="H40" s="27">
        <v>9</v>
      </c>
      <c r="I40" s="53">
        <v>4</v>
      </c>
      <c r="J40" s="40">
        <v>6</v>
      </c>
      <c r="K40" s="36"/>
      <c r="L40" s="54">
        <v>2</v>
      </c>
      <c r="M40" s="54"/>
      <c r="N40" s="35"/>
      <c r="O40" s="55"/>
      <c r="P40" s="55"/>
      <c r="Q40" s="36"/>
      <c r="R40" s="33">
        <f t="shared" si="5"/>
        <v>12</v>
      </c>
      <c r="S40" s="33">
        <v>2</v>
      </c>
      <c r="T40" s="33">
        <v>0</v>
      </c>
      <c r="U40" s="35">
        <v>2</v>
      </c>
      <c r="V40" s="35"/>
      <c r="W40" s="37">
        <v>4</v>
      </c>
      <c r="X40" s="37">
        <v>2</v>
      </c>
      <c r="Y40" s="37"/>
      <c r="Z40" s="37"/>
      <c r="AA40" s="35"/>
      <c r="AB40" s="35"/>
      <c r="AC40" s="35"/>
      <c r="AD40" s="35"/>
      <c r="AE40" s="56"/>
      <c r="AF40" s="56"/>
      <c r="AG40" s="37"/>
      <c r="AH40" s="37"/>
      <c r="AI40" s="33">
        <v>4</v>
      </c>
      <c r="AJ40" s="33">
        <v>3</v>
      </c>
      <c r="AK40" s="35"/>
      <c r="AL40" s="35"/>
      <c r="AM40" s="56">
        <v>2</v>
      </c>
      <c r="AN40" s="56">
        <v>1</v>
      </c>
      <c r="AO40" s="56"/>
      <c r="AP40" s="37"/>
      <c r="AQ40" s="8">
        <f t="shared" si="26"/>
        <v>20</v>
      </c>
      <c r="AR40" s="68">
        <f t="shared" si="7"/>
        <v>63.5</v>
      </c>
      <c r="AS40" s="63"/>
      <c r="AT40" s="69">
        <f t="shared" si="8"/>
        <v>11.5</v>
      </c>
      <c r="AU40" s="69">
        <f t="shared" si="9"/>
        <v>6</v>
      </c>
      <c r="AV40" s="69">
        <f t="shared" si="10"/>
        <v>36</v>
      </c>
      <c r="AW40" s="65"/>
      <c r="AX40" s="70">
        <f t="shared" si="11"/>
        <v>0.5227177687678406</v>
      </c>
      <c r="AY40" s="70">
        <f t="shared" si="12"/>
        <v>0.27272727272727271</v>
      </c>
      <c r="AZ40" s="70">
        <f t="shared" si="13"/>
        <v>0.54544132263460288</v>
      </c>
      <c r="BA40" s="65"/>
      <c r="BB40" s="68">
        <f t="shared" ref="BB40:BD40" si="63">IF((AX40)&gt;=50%,2,(IF((AX40)&lt;25%,0,1)))</f>
        <v>2</v>
      </c>
      <c r="BC40" s="68">
        <f t="shared" si="63"/>
        <v>1</v>
      </c>
      <c r="BD40" s="68">
        <f t="shared" si="63"/>
        <v>2</v>
      </c>
      <c r="BE40" s="63"/>
      <c r="BF40" s="68" t="str">
        <f t="shared" ref="BF40:BH40" si="64">IF(BB40=2,"Att",(IF(BB40=0,"Not","Weak")))</f>
        <v>Att</v>
      </c>
      <c r="BG40" s="68" t="str">
        <f t="shared" si="64"/>
        <v>Weak</v>
      </c>
      <c r="BH40" s="68" t="str">
        <f t="shared" si="64"/>
        <v>Att</v>
      </c>
      <c r="BI40" s="67"/>
      <c r="BJ40" s="196">
        <v>2</v>
      </c>
      <c r="BK40" s="195">
        <f>BC40+BD40</f>
        <v>3</v>
      </c>
    </row>
    <row r="41" spans="1:63" ht="14.25" customHeight="1" x14ac:dyDescent="0.3">
      <c r="A41" s="25" t="s">
        <v>109</v>
      </c>
      <c r="B41" s="26" t="s">
        <v>110</v>
      </c>
      <c r="C41" s="27">
        <v>10</v>
      </c>
      <c r="D41" s="28">
        <v>6.5</v>
      </c>
      <c r="E41" s="28">
        <v>4.5</v>
      </c>
      <c r="F41" s="29">
        <v>4</v>
      </c>
      <c r="G41" s="19">
        <f t="shared" si="4"/>
        <v>11</v>
      </c>
      <c r="H41" s="27">
        <v>10</v>
      </c>
      <c r="I41" s="53"/>
      <c r="J41" s="40"/>
      <c r="K41" s="36"/>
      <c r="L41" s="54"/>
      <c r="M41" s="54">
        <v>6</v>
      </c>
      <c r="N41" s="35"/>
      <c r="O41" s="55"/>
      <c r="P41" s="55">
        <v>2</v>
      </c>
      <c r="Q41" s="36"/>
      <c r="R41" s="33">
        <f t="shared" si="5"/>
        <v>8</v>
      </c>
      <c r="S41" s="33">
        <v>5</v>
      </c>
      <c r="T41" s="33">
        <v>1</v>
      </c>
      <c r="U41" s="35">
        <v>0</v>
      </c>
      <c r="V41" s="35"/>
      <c r="W41" s="37"/>
      <c r="X41" s="37"/>
      <c r="Y41" s="37"/>
      <c r="Z41" s="37"/>
      <c r="AA41" s="33"/>
      <c r="AB41" s="33"/>
      <c r="AC41" s="35"/>
      <c r="AD41" s="35"/>
      <c r="AE41" s="56">
        <v>3</v>
      </c>
      <c r="AF41" s="56">
        <v>7</v>
      </c>
      <c r="AG41" s="37"/>
      <c r="AH41" s="37"/>
      <c r="AI41" s="33">
        <v>4</v>
      </c>
      <c r="AJ41" s="33">
        <v>4</v>
      </c>
      <c r="AK41" s="35"/>
      <c r="AL41" s="35"/>
      <c r="AM41" s="37">
        <v>0</v>
      </c>
      <c r="AN41" s="37">
        <v>4</v>
      </c>
      <c r="AO41" s="37"/>
      <c r="AP41" s="37"/>
      <c r="AQ41" s="8">
        <f t="shared" si="26"/>
        <v>28</v>
      </c>
      <c r="AR41" s="68">
        <f t="shared" si="7"/>
        <v>67</v>
      </c>
      <c r="AS41" s="63"/>
      <c r="AT41" s="69">
        <f t="shared" si="8"/>
        <v>9.5</v>
      </c>
      <c r="AU41" s="69">
        <f t="shared" si="9"/>
        <v>4</v>
      </c>
      <c r="AV41" s="69">
        <f t="shared" si="10"/>
        <v>47.5</v>
      </c>
      <c r="AW41" s="65"/>
      <c r="AX41" s="70">
        <f t="shared" si="11"/>
        <v>0.43181033072125963</v>
      </c>
      <c r="AY41" s="70">
        <f t="shared" si="12"/>
        <v>0.18181818181818182</v>
      </c>
      <c r="AZ41" s="70">
        <f t="shared" si="13"/>
        <v>0.71967952292065651</v>
      </c>
      <c r="BA41" s="65"/>
      <c r="BB41" s="68">
        <f t="shared" ref="BB41:BD41" si="65">IF((AX41)&gt;=50%,2,(IF((AX41)&lt;25%,0,1)))</f>
        <v>1</v>
      </c>
      <c r="BC41" s="68">
        <f t="shared" si="65"/>
        <v>0</v>
      </c>
      <c r="BD41" s="68">
        <f t="shared" si="65"/>
        <v>2</v>
      </c>
      <c r="BE41" s="63"/>
      <c r="BF41" s="68" t="str">
        <f t="shared" ref="BF41:BH41" si="66">IF(BB41=2,"Att",(IF(BB41=0,"Not","Weak")))</f>
        <v>Weak</v>
      </c>
      <c r="BG41" s="68" t="str">
        <f t="shared" si="66"/>
        <v>Not</v>
      </c>
      <c r="BH41" s="68" t="str">
        <f t="shared" si="66"/>
        <v>Att</v>
      </c>
      <c r="BI41" s="67"/>
      <c r="BJ41" s="196">
        <v>1</v>
      </c>
      <c r="BK41" s="195">
        <f>BC41+BD41</f>
        <v>2</v>
      </c>
    </row>
    <row r="42" spans="1:63" ht="14.25" customHeight="1" x14ac:dyDescent="0.3">
      <c r="A42" s="25" t="s">
        <v>111</v>
      </c>
      <c r="B42" s="26" t="s">
        <v>112</v>
      </c>
      <c r="C42" s="27">
        <v>10</v>
      </c>
      <c r="D42" s="28">
        <v>2</v>
      </c>
      <c r="E42" s="28">
        <v>8</v>
      </c>
      <c r="F42" s="29">
        <v>4</v>
      </c>
      <c r="G42" s="19">
        <f t="shared" si="4"/>
        <v>12</v>
      </c>
      <c r="H42" s="27">
        <v>9</v>
      </c>
      <c r="I42" s="53"/>
      <c r="J42" s="40">
        <v>5</v>
      </c>
      <c r="K42" s="36"/>
      <c r="L42" s="54">
        <v>1</v>
      </c>
      <c r="M42" s="54">
        <v>6</v>
      </c>
      <c r="N42" s="35"/>
      <c r="O42" s="55"/>
      <c r="P42" s="55"/>
      <c r="Q42" s="36"/>
      <c r="R42" s="33">
        <f t="shared" si="5"/>
        <v>12</v>
      </c>
      <c r="S42" s="33">
        <v>4</v>
      </c>
      <c r="T42" s="33">
        <v>2</v>
      </c>
      <c r="U42" s="35"/>
      <c r="V42" s="35"/>
      <c r="W42" s="37"/>
      <c r="X42" s="37"/>
      <c r="Y42" s="37"/>
      <c r="Z42" s="37"/>
      <c r="AA42" s="33"/>
      <c r="AB42" s="33"/>
      <c r="AC42" s="35"/>
      <c r="AD42" s="35"/>
      <c r="AE42" s="37">
        <v>0</v>
      </c>
      <c r="AF42" s="37">
        <v>6</v>
      </c>
      <c r="AG42" s="37"/>
      <c r="AH42" s="37"/>
      <c r="AI42" s="35">
        <v>3</v>
      </c>
      <c r="AJ42" s="35">
        <v>4</v>
      </c>
      <c r="AK42" s="35"/>
      <c r="AL42" s="35"/>
      <c r="AM42" s="56">
        <v>4</v>
      </c>
      <c r="AN42" s="56">
        <v>1</v>
      </c>
      <c r="AO42" s="56"/>
      <c r="AP42" s="37"/>
      <c r="AQ42" s="8">
        <f t="shared" si="26"/>
        <v>24</v>
      </c>
      <c r="AR42" s="68">
        <f t="shared" si="7"/>
        <v>67</v>
      </c>
      <c r="AS42" s="63"/>
      <c r="AT42" s="69">
        <f t="shared" si="8"/>
        <v>6</v>
      </c>
      <c r="AU42" s="69">
        <f t="shared" si="9"/>
        <v>5</v>
      </c>
      <c r="AV42" s="69">
        <f t="shared" si="10"/>
        <v>48</v>
      </c>
      <c r="AW42" s="65"/>
      <c r="AX42" s="70">
        <f t="shared" si="11"/>
        <v>0.27272231413974291</v>
      </c>
      <c r="AY42" s="70">
        <f t="shared" si="12"/>
        <v>0.22727272727272727</v>
      </c>
      <c r="AZ42" s="70">
        <f t="shared" si="13"/>
        <v>0.72725509684613709</v>
      </c>
      <c r="BA42" s="65"/>
      <c r="BB42" s="68">
        <f t="shared" ref="BB42:BD42" si="67">IF((AX42)&gt;=50%,2,(IF((AX42)&lt;25%,0,1)))</f>
        <v>1</v>
      </c>
      <c r="BC42" s="68">
        <f t="shared" si="67"/>
        <v>0</v>
      </c>
      <c r="BD42" s="68">
        <f t="shared" si="67"/>
        <v>2</v>
      </c>
      <c r="BE42" s="63"/>
      <c r="BF42" s="68" t="str">
        <f t="shared" ref="BF42:BH42" si="68">IF(BB42=2,"Att",(IF(BB42=0,"Not","Weak")))</f>
        <v>Weak</v>
      </c>
      <c r="BG42" s="68" t="str">
        <f t="shared" si="68"/>
        <v>Not</v>
      </c>
      <c r="BH42" s="68" t="str">
        <f t="shared" si="68"/>
        <v>Att</v>
      </c>
      <c r="BI42" s="67"/>
      <c r="BJ42" s="196">
        <v>1</v>
      </c>
      <c r="BK42" s="195">
        <f>BC42+BD42</f>
        <v>2</v>
      </c>
    </row>
    <row r="43" spans="1:63" ht="14.25" customHeight="1" x14ac:dyDescent="0.3">
      <c r="A43" s="25" t="s">
        <v>113</v>
      </c>
      <c r="B43" s="26" t="s">
        <v>114</v>
      </c>
      <c r="C43" s="27">
        <v>10</v>
      </c>
      <c r="D43" s="28">
        <v>0.5</v>
      </c>
      <c r="E43" s="28">
        <v>7.5</v>
      </c>
      <c r="F43" s="29">
        <v>5</v>
      </c>
      <c r="G43" s="19">
        <f t="shared" si="4"/>
        <v>12.5</v>
      </c>
      <c r="H43" s="27">
        <v>7</v>
      </c>
      <c r="I43" s="53"/>
      <c r="J43" s="40"/>
      <c r="K43" s="36"/>
      <c r="L43" s="54">
        <v>2</v>
      </c>
      <c r="M43" s="54">
        <v>5</v>
      </c>
      <c r="N43" s="35"/>
      <c r="O43" s="55">
        <v>3</v>
      </c>
      <c r="P43" s="55">
        <v>4</v>
      </c>
      <c r="Q43" s="36"/>
      <c r="R43" s="33">
        <f t="shared" si="5"/>
        <v>14</v>
      </c>
      <c r="S43" s="33"/>
      <c r="T43" s="33"/>
      <c r="U43" s="35"/>
      <c r="V43" s="35"/>
      <c r="W43" s="56">
        <v>4</v>
      </c>
      <c r="X43" s="56"/>
      <c r="Y43" s="37"/>
      <c r="Z43" s="37"/>
      <c r="AA43" s="33">
        <v>2</v>
      </c>
      <c r="AB43" s="33">
        <v>4</v>
      </c>
      <c r="AC43" s="35">
        <v>3</v>
      </c>
      <c r="AD43" s="35"/>
      <c r="AE43" s="37"/>
      <c r="AF43" s="37"/>
      <c r="AG43" s="37"/>
      <c r="AH43" s="37"/>
      <c r="AI43" s="33">
        <v>3</v>
      </c>
      <c r="AJ43" s="33">
        <v>3</v>
      </c>
      <c r="AK43" s="35"/>
      <c r="AL43" s="35"/>
      <c r="AM43" s="37"/>
      <c r="AN43" s="37">
        <v>4</v>
      </c>
      <c r="AO43" s="37"/>
      <c r="AP43" s="37"/>
      <c r="AQ43" s="8">
        <f t="shared" si="26"/>
        <v>23</v>
      </c>
      <c r="AR43" s="68">
        <f t="shared" si="7"/>
        <v>66.5</v>
      </c>
      <c r="AS43" s="63"/>
      <c r="AT43" s="69">
        <f t="shared" si="8"/>
        <v>0.5</v>
      </c>
      <c r="AU43" s="69">
        <f t="shared" si="9"/>
        <v>10</v>
      </c>
      <c r="AV43" s="69">
        <f t="shared" si="10"/>
        <v>43.5</v>
      </c>
      <c r="AW43" s="65"/>
      <c r="AX43" s="70">
        <f t="shared" si="11"/>
        <v>2.2726859511645242E-2</v>
      </c>
      <c r="AY43" s="70">
        <f t="shared" si="12"/>
        <v>0.45454545454545453</v>
      </c>
      <c r="AZ43" s="70">
        <f t="shared" si="13"/>
        <v>0.65907493151681174</v>
      </c>
      <c r="BA43" s="65"/>
      <c r="BB43" s="68">
        <f t="shared" ref="BB43:BD43" si="69">IF((AX43)&gt;=50%,2,(IF((AX43)&lt;25%,0,1)))</f>
        <v>0</v>
      </c>
      <c r="BC43" s="68">
        <f t="shared" si="69"/>
        <v>1</v>
      </c>
      <c r="BD43" s="68">
        <f t="shared" si="69"/>
        <v>2</v>
      </c>
      <c r="BE43" s="63"/>
      <c r="BF43" s="68" t="str">
        <f t="shared" ref="BF43:BH43" si="70">IF(BB43=2,"Att",(IF(BB43=0,"Not","Weak")))</f>
        <v>Not</v>
      </c>
      <c r="BG43" s="68" t="str">
        <f t="shared" si="70"/>
        <v>Weak</v>
      </c>
      <c r="BH43" s="68" t="str">
        <f t="shared" si="70"/>
        <v>Att</v>
      </c>
      <c r="BI43" s="67"/>
      <c r="BJ43" s="196">
        <v>0</v>
      </c>
      <c r="BK43" s="195">
        <f>BC43+BD43</f>
        <v>3</v>
      </c>
    </row>
    <row r="44" spans="1:63" ht="14.25" customHeight="1" x14ac:dyDescent="0.3">
      <c r="A44" s="25" t="s">
        <v>115</v>
      </c>
      <c r="B44" s="26" t="s">
        <v>116</v>
      </c>
      <c r="C44" s="27">
        <v>8</v>
      </c>
      <c r="D44" s="28">
        <v>0.5</v>
      </c>
      <c r="E44" s="28">
        <v>6.5</v>
      </c>
      <c r="F44" s="29">
        <v>2</v>
      </c>
      <c r="G44" s="19">
        <f t="shared" si="4"/>
        <v>8.5</v>
      </c>
      <c r="H44" s="27">
        <v>8</v>
      </c>
      <c r="I44" s="53"/>
      <c r="J44" s="40"/>
      <c r="K44" s="36"/>
      <c r="L44" s="54">
        <v>0</v>
      </c>
      <c r="M44" s="54">
        <v>3</v>
      </c>
      <c r="N44" s="35"/>
      <c r="O44" s="55">
        <v>3</v>
      </c>
      <c r="P44" s="55">
        <v>2</v>
      </c>
      <c r="Q44" s="36"/>
      <c r="R44" s="33">
        <f t="shared" si="5"/>
        <v>8</v>
      </c>
      <c r="S44" s="35">
        <v>2</v>
      </c>
      <c r="T44" s="35">
        <v>1</v>
      </c>
      <c r="U44" s="35">
        <v>1</v>
      </c>
      <c r="V44" s="35"/>
      <c r="W44" s="56"/>
      <c r="X44" s="56"/>
      <c r="Y44" s="37"/>
      <c r="Z44" s="37"/>
      <c r="AA44" s="33"/>
      <c r="AB44" s="33"/>
      <c r="AC44" s="35"/>
      <c r="AD44" s="35"/>
      <c r="AE44" s="56">
        <v>1</v>
      </c>
      <c r="AF44" s="56">
        <v>5</v>
      </c>
      <c r="AG44" s="37"/>
      <c r="AH44" s="37"/>
      <c r="AI44" s="33">
        <v>3</v>
      </c>
      <c r="AJ44" s="33">
        <v>2</v>
      </c>
      <c r="AK44" s="35"/>
      <c r="AL44" s="35"/>
      <c r="AM44" s="37">
        <v>1</v>
      </c>
      <c r="AN44" s="37">
        <v>3</v>
      </c>
      <c r="AO44" s="37"/>
      <c r="AP44" s="37"/>
      <c r="AQ44" s="8">
        <f t="shared" si="26"/>
        <v>19</v>
      </c>
      <c r="AR44" s="68">
        <f t="shared" si="7"/>
        <v>51.5</v>
      </c>
      <c r="AS44" s="63"/>
      <c r="AT44" s="69">
        <f t="shared" si="8"/>
        <v>3.5</v>
      </c>
      <c r="AU44" s="69">
        <f t="shared" si="9"/>
        <v>5</v>
      </c>
      <c r="AV44" s="69">
        <f t="shared" si="10"/>
        <v>35.5</v>
      </c>
      <c r="AW44" s="65"/>
      <c r="AX44" s="70">
        <f t="shared" si="11"/>
        <v>0.15908801658151669</v>
      </c>
      <c r="AY44" s="70">
        <f t="shared" si="12"/>
        <v>0.22727272727272727</v>
      </c>
      <c r="AZ44" s="70">
        <f t="shared" si="13"/>
        <v>0.53786574870912218</v>
      </c>
      <c r="BA44" s="65"/>
      <c r="BB44" s="68">
        <f t="shared" ref="BB44:BD44" si="71">IF((AX44)&gt;=50%,2,(IF((AX44)&lt;25%,0,1)))</f>
        <v>0</v>
      </c>
      <c r="BC44" s="68">
        <f t="shared" si="71"/>
        <v>0</v>
      </c>
      <c r="BD44" s="68">
        <f t="shared" si="71"/>
        <v>2</v>
      </c>
      <c r="BE44" s="63"/>
      <c r="BF44" s="68" t="str">
        <f t="shared" ref="BF44:BH44" si="72">IF(BB44=2,"Att",(IF(BB44=0,"Not","Weak")))</f>
        <v>Not</v>
      </c>
      <c r="BG44" s="68" t="str">
        <f t="shared" si="72"/>
        <v>Not</v>
      </c>
      <c r="BH44" s="68" t="str">
        <f t="shared" si="72"/>
        <v>Att</v>
      </c>
      <c r="BI44" s="67"/>
      <c r="BJ44" s="196">
        <v>0</v>
      </c>
      <c r="BK44" s="195">
        <f>BC44+BD44</f>
        <v>2</v>
      </c>
    </row>
    <row r="45" spans="1:63" ht="14.25" customHeight="1" x14ac:dyDescent="0.3">
      <c r="A45" s="25" t="s">
        <v>117</v>
      </c>
      <c r="B45" s="26" t="s">
        <v>118</v>
      </c>
      <c r="C45" s="27">
        <v>10</v>
      </c>
      <c r="D45" s="28">
        <v>3</v>
      </c>
      <c r="E45" s="28">
        <v>6.5</v>
      </c>
      <c r="F45" s="29">
        <v>4</v>
      </c>
      <c r="G45" s="19">
        <f t="shared" si="4"/>
        <v>10.5</v>
      </c>
      <c r="H45" s="27">
        <v>8</v>
      </c>
      <c r="I45" s="53">
        <v>1</v>
      </c>
      <c r="J45" s="40">
        <v>5</v>
      </c>
      <c r="K45" s="36"/>
      <c r="L45" s="54"/>
      <c r="M45" s="54"/>
      <c r="N45" s="35"/>
      <c r="O45" s="55">
        <v>1</v>
      </c>
      <c r="P45" s="55">
        <v>3</v>
      </c>
      <c r="Q45" s="36"/>
      <c r="R45" s="33">
        <f t="shared" si="5"/>
        <v>10</v>
      </c>
      <c r="S45" s="35">
        <v>3</v>
      </c>
      <c r="T45" s="35">
        <v>3</v>
      </c>
      <c r="U45" s="35">
        <v>0</v>
      </c>
      <c r="V45" s="35"/>
      <c r="W45" s="56">
        <v>0</v>
      </c>
      <c r="X45" s="56">
        <v>5</v>
      </c>
      <c r="Y45" s="37">
        <v>3</v>
      </c>
      <c r="Z45" s="37"/>
      <c r="AA45" s="33"/>
      <c r="AB45" s="33"/>
      <c r="AC45" s="35"/>
      <c r="AD45" s="35"/>
      <c r="AE45" s="37"/>
      <c r="AF45" s="37"/>
      <c r="AG45" s="37"/>
      <c r="AH45" s="37"/>
      <c r="AI45" s="33">
        <v>3</v>
      </c>
      <c r="AJ45" s="33">
        <v>1</v>
      </c>
      <c r="AK45" s="35"/>
      <c r="AL45" s="35"/>
      <c r="AM45" s="56">
        <v>3</v>
      </c>
      <c r="AN45" s="56">
        <v>4</v>
      </c>
      <c r="AO45" s="56"/>
      <c r="AP45" s="37"/>
      <c r="AQ45" s="8">
        <f t="shared" si="26"/>
        <v>25</v>
      </c>
      <c r="AR45" s="68">
        <f t="shared" si="7"/>
        <v>63.5</v>
      </c>
      <c r="AS45" s="63"/>
      <c r="AT45" s="69">
        <f t="shared" si="8"/>
        <v>11</v>
      </c>
      <c r="AU45" s="69">
        <f t="shared" si="9"/>
        <v>6</v>
      </c>
      <c r="AV45" s="69">
        <f t="shared" si="10"/>
        <v>39.5</v>
      </c>
      <c r="AW45" s="65"/>
      <c r="AX45" s="70">
        <f t="shared" si="11"/>
        <v>0.49999090925619538</v>
      </c>
      <c r="AY45" s="70">
        <f t="shared" si="12"/>
        <v>0.27272727272727271</v>
      </c>
      <c r="AZ45" s="70">
        <f t="shared" si="13"/>
        <v>0.59847034011296696</v>
      </c>
      <c r="BA45" s="65"/>
      <c r="BB45" s="68">
        <f t="shared" ref="BB45:BD45" si="73">IF((AX45)&gt;=50%,2,(IF((AX45)&lt;25%,0,1)))</f>
        <v>1</v>
      </c>
      <c r="BC45" s="68">
        <f t="shared" si="73"/>
        <v>1</v>
      </c>
      <c r="BD45" s="68">
        <f t="shared" si="73"/>
        <v>2</v>
      </c>
      <c r="BE45" s="63"/>
      <c r="BF45" s="68" t="str">
        <f t="shared" ref="BF45:BH45" si="74">IF(BB45=2,"Att",(IF(BB45=0,"Not","Weak")))</f>
        <v>Weak</v>
      </c>
      <c r="BG45" s="68" t="str">
        <f t="shared" si="74"/>
        <v>Weak</v>
      </c>
      <c r="BH45" s="68" t="str">
        <f t="shared" si="74"/>
        <v>Att</v>
      </c>
      <c r="BI45" s="67"/>
      <c r="BJ45" s="196">
        <v>1</v>
      </c>
      <c r="BK45" s="195">
        <f>BC45+BD45</f>
        <v>3</v>
      </c>
    </row>
    <row r="46" spans="1:63" ht="14.25" customHeight="1" x14ac:dyDescent="0.3">
      <c r="A46" s="25" t="s">
        <v>119</v>
      </c>
      <c r="B46" s="26" t="s">
        <v>120</v>
      </c>
      <c r="C46" s="27">
        <v>10</v>
      </c>
      <c r="D46" s="28">
        <v>1.5</v>
      </c>
      <c r="E46" s="28">
        <v>5.5</v>
      </c>
      <c r="F46" s="29">
        <v>3</v>
      </c>
      <c r="G46" s="19">
        <f t="shared" si="4"/>
        <v>8.5</v>
      </c>
      <c r="H46" s="27">
        <v>8</v>
      </c>
      <c r="I46" s="53">
        <v>1</v>
      </c>
      <c r="J46" s="40">
        <v>5</v>
      </c>
      <c r="K46" s="36"/>
      <c r="L46" s="54"/>
      <c r="M46" s="54"/>
      <c r="N46" s="35"/>
      <c r="O46" s="55">
        <v>1</v>
      </c>
      <c r="P46" s="55">
        <v>1</v>
      </c>
      <c r="Q46" s="36"/>
      <c r="R46" s="33">
        <f t="shared" si="5"/>
        <v>8</v>
      </c>
      <c r="S46" s="33"/>
      <c r="T46" s="35"/>
      <c r="U46" s="35"/>
      <c r="V46" s="35"/>
      <c r="W46" s="37"/>
      <c r="X46" s="37"/>
      <c r="Y46" s="37"/>
      <c r="Z46" s="37"/>
      <c r="AA46" s="33">
        <v>1</v>
      </c>
      <c r="AB46" s="33">
        <v>2</v>
      </c>
      <c r="AC46" s="35">
        <v>0</v>
      </c>
      <c r="AD46" s="35"/>
      <c r="AE46" s="37">
        <v>1</v>
      </c>
      <c r="AF46" s="37">
        <v>4</v>
      </c>
      <c r="AG46" s="37"/>
      <c r="AH46" s="37"/>
      <c r="AI46" s="33">
        <v>3</v>
      </c>
      <c r="AJ46" s="33">
        <v>1</v>
      </c>
      <c r="AK46" s="35"/>
      <c r="AL46" s="35"/>
      <c r="AM46" s="56">
        <v>0</v>
      </c>
      <c r="AN46" s="56">
        <v>4</v>
      </c>
      <c r="AO46" s="56"/>
      <c r="AP46" s="37"/>
      <c r="AQ46" s="8">
        <f t="shared" si="26"/>
        <v>16</v>
      </c>
      <c r="AR46" s="68">
        <f t="shared" si="7"/>
        <v>50.5</v>
      </c>
      <c r="AS46" s="63"/>
      <c r="AT46" s="69">
        <f t="shared" si="8"/>
        <v>2.5</v>
      </c>
      <c r="AU46" s="69">
        <f t="shared" si="9"/>
        <v>5</v>
      </c>
      <c r="AV46" s="69">
        <f t="shared" si="10"/>
        <v>34.5</v>
      </c>
      <c r="AW46" s="65"/>
      <c r="AX46" s="70">
        <f t="shared" si="11"/>
        <v>0.11363429755822622</v>
      </c>
      <c r="AY46" s="70">
        <f t="shared" si="12"/>
        <v>0.22727272727272727</v>
      </c>
      <c r="AZ46" s="70">
        <f t="shared" si="13"/>
        <v>0.52271460085816102</v>
      </c>
      <c r="BA46" s="65"/>
      <c r="BB46" s="68">
        <f t="shared" ref="BB46:BD46" si="75">IF((AX46)&gt;=50%,2,(IF((AX46)&lt;25%,0,1)))</f>
        <v>0</v>
      </c>
      <c r="BC46" s="68">
        <f t="shared" si="75"/>
        <v>0</v>
      </c>
      <c r="BD46" s="68">
        <f t="shared" si="75"/>
        <v>2</v>
      </c>
      <c r="BE46" s="63"/>
      <c r="BF46" s="68" t="str">
        <f t="shared" ref="BF46:BH46" si="76">IF(BB46=2,"Att",(IF(BB46=0,"Not","Weak")))</f>
        <v>Not</v>
      </c>
      <c r="BG46" s="68" t="str">
        <f t="shared" si="76"/>
        <v>Not</v>
      </c>
      <c r="BH46" s="68" t="str">
        <f t="shared" si="76"/>
        <v>Att</v>
      </c>
      <c r="BI46" s="67"/>
      <c r="BJ46" s="196">
        <v>0</v>
      </c>
      <c r="BK46" s="195">
        <f>BC46+BD46</f>
        <v>2</v>
      </c>
    </row>
    <row r="47" spans="1:63" ht="14.25" customHeight="1" x14ac:dyDescent="0.3">
      <c r="A47" s="25" t="s">
        <v>121</v>
      </c>
      <c r="B47" s="26" t="s">
        <v>122</v>
      </c>
      <c r="C47" s="27">
        <v>7</v>
      </c>
      <c r="D47" s="28">
        <v>2.5</v>
      </c>
      <c r="E47" s="28">
        <v>6</v>
      </c>
      <c r="F47" s="29">
        <v>10</v>
      </c>
      <c r="G47" s="19">
        <f t="shared" si="4"/>
        <v>16</v>
      </c>
      <c r="H47" s="27">
        <v>8</v>
      </c>
      <c r="I47" s="53">
        <v>2</v>
      </c>
      <c r="J47" s="40">
        <v>5</v>
      </c>
      <c r="K47" s="36"/>
      <c r="L47" s="54"/>
      <c r="M47" s="54"/>
      <c r="N47" s="35"/>
      <c r="O47" s="55">
        <v>3</v>
      </c>
      <c r="P47" s="55">
        <v>1</v>
      </c>
      <c r="Q47" s="36"/>
      <c r="R47" s="33">
        <f t="shared" si="5"/>
        <v>11</v>
      </c>
      <c r="S47" s="33">
        <v>2</v>
      </c>
      <c r="T47" s="33">
        <v>3</v>
      </c>
      <c r="U47" s="35">
        <v>1</v>
      </c>
      <c r="V47" s="35"/>
      <c r="W47" s="37">
        <v>2</v>
      </c>
      <c r="X47" s="37"/>
      <c r="Y47" s="37"/>
      <c r="Z47" s="37"/>
      <c r="AA47" s="33"/>
      <c r="AB47" s="33"/>
      <c r="AC47" s="35"/>
      <c r="AD47" s="35"/>
      <c r="AE47" s="37"/>
      <c r="AF47" s="37"/>
      <c r="AG47" s="37"/>
      <c r="AH47" s="37"/>
      <c r="AI47" s="33">
        <v>4</v>
      </c>
      <c r="AJ47" s="33">
        <v>4</v>
      </c>
      <c r="AK47" s="35"/>
      <c r="AL47" s="35"/>
      <c r="AM47" s="56"/>
      <c r="AN47" s="56">
        <v>4</v>
      </c>
      <c r="AO47" s="56"/>
      <c r="AP47" s="37"/>
      <c r="AQ47" s="8">
        <f t="shared" si="26"/>
        <v>20</v>
      </c>
      <c r="AR47" s="68">
        <f t="shared" si="7"/>
        <v>62</v>
      </c>
      <c r="AS47" s="63"/>
      <c r="AT47" s="69">
        <f t="shared" si="8"/>
        <v>3.5</v>
      </c>
      <c r="AU47" s="69">
        <f t="shared" si="9"/>
        <v>15</v>
      </c>
      <c r="AV47" s="69">
        <f t="shared" si="10"/>
        <v>39</v>
      </c>
      <c r="AW47" s="65"/>
      <c r="AX47" s="70">
        <f t="shared" si="11"/>
        <v>0.15908801658151669</v>
      </c>
      <c r="AY47" s="70">
        <f t="shared" si="12"/>
        <v>0.68181818181818177</v>
      </c>
      <c r="AZ47" s="70">
        <f t="shared" si="13"/>
        <v>0.59089476618748638</v>
      </c>
      <c r="BA47" s="65"/>
      <c r="BB47" s="68">
        <f t="shared" ref="BB47:BD47" si="77">IF((AX47)&gt;=50%,2,(IF((AX47)&lt;25%,0,1)))</f>
        <v>0</v>
      </c>
      <c r="BC47" s="68">
        <f t="shared" si="77"/>
        <v>2</v>
      </c>
      <c r="BD47" s="68">
        <f t="shared" si="77"/>
        <v>2</v>
      </c>
      <c r="BE47" s="63"/>
      <c r="BF47" s="68" t="str">
        <f t="shared" ref="BF47:BH47" si="78">IF(BB47=2,"Att",(IF(BB47=0,"Not","Weak")))</f>
        <v>Not</v>
      </c>
      <c r="BG47" s="68" t="str">
        <f t="shared" si="78"/>
        <v>Att</v>
      </c>
      <c r="BH47" s="68" t="str">
        <f t="shared" si="78"/>
        <v>Att</v>
      </c>
      <c r="BI47" s="67"/>
      <c r="BJ47" s="196">
        <v>0</v>
      </c>
      <c r="BK47" s="195">
        <f>BC47+BD47</f>
        <v>4</v>
      </c>
    </row>
    <row r="48" spans="1:63" ht="14.25" customHeight="1" x14ac:dyDescent="0.3">
      <c r="A48" s="25" t="s">
        <v>123</v>
      </c>
      <c r="B48" s="26" t="s">
        <v>124</v>
      </c>
      <c r="C48" s="27">
        <v>7</v>
      </c>
      <c r="D48" s="28">
        <v>0</v>
      </c>
      <c r="E48" s="28">
        <v>6</v>
      </c>
      <c r="F48" s="29">
        <v>5</v>
      </c>
      <c r="G48" s="19">
        <f t="shared" si="4"/>
        <v>11</v>
      </c>
      <c r="H48" s="27">
        <v>7</v>
      </c>
      <c r="I48" s="53">
        <v>0</v>
      </c>
      <c r="J48" s="40">
        <v>0</v>
      </c>
      <c r="K48" s="36"/>
      <c r="L48" s="54"/>
      <c r="M48" s="54"/>
      <c r="N48" s="35"/>
      <c r="O48" s="55">
        <v>1</v>
      </c>
      <c r="P48" s="55">
        <v>0</v>
      </c>
      <c r="Q48" s="36"/>
      <c r="R48" s="33">
        <f t="shared" si="5"/>
        <v>1</v>
      </c>
      <c r="S48" s="33"/>
      <c r="T48" s="33"/>
      <c r="U48" s="35"/>
      <c r="V48" s="35"/>
      <c r="W48" s="37">
        <v>3</v>
      </c>
      <c r="X48" s="37">
        <v>0</v>
      </c>
      <c r="Y48" s="37"/>
      <c r="Z48" s="37"/>
      <c r="AA48" s="33">
        <v>4</v>
      </c>
      <c r="AB48" s="33">
        <v>3</v>
      </c>
      <c r="AC48" s="35"/>
      <c r="AD48" s="35"/>
      <c r="AE48" s="37"/>
      <c r="AF48" s="37"/>
      <c r="AG48" s="37"/>
      <c r="AH48" s="37"/>
      <c r="AI48" s="33">
        <v>5</v>
      </c>
      <c r="AJ48" s="33">
        <v>3</v>
      </c>
      <c r="AK48" s="35"/>
      <c r="AL48" s="35"/>
      <c r="AM48" s="56">
        <v>2</v>
      </c>
      <c r="AN48" s="56">
        <v>4</v>
      </c>
      <c r="AO48" s="56"/>
      <c r="AP48" s="37"/>
      <c r="AQ48" s="8">
        <f t="shared" si="26"/>
        <v>24</v>
      </c>
      <c r="AR48" s="68">
        <f t="shared" si="7"/>
        <v>50</v>
      </c>
      <c r="AS48" s="63"/>
      <c r="AT48" s="69">
        <f t="shared" si="8"/>
        <v>2</v>
      </c>
      <c r="AU48" s="69">
        <f t="shared" si="9"/>
        <v>6</v>
      </c>
      <c r="AV48" s="69">
        <f t="shared" si="10"/>
        <v>35</v>
      </c>
      <c r="AW48" s="65"/>
      <c r="AX48" s="70">
        <f t="shared" si="11"/>
        <v>9.0907438046580968E-2</v>
      </c>
      <c r="AY48" s="70">
        <f t="shared" si="12"/>
        <v>0.27272727272727271</v>
      </c>
      <c r="AZ48" s="70">
        <f t="shared" si="13"/>
        <v>0.5302901747836416</v>
      </c>
      <c r="BA48" s="65"/>
      <c r="BB48" s="68">
        <f t="shared" ref="BB48:BD48" si="79">IF((AX48)&gt;=50%,2,(IF((AX48)&lt;25%,0,1)))</f>
        <v>0</v>
      </c>
      <c r="BC48" s="68">
        <f t="shared" si="79"/>
        <v>1</v>
      </c>
      <c r="BD48" s="68">
        <f t="shared" si="79"/>
        <v>2</v>
      </c>
      <c r="BE48" s="63"/>
      <c r="BF48" s="68" t="str">
        <f t="shared" ref="BF48:BH48" si="80">IF(BB48=2,"Att",(IF(BB48=0,"Not","Weak")))</f>
        <v>Not</v>
      </c>
      <c r="BG48" s="68" t="str">
        <f t="shared" si="80"/>
        <v>Weak</v>
      </c>
      <c r="BH48" s="68" t="str">
        <f t="shared" si="80"/>
        <v>Att</v>
      </c>
      <c r="BI48" s="67"/>
      <c r="BJ48" s="196">
        <v>0</v>
      </c>
      <c r="BK48" s="195">
        <f>BC48+BD48</f>
        <v>3</v>
      </c>
    </row>
    <row r="49" spans="1:63" ht="14.25" customHeight="1" x14ac:dyDescent="0.3">
      <c r="A49" s="25" t="s">
        <v>125</v>
      </c>
      <c r="B49" s="26" t="s">
        <v>126</v>
      </c>
      <c r="C49" s="27">
        <v>10</v>
      </c>
      <c r="D49" s="28">
        <v>4</v>
      </c>
      <c r="E49" s="28">
        <v>7</v>
      </c>
      <c r="F49" s="29"/>
      <c r="G49" s="19">
        <f t="shared" si="4"/>
        <v>11</v>
      </c>
      <c r="H49" s="27">
        <v>6</v>
      </c>
      <c r="I49" s="53">
        <v>2</v>
      </c>
      <c r="J49" s="40">
        <v>6</v>
      </c>
      <c r="K49" s="36"/>
      <c r="L49" s="54"/>
      <c r="M49" s="54"/>
      <c r="N49" s="35"/>
      <c r="O49" s="55">
        <v>2</v>
      </c>
      <c r="P49" s="55">
        <v>4</v>
      </c>
      <c r="Q49" s="36"/>
      <c r="R49" s="33">
        <f t="shared" si="5"/>
        <v>14</v>
      </c>
      <c r="S49" s="33">
        <v>2</v>
      </c>
      <c r="T49" s="33">
        <v>2</v>
      </c>
      <c r="U49" s="35">
        <v>0</v>
      </c>
      <c r="V49" s="35"/>
      <c r="W49" s="56">
        <v>4</v>
      </c>
      <c r="X49" s="56">
        <v>1</v>
      </c>
      <c r="Y49" s="37"/>
      <c r="Z49" s="37"/>
      <c r="AA49" s="33"/>
      <c r="AB49" s="33"/>
      <c r="AC49" s="35"/>
      <c r="AD49" s="35"/>
      <c r="AE49" s="37"/>
      <c r="AF49" s="37"/>
      <c r="AG49" s="37"/>
      <c r="AH49" s="37"/>
      <c r="AI49" s="33">
        <v>3</v>
      </c>
      <c r="AJ49" s="33">
        <v>4</v>
      </c>
      <c r="AK49" s="35"/>
      <c r="AL49" s="35"/>
      <c r="AM49" s="37">
        <v>1</v>
      </c>
      <c r="AN49" s="37">
        <v>4</v>
      </c>
      <c r="AO49" s="37"/>
      <c r="AP49" s="37"/>
      <c r="AQ49" s="8">
        <f t="shared" si="26"/>
        <v>21</v>
      </c>
      <c r="AR49" s="68">
        <f t="shared" si="7"/>
        <v>62</v>
      </c>
      <c r="AS49" s="63"/>
      <c r="AT49" s="69">
        <f t="shared" si="8"/>
        <v>6</v>
      </c>
      <c r="AU49" s="69">
        <f t="shared" si="9"/>
        <v>4</v>
      </c>
      <c r="AV49" s="69">
        <f t="shared" si="10"/>
        <v>42</v>
      </c>
      <c r="AW49" s="65"/>
      <c r="AX49" s="70">
        <f t="shared" si="11"/>
        <v>0.27272231413974291</v>
      </c>
      <c r="AY49" s="70">
        <f t="shared" si="12"/>
        <v>0.18181818181818182</v>
      </c>
      <c r="AZ49" s="70">
        <f t="shared" si="13"/>
        <v>0.63634820974036999</v>
      </c>
      <c r="BA49" s="65"/>
      <c r="BB49" s="68">
        <f t="shared" ref="BB49:BD49" si="81">IF((AX49)&gt;=50%,2,(IF((AX49)&lt;25%,0,1)))</f>
        <v>1</v>
      </c>
      <c r="BC49" s="68">
        <f t="shared" si="81"/>
        <v>0</v>
      </c>
      <c r="BD49" s="68">
        <f t="shared" si="81"/>
        <v>2</v>
      </c>
      <c r="BE49" s="63"/>
      <c r="BF49" s="68" t="str">
        <f t="shared" ref="BF49:BH49" si="82">IF(BB49=2,"Att",(IF(BB49=0,"Not","Weak")))</f>
        <v>Weak</v>
      </c>
      <c r="BG49" s="68" t="str">
        <f t="shared" si="82"/>
        <v>Not</v>
      </c>
      <c r="BH49" s="68" t="str">
        <f t="shared" si="82"/>
        <v>Att</v>
      </c>
      <c r="BI49" s="67"/>
      <c r="BJ49" s="197">
        <v>1</v>
      </c>
      <c r="BK49" s="195">
        <f>BC49+BD49</f>
        <v>2</v>
      </c>
    </row>
    <row r="50" spans="1:63" ht="14.25" customHeight="1" x14ac:dyDescent="0.3">
      <c r="A50" s="25" t="s">
        <v>127</v>
      </c>
      <c r="B50" s="26" t="s">
        <v>128</v>
      </c>
      <c r="C50" s="27">
        <v>10</v>
      </c>
      <c r="D50" s="28">
        <v>8</v>
      </c>
      <c r="E50" s="28">
        <v>8</v>
      </c>
      <c r="F50" s="29">
        <v>6</v>
      </c>
      <c r="G50" s="19">
        <f t="shared" si="4"/>
        <v>16</v>
      </c>
      <c r="H50" s="27">
        <v>8</v>
      </c>
      <c r="I50" s="53"/>
      <c r="J50" s="40"/>
      <c r="K50" s="36"/>
      <c r="L50" s="54">
        <v>2</v>
      </c>
      <c r="M50" s="54">
        <v>6</v>
      </c>
      <c r="N50" s="35"/>
      <c r="O50" s="55">
        <v>4</v>
      </c>
      <c r="P50" s="55">
        <v>4</v>
      </c>
      <c r="Q50" s="36"/>
      <c r="R50" s="33">
        <f t="shared" si="5"/>
        <v>16</v>
      </c>
      <c r="S50" s="33">
        <v>2</v>
      </c>
      <c r="T50" s="33">
        <v>4</v>
      </c>
      <c r="U50" s="35">
        <v>2</v>
      </c>
      <c r="V50" s="35"/>
      <c r="W50" s="56">
        <v>6</v>
      </c>
      <c r="X50" s="37">
        <v>3</v>
      </c>
      <c r="Y50" s="37"/>
      <c r="Z50" s="37"/>
      <c r="AA50" s="33"/>
      <c r="AB50" s="33"/>
      <c r="AC50" s="35"/>
      <c r="AD50" s="35"/>
      <c r="AE50" s="37"/>
      <c r="AF50" s="37"/>
      <c r="AG50" s="37"/>
      <c r="AH50" s="37"/>
      <c r="AI50" s="35">
        <v>4</v>
      </c>
      <c r="AJ50" s="35">
        <v>5</v>
      </c>
      <c r="AK50" s="35"/>
      <c r="AL50" s="35"/>
      <c r="AM50" s="56">
        <v>3</v>
      </c>
      <c r="AN50" s="56">
        <v>5</v>
      </c>
      <c r="AO50" s="37"/>
      <c r="AP50" s="37"/>
      <c r="AQ50" s="8">
        <f t="shared" si="26"/>
        <v>34</v>
      </c>
      <c r="AR50" s="68">
        <f t="shared" si="7"/>
        <v>84</v>
      </c>
      <c r="AS50" s="63"/>
      <c r="AT50" s="69">
        <f t="shared" si="8"/>
        <v>16</v>
      </c>
      <c r="AU50" s="69">
        <f t="shared" si="9"/>
        <v>12</v>
      </c>
      <c r="AV50" s="69">
        <f t="shared" si="10"/>
        <v>52</v>
      </c>
      <c r="AW50" s="65"/>
      <c r="AX50" s="70">
        <f t="shared" si="11"/>
        <v>0.72725950437264775</v>
      </c>
      <c r="AY50" s="70">
        <f t="shared" si="12"/>
        <v>0.54545454545454541</v>
      </c>
      <c r="AZ50" s="70">
        <f t="shared" si="13"/>
        <v>0.78785968824998187</v>
      </c>
      <c r="BA50" s="65"/>
      <c r="BB50" s="68">
        <f t="shared" ref="BB50:BD50" si="83">IF((AX50)&gt;=50%,2,(IF((AX50)&lt;25%,0,1)))</f>
        <v>2</v>
      </c>
      <c r="BC50" s="68">
        <f t="shared" si="83"/>
        <v>2</v>
      </c>
      <c r="BD50" s="68">
        <f t="shared" si="83"/>
        <v>2</v>
      </c>
      <c r="BE50" s="63"/>
      <c r="BF50" s="68" t="str">
        <f t="shared" ref="BF50:BH50" si="84">IF(BB50=2,"Att",(IF(BB50=0,"Not","Weak")))</f>
        <v>Att</v>
      </c>
      <c r="BG50" s="68" t="str">
        <f t="shared" si="84"/>
        <v>Att</v>
      </c>
      <c r="BH50" s="68" t="str">
        <f t="shared" si="84"/>
        <v>Att</v>
      </c>
      <c r="BI50" s="67"/>
      <c r="BJ50" s="197">
        <v>2</v>
      </c>
      <c r="BK50" s="195">
        <f>BC50+BD50</f>
        <v>4</v>
      </c>
    </row>
    <row r="51" spans="1:63" ht="14.25" customHeight="1" x14ac:dyDescent="0.3">
      <c r="A51" s="25" t="s">
        <v>129</v>
      </c>
      <c r="B51" s="26" t="s">
        <v>130</v>
      </c>
      <c r="C51" s="27">
        <v>10</v>
      </c>
      <c r="D51" s="28">
        <v>5</v>
      </c>
      <c r="E51" s="28">
        <v>8.5</v>
      </c>
      <c r="F51" s="29">
        <v>5</v>
      </c>
      <c r="G51" s="19">
        <f t="shared" si="4"/>
        <v>13.5</v>
      </c>
      <c r="H51" s="27">
        <v>8</v>
      </c>
      <c r="I51" s="53"/>
      <c r="J51" s="40"/>
      <c r="K51" s="36"/>
      <c r="L51" s="75">
        <v>1</v>
      </c>
      <c r="M51" s="75">
        <v>2</v>
      </c>
      <c r="N51" s="35"/>
      <c r="O51" s="55">
        <v>3</v>
      </c>
      <c r="P51" s="55">
        <v>6</v>
      </c>
      <c r="Q51" s="36"/>
      <c r="R51" s="33">
        <f t="shared" si="5"/>
        <v>12</v>
      </c>
      <c r="S51" s="33">
        <v>4</v>
      </c>
      <c r="T51" s="33">
        <v>4</v>
      </c>
      <c r="U51" s="35">
        <v>2</v>
      </c>
      <c r="V51" s="35"/>
      <c r="W51" s="56"/>
      <c r="X51" s="56"/>
      <c r="Y51" s="37"/>
      <c r="Z51" s="37"/>
      <c r="AA51" s="33"/>
      <c r="AB51" s="33"/>
      <c r="AC51" s="35"/>
      <c r="AD51" s="35"/>
      <c r="AE51" s="37">
        <v>2</v>
      </c>
      <c r="AF51" s="37">
        <v>7</v>
      </c>
      <c r="AG51" s="37"/>
      <c r="AH51" s="37"/>
      <c r="AI51" s="33">
        <v>4</v>
      </c>
      <c r="AJ51" s="33">
        <v>4</v>
      </c>
      <c r="AK51" s="35"/>
      <c r="AL51" s="35"/>
      <c r="AM51" s="37">
        <v>5</v>
      </c>
      <c r="AN51" s="37">
        <v>5</v>
      </c>
      <c r="AO51" s="37"/>
      <c r="AP51" s="37"/>
      <c r="AQ51" s="8">
        <f t="shared" si="26"/>
        <v>37</v>
      </c>
      <c r="AR51" s="68">
        <f t="shared" si="7"/>
        <v>80.5</v>
      </c>
      <c r="AS51" s="63"/>
      <c r="AT51" s="69">
        <f t="shared" si="8"/>
        <v>14</v>
      </c>
      <c r="AU51" s="69">
        <f t="shared" si="9"/>
        <v>9</v>
      </c>
      <c r="AV51" s="69">
        <f t="shared" si="10"/>
        <v>52.5</v>
      </c>
      <c r="AW51" s="65"/>
      <c r="AX51" s="70">
        <f t="shared" si="11"/>
        <v>0.63635206632606678</v>
      </c>
      <c r="AY51" s="70">
        <f t="shared" si="12"/>
        <v>0.40909090909090912</v>
      </c>
      <c r="AZ51" s="70">
        <f t="shared" si="13"/>
        <v>0.79543526217546245</v>
      </c>
      <c r="BA51" s="65"/>
      <c r="BB51" s="68">
        <f t="shared" ref="BB51:BD51" si="85">IF((AX51)&gt;=50%,2,(IF((AX51)&lt;25%,0,1)))</f>
        <v>2</v>
      </c>
      <c r="BC51" s="68">
        <f t="shared" si="85"/>
        <v>1</v>
      </c>
      <c r="BD51" s="68">
        <f t="shared" si="85"/>
        <v>2</v>
      </c>
      <c r="BE51" s="63"/>
      <c r="BF51" s="68" t="str">
        <f t="shared" ref="BF51:BH51" si="86">IF(BB51=2,"Att",(IF(BB51=0,"Not","Weak")))</f>
        <v>Att</v>
      </c>
      <c r="BG51" s="68" t="str">
        <f t="shared" si="86"/>
        <v>Weak</v>
      </c>
      <c r="BH51" s="68" t="str">
        <f t="shared" si="86"/>
        <v>Att</v>
      </c>
      <c r="BI51" s="67"/>
      <c r="BJ51" s="197">
        <v>2</v>
      </c>
      <c r="BK51" s="195">
        <f>BC51+BD51</f>
        <v>3</v>
      </c>
    </row>
    <row r="52" spans="1:63" ht="14.25" customHeight="1" x14ac:dyDescent="0.3">
      <c r="A52" s="25" t="s">
        <v>131</v>
      </c>
      <c r="B52" s="26" t="s">
        <v>132</v>
      </c>
      <c r="C52" s="27">
        <v>10</v>
      </c>
      <c r="D52" s="28">
        <v>6</v>
      </c>
      <c r="E52" s="28">
        <v>8.5</v>
      </c>
      <c r="F52" s="29">
        <v>7</v>
      </c>
      <c r="G52" s="19">
        <f t="shared" si="4"/>
        <v>15.5</v>
      </c>
      <c r="H52" s="27">
        <v>9</v>
      </c>
      <c r="I52" s="76">
        <v>1</v>
      </c>
      <c r="J52" s="76">
        <v>6</v>
      </c>
      <c r="K52" s="76"/>
      <c r="L52" s="68">
        <v>2</v>
      </c>
      <c r="M52" s="68">
        <v>6</v>
      </c>
      <c r="N52" s="68"/>
      <c r="O52" s="76"/>
      <c r="P52" s="76"/>
      <c r="Q52" s="76"/>
      <c r="R52" s="33">
        <f t="shared" si="5"/>
        <v>15</v>
      </c>
      <c r="S52" s="77"/>
      <c r="T52" s="77"/>
      <c r="U52" s="77"/>
      <c r="V52" s="68"/>
      <c r="W52" s="78">
        <v>4</v>
      </c>
      <c r="X52" s="78">
        <v>2</v>
      </c>
      <c r="Y52" s="78"/>
      <c r="Z52" s="78"/>
      <c r="AA52" s="77"/>
      <c r="AB52" s="77"/>
      <c r="AC52" s="77"/>
      <c r="AD52" s="68"/>
      <c r="AE52" s="78">
        <v>1</v>
      </c>
      <c r="AF52" s="78">
        <v>6</v>
      </c>
      <c r="AG52" s="78"/>
      <c r="AH52" s="78"/>
      <c r="AI52" s="77">
        <v>4</v>
      </c>
      <c r="AJ52" s="77">
        <v>1</v>
      </c>
      <c r="AK52" s="77"/>
      <c r="AL52" s="77"/>
      <c r="AM52" s="78">
        <v>3</v>
      </c>
      <c r="AN52" s="78">
        <v>4</v>
      </c>
      <c r="AO52" s="78"/>
      <c r="AP52" s="78"/>
      <c r="AQ52" s="8">
        <f t="shared" si="26"/>
        <v>25</v>
      </c>
      <c r="AR52" s="68">
        <f t="shared" si="7"/>
        <v>74.5</v>
      </c>
      <c r="AS52" s="63"/>
      <c r="AT52" s="69">
        <f t="shared" si="8"/>
        <v>12</v>
      </c>
      <c r="AU52" s="69">
        <f t="shared" si="9"/>
        <v>10</v>
      </c>
      <c r="AV52" s="69">
        <f t="shared" si="10"/>
        <v>48.5</v>
      </c>
      <c r="AW52" s="65"/>
      <c r="AX52" s="70">
        <f t="shared" si="11"/>
        <v>0.54544462827948581</v>
      </c>
      <c r="AY52" s="70">
        <f t="shared" si="12"/>
        <v>0.45454545454545453</v>
      </c>
      <c r="AZ52" s="70">
        <f t="shared" si="13"/>
        <v>0.73483067077161768</v>
      </c>
      <c r="BA52" s="65"/>
      <c r="BB52" s="68">
        <f t="shared" ref="BB52:BD52" si="87">IF((AX52)&gt;=50%,2,(IF((AX52)&lt;25%,0,1)))</f>
        <v>2</v>
      </c>
      <c r="BC52" s="68">
        <f t="shared" si="87"/>
        <v>1</v>
      </c>
      <c r="BD52" s="68">
        <f t="shared" si="87"/>
        <v>2</v>
      </c>
      <c r="BE52" s="63"/>
      <c r="BF52" s="68" t="str">
        <f t="shared" ref="BF52:BH52" si="88">IF(BB52=2,"Att",(IF(BB52=0,"Not","Weak")))</f>
        <v>Att</v>
      </c>
      <c r="BG52" s="68" t="str">
        <f t="shared" si="88"/>
        <v>Weak</v>
      </c>
      <c r="BH52" s="68" t="str">
        <f t="shared" si="88"/>
        <v>Att</v>
      </c>
      <c r="BI52" s="67"/>
      <c r="BJ52" s="197">
        <v>2</v>
      </c>
      <c r="BK52" s="195">
        <f>BC52+BD52</f>
        <v>3</v>
      </c>
    </row>
    <row r="53" spans="1:63" ht="14.25" customHeight="1" x14ac:dyDescent="0.3">
      <c r="A53" s="25" t="s">
        <v>133</v>
      </c>
      <c r="B53" s="26" t="s">
        <v>134</v>
      </c>
      <c r="C53" s="27">
        <v>10</v>
      </c>
      <c r="D53" s="28">
        <v>4</v>
      </c>
      <c r="E53" s="28">
        <v>8.5</v>
      </c>
      <c r="F53" s="29">
        <v>10</v>
      </c>
      <c r="G53" s="19">
        <f t="shared" si="4"/>
        <v>18.5</v>
      </c>
      <c r="H53" s="27">
        <v>9</v>
      </c>
      <c r="I53" s="76"/>
      <c r="J53" s="76"/>
      <c r="K53" s="76"/>
      <c r="L53" s="68">
        <v>4</v>
      </c>
      <c r="M53" s="68">
        <v>5</v>
      </c>
      <c r="N53" s="68"/>
      <c r="O53" s="76">
        <v>1</v>
      </c>
      <c r="P53" s="76">
        <v>6</v>
      </c>
      <c r="Q53" s="76"/>
      <c r="R53" s="33">
        <f t="shared" si="5"/>
        <v>16</v>
      </c>
      <c r="S53" s="77">
        <v>2</v>
      </c>
      <c r="T53" s="77">
        <v>3</v>
      </c>
      <c r="U53" s="77">
        <v>1</v>
      </c>
      <c r="V53" s="68"/>
      <c r="W53" s="78"/>
      <c r="X53" s="78"/>
      <c r="Y53" s="78"/>
      <c r="Z53" s="78"/>
      <c r="AA53" s="77"/>
      <c r="AB53" s="77"/>
      <c r="AC53" s="77"/>
      <c r="AD53" s="68"/>
      <c r="AE53" s="78">
        <v>3</v>
      </c>
      <c r="AF53" s="78">
        <v>7</v>
      </c>
      <c r="AG53" s="78"/>
      <c r="AH53" s="78"/>
      <c r="AI53" s="77">
        <v>4</v>
      </c>
      <c r="AJ53" s="77">
        <v>2</v>
      </c>
      <c r="AK53" s="77"/>
      <c r="AL53" s="77"/>
      <c r="AM53" s="78">
        <v>2</v>
      </c>
      <c r="AN53" s="78">
        <v>4</v>
      </c>
      <c r="AO53" s="78"/>
      <c r="AP53" s="78"/>
      <c r="AQ53" s="8">
        <f t="shared" si="26"/>
        <v>28</v>
      </c>
      <c r="AR53" s="68">
        <f t="shared" si="7"/>
        <v>81.5</v>
      </c>
      <c r="AS53" s="63"/>
      <c r="AT53" s="69">
        <f t="shared" si="8"/>
        <v>10</v>
      </c>
      <c r="AU53" s="69">
        <f t="shared" si="9"/>
        <v>15</v>
      </c>
      <c r="AV53" s="69">
        <f t="shared" si="10"/>
        <v>50.5</v>
      </c>
      <c r="AW53" s="65"/>
      <c r="AX53" s="70">
        <f t="shared" si="11"/>
        <v>0.4545371902329049</v>
      </c>
      <c r="AY53" s="70">
        <f t="shared" si="12"/>
        <v>0.68181818181818177</v>
      </c>
      <c r="AZ53" s="70">
        <f t="shared" si="13"/>
        <v>0.76513296647354012</v>
      </c>
      <c r="BA53" s="65"/>
      <c r="BB53" s="68">
        <f t="shared" ref="BB53:BD53" si="89">IF((AX53)&gt;=50%,2,(IF((AX53)&lt;25%,0,1)))</f>
        <v>1</v>
      </c>
      <c r="BC53" s="68">
        <f t="shared" si="89"/>
        <v>2</v>
      </c>
      <c r="BD53" s="68">
        <f t="shared" si="89"/>
        <v>2</v>
      </c>
      <c r="BE53" s="63"/>
      <c r="BF53" s="68" t="str">
        <f t="shared" ref="BF53:BH53" si="90">IF(BB53=2,"Att",(IF(BB53=0,"Not","Weak")))</f>
        <v>Weak</v>
      </c>
      <c r="BG53" s="68" t="str">
        <f t="shared" si="90"/>
        <v>Att</v>
      </c>
      <c r="BH53" s="68" t="str">
        <f t="shared" si="90"/>
        <v>Att</v>
      </c>
      <c r="BI53" s="67"/>
      <c r="BJ53" s="197">
        <v>1</v>
      </c>
      <c r="BK53" s="195">
        <f>BC53+BD53</f>
        <v>4</v>
      </c>
    </row>
    <row r="54" spans="1:63" ht="14.25" customHeight="1" x14ac:dyDescent="0.3">
      <c r="A54" s="25" t="s">
        <v>135</v>
      </c>
      <c r="B54" s="26" t="s">
        <v>136</v>
      </c>
      <c r="C54" s="27">
        <v>10</v>
      </c>
      <c r="D54" s="28">
        <v>4</v>
      </c>
      <c r="E54" s="28">
        <v>4.5</v>
      </c>
      <c r="F54" s="29">
        <v>4</v>
      </c>
      <c r="G54" s="19">
        <f t="shared" si="4"/>
        <v>8.5</v>
      </c>
      <c r="H54" s="27">
        <v>9</v>
      </c>
      <c r="I54" s="76">
        <v>1</v>
      </c>
      <c r="J54" s="76">
        <v>6</v>
      </c>
      <c r="K54" s="76"/>
      <c r="L54" s="68"/>
      <c r="M54" s="68"/>
      <c r="N54" s="68"/>
      <c r="O54" s="76">
        <v>2</v>
      </c>
      <c r="P54" s="76">
        <v>4</v>
      </c>
      <c r="Q54" s="76"/>
      <c r="R54" s="33">
        <f t="shared" si="5"/>
        <v>13</v>
      </c>
      <c r="S54" s="77">
        <v>2</v>
      </c>
      <c r="T54" s="77">
        <v>3</v>
      </c>
      <c r="U54" s="77">
        <v>0</v>
      </c>
      <c r="V54" s="68"/>
      <c r="W54" s="78">
        <v>1</v>
      </c>
      <c r="X54" s="78">
        <v>5</v>
      </c>
      <c r="Y54" s="78">
        <v>0</v>
      </c>
      <c r="Z54" s="78"/>
      <c r="AA54" s="77"/>
      <c r="AB54" s="77"/>
      <c r="AC54" s="77"/>
      <c r="AD54" s="68"/>
      <c r="AE54" s="78">
        <v>3</v>
      </c>
      <c r="AF54" s="78">
        <v>7</v>
      </c>
      <c r="AG54" s="78"/>
      <c r="AH54" s="78"/>
      <c r="AI54" s="77">
        <v>3</v>
      </c>
      <c r="AJ54" s="77">
        <v>3</v>
      </c>
      <c r="AK54" s="77"/>
      <c r="AL54" s="77"/>
      <c r="AM54" s="78"/>
      <c r="AN54" s="78"/>
      <c r="AO54" s="78"/>
      <c r="AP54" s="78"/>
      <c r="AQ54" s="8">
        <f t="shared" si="26"/>
        <v>27</v>
      </c>
      <c r="AR54" s="68">
        <f t="shared" si="7"/>
        <v>67.5</v>
      </c>
      <c r="AS54" s="63"/>
      <c r="AT54" s="69">
        <f t="shared" si="8"/>
        <v>12</v>
      </c>
      <c r="AU54" s="69">
        <f t="shared" si="9"/>
        <v>7</v>
      </c>
      <c r="AV54" s="69">
        <f t="shared" si="10"/>
        <v>42.5</v>
      </c>
      <c r="AW54" s="65"/>
      <c r="AX54" s="70">
        <f t="shared" si="11"/>
        <v>0.54544462827948581</v>
      </c>
      <c r="AY54" s="70">
        <f t="shared" si="12"/>
        <v>0.31818181818181818</v>
      </c>
      <c r="AZ54" s="70">
        <f t="shared" si="13"/>
        <v>0.64392378366585057</v>
      </c>
      <c r="BA54" s="65"/>
      <c r="BB54" s="68">
        <f t="shared" ref="BB54:BD54" si="91">IF((AX54)&gt;=50%,2,(IF((AX54)&lt;25%,0,1)))</f>
        <v>2</v>
      </c>
      <c r="BC54" s="68">
        <f t="shared" si="91"/>
        <v>1</v>
      </c>
      <c r="BD54" s="68">
        <f t="shared" si="91"/>
        <v>2</v>
      </c>
      <c r="BE54" s="63"/>
      <c r="BF54" s="68" t="str">
        <f t="shared" ref="BF54:BH54" si="92">IF(BB54=2,"Att",(IF(BB54=0,"Not","Weak")))</f>
        <v>Att</v>
      </c>
      <c r="BG54" s="68" t="str">
        <f t="shared" si="92"/>
        <v>Weak</v>
      </c>
      <c r="BH54" s="68" t="str">
        <f t="shared" si="92"/>
        <v>Att</v>
      </c>
      <c r="BI54" s="67"/>
      <c r="BJ54" s="197">
        <v>2</v>
      </c>
      <c r="BK54" s="195">
        <f>BC54+BD54</f>
        <v>3</v>
      </c>
    </row>
    <row r="55" spans="1:63" ht="14.25" customHeight="1" x14ac:dyDescent="0.3">
      <c r="A55" s="25" t="s">
        <v>137</v>
      </c>
      <c r="B55" s="26" t="s">
        <v>138</v>
      </c>
      <c r="C55" s="27">
        <v>10</v>
      </c>
      <c r="D55" s="28">
        <v>3</v>
      </c>
      <c r="E55" s="28">
        <v>6</v>
      </c>
      <c r="F55" s="29">
        <v>4</v>
      </c>
      <c r="G55" s="19">
        <f t="shared" si="4"/>
        <v>10</v>
      </c>
      <c r="H55" s="27">
        <v>9</v>
      </c>
      <c r="I55" s="76"/>
      <c r="J55" s="76"/>
      <c r="K55" s="76"/>
      <c r="L55" s="68">
        <v>2</v>
      </c>
      <c r="M55" s="68">
        <v>2</v>
      </c>
      <c r="N55" s="68"/>
      <c r="O55" s="76">
        <v>2</v>
      </c>
      <c r="P55" s="76">
        <v>2</v>
      </c>
      <c r="Q55" s="76"/>
      <c r="R55" s="33">
        <f t="shared" si="5"/>
        <v>8</v>
      </c>
      <c r="S55" s="77">
        <v>3</v>
      </c>
      <c r="T55" s="77">
        <v>3</v>
      </c>
      <c r="U55" s="77">
        <v>1</v>
      </c>
      <c r="V55" s="68"/>
      <c r="W55" s="78"/>
      <c r="X55" s="78"/>
      <c r="Y55" s="78"/>
      <c r="Z55" s="78"/>
      <c r="AA55" s="77"/>
      <c r="AB55" s="77"/>
      <c r="AC55" s="77"/>
      <c r="AD55" s="68"/>
      <c r="AE55" s="78">
        <v>3</v>
      </c>
      <c r="AF55" s="78">
        <v>7</v>
      </c>
      <c r="AG55" s="78"/>
      <c r="AH55" s="78"/>
      <c r="AI55" s="77">
        <v>3</v>
      </c>
      <c r="AJ55" s="77">
        <v>3</v>
      </c>
      <c r="AK55" s="77"/>
      <c r="AL55" s="77"/>
      <c r="AM55" s="78">
        <v>2</v>
      </c>
      <c r="AN55" s="78">
        <v>4</v>
      </c>
      <c r="AO55" s="78"/>
      <c r="AP55" s="78"/>
      <c r="AQ55" s="8">
        <f t="shared" si="26"/>
        <v>29</v>
      </c>
      <c r="AR55" s="68">
        <f t="shared" si="7"/>
        <v>66</v>
      </c>
      <c r="AS55" s="63"/>
      <c r="AT55" s="69">
        <f t="shared" si="8"/>
        <v>9</v>
      </c>
      <c r="AU55" s="69">
        <f t="shared" si="9"/>
        <v>8</v>
      </c>
      <c r="AV55" s="69">
        <f t="shared" si="10"/>
        <v>42</v>
      </c>
      <c r="AW55" s="65"/>
      <c r="AX55" s="70">
        <f t="shared" si="11"/>
        <v>0.40908347120961441</v>
      </c>
      <c r="AY55" s="70">
        <f t="shared" si="12"/>
        <v>0.36363636363636365</v>
      </c>
      <c r="AZ55" s="70">
        <f t="shared" si="13"/>
        <v>0.63634820974036999</v>
      </c>
      <c r="BA55" s="65"/>
      <c r="BB55" s="68">
        <f t="shared" ref="BB55:BD55" si="93">IF((AX55)&gt;=50%,2,(IF((AX55)&lt;25%,0,1)))</f>
        <v>1</v>
      </c>
      <c r="BC55" s="68">
        <f t="shared" si="93"/>
        <v>1</v>
      </c>
      <c r="BD55" s="68">
        <f t="shared" si="93"/>
        <v>2</v>
      </c>
      <c r="BE55" s="63"/>
      <c r="BF55" s="68" t="str">
        <f t="shared" ref="BF55:BH55" si="94">IF(BB55=2,"Att",(IF(BB55=0,"Not","Weak")))</f>
        <v>Weak</v>
      </c>
      <c r="BG55" s="68" t="str">
        <f t="shared" si="94"/>
        <v>Weak</v>
      </c>
      <c r="BH55" s="68" t="str">
        <f t="shared" si="94"/>
        <v>Att</v>
      </c>
      <c r="BI55" s="67"/>
      <c r="BJ55" s="197">
        <v>1</v>
      </c>
      <c r="BK55" s="195">
        <f>BC55+BD55</f>
        <v>3</v>
      </c>
    </row>
    <row r="56" spans="1:63" ht="14.25" customHeight="1" x14ac:dyDescent="0.3">
      <c r="A56" s="25" t="s">
        <v>139</v>
      </c>
      <c r="B56" s="26" t="s">
        <v>140</v>
      </c>
      <c r="C56" s="27">
        <v>9</v>
      </c>
      <c r="D56" s="28">
        <v>6</v>
      </c>
      <c r="E56" s="28">
        <v>9</v>
      </c>
      <c r="F56" s="29">
        <v>4</v>
      </c>
      <c r="G56" s="19">
        <f t="shared" si="4"/>
        <v>15</v>
      </c>
      <c r="H56" s="27">
        <v>9</v>
      </c>
      <c r="I56" s="76"/>
      <c r="J56" s="76"/>
      <c r="K56" s="76"/>
      <c r="L56" s="68">
        <v>1</v>
      </c>
      <c r="M56" s="68">
        <v>2</v>
      </c>
      <c r="N56" s="68"/>
      <c r="O56" s="76">
        <v>2</v>
      </c>
      <c r="P56" s="76">
        <v>4</v>
      </c>
      <c r="Q56" s="76"/>
      <c r="R56" s="33">
        <f t="shared" si="5"/>
        <v>9</v>
      </c>
      <c r="S56" s="77"/>
      <c r="T56" s="77"/>
      <c r="U56" s="77"/>
      <c r="V56" s="68"/>
      <c r="W56" s="78">
        <v>5</v>
      </c>
      <c r="X56" s="78">
        <v>1</v>
      </c>
      <c r="Y56" s="78"/>
      <c r="Z56" s="78"/>
      <c r="AA56" s="77"/>
      <c r="AB56" s="77"/>
      <c r="AC56" s="77"/>
      <c r="AD56" s="68"/>
      <c r="AE56" s="78">
        <v>3</v>
      </c>
      <c r="AF56" s="78">
        <v>3</v>
      </c>
      <c r="AG56" s="78"/>
      <c r="AH56" s="78"/>
      <c r="AI56" s="77">
        <v>3</v>
      </c>
      <c r="AJ56" s="77"/>
      <c r="AK56" s="77"/>
      <c r="AL56" s="77"/>
      <c r="AM56" s="78">
        <v>4</v>
      </c>
      <c r="AN56" s="78">
        <v>2</v>
      </c>
      <c r="AO56" s="78"/>
      <c r="AP56" s="78"/>
      <c r="AQ56" s="8">
        <f t="shared" si="26"/>
        <v>21</v>
      </c>
      <c r="AR56" s="68">
        <f t="shared" si="7"/>
        <v>63</v>
      </c>
      <c r="AS56" s="63"/>
      <c r="AT56" s="69">
        <f t="shared" si="8"/>
        <v>14</v>
      </c>
      <c r="AU56" s="69">
        <f t="shared" si="9"/>
        <v>7</v>
      </c>
      <c r="AV56" s="69">
        <f t="shared" si="10"/>
        <v>37</v>
      </c>
      <c r="AW56" s="65"/>
      <c r="AX56" s="70">
        <f t="shared" si="11"/>
        <v>0.63635206632606678</v>
      </c>
      <c r="AY56" s="70">
        <f t="shared" si="12"/>
        <v>0.31818181818181818</v>
      </c>
      <c r="AZ56" s="70">
        <f t="shared" si="13"/>
        <v>0.56059247048556404</v>
      </c>
      <c r="BA56" s="65"/>
      <c r="BB56" s="68">
        <f t="shared" ref="BB56:BD56" si="95">IF((AX56)&gt;=50%,2,(IF((AX56)&lt;25%,0,1)))</f>
        <v>2</v>
      </c>
      <c r="BC56" s="68">
        <f t="shared" si="95"/>
        <v>1</v>
      </c>
      <c r="BD56" s="68">
        <f t="shared" si="95"/>
        <v>2</v>
      </c>
      <c r="BE56" s="63"/>
      <c r="BF56" s="68" t="str">
        <f t="shared" ref="BF56:BH56" si="96">IF(BB56=2,"Att",(IF(BB56=0,"Not","Weak")))</f>
        <v>Att</v>
      </c>
      <c r="BG56" s="68" t="str">
        <f t="shared" si="96"/>
        <v>Weak</v>
      </c>
      <c r="BH56" s="68" t="str">
        <f t="shared" si="96"/>
        <v>Att</v>
      </c>
      <c r="BI56" s="67"/>
      <c r="BJ56" s="197">
        <v>2</v>
      </c>
      <c r="BK56" s="195">
        <f>BC56+BD56</f>
        <v>3</v>
      </c>
    </row>
    <row r="57" spans="1:63" ht="14.25" customHeight="1" x14ac:dyDescent="0.3">
      <c r="A57" s="79" t="s">
        <v>141</v>
      </c>
      <c r="B57" s="80" t="s">
        <v>142</v>
      </c>
      <c r="C57" s="81">
        <v>8</v>
      </c>
      <c r="D57" s="28">
        <v>1.5</v>
      </c>
      <c r="E57" s="28">
        <v>5.5</v>
      </c>
      <c r="F57" s="29"/>
      <c r="G57" s="19">
        <f t="shared" si="4"/>
        <v>7</v>
      </c>
      <c r="H57" s="81">
        <v>9</v>
      </c>
      <c r="I57" s="76"/>
      <c r="J57" s="76"/>
      <c r="K57" s="76"/>
      <c r="L57" s="68">
        <v>1</v>
      </c>
      <c r="M57" s="68"/>
      <c r="N57" s="68"/>
      <c r="O57" s="76">
        <v>1</v>
      </c>
      <c r="P57" s="76">
        <v>3</v>
      </c>
      <c r="Q57" s="76"/>
      <c r="R57" s="33">
        <f t="shared" si="5"/>
        <v>5</v>
      </c>
      <c r="S57" s="77"/>
      <c r="T57" s="77"/>
      <c r="U57" s="77"/>
      <c r="V57" s="68"/>
      <c r="W57" s="78">
        <v>3</v>
      </c>
      <c r="X57" s="78">
        <v>1</v>
      </c>
      <c r="Y57" s="78"/>
      <c r="Z57" s="78"/>
      <c r="AA57" s="77"/>
      <c r="AB57" s="77"/>
      <c r="AC57" s="77"/>
      <c r="AD57" s="68"/>
      <c r="AE57" s="78">
        <v>1</v>
      </c>
      <c r="AF57" s="78"/>
      <c r="AG57" s="78"/>
      <c r="AH57" s="78"/>
      <c r="AI57" s="77">
        <v>4</v>
      </c>
      <c r="AJ57" s="77">
        <v>4</v>
      </c>
      <c r="AK57" s="77"/>
      <c r="AL57" s="77"/>
      <c r="AM57" s="78">
        <v>2</v>
      </c>
      <c r="AN57" s="78">
        <v>1</v>
      </c>
      <c r="AO57" s="78"/>
      <c r="AP57" s="78"/>
      <c r="AQ57" s="8">
        <f t="shared" si="26"/>
        <v>16</v>
      </c>
      <c r="AR57" s="68">
        <f t="shared" si="7"/>
        <v>45</v>
      </c>
      <c r="AS57" s="63"/>
      <c r="AT57" s="69">
        <f t="shared" si="8"/>
        <v>5.5</v>
      </c>
      <c r="AU57" s="69">
        <f t="shared" si="9"/>
        <v>2</v>
      </c>
      <c r="AV57" s="69">
        <f t="shared" si="10"/>
        <v>29.5</v>
      </c>
      <c r="AW57" s="65"/>
      <c r="AX57" s="70">
        <f t="shared" si="11"/>
        <v>0.24999545462809769</v>
      </c>
      <c r="AY57" s="70">
        <f t="shared" si="12"/>
        <v>9.0909090909090912E-2</v>
      </c>
      <c r="AZ57" s="70">
        <f t="shared" si="13"/>
        <v>0.44695886160335507</v>
      </c>
      <c r="BA57" s="65"/>
      <c r="BB57" s="68">
        <f t="shared" ref="BB57:BD57" si="97">IF((AX57)&gt;=50%,2,(IF((AX57)&lt;25%,0,1)))</f>
        <v>0</v>
      </c>
      <c r="BC57" s="68">
        <f t="shared" si="97"/>
        <v>0</v>
      </c>
      <c r="BD57" s="68">
        <f t="shared" si="97"/>
        <v>1</v>
      </c>
      <c r="BE57" s="63"/>
      <c r="BF57" s="68" t="str">
        <f t="shared" ref="BF57:BH57" si="98">IF(BB57=2,"Att",(IF(BB57=0,"Not","Weak")))</f>
        <v>Not</v>
      </c>
      <c r="BG57" s="68" t="str">
        <f t="shared" si="98"/>
        <v>Not</v>
      </c>
      <c r="BH57" s="68" t="str">
        <f t="shared" si="98"/>
        <v>Weak</v>
      </c>
      <c r="BI57" s="67"/>
      <c r="BJ57" s="197">
        <v>0</v>
      </c>
      <c r="BK57" s="195">
        <f>BC57+BD57</f>
        <v>1</v>
      </c>
    </row>
    <row r="58" spans="1:63" ht="14.25" customHeight="1" x14ac:dyDescent="0.3">
      <c r="A58" s="82"/>
      <c r="B58" s="67"/>
      <c r="C58" s="67"/>
      <c r="D58" s="67"/>
      <c r="E58" s="67"/>
      <c r="F58" s="67"/>
      <c r="G58" s="83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83"/>
      <c r="S58" s="67"/>
      <c r="T58" s="67"/>
      <c r="U58" s="67"/>
      <c r="V58" s="67"/>
      <c r="W58" s="67"/>
      <c r="X58" s="67"/>
      <c r="Y58" s="67"/>
      <c r="Z58" s="67"/>
      <c r="AA58" s="67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84"/>
      <c r="AR58" s="84"/>
      <c r="AS58" s="84"/>
      <c r="AT58" s="84"/>
      <c r="AU58" s="84"/>
      <c r="AV58" s="84"/>
      <c r="AW58" s="85"/>
      <c r="AX58" s="85"/>
      <c r="AY58" s="85"/>
      <c r="AZ58" s="85"/>
      <c r="BA58" s="74"/>
      <c r="BB58" s="74"/>
      <c r="BC58" s="74"/>
      <c r="BD58" s="74"/>
      <c r="BE58" s="74"/>
      <c r="BF58" s="74"/>
      <c r="BG58" s="74"/>
      <c r="BH58" s="74"/>
      <c r="BI58" s="67"/>
      <c r="BJ58" s="185"/>
      <c r="BK58" s="67"/>
    </row>
    <row r="59" spans="1:63" ht="14.25" customHeight="1" x14ac:dyDescent="0.3">
      <c r="A59" s="82"/>
      <c r="B59" s="67"/>
      <c r="C59" s="67"/>
      <c r="D59" s="67"/>
      <c r="E59" s="67"/>
      <c r="F59" s="67"/>
      <c r="G59" s="83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83"/>
      <c r="S59" s="67"/>
      <c r="T59" s="67"/>
      <c r="U59" s="67"/>
      <c r="V59" s="67"/>
      <c r="W59" s="67"/>
      <c r="X59" s="67"/>
      <c r="Y59" s="67"/>
      <c r="Z59" s="67"/>
      <c r="AA59" s="67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65"/>
      <c r="AQ59" s="168" t="s">
        <v>143</v>
      </c>
      <c r="AR59" s="161"/>
      <c r="AS59" s="161"/>
      <c r="AT59" s="161"/>
      <c r="AU59" s="161"/>
      <c r="AV59" s="161"/>
      <c r="AW59" s="163"/>
      <c r="AX59" s="68">
        <f t="shared" ref="AX59:AY59" si="99">COUNT(AX16:AX51)</f>
        <v>36</v>
      </c>
      <c r="AY59" s="68">
        <f t="shared" si="99"/>
        <v>36</v>
      </c>
      <c r="AZ59" s="68">
        <f>COUNT(AZ16:AZ57)</f>
        <v>42</v>
      </c>
      <c r="BA59" s="67"/>
      <c r="BB59" s="67"/>
      <c r="BC59" s="67"/>
      <c r="BD59" s="67"/>
      <c r="BE59" s="67"/>
      <c r="BF59" s="67"/>
      <c r="BG59" s="67"/>
      <c r="BH59" s="67"/>
      <c r="BI59" s="67"/>
      <c r="BJ59" s="185"/>
      <c r="BK59" s="67"/>
    </row>
    <row r="60" spans="1:63" ht="14.25" customHeight="1" x14ac:dyDescent="0.3">
      <c r="A60" s="82"/>
      <c r="B60" s="67"/>
      <c r="C60" s="67"/>
      <c r="D60" s="164"/>
      <c r="E60" s="165"/>
      <c r="F60" s="67"/>
      <c r="G60" s="83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83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3"/>
      <c r="AQ60" s="168" t="s">
        <v>144</v>
      </c>
      <c r="AR60" s="161"/>
      <c r="AS60" s="161"/>
      <c r="AT60" s="161"/>
      <c r="AU60" s="161"/>
      <c r="AV60" s="161"/>
      <c r="AW60" s="163"/>
      <c r="AX60" s="68">
        <f t="shared" ref="AX60:AZ60" si="100">COUNTIF(AX16:AX57,"&gt;=25%")</f>
        <v>17</v>
      </c>
      <c r="AY60" s="68">
        <f t="shared" si="100"/>
        <v>19</v>
      </c>
      <c r="AZ60" s="68">
        <f t="shared" si="100"/>
        <v>37</v>
      </c>
      <c r="BA60" s="67"/>
      <c r="BB60" s="67"/>
      <c r="BC60" s="67"/>
      <c r="BD60" s="67"/>
      <c r="BE60" s="67"/>
      <c r="BF60" s="67"/>
      <c r="BG60" s="67"/>
      <c r="BH60" s="67"/>
      <c r="BI60" s="67"/>
      <c r="BJ60" s="185"/>
      <c r="BK60" s="67"/>
    </row>
    <row r="61" spans="1:63" ht="14.25" customHeight="1" x14ac:dyDescent="0.3">
      <c r="A61" s="82"/>
      <c r="B61" s="67"/>
      <c r="C61" s="67"/>
      <c r="D61" s="67"/>
      <c r="E61" s="67"/>
      <c r="F61" s="67"/>
      <c r="G61" s="83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83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3"/>
      <c r="AQ61" s="168" t="s">
        <v>145</v>
      </c>
      <c r="AR61" s="161"/>
      <c r="AS61" s="161"/>
      <c r="AT61" s="161"/>
      <c r="AU61" s="161"/>
      <c r="AV61" s="161"/>
      <c r="AW61" s="163"/>
      <c r="AX61" s="70">
        <f t="shared" ref="AX61:AZ61" si="101">AX60/(AX59)</f>
        <v>0.47222222222222221</v>
      </c>
      <c r="AY61" s="70">
        <f t="shared" si="101"/>
        <v>0.52777777777777779</v>
      </c>
      <c r="AZ61" s="70">
        <f t="shared" si="101"/>
        <v>0.88095238095238093</v>
      </c>
      <c r="BA61" s="74"/>
      <c r="BB61" s="74"/>
      <c r="BC61" s="74"/>
      <c r="BD61" s="74"/>
      <c r="BE61" s="74"/>
      <c r="BF61" s="74"/>
      <c r="BG61" s="74"/>
      <c r="BH61" s="74"/>
      <c r="BI61" s="67"/>
      <c r="BJ61" s="185"/>
      <c r="BK61" s="67"/>
    </row>
    <row r="62" spans="1:63" ht="14.25" customHeight="1" x14ac:dyDescent="0.3">
      <c r="A62" s="82"/>
      <c r="B62" s="67"/>
      <c r="C62" s="67"/>
      <c r="D62" s="67"/>
      <c r="E62" s="67"/>
      <c r="F62" s="67"/>
      <c r="G62" s="83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83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67"/>
      <c r="BJ62" s="185"/>
      <c r="BK62" s="67"/>
    </row>
    <row r="63" spans="1:63" ht="14.25" customHeight="1" x14ac:dyDescent="0.3">
      <c r="A63" s="82"/>
      <c r="B63" s="67"/>
      <c r="C63" s="67"/>
      <c r="D63" s="67"/>
      <c r="E63" s="67"/>
      <c r="F63" s="67"/>
      <c r="G63" s="83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83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67"/>
      <c r="BJ63" s="185"/>
      <c r="BK63" s="67"/>
    </row>
    <row r="64" spans="1:63" ht="14.25" customHeight="1" x14ac:dyDescent="0.3">
      <c r="A64" s="82"/>
      <c r="B64" s="67"/>
      <c r="C64" s="67"/>
      <c r="D64" s="67"/>
      <c r="E64" s="67"/>
      <c r="F64" s="67"/>
      <c r="G64" s="83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83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67"/>
      <c r="BJ64" s="185"/>
      <c r="BK64" s="67"/>
    </row>
    <row r="65" spans="1:63" ht="14.25" customHeight="1" x14ac:dyDescent="0.3">
      <c r="A65" s="82"/>
      <c r="B65" s="67"/>
      <c r="C65" s="67"/>
      <c r="D65" s="67"/>
      <c r="E65" s="67"/>
      <c r="F65" s="67"/>
      <c r="G65" s="83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83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67"/>
      <c r="BJ65" s="185"/>
      <c r="BK65" s="67"/>
    </row>
    <row r="66" spans="1:63" ht="14.25" customHeight="1" x14ac:dyDescent="0.3">
      <c r="A66" s="82"/>
      <c r="B66" s="67"/>
      <c r="C66" s="67"/>
      <c r="D66" s="67"/>
      <c r="E66" s="67"/>
      <c r="F66" s="67"/>
      <c r="G66" s="83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83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67"/>
      <c r="BJ66" s="185"/>
      <c r="BK66" s="67"/>
    </row>
    <row r="67" spans="1:63" ht="14.25" customHeight="1" x14ac:dyDescent="0.3">
      <c r="A67" s="82"/>
      <c r="B67" s="67"/>
      <c r="C67" s="67"/>
      <c r="D67" s="67"/>
      <c r="E67" s="67"/>
      <c r="F67" s="67"/>
      <c r="G67" s="83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83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67"/>
      <c r="BJ67" s="185"/>
      <c r="BK67" s="67"/>
    </row>
    <row r="68" spans="1:63" ht="14.25" customHeight="1" x14ac:dyDescent="0.3">
      <c r="A68" s="82"/>
      <c r="B68" s="67"/>
      <c r="C68" s="67"/>
      <c r="D68" s="67"/>
      <c r="E68" s="67"/>
      <c r="F68" s="67"/>
      <c r="G68" s="83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83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67"/>
      <c r="BJ68" s="185"/>
      <c r="BK68" s="67"/>
    </row>
    <row r="69" spans="1:63" ht="14.25" customHeight="1" x14ac:dyDescent="0.3">
      <c r="A69" s="82"/>
      <c r="B69" s="67"/>
      <c r="C69" s="67"/>
      <c r="D69" s="67"/>
      <c r="E69" s="67"/>
      <c r="F69" s="67"/>
      <c r="G69" s="83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83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67"/>
      <c r="BJ69" s="185"/>
      <c r="BK69" s="67"/>
    </row>
    <row r="70" spans="1:63" ht="14.25" customHeight="1" x14ac:dyDescent="0.3">
      <c r="A70" s="82"/>
      <c r="B70" s="67"/>
      <c r="C70" s="67"/>
      <c r="D70" s="67"/>
      <c r="E70" s="67"/>
      <c r="F70" s="67"/>
      <c r="G70" s="83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83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67"/>
      <c r="BJ70" s="185"/>
      <c r="BK70" s="67"/>
    </row>
    <row r="71" spans="1:63" ht="14.25" customHeight="1" x14ac:dyDescent="0.3">
      <c r="A71" s="82"/>
      <c r="B71" s="67"/>
      <c r="C71" s="67"/>
      <c r="D71" s="67"/>
      <c r="E71" s="67"/>
      <c r="F71" s="67"/>
      <c r="G71" s="83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83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67"/>
      <c r="BJ71" s="185"/>
      <c r="BK71" s="67"/>
    </row>
    <row r="72" spans="1:63" ht="14.25" customHeight="1" x14ac:dyDescent="0.3">
      <c r="A72" s="82"/>
      <c r="B72" s="67"/>
      <c r="C72" s="67"/>
      <c r="D72" s="67"/>
      <c r="E72" s="67"/>
      <c r="F72" s="67"/>
      <c r="G72" s="83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83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67"/>
      <c r="BJ72" s="185"/>
      <c r="BK72" s="67"/>
    </row>
    <row r="73" spans="1:63" ht="14.25" customHeight="1" x14ac:dyDescent="0.3">
      <c r="A73" s="82"/>
      <c r="B73" s="67"/>
      <c r="C73" s="67"/>
      <c r="D73" s="67"/>
      <c r="E73" s="67"/>
      <c r="F73" s="67"/>
      <c r="G73" s="83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83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67"/>
      <c r="BJ73" s="185"/>
      <c r="BK73" s="67"/>
    </row>
    <row r="74" spans="1:63" ht="14.25" customHeight="1" x14ac:dyDescent="0.3">
      <c r="A74" s="82"/>
      <c r="B74" s="67"/>
      <c r="C74" s="67"/>
      <c r="D74" s="67"/>
      <c r="E74" s="67"/>
      <c r="F74" s="67"/>
      <c r="G74" s="83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83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67"/>
      <c r="BJ74" s="185"/>
      <c r="BK74" s="67"/>
    </row>
    <row r="75" spans="1:63" ht="14.25" customHeight="1" x14ac:dyDescent="0.3">
      <c r="A75" s="82"/>
      <c r="B75" s="67"/>
      <c r="C75" s="67"/>
      <c r="D75" s="67"/>
      <c r="E75" s="67"/>
      <c r="F75" s="67"/>
      <c r="G75" s="83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83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67"/>
      <c r="BJ75" s="185"/>
      <c r="BK75" s="67"/>
    </row>
    <row r="76" spans="1:63" ht="14.25" customHeight="1" x14ac:dyDescent="0.3">
      <c r="A76" s="82"/>
      <c r="B76" s="67"/>
      <c r="C76" s="67"/>
      <c r="D76" s="67"/>
      <c r="E76" s="67"/>
      <c r="F76" s="67"/>
      <c r="G76" s="83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83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67"/>
      <c r="BJ76" s="185"/>
      <c r="BK76" s="67"/>
    </row>
    <row r="77" spans="1:63" ht="14.25" customHeight="1" x14ac:dyDescent="0.3">
      <c r="A77" s="86"/>
      <c r="B77" s="87"/>
      <c r="C77" s="87"/>
      <c r="D77" s="87"/>
      <c r="E77" s="87"/>
      <c r="F77" s="87"/>
      <c r="G77" s="88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186"/>
      <c r="BK77" s="87"/>
    </row>
    <row r="78" spans="1:63" ht="14.25" customHeight="1" x14ac:dyDescent="0.3">
      <c r="A78" s="86"/>
      <c r="B78" s="87"/>
      <c r="C78" s="87"/>
      <c r="D78" s="87"/>
      <c r="E78" s="87"/>
      <c r="F78" s="87"/>
      <c r="G78" s="88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186"/>
      <c r="BK78" s="87"/>
    </row>
    <row r="79" spans="1:63" ht="14.25" customHeight="1" x14ac:dyDescent="0.3">
      <c r="A79" s="86"/>
      <c r="B79" s="87"/>
      <c r="C79" s="87"/>
      <c r="D79" s="87"/>
      <c r="E79" s="87"/>
      <c r="F79" s="87"/>
      <c r="G79" s="88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186"/>
      <c r="BK79" s="87"/>
    </row>
    <row r="80" spans="1:63" ht="14.25" customHeight="1" x14ac:dyDescent="0.3">
      <c r="A80" s="86"/>
      <c r="B80" s="87"/>
      <c r="C80" s="87"/>
      <c r="D80" s="87"/>
      <c r="E80" s="87"/>
      <c r="F80" s="87"/>
      <c r="G80" s="88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186"/>
      <c r="BK80" s="87"/>
    </row>
    <row r="81" spans="1:63" ht="14.25" customHeight="1" x14ac:dyDescent="0.3">
      <c r="A81" s="86"/>
      <c r="B81" s="87"/>
      <c r="C81" s="87"/>
      <c r="D81" s="87"/>
      <c r="E81" s="87"/>
      <c r="F81" s="87"/>
      <c r="G81" s="88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186"/>
      <c r="BK81" s="87"/>
    </row>
    <row r="82" spans="1:63" ht="14.25" customHeight="1" x14ac:dyDescent="0.3">
      <c r="A82" s="86"/>
      <c r="B82" s="87"/>
      <c r="C82" s="87"/>
      <c r="D82" s="87"/>
      <c r="E82" s="87"/>
      <c r="F82" s="87"/>
      <c r="G82" s="88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8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186"/>
      <c r="BK82" s="87"/>
    </row>
    <row r="83" spans="1:63" ht="14.25" customHeight="1" x14ac:dyDescent="0.3">
      <c r="A83" s="86"/>
      <c r="B83" s="87"/>
      <c r="C83" s="87"/>
      <c r="D83" s="87"/>
      <c r="E83" s="87"/>
      <c r="F83" s="87"/>
      <c r="G83" s="88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8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186"/>
      <c r="BK83" s="87"/>
    </row>
    <row r="84" spans="1:63" ht="14.25" customHeight="1" x14ac:dyDescent="0.3">
      <c r="A84" s="86"/>
      <c r="B84" s="87"/>
      <c r="C84" s="87"/>
      <c r="D84" s="87"/>
      <c r="E84" s="87"/>
      <c r="F84" s="87"/>
      <c r="G84" s="88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8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186"/>
      <c r="BK84" s="87"/>
    </row>
    <row r="85" spans="1:63" ht="14.25" customHeight="1" x14ac:dyDescent="0.3">
      <c r="A85" s="86"/>
      <c r="B85" s="87"/>
      <c r="C85" s="87"/>
      <c r="D85" s="87"/>
      <c r="E85" s="87"/>
      <c r="F85" s="87"/>
      <c r="G85" s="88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8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186"/>
      <c r="BK85" s="87"/>
    </row>
    <row r="86" spans="1:63" ht="14.25" customHeight="1" x14ac:dyDescent="0.3">
      <c r="A86" s="86"/>
      <c r="B86" s="87"/>
      <c r="C86" s="87"/>
      <c r="D86" s="87"/>
      <c r="E86" s="87"/>
      <c r="F86" s="87"/>
      <c r="G86" s="88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8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186"/>
      <c r="BK86" s="87"/>
    </row>
    <row r="87" spans="1:63" ht="14.25" customHeight="1" x14ac:dyDescent="0.3">
      <c r="A87" s="86"/>
      <c r="B87" s="87"/>
      <c r="C87" s="87"/>
      <c r="D87" s="87"/>
      <c r="E87" s="87"/>
      <c r="F87" s="87"/>
      <c r="G87" s="88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8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186"/>
      <c r="BK87" s="87"/>
    </row>
    <row r="88" spans="1:63" ht="14.25" customHeight="1" x14ac:dyDescent="0.3">
      <c r="A88" s="86"/>
      <c r="B88" s="87"/>
      <c r="C88" s="87"/>
      <c r="D88" s="87"/>
      <c r="E88" s="87"/>
      <c r="F88" s="87"/>
      <c r="G88" s="88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8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186"/>
      <c r="BK88" s="87"/>
    </row>
    <row r="89" spans="1:63" ht="14.25" customHeight="1" x14ac:dyDescent="0.3">
      <c r="A89" s="86"/>
      <c r="B89" s="87"/>
      <c r="C89" s="87"/>
      <c r="D89" s="87"/>
      <c r="E89" s="87"/>
      <c r="F89" s="87"/>
      <c r="G89" s="88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186"/>
      <c r="BK89" s="87"/>
    </row>
    <row r="90" spans="1:63" ht="14.25" customHeight="1" x14ac:dyDescent="0.3">
      <c r="A90" s="86"/>
      <c r="B90" s="87"/>
      <c r="C90" s="87"/>
      <c r="D90" s="87"/>
      <c r="E90" s="87"/>
      <c r="F90" s="87"/>
      <c r="G90" s="88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186"/>
      <c r="BK90" s="87"/>
    </row>
    <row r="91" spans="1:63" ht="14.25" customHeight="1" x14ac:dyDescent="0.3">
      <c r="A91" s="86"/>
      <c r="B91" s="87"/>
      <c r="C91" s="87"/>
      <c r="D91" s="87"/>
      <c r="E91" s="87"/>
      <c r="F91" s="87"/>
      <c r="G91" s="88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186"/>
      <c r="BK91" s="87"/>
    </row>
    <row r="92" spans="1:63" ht="14.25" customHeight="1" x14ac:dyDescent="0.3">
      <c r="A92" s="86"/>
      <c r="B92" s="87"/>
      <c r="C92" s="87"/>
      <c r="D92" s="87"/>
      <c r="E92" s="87"/>
      <c r="F92" s="87"/>
      <c r="G92" s="88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186"/>
      <c r="BK92" s="87"/>
    </row>
    <row r="93" spans="1:63" ht="14.25" customHeight="1" x14ac:dyDescent="0.3">
      <c r="A93" s="86"/>
      <c r="B93" s="87"/>
      <c r="C93" s="87"/>
      <c r="D93" s="87"/>
      <c r="E93" s="87"/>
      <c r="F93" s="87"/>
      <c r="G93" s="88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186"/>
      <c r="BK93" s="87"/>
    </row>
    <row r="94" spans="1:63" ht="14.25" customHeight="1" x14ac:dyDescent="0.3">
      <c r="A94" s="86"/>
      <c r="B94" s="87"/>
      <c r="C94" s="87"/>
      <c r="D94" s="87"/>
      <c r="E94" s="87"/>
      <c r="F94" s="87"/>
      <c r="G94" s="88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186"/>
      <c r="BK94" s="87"/>
    </row>
    <row r="95" spans="1:63" ht="14.25" customHeight="1" x14ac:dyDescent="0.3">
      <c r="A95" s="86"/>
      <c r="B95" s="87"/>
      <c r="C95" s="87"/>
      <c r="D95" s="87"/>
      <c r="E95" s="87"/>
      <c r="F95" s="87"/>
      <c r="G95" s="88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186"/>
      <c r="BK95" s="87"/>
    </row>
    <row r="96" spans="1:63" ht="14.25" customHeight="1" x14ac:dyDescent="0.3">
      <c r="A96" s="86"/>
      <c r="B96" s="87"/>
      <c r="C96" s="87"/>
      <c r="D96" s="87"/>
      <c r="E96" s="87"/>
      <c r="F96" s="87"/>
      <c r="G96" s="88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186"/>
      <c r="BK96" s="87"/>
    </row>
    <row r="97" spans="1:63" ht="14.25" customHeight="1" x14ac:dyDescent="0.3">
      <c r="A97" s="86"/>
      <c r="B97" s="87"/>
      <c r="C97" s="87"/>
      <c r="D97" s="87"/>
      <c r="E97" s="87"/>
      <c r="F97" s="87"/>
      <c r="G97" s="88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8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186"/>
      <c r="BK97" s="87"/>
    </row>
    <row r="98" spans="1:63" ht="14.25" customHeight="1" x14ac:dyDescent="0.3">
      <c r="A98" s="86"/>
      <c r="B98" s="87"/>
      <c r="C98" s="87"/>
      <c r="D98" s="87"/>
      <c r="E98" s="87"/>
      <c r="F98" s="87"/>
      <c r="G98" s="88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8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186"/>
      <c r="BK98" s="87"/>
    </row>
    <row r="99" spans="1:63" ht="14.25" customHeight="1" x14ac:dyDescent="0.3">
      <c r="A99" s="86"/>
      <c r="B99" s="87"/>
      <c r="C99" s="87"/>
      <c r="D99" s="87"/>
      <c r="E99" s="87"/>
      <c r="F99" s="87"/>
      <c r="G99" s="88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8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186"/>
      <c r="BK99" s="87"/>
    </row>
    <row r="100" spans="1:63" ht="14.25" customHeight="1" x14ac:dyDescent="0.3">
      <c r="A100" s="86"/>
      <c r="B100" s="87"/>
      <c r="C100" s="87"/>
      <c r="D100" s="87"/>
      <c r="E100" s="87"/>
      <c r="F100" s="87"/>
      <c r="G100" s="88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8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186"/>
      <c r="BK100" s="87"/>
    </row>
    <row r="101" spans="1:63" ht="14.25" customHeight="1" x14ac:dyDescent="0.3">
      <c r="A101" s="86"/>
      <c r="B101" s="87"/>
      <c r="C101" s="87"/>
      <c r="D101" s="87"/>
      <c r="E101" s="87"/>
      <c r="F101" s="87"/>
      <c r="G101" s="88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8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186"/>
      <c r="BK101" s="87"/>
    </row>
    <row r="102" spans="1:63" ht="14.25" customHeight="1" x14ac:dyDescent="0.3">
      <c r="A102" s="86"/>
      <c r="B102" s="87"/>
      <c r="C102" s="87"/>
      <c r="D102" s="87"/>
      <c r="E102" s="87"/>
      <c r="F102" s="87"/>
      <c r="G102" s="88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8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186"/>
      <c r="BK102" s="87"/>
    </row>
    <row r="103" spans="1:63" ht="14.25" customHeight="1" x14ac:dyDescent="0.3">
      <c r="A103" s="86"/>
      <c r="B103" s="87"/>
      <c r="C103" s="87"/>
      <c r="D103" s="87"/>
      <c r="E103" s="87"/>
      <c r="F103" s="87"/>
      <c r="G103" s="88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8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186"/>
      <c r="BK103" s="87"/>
    </row>
    <row r="104" spans="1:63" ht="14.25" customHeight="1" x14ac:dyDescent="0.3">
      <c r="A104" s="86"/>
      <c r="B104" s="87"/>
      <c r="C104" s="87"/>
      <c r="D104" s="87"/>
      <c r="E104" s="87"/>
      <c r="F104" s="87"/>
      <c r="G104" s="88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8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186"/>
      <c r="BK104" s="87"/>
    </row>
    <row r="105" spans="1:63" ht="14.25" customHeight="1" x14ac:dyDescent="0.3">
      <c r="A105" s="86"/>
      <c r="B105" s="87"/>
      <c r="C105" s="87"/>
      <c r="D105" s="87"/>
      <c r="E105" s="87"/>
      <c r="F105" s="87"/>
      <c r="G105" s="88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8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186"/>
      <c r="BK105" s="87"/>
    </row>
    <row r="106" spans="1:63" ht="14.25" customHeight="1" x14ac:dyDescent="0.3">
      <c r="A106" s="86"/>
      <c r="B106" s="87"/>
      <c r="C106" s="87"/>
      <c r="D106" s="87"/>
      <c r="E106" s="87"/>
      <c r="F106" s="87"/>
      <c r="G106" s="88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8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186"/>
      <c r="BK106" s="87"/>
    </row>
    <row r="107" spans="1:63" ht="14.25" customHeight="1" x14ac:dyDescent="0.3">
      <c r="A107" s="86"/>
      <c r="B107" s="87"/>
      <c r="C107" s="87"/>
      <c r="D107" s="87"/>
      <c r="E107" s="87"/>
      <c r="F107" s="87"/>
      <c r="G107" s="88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8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186"/>
      <c r="BK107" s="87"/>
    </row>
    <row r="108" spans="1:63" ht="14.25" customHeight="1" x14ac:dyDescent="0.3">
      <c r="A108" s="86"/>
      <c r="B108" s="87"/>
      <c r="C108" s="87"/>
      <c r="D108" s="87"/>
      <c r="E108" s="87"/>
      <c r="F108" s="87"/>
      <c r="G108" s="88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8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186"/>
      <c r="BK108" s="87"/>
    </row>
    <row r="109" spans="1:63" ht="14.25" customHeight="1" x14ac:dyDescent="0.3">
      <c r="A109" s="86"/>
      <c r="B109" s="87"/>
      <c r="C109" s="87"/>
      <c r="D109" s="87"/>
      <c r="E109" s="87"/>
      <c r="F109" s="87"/>
      <c r="G109" s="88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8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186"/>
      <c r="BK109" s="87"/>
    </row>
    <row r="110" spans="1:63" ht="14.25" customHeight="1" x14ac:dyDescent="0.3">
      <c r="A110" s="86"/>
      <c r="B110" s="87"/>
      <c r="C110" s="87"/>
      <c r="D110" s="87"/>
      <c r="E110" s="87"/>
      <c r="F110" s="87"/>
      <c r="G110" s="88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8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186"/>
      <c r="BK110" s="87"/>
    </row>
    <row r="111" spans="1:63" ht="14.25" customHeight="1" x14ac:dyDescent="0.3">
      <c r="A111" s="86"/>
      <c r="B111" s="87"/>
      <c r="C111" s="87"/>
      <c r="D111" s="87"/>
      <c r="E111" s="87"/>
      <c r="F111" s="87"/>
      <c r="G111" s="88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8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186"/>
      <c r="BK111" s="87"/>
    </row>
    <row r="112" spans="1:63" ht="14.25" customHeight="1" x14ac:dyDescent="0.3">
      <c r="A112" s="86"/>
      <c r="B112" s="87"/>
      <c r="C112" s="87"/>
      <c r="D112" s="87"/>
      <c r="E112" s="87"/>
      <c r="F112" s="87"/>
      <c r="G112" s="88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8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186"/>
      <c r="BK112" s="87"/>
    </row>
    <row r="113" spans="1:63" ht="14.25" customHeight="1" x14ac:dyDescent="0.3">
      <c r="A113" s="86"/>
      <c r="B113" s="87"/>
      <c r="C113" s="87"/>
      <c r="D113" s="87"/>
      <c r="E113" s="87"/>
      <c r="F113" s="87"/>
      <c r="G113" s="88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8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186"/>
      <c r="BK113" s="87"/>
    </row>
    <row r="114" spans="1:63" ht="14.25" customHeight="1" x14ac:dyDescent="0.3">
      <c r="A114" s="86"/>
      <c r="B114" s="87"/>
      <c r="C114" s="87"/>
      <c r="D114" s="87"/>
      <c r="E114" s="87"/>
      <c r="F114" s="87"/>
      <c r="G114" s="88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8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186"/>
      <c r="BK114" s="87"/>
    </row>
    <row r="115" spans="1:63" ht="14.25" customHeight="1" x14ac:dyDescent="0.3">
      <c r="A115" s="86"/>
      <c r="B115" s="87"/>
      <c r="C115" s="87"/>
      <c r="D115" s="87"/>
      <c r="E115" s="87"/>
      <c r="F115" s="87"/>
      <c r="G115" s="88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8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186"/>
      <c r="BK115" s="87"/>
    </row>
    <row r="116" spans="1:63" ht="14.25" customHeight="1" x14ac:dyDescent="0.3">
      <c r="A116" s="86"/>
      <c r="B116" s="87"/>
      <c r="C116" s="87"/>
      <c r="D116" s="87"/>
      <c r="E116" s="87"/>
      <c r="F116" s="87"/>
      <c r="G116" s="88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8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186"/>
      <c r="BK116" s="87"/>
    </row>
    <row r="117" spans="1:63" ht="14.25" customHeight="1" x14ac:dyDescent="0.3">
      <c r="A117" s="86"/>
      <c r="B117" s="87"/>
      <c r="C117" s="87"/>
      <c r="D117" s="87"/>
      <c r="E117" s="87"/>
      <c r="F117" s="87"/>
      <c r="G117" s="88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8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186"/>
      <c r="BK117" s="87"/>
    </row>
    <row r="118" spans="1:63" ht="14.25" customHeight="1" x14ac:dyDescent="0.3">
      <c r="A118" s="86"/>
      <c r="B118" s="87"/>
      <c r="C118" s="87"/>
      <c r="D118" s="87"/>
      <c r="E118" s="87"/>
      <c r="F118" s="87"/>
      <c r="G118" s="88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8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186"/>
      <c r="BK118" s="87"/>
    </row>
    <row r="119" spans="1:63" ht="14.25" customHeight="1" x14ac:dyDescent="0.3">
      <c r="A119" s="86"/>
      <c r="B119" s="87"/>
      <c r="C119" s="87"/>
      <c r="D119" s="87"/>
      <c r="E119" s="87"/>
      <c r="F119" s="87"/>
      <c r="G119" s="88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8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186"/>
      <c r="BK119" s="87"/>
    </row>
    <row r="120" spans="1:63" ht="14.25" customHeight="1" x14ac:dyDescent="0.3">
      <c r="A120" s="86"/>
      <c r="B120" s="87"/>
      <c r="C120" s="87"/>
      <c r="D120" s="87"/>
      <c r="E120" s="87"/>
      <c r="F120" s="87"/>
      <c r="G120" s="88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8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186"/>
      <c r="BK120" s="87"/>
    </row>
    <row r="121" spans="1:63" ht="14.25" customHeight="1" x14ac:dyDescent="0.3">
      <c r="A121" s="86"/>
      <c r="B121" s="87"/>
      <c r="C121" s="87"/>
      <c r="D121" s="87"/>
      <c r="E121" s="87"/>
      <c r="F121" s="87"/>
      <c r="G121" s="88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8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186"/>
      <c r="BK121" s="87"/>
    </row>
    <row r="122" spans="1:63" ht="14.25" customHeight="1" x14ac:dyDescent="0.3">
      <c r="A122" s="86"/>
      <c r="B122" s="87"/>
      <c r="C122" s="87"/>
      <c r="D122" s="87"/>
      <c r="E122" s="87"/>
      <c r="F122" s="87"/>
      <c r="G122" s="88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8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186"/>
      <c r="BK122" s="87"/>
    </row>
    <row r="123" spans="1:63" ht="14.25" customHeight="1" x14ac:dyDescent="0.3">
      <c r="A123" s="86"/>
      <c r="B123" s="87"/>
      <c r="C123" s="87"/>
      <c r="D123" s="87"/>
      <c r="E123" s="87"/>
      <c r="F123" s="87"/>
      <c r="G123" s="88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8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186"/>
      <c r="BK123" s="87"/>
    </row>
    <row r="124" spans="1:63" ht="14.25" customHeight="1" x14ac:dyDescent="0.3">
      <c r="A124" s="86"/>
      <c r="B124" s="87"/>
      <c r="C124" s="87"/>
      <c r="D124" s="87"/>
      <c r="E124" s="87"/>
      <c r="F124" s="87"/>
      <c r="G124" s="88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8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186"/>
      <c r="BK124" s="87"/>
    </row>
    <row r="125" spans="1:63" ht="14.25" customHeight="1" x14ac:dyDescent="0.3">
      <c r="A125" s="86"/>
      <c r="B125" s="87"/>
      <c r="C125" s="87"/>
      <c r="D125" s="87"/>
      <c r="E125" s="87"/>
      <c r="F125" s="87"/>
      <c r="G125" s="88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8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186"/>
      <c r="BK125" s="87"/>
    </row>
    <row r="126" spans="1:63" ht="14.25" customHeight="1" x14ac:dyDescent="0.3">
      <c r="A126" s="86"/>
      <c r="B126" s="87"/>
      <c r="C126" s="87"/>
      <c r="D126" s="87"/>
      <c r="E126" s="87"/>
      <c r="F126" s="87"/>
      <c r="G126" s="88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8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186"/>
      <c r="BK126" s="87"/>
    </row>
    <row r="127" spans="1:63" ht="14.25" customHeight="1" x14ac:dyDescent="0.3">
      <c r="A127" s="86"/>
      <c r="B127" s="87"/>
      <c r="C127" s="87"/>
      <c r="D127" s="87"/>
      <c r="E127" s="87"/>
      <c r="F127" s="87"/>
      <c r="G127" s="88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8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186"/>
      <c r="BK127" s="87"/>
    </row>
    <row r="128" spans="1:63" ht="14.25" customHeight="1" x14ac:dyDescent="0.3">
      <c r="A128" s="86"/>
      <c r="B128" s="87"/>
      <c r="C128" s="87"/>
      <c r="D128" s="87"/>
      <c r="E128" s="87"/>
      <c r="F128" s="87"/>
      <c r="G128" s="88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8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186"/>
      <c r="BK128" s="87"/>
    </row>
    <row r="129" spans="1:63" ht="14.25" customHeight="1" x14ac:dyDescent="0.3">
      <c r="A129" s="86"/>
      <c r="B129" s="87"/>
      <c r="C129" s="87"/>
      <c r="D129" s="87"/>
      <c r="E129" s="87"/>
      <c r="F129" s="87"/>
      <c r="G129" s="88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8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186"/>
      <c r="BK129" s="87"/>
    </row>
    <row r="130" spans="1:63" ht="14.25" customHeight="1" x14ac:dyDescent="0.3">
      <c r="A130" s="86"/>
      <c r="B130" s="87"/>
      <c r="C130" s="87"/>
      <c r="D130" s="87"/>
      <c r="E130" s="87"/>
      <c r="F130" s="87"/>
      <c r="G130" s="88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8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186"/>
      <c r="BK130" s="87"/>
    </row>
    <row r="131" spans="1:63" ht="14.25" customHeight="1" x14ac:dyDescent="0.3">
      <c r="A131" s="86"/>
      <c r="B131" s="87"/>
      <c r="C131" s="87"/>
      <c r="D131" s="87"/>
      <c r="E131" s="87"/>
      <c r="F131" s="87"/>
      <c r="G131" s="88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8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186"/>
      <c r="BK131" s="87"/>
    </row>
    <row r="132" spans="1:63" ht="14.25" customHeight="1" x14ac:dyDescent="0.3">
      <c r="A132" s="86"/>
      <c r="B132" s="87"/>
      <c r="C132" s="87"/>
      <c r="D132" s="87"/>
      <c r="E132" s="87"/>
      <c r="F132" s="87"/>
      <c r="G132" s="88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8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186"/>
      <c r="BK132" s="87"/>
    </row>
    <row r="133" spans="1:63" ht="14.25" customHeight="1" x14ac:dyDescent="0.3">
      <c r="A133" s="86"/>
      <c r="B133" s="87"/>
      <c r="C133" s="87"/>
      <c r="D133" s="87"/>
      <c r="E133" s="87"/>
      <c r="F133" s="87"/>
      <c r="G133" s="88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8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186"/>
      <c r="BK133" s="87"/>
    </row>
    <row r="134" spans="1:63" ht="14.25" customHeight="1" x14ac:dyDescent="0.3">
      <c r="A134" s="86"/>
      <c r="B134" s="87"/>
      <c r="C134" s="87"/>
      <c r="D134" s="87"/>
      <c r="E134" s="87"/>
      <c r="F134" s="87"/>
      <c r="G134" s="88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8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186"/>
      <c r="BK134" s="87"/>
    </row>
    <row r="135" spans="1:63" ht="14.25" customHeight="1" x14ac:dyDescent="0.3">
      <c r="A135" s="86"/>
      <c r="B135" s="87"/>
      <c r="C135" s="87"/>
      <c r="D135" s="87"/>
      <c r="E135" s="87"/>
      <c r="F135" s="87"/>
      <c r="G135" s="88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8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186"/>
      <c r="BK135" s="87"/>
    </row>
    <row r="136" spans="1:63" ht="14.25" customHeight="1" x14ac:dyDescent="0.3">
      <c r="A136" s="86"/>
      <c r="B136" s="87"/>
      <c r="C136" s="87"/>
      <c r="D136" s="87"/>
      <c r="E136" s="87"/>
      <c r="F136" s="87"/>
      <c r="G136" s="88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8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186"/>
      <c r="BK136" s="87"/>
    </row>
    <row r="137" spans="1:63" ht="14.25" customHeight="1" x14ac:dyDescent="0.3">
      <c r="A137" s="86"/>
      <c r="B137" s="87"/>
      <c r="C137" s="87"/>
      <c r="D137" s="87"/>
      <c r="E137" s="87"/>
      <c r="F137" s="87"/>
      <c r="G137" s="88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8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186"/>
      <c r="BK137" s="87"/>
    </row>
    <row r="138" spans="1:63" ht="14.25" customHeight="1" x14ac:dyDescent="0.3">
      <c r="A138" s="86"/>
      <c r="B138" s="87"/>
      <c r="C138" s="87"/>
      <c r="D138" s="87"/>
      <c r="E138" s="87"/>
      <c r="F138" s="87"/>
      <c r="G138" s="88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8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186"/>
      <c r="BK138" s="87"/>
    </row>
    <row r="139" spans="1:63" ht="14.25" customHeight="1" x14ac:dyDescent="0.3">
      <c r="A139" s="86"/>
      <c r="B139" s="87"/>
      <c r="C139" s="87"/>
      <c r="D139" s="87"/>
      <c r="E139" s="87"/>
      <c r="F139" s="87"/>
      <c r="G139" s="88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8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186"/>
      <c r="BK139" s="87"/>
    </row>
    <row r="140" spans="1:63" ht="14.25" customHeight="1" x14ac:dyDescent="0.3">
      <c r="A140" s="86"/>
      <c r="B140" s="87"/>
      <c r="C140" s="87"/>
      <c r="D140" s="87"/>
      <c r="E140" s="87"/>
      <c r="F140" s="87"/>
      <c r="G140" s="88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8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186"/>
      <c r="BK140" s="87"/>
    </row>
    <row r="141" spans="1:63" ht="14.25" customHeight="1" x14ac:dyDescent="0.3">
      <c r="A141" s="86"/>
      <c r="B141" s="87"/>
      <c r="C141" s="87"/>
      <c r="D141" s="87"/>
      <c r="E141" s="87"/>
      <c r="F141" s="87"/>
      <c r="G141" s="88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8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186"/>
      <c r="BK141" s="87"/>
    </row>
    <row r="142" spans="1:63" ht="14.25" customHeight="1" x14ac:dyDescent="0.3">
      <c r="A142" s="86"/>
      <c r="B142" s="87"/>
      <c r="C142" s="87"/>
      <c r="D142" s="87"/>
      <c r="E142" s="87"/>
      <c r="F142" s="87"/>
      <c r="G142" s="88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8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186"/>
      <c r="BK142" s="87"/>
    </row>
    <row r="143" spans="1:63" ht="14.25" customHeight="1" x14ac:dyDescent="0.3">
      <c r="A143" s="86"/>
      <c r="B143" s="87"/>
      <c r="C143" s="87"/>
      <c r="D143" s="87"/>
      <c r="E143" s="87"/>
      <c r="F143" s="87"/>
      <c r="G143" s="88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8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186"/>
      <c r="BK143" s="87"/>
    </row>
    <row r="144" spans="1:63" ht="14.25" customHeight="1" x14ac:dyDescent="0.3">
      <c r="A144" s="86"/>
      <c r="B144" s="87"/>
      <c r="C144" s="87"/>
      <c r="D144" s="87"/>
      <c r="E144" s="87"/>
      <c r="F144" s="87"/>
      <c r="G144" s="88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8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186"/>
      <c r="BK144" s="87"/>
    </row>
    <row r="145" spans="1:63" ht="14.25" customHeight="1" x14ac:dyDescent="0.3">
      <c r="A145" s="86"/>
      <c r="B145" s="87"/>
      <c r="C145" s="87"/>
      <c r="D145" s="87"/>
      <c r="E145" s="87"/>
      <c r="F145" s="87"/>
      <c r="G145" s="88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8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186"/>
      <c r="BK145" s="87"/>
    </row>
    <row r="146" spans="1:63" ht="14.25" customHeight="1" x14ac:dyDescent="0.3">
      <c r="A146" s="86"/>
      <c r="B146" s="87"/>
      <c r="C146" s="87"/>
      <c r="D146" s="87"/>
      <c r="E146" s="87"/>
      <c r="F146" s="87"/>
      <c r="G146" s="88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8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186"/>
      <c r="BK146" s="87"/>
    </row>
    <row r="147" spans="1:63" ht="14.25" customHeight="1" x14ac:dyDescent="0.3">
      <c r="A147" s="86"/>
      <c r="B147" s="87"/>
      <c r="C147" s="87"/>
      <c r="D147" s="87"/>
      <c r="E147" s="87"/>
      <c r="F147" s="87"/>
      <c r="G147" s="88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8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186"/>
      <c r="BK147" s="87"/>
    </row>
    <row r="148" spans="1:63" ht="14.25" customHeight="1" x14ac:dyDescent="0.3">
      <c r="A148" s="86"/>
      <c r="B148" s="87"/>
      <c r="C148" s="87"/>
      <c r="D148" s="87"/>
      <c r="E148" s="87"/>
      <c r="F148" s="87"/>
      <c r="G148" s="88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8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186"/>
      <c r="BK148" s="87"/>
    </row>
    <row r="149" spans="1:63" ht="14.25" customHeight="1" x14ac:dyDescent="0.3">
      <c r="A149" s="86"/>
      <c r="B149" s="87"/>
      <c r="C149" s="87"/>
      <c r="D149" s="87"/>
      <c r="E149" s="87"/>
      <c r="F149" s="87"/>
      <c r="G149" s="88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8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186"/>
      <c r="BK149" s="87"/>
    </row>
    <row r="150" spans="1:63" ht="14.25" customHeight="1" x14ac:dyDescent="0.3">
      <c r="A150" s="86"/>
      <c r="B150" s="87"/>
      <c r="C150" s="87"/>
      <c r="D150" s="87"/>
      <c r="E150" s="87"/>
      <c r="F150" s="87"/>
      <c r="G150" s="88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8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186"/>
      <c r="BK150" s="87"/>
    </row>
    <row r="151" spans="1:63" ht="14.25" customHeight="1" x14ac:dyDescent="0.3">
      <c r="A151" s="86"/>
      <c r="B151" s="87"/>
      <c r="C151" s="87"/>
      <c r="D151" s="87"/>
      <c r="E151" s="87"/>
      <c r="F151" s="87"/>
      <c r="G151" s="88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8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186"/>
      <c r="BK151" s="87"/>
    </row>
    <row r="152" spans="1:63" ht="14.25" customHeight="1" x14ac:dyDescent="0.3">
      <c r="A152" s="86"/>
      <c r="B152" s="87"/>
      <c r="C152" s="87"/>
      <c r="D152" s="87"/>
      <c r="E152" s="87"/>
      <c r="F152" s="87"/>
      <c r="G152" s="88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8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186"/>
      <c r="BK152" s="87"/>
    </row>
    <row r="153" spans="1:63" ht="14.25" customHeight="1" x14ac:dyDescent="0.3">
      <c r="A153" s="86"/>
      <c r="B153" s="87"/>
      <c r="C153" s="87"/>
      <c r="D153" s="87"/>
      <c r="E153" s="87"/>
      <c r="F153" s="87"/>
      <c r="G153" s="88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8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186"/>
      <c r="BK153" s="87"/>
    </row>
    <row r="154" spans="1:63" ht="14.25" customHeight="1" x14ac:dyDescent="0.3">
      <c r="A154" s="86"/>
      <c r="B154" s="87"/>
      <c r="C154" s="87"/>
      <c r="D154" s="87"/>
      <c r="E154" s="87"/>
      <c r="F154" s="87"/>
      <c r="G154" s="88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8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186"/>
      <c r="BK154" s="87"/>
    </row>
    <row r="155" spans="1:63" ht="14.25" customHeight="1" x14ac:dyDescent="0.3">
      <c r="A155" s="86"/>
      <c r="B155" s="87"/>
      <c r="C155" s="87"/>
      <c r="D155" s="87"/>
      <c r="E155" s="87"/>
      <c r="F155" s="87"/>
      <c r="G155" s="88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8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186"/>
      <c r="BK155" s="87"/>
    </row>
    <row r="156" spans="1:63" ht="14.25" customHeight="1" x14ac:dyDescent="0.3">
      <c r="A156" s="86"/>
      <c r="B156" s="87"/>
      <c r="C156" s="87"/>
      <c r="D156" s="87"/>
      <c r="E156" s="87"/>
      <c r="F156" s="87"/>
      <c r="G156" s="88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8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186"/>
      <c r="BK156" s="87"/>
    </row>
    <row r="157" spans="1:63" ht="14.25" customHeight="1" x14ac:dyDescent="0.3">
      <c r="A157" s="86"/>
      <c r="B157" s="87"/>
      <c r="C157" s="87"/>
      <c r="D157" s="87"/>
      <c r="E157" s="87"/>
      <c r="F157" s="87"/>
      <c r="G157" s="88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8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186"/>
      <c r="BK157" s="87"/>
    </row>
    <row r="158" spans="1:63" ht="14.25" customHeight="1" x14ac:dyDescent="0.3">
      <c r="A158" s="86"/>
      <c r="B158" s="87"/>
      <c r="C158" s="87"/>
      <c r="D158" s="87"/>
      <c r="E158" s="87"/>
      <c r="F158" s="87"/>
      <c r="G158" s="88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8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186"/>
      <c r="BK158" s="87"/>
    </row>
    <row r="159" spans="1:63" ht="14.25" customHeight="1" x14ac:dyDescent="0.3">
      <c r="A159" s="86"/>
      <c r="B159" s="87"/>
      <c r="C159" s="87"/>
      <c r="D159" s="87"/>
      <c r="E159" s="87"/>
      <c r="F159" s="87"/>
      <c r="G159" s="88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8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186"/>
      <c r="BK159" s="87"/>
    </row>
    <row r="160" spans="1:63" ht="14.25" customHeight="1" x14ac:dyDescent="0.3">
      <c r="A160" s="86"/>
      <c r="B160" s="87"/>
      <c r="C160" s="87"/>
      <c r="D160" s="87"/>
      <c r="E160" s="87"/>
      <c r="F160" s="87"/>
      <c r="G160" s="88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8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186"/>
      <c r="BK160" s="87"/>
    </row>
    <row r="161" spans="1:63" ht="14.25" customHeight="1" x14ac:dyDescent="0.3">
      <c r="A161" s="86"/>
      <c r="B161" s="87"/>
      <c r="C161" s="87"/>
      <c r="D161" s="87"/>
      <c r="E161" s="87"/>
      <c r="F161" s="87"/>
      <c r="G161" s="88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8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186"/>
      <c r="BK161" s="87"/>
    </row>
    <row r="162" spans="1:63" ht="14.25" customHeight="1" x14ac:dyDescent="0.3">
      <c r="A162" s="86"/>
      <c r="B162" s="87"/>
      <c r="C162" s="87"/>
      <c r="D162" s="87"/>
      <c r="E162" s="87"/>
      <c r="F162" s="87"/>
      <c r="G162" s="88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8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186"/>
      <c r="BK162" s="87"/>
    </row>
    <row r="163" spans="1:63" ht="14.25" customHeight="1" x14ac:dyDescent="0.3">
      <c r="A163" s="86"/>
      <c r="B163" s="87"/>
      <c r="C163" s="87"/>
      <c r="D163" s="87"/>
      <c r="E163" s="87"/>
      <c r="F163" s="87"/>
      <c r="G163" s="88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8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186"/>
      <c r="BK163" s="87"/>
    </row>
    <row r="164" spans="1:63" ht="14.25" customHeight="1" x14ac:dyDescent="0.3">
      <c r="A164" s="86"/>
      <c r="B164" s="87"/>
      <c r="C164" s="87"/>
      <c r="D164" s="87"/>
      <c r="E164" s="87"/>
      <c r="F164" s="87"/>
      <c r="G164" s="88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8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186"/>
      <c r="BK164" s="87"/>
    </row>
    <row r="165" spans="1:63" ht="14.25" customHeight="1" x14ac:dyDescent="0.3">
      <c r="A165" s="86"/>
      <c r="B165" s="87"/>
      <c r="C165" s="87"/>
      <c r="D165" s="87"/>
      <c r="E165" s="87"/>
      <c r="F165" s="87"/>
      <c r="G165" s="88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8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186"/>
      <c r="BK165" s="87"/>
    </row>
    <row r="166" spans="1:63" ht="14.25" customHeight="1" x14ac:dyDescent="0.3">
      <c r="A166" s="86"/>
      <c r="B166" s="87"/>
      <c r="C166" s="87"/>
      <c r="D166" s="87"/>
      <c r="E166" s="87"/>
      <c r="F166" s="87"/>
      <c r="G166" s="88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8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186"/>
      <c r="BK166" s="87"/>
    </row>
    <row r="167" spans="1:63" ht="14.25" customHeight="1" x14ac:dyDescent="0.3">
      <c r="A167" s="86"/>
      <c r="B167" s="87"/>
      <c r="C167" s="87"/>
      <c r="D167" s="87"/>
      <c r="E167" s="87"/>
      <c r="F167" s="87"/>
      <c r="G167" s="88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8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186"/>
      <c r="BK167" s="87"/>
    </row>
    <row r="168" spans="1:63" ht="14.25" customHeight="1" x14ac:dyDescent="0.3">
      <c r="A168" s="86"/>
      <c r="B168" s="87"/>
      <c r="C168" s="87"/>
      <c r="D168" s="87"/>
      <c r="E168" s="87"/>
      <c r="F168" s="87"/>
      <c r="G168" s="88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8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186"/>
      <c r="BK168" s="87"/>
    </row>
    <row r="169" spans="1:63" ht="14.25" customHeight="1" x14ac:dyDescent="0.3">
      <c r="A169" s="86"/>
      <c r="B169" s="87"/>
      <c r="C169" s="87"/>
      <c r="D169" s="87"/>
      <c r="E169" s="87"/>
      <c r="F169" s="87"/>
      <c r="G169" s="88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8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186"/>
      <c r="BK169" s="87"/>
    </row>
    <row r="170" spans="1:63" ht="14.25" customHeight="1" x14ac:dyDescent="0.3">
      <c r="A170" s="86"/>
      <c r="B170" s="87"/>
      <c r="C170" s="87"/>
      <c r="D170" s="87"/>
      <c r="E170" s="87"/>
      <c r="F170" s="87"/>
      <c r="G170" s="88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8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186"/>
      <c r="BK170" s="87"/>
    </row>
    <row r="171" spans="1:63" ht="14.25" customHeight="1" x14ac:dyDescent="0.3">
      <c r="A171" s="86"/>
      <c r="B171" s="87"/>
      <c r="C171" s="87"/>
      <c r="D171" s="87"/>
      <c r="E171" s="87"/>
      <c r="F171" s="87"/>
      <c r="G171" s="88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8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186"/>
      <c r="BK171" s="87"/>
    </row>
    <row r="172" spans="1:63" ht="14.25" customHeight="1" x14ac:dyDescent="0.3">
      <c r="A172" s="86"/>
      <c r="B172" s="87"/>
      <c r="C172" s="87"/>
      <c r="D172" s="87"/>
      <c r="E172" s="87"/>
      <c r="F172" s="87"/>
      <c r="G172" s="88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8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186"/>
      <c r="BK172" s="87"/>
    </row>
    <row r="173" spans="1:63" ht="14.25" customHeight="1" x14ac:dyDescent="0.3">
      <c r="A173" s="86"/>
      <c r="B173" s="87"/>
      <c r="C173" s="87"/>
      <c r="D173" s="87"/>
      <c r="E173" s="87"/>
      <c r="F173" s="87"/>
      <c r="G173" s="88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8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186"/>
      <c r="BK173" s="87"/>
    </row>
    <row r="174" spans="1:63" ht="14.25" customHeight="1" x14ac:dyDescent="0.3">
      <c r="A174" s="86"/>
      <c r="B174" s="87"/>
      <c r="C174" s="87"/>
      <c r="D174" s="87"/>
      <c r="E174" s="87"/>
      <c r="F174" s="87"/>
      <c r="G174" s="88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8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186"/>
      <c r="BK174" s="87"/>
    </row>
    <row r="175" spans="1:63" ht="14.25" customHeight="1" x14ac:dyDescent="0.3">
      <c r="A175" s="86"/>
      <c r="B175" s="87"/>
      <c r="C175" s="87"/>
      <c r="D175" s="87"/>
      <c r="E175" s="87"/>
      <c r="F175" s="87"/>
      <c r="G175" s="88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8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186"/>
      <c r="BK175" s="87"/>
    </row>
    <row r="176" spans="1:63" ht="14.25" customHeight="1" x14ac:dyDescent="0.3">
      <c r="A176" s="86"/>
      <c r="B176" s="87"/>
      <c r="C176" s="87"/>
      <c r="D176" s="87"/>
      <c r="E176" s="87"/>
      <c r="F176" s="87"/>
      <c r="G176" s="88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8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186"/>
      <c r="BK176" s="87"/>
    </row>
    <row r="177" spans="1:63" ht="14.25" customHeight="1" x14ac:dyDescent="0.3">
      <c r="A177" s="86"/>
      <c r="B177" s="87"/>
      <c r="C177" s="87"/>
      <c r="D177" s="87"/>
      <c r="E177" s="87"/>
      <c r="F177" s="87"/>
      <c r="G177" s="88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8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186"/>
      <c r="BK177" s="87"/>
    </row>
    <row r="178" spans="1:63" ht="14.25" customHeight="1" x14ac:dyDescent="0.3">
      <c r="A178" s="86"/>
      <c r="B178" s="87"/>
      <c r="C178" s="87"/>
      <c r="D178" s="87"/>
      <c r="E178" s="87"/>
      <c r="F178" s="87"/>
      <c r="G178" s="88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8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186"/>
      <c r="BK178" s="87"/>
    </row>
    <row r="179" spans="1:63" ht="14.25" customHeight="1" x14ac:dyDescent="0.3">
      <c r="A179" s="86"/>
      <c r="B179" s="87"/>
      <c r="C179" s="87"/>
      <c r="D179" s="87"/>
      <c r="E179" s="87"/>
      <c r="F179" s="87"/>
      <c r="G179" s="88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8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186"/>
      <c r="BK179" s="87"/>
    </row>
    <row r="180" spans="1:63" ht="14.25" customHeight="1" x14ac:dyDescent="0.3">
      <c r="A180" s="86"/>
      <c r="B180" s="87"/>
      <c r="C180" s="87"/>
      <c r="D180" s="87"/>
      <c r="E180" s="87"/>
      <c r="F180" s="87"/>
      <c r="G180" s="88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8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186"/>
      <c r="BK180" s="87"/>
    </row>
    <row r="181" spans="1:63" ht="14.25" customHeight="1" x14ac:dyDescent="0.3">
      <c r="A181" s="86"/>
      <c r="B181" s="87"/>
      <c r="C181" s="87"/>
      <c r="D181" s="87"/>
      <c r="E181" s="87"/>
      <c r="F181" s="87"/>
      <c r="G181" s="88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8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186"/>
      <c r="BK181" s="87"/>
    </row>
    <row r="182" spans="1:63" ht="14.25" customHeight="1" x14ac:dyDescent="0.3">
      <c r="A182" s="86"/>
      <c r="B182" s="87"/>
      <c r="C182" s="87"/>
      <c r="D182" s="87"/>
      <c r="E182" s="87"/>
      <c r="F182" s="87"/>
      <c r="G182" s="88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8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186"/>
      <c r="BK182" s="87"/>
    </row>
    <row r="183" spans="1:63" ht="14.25" customHeight="1" x14ac:dyDescent="0.3">
      <c r="A183" s="86"/>
      <c r="B183" s="87"/>
      <c r="C183" s="87"/>
      <c r="D183" s="87"/>
      <c r="E183" s="87"/>
      <c r="F183" s="87"/>
      <c r="G183" s="88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8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186"/>
      <c r="BK183" s="87"/>
    </row>
    <row r="184" spans="1:63" ht="14.25" customHeight="1" x14ac:dyDescent="0.3">
      <c r="A184" s="86"/>
      <c r="B184" s="87"/>
      <c r="C184" s="87"/>
      <c r="D184" s="87"/>
      <c r="E184" s="87"/>
      <c r="F184" s="87"/>
      <c r="G184" s="88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8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186"/>
      <c r="BK184" s="87"/>
    </row>
    <row r="185" spans="1:63" ht="14.25" customHeight="1" x14ac:dyDescent="0.3">
      <c r="A185" s="86"/>
      <c r="B185" s="87"/>
      <c r="C185" s="87"/>
      <c r="D185" s="87"/>
      <c r="E185" s="87"/>
      <c r="F185" s="87"/>
      <c r="G185" s="88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8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186"/>
      <c r="BK185" s="87"/>
    </row>
    <row r="186" spans="1:63" ht="14.25" customHeight="1" x14ac:dyDescent="0.3">
      <c r="A186" s="86"/>
      <c r="B186" s="87"/>
      <c r="C186" s="87"/>
      <c r="D186" s="87"/>
      <c r="E186" s="87"/>
      <c r="F186" s="87"/>
      <c r="G186" s="88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8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186"/>
      <c r="BK186" s="87"/>
    </row>
    <row r="187" spans="1:63" ht="14.25" customHeight="1" x14ac:dyDescent="0.3">
      <c r="A187" s="86"/>
      <c r="B187" s="87"/>
      <c r="C187" s="87"/>
      <c r="D187" s="87"/>
      <c r="E187" s="87"/>
      <c r="F187" s="87"/>
      <c r="G187" s="88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8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186"/>
      <c r="BK187" s="87"/>
    </row>
    <row r="188" spans="1:63" ht="14.25" customHeight="1" x14ac:dyDescent="0.3">
      <c r="A188" s="86"/>
      <c r="B188" s="87"/>
      <c r="C188" s="87"/>
      <c r="D188" s="87"/>
      <c r="E188" s="87"/>
      <c r="F188" s="87"/>
      <c r="G188" s="88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8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186"/>
      <c r="BK188" s="87"/>
    </row>
    <row r="189" spans="1:63" ht="14.25" customHeight="1" x14ac:dyDescent="0.3">
      <c r="A189" s="86"/>
      <c r="B189" s="87"/>
      <c r="C189" s="87"/>
      <c r="D189" s="87"/>
      <c r="E189" s="87"/>
      <c r="F189" s="87"/>
      <c r="G189" s="88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8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186"/>
      <c r="BK189" s="87"/>
    </row>
    <row r="190" spans="1:63" ht="14.25" customHeight="1" x14ac:dyDescent="0.3">
      <c r="A190" s="86"/>
      <c r="B190" s="87"/>
      <c r="C190" s="87"/>
      <c r="D190" s="87"/>
      <c r="E190" s="87"/>
      <c r="F190" s="87"/>
      <c r="G190" s="88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8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186"/>
      <c r="BK190" s="87"/>
    </row>
    <row r="191" spans="1:63" ht="14.25" customHeight="1" x14ac:dyDescent="0.3">
      <c r="A191" s="86"/>
      <c r="B191" s="87"/>
      <c r="C191" s="87"/>
      <c r="D191" s="87"/>
      <c r="E191" s="87"/>
      <c r="F191" s="87"/>
      <c r="G191" s="88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8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186"/>
      <c r="BK191" s="87"/>
    </row>
    <row r="192" spans="1:63" ht="14.25" customHeight="1" x14ac:dyDescent="0.3">
      <c r="A192" s="86"/>
      <c r="B192" s="87"/>
      <c r="C192" s="87"/>
      <c r="D192" s="87"/>
      <c r="E192" s="87"/>
      <c r="F192" s="87"/>
      <c r="G192" s="88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8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186"/>
      <c r="BK192" s="87"/>
    </row>
    <row r="193" spans="1:63" ht="14.25" customHeight="1" x14ac:dyDescent="0.3">
      <c r="A193" s="86"/>
      <c r="B193" s="87"/>
      <c r="C193" s="87"/>
      <c r="D193" s="87"/>
      <c r="E193" s="87"/>
      <c r="F193" s="87"/>
      <c r="G193" s="88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8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186"/>
      <c r="BK193" s="87"/>
    </row>
    <row r="194" spans="1:63" ht="14.25" customHeight="1" x14ac:dyDescent="0.3">
      <c r="A194" s="86"/>
      <c r="B194" s="87"/>
      <c r="C194" s="87"/>
      <c r="D194" s="87"/>
      <c r="E194" s="87"/>
      <c r="F194" s="87"/>
      <c r="G194" s="88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8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186"/>
      <c r="BK194" s="87"/>
    </row>
    <row r="195" spans="1:63" ht="14.25" customHeight="1" x14ac:dyDescent="0.3">
      <c r="A195" s="86"/>
      <c r="B195" s="87"/>
      <c r="C195" s="87"/>
      <c r="D195" s="87"/>
      <c r="E195" s="87"/>
      <c r="F195" s="87"/>
      <c r="G195" s="88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8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186"/>
      <c r="BK195" s="87"/>
    </row>
    <row r="196" spans="1:63" ht="14.25" customHeight="1" x14ac:dyDescent="0.3">
      <c r="A196" s="86"/>
      <c r="B196" s="87"/>
      <c r="C196" s="87"/>
      <c r="D196" s="87"/>
      <c r="E196" s="87"/>
      <c r="F196" s="87"/>
      <c r="G196" s="88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8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186"/>
      <c r="BK196" s="87"/>
    </row>
    <row r="197" spans="1:63" ht="14.25" customHeight="1" x14ac:dyDescent="0.3">
      <c r="A197" s="86"/>
      <c r="B197" s="87"/>
      <c r="C197" s="87"/>
      <c r="D197" s="87"/>
      <c r="E197" s="87"/>
      <c r="F197" s="87"/>
      <c r="G197" s="88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8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186"/>
      <c r="BK197" s="87"/>
    </row>
    <row r="198" spans="1:63" ht="14.25" customHeight="1" x14ac:dyDescent="0.3">
      <c r="A198" s="86"/>
      <c r="B198" s="87"/>
      <c r="C198" s="87"/>
      <c r="D198" s="87"/>
      <c r="E198" s="87"/>
      <c r="F198" s="87"/>
      <c r="G198" s="88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8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186"/>
      <c r="BK198" s="87"/>
    </row>
    <row r="199" spans="1:63" ht="14.25" customHeight="1" x14ac:dyDescent="0.3">
      <c r="A199" s="86"/>
      <c r="B199" s="87"/>
      <c r="C199" s="87"/>
      <c r="D199" s="87"/>
      <c r="E199" s="87"/>
      <c r="F199" s="87"/>
      <c r="G199" s="88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8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186"/>
      <c r="BK199" s="87"/>
    </row>
    <row r="200" spans="1:63" ht="14.25" customHeight="1" x14ac:dyDescent="0.3">
      <c r="A200" s="86"/>
      <c r="B200" s="87"/>
      <c r="C200" s="87"/>
      <c r="D200" s="87"/>
      <c r="E200" s="87"/>
      <c r="F200" s="87"/>
      <c r="G200" s="88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8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186"/>
      <c r="BK200" s="87"/>
    </row>
    <row r="201" spans="1:63" ht="14.25" customHeight="1" x14ac:dyDescent="0.3">
      <c r="A201" s="86"/>
      <c r="B201" s="87"/>
      <c r="C201" s="87"/>
      <c r="D201" s="87"/>
      <c r="E201" s="87"/>
      <c r="F201" s="87"/>
      <c r="G201" s="88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8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186"/>
      <c r="BK201" s="87"/>
    </row>
    <row r="202" spans="1:63" ht="14.25" customHeight="1" x14ac:dyDescent="0.3">
      <c r="A202" s="86"/>
      <c r="B202" s="87"/>
      <c r="C202" s="87"/>
      <c r="D202" s="87"/>
      <c r="E202" s="87"/>
      <c r="F202" s="87"/>
      <c r="G202" s="88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8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186"/>
      <c r="BK202" s="87"/>
    </row>
    <row r="203" spans="1:63" ht="14.25" customHeight="1" x14ac:dyDescent="0.3">
      <c r="A203" s="86"/>
      <c r="B203" s="87"/>
      <c r="C203" s="87"/>
      <c r="D203" s="87"/>
      <c r="E203" s="87"/>
      <c r="F203" s="87"/>
      <c r="G203" s="88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8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186"/>
      <c r="BK203" s="87"/>
    </row>
    <row r="204" spans="1:63" ht="14.25" customHeight="1" x14ac:dyDescent="0.3">
      <c r="A204" s="86"/>
      <c r="B204" s="87"/>
      <c r="C204" s="87"/>
      <c r="D204" s="87"/>
      <c r="E204" s="87"/>
      <c r="F204" s="87"/>
      <c r="G204" s="88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8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186"/>
      <c r="BK204" s="87"/>
    </row>
    <row r="205" spans="1:63" ht="14.25" customHeight="1" x14ac:dyDescent="0.3">
      <c r="A205" s="86"/>
      <c r="B205" s="87"/>
      <c r="C205" s="87"/>
      <c r="D205" s="87"/>
      <c r="E205" s="87"/>
      <c r="F205" s="87"/>
      <c r="G205" s="88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8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186"/>
      <c r="BK205" s="87"/>
    </row>
    <row r="206" spans="1:63" ht="14.25" customHeight="1" x14ac:dyDescent="0.3">
      <c r="A206" s="86"/>
      <c r="B206" s="87"/>
      <c r="C206" s="87"/>
      <c r="D206" s="87"/>
      <c r="E206" s="87"/>
      <c r="F206" s="87"/>
      <c r="G206" s="88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8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186"/>
      <c r="BK206" s="87"/>
    </row>
    <row r="207" spans="1:63" ht="14.25" customHeight="1" x14ac:dyDescent="0.3">
      <c r="A207" s="86"/>
      <c r="B207" s="87"/>
      <c r="C207" s="87"/>
      <c r="D207" s="87"/>
      <c r="E207" s="87"/>
      <c r="F207" s="87"/>
      <c r="G207" s="88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8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186"/>
      <c r="BK207" s="87"/>
    </row>
    <row r="208" spans="1:63" ht="14.25" customHeight="1" x14ac:dyDescent="0.3">
      <c r="A208" s="86"/>
      <c r="B208" s="87"/>
      <c r="C208" s="87"/>
      <c r="D208" s="87"/>
      <c r="E208" s="87"/>
      <c r="F208" s="87"/>
      <c r="G208" s="88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8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186"/>
      <c r="BK208" s="87"/>
    </row>
    <row r="209" spans="1:63" ht="14.25" customHeight="1" x14ac:dyDescent="0.3">
      <c r="A209" s="86"/>
      <c r="B209" s="87"/>
      <c r="C209" s="87"/>
      <c r="D209" s="87"/>
      <c r="E209" s="87"/>
      <c r="F209" s="87"/>
      <c r="G209" s="88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8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186"/>
      <c r="BK209" s="87"/>
    </row>
    <row r="210" spans="1:63" ht="14.25" customHeight="1" x14ac:dyDescent="0.3">
      <c r="A210" s="86"/>
      <c r="B210" s="87"/>
      <c r="C210" s="87"/>
      <c r="D210" s="87"/>
      <c r="E210" s="87"/>
      <c r="F210" s="87"/>
      <c r="G210" s="88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8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186"/>
      <c r="BK210" s="87"/>
    </row>
    <row r="211" spans="1:63" ht="14.25" customHeight="1" x14ac:dyDescent="0.3">
      <c r="A211" s="86"/>
      <c r="B211" s="87"/>
      <c r="C211" s="87"/>
      <c r="D211" s="87"/>
      <c r="E211" s="87"/>
      <c r="F211" s="87"/>
      <c r="G211" s="88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8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186"/>
      <c r="BK211" s="87"/>
    </row>
    <row r="212" spans="1:63" ht="14.25" customHeight="1" x14ac:dyDescent="0.3">
      <c r="A212" s="86"/>
      <c r="B212" s="87"/>
      <c r="C212" s="87"/>
      <c r="D212" s="87"/>
      <c r="E212" s="87"/>
      <c r="F212" s="87"/>
      <c r="G212" s="88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8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186"/>
      <c r="BK212" s="87"/>
    </row>
    <row r="213" spans="1:63" ht="14.25" customHeight="1" x14ac:dyDescent="0.3">
      <c r="A213" s="86"/>
      <c r="B213" s="87"/>
      <c r="C213" s="87"/>
      <c r="D213" s="87"/>
      <c r="E213" s="87"/>
      <c r="F213" s="87"/>
      <c r="G213" s="88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8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186"/>
      <c r="BK213" s="87"/>
    </row>
    <row r="214" spans="1:63" ht="14.25" customHeight="1" x14ac:dyDescent="0.3">
      <c r="A214" s="86"/>
      <c r="B214" s="87"/>
      <c r="C214" s="87"/>
      <c r="D214" s="87"/>
      <c r="E214" s="87"/>
      <c r="F214" s="87"/>
      <c r="G214" s="88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8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186"/>
      <c r="BK214" s="87"/>
    </row>
    <row r="215" spans="1:63" ht="14.25" customHeight="1" x14ac:dyDescent="0.3">
      <c r="A215" s="86"/>
      <c r="B215" s="87"/>
      <c r="C215" s="87"/>
      <c r="D215" s="87"/>
      <c r="E215" s="87"/>
      <c r="F215" s="87"/>
      <c r="G215" s="88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8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186"/>
      <c r="BK215" s="87"/>
    </row>
    <row r="216" spans="1:63" ht="14.25" customHeight="1" x14ac:dyDescent="0.3">
      <c r="A216" s="86"/>
      <c r="B216" s="87"/>
      <c r="C216" s="87"/>
      <c r="D216" s="87"/>
      <c r="E216" s="87"/>
      <c r="F216" s="87"/>
      <c r="G216" s="88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8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186"/>
      <c r="BK216" s="87"/>
    </row>
    <row r="217" spans="1:63" ht="14.25" customHeight="1" x14ac:dyDescent="0.3">
      <c r="A217" s="86"/>
      <c r="B217" s="87"/>
      <c r="C217" s="87"/>
      <c r="D217" s="87"/>
      <c r="E217" s="87"/>
      <c r="F217" s="87"/>
      <c r="G217" s="88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8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186"/>
      <c r="BK217" s="87"/>
    </row>
    <row r="218" spans="1:63" ht="14.25" customHeight="1" x14ac:dyDescent="0.3">
      <c r="A218" s="86"/>
      <c r="B218" s="87"/>
      <c r="C218" s="87"/>
      <c r="D218" s="87"/>
      <c r="E218" s="87"/>
      <c r="F218" s="87"/>
      <c r="G218" s="88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8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186"/>
      <c r="BK218" s="87"/>
    </row>
    <row r="219" spans="1:63" ht="14.25" customHeight="1" x14ac:dyDescent="0.3">
      <c r="A219" s="86"/>
      <c r="B219" s="87"/>
      <c r="C219" s="87"/>
      <c r="D219" s="87"/>
      <c r="E219" s="87"/>
      <c r="F219" s="87"/>
      <c r="G219" s="88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8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186"/>
      <c r="BK219" s="87"/>
    </row>
    <row r="220" spans="1:63" ht="14.25" customHeight="1" x14ac:dyDescent="0.3">
      <c r="A220" s="86"/>
      <c r="B220" s="87"/>
      <c r="C220" s="87"/>
      <c r="D220" s="87"/>
      <c r="E220" s="87"/>
      <c r="F220" s="87"/>
      <c r="G220" s="88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8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186"/>
      <c r="BK220" s="87"/>
    </row>
    <row r="221" spans="1:63" ht="14.25" customHeight="1" x14ac:dyDescent="0.3">
      <c r="A221" s="86"/>
      <c r="B221" s="87"/>
      <c r="C221" s="87"/>
      <c r="D221" s="87"/>
      <c r="E221" s="87"/>
      <c r="F221" s="87"/>
      <c r="G221" s="88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8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186"/>
      <c r="BK221" s="87"/>
    </row>
    <row r="222" spans="1:63" ht="14.25" customHeight="1" x14ac:dyDescent="0.3">
      <c r="A222" s="86"/>
      <c r="B222" s="87"/>
      <c r="C222" s="87"/>
      <c r="D222" s="87"/>
      <c r="E222" s="87"/>
      <c r="F222" s="87"/>
      <c r="G222" s="88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8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186"/>
      <c r="BK222" s="87"/>
    </row>
    <row r="223" spans="1:63" ht="14.25" customHeight="1" x14ac:dyDescent="0.3">
      <c r="A223" s="86"/>
      <c r="B223" s="87"/>
      <c r="C223" s="87"/>
      <c r="D223" s="87"/>
      <c r="E223" s="87"/>
      <c r="F223" s="87"/>
      <c r="G223" s="88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8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186"/>
      <c r="BK223" s="87"/>
    </row>
    <row r="224" spans="1:63" ht="14.25" customHeight="1" x14ac:dyDescent="0.3">
      <c r="A224" s="86"/>
      <c r="B224" s="87"/>
      <c r="C224" s="87"/>
      <c r="D224" s="87"/>
      <c r="E224" s="87"/>
      <c r="F224" s="87"/>
      <c r="G224" s="88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8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186"/>
      <c r="BK224" s="87"/>
    </row>
    <row r="225" spans="1:63" ht="14.25" customHeight="1" x14ac:dyDescent="0.3">
      <c r="A225" s="86"/>
      <c r="B225" s="87"/>
      <c r="C225" s="87"/>
      <c r="D225" s="87"/>
      <c r="E225" s="87"/>
      <c r="F225" s="87"/>
      <c r="G225" s="88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8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186"/>
      <c r="BK225" s="87"/>
    </row>
    <row r="226" spans="1:63" ht="14.25" customHeight="1" x14ac:dyDescent="0.3">
      <c r="A226" s="86"/>
      <c r="B226" s="87"/>
      <c r="C226" s="87"/>
      <c r="D226" s="87"/>
      <c r="E226" s="87"/>
      <c r="F226" s="87"/>
      <c r="G226" s="88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8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186"/>
      <c r="BK226" s="87"/>
    </row>
    <row r="227" spans="1:63" ht="14.25" customHeight="1" x14ac:dyDescent="0.3">
      <c r="A227" s="86"/>
      <c r="B227" s="87"/>
      <c r="C227" s="87"/>
      <c r="D227" s="87"/>
      <c r="E227" s="87"/>
      <c r="F227" s="87"/>
      <c r="G227" s="88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8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186"/>
      <c r="BK227" s="87"/>
    </row>
    <row r="228" spans="1:63" ht="14.25" customHeight="1" x14ac:dyDescent="0.3">
      <c r="A228" s="86"/>
      <c r="B228" s="87"/>
      <c r="C228" s="87"/>
      <c r="D228" s="87"/>
      <c r="E228" s="87"/>
      <c r="F228" s="87"/>
      <c r="G228" s="88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8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186"/>
      <c r="BK228" s="87"/>
    </row>
    <row r="229" spans="1:63" ht="14.25" customHeight="1" x14ac:dyDescent="0.3">
      <c r="A229" s="86"/>
      <c r="B229" s="87"/>
      <c r="C229" s="87"/>
      <c r="D229" s="87"/>
      <c r="E229" s="87"/>
      <c r="F229" s="87"/>
      <c r="G229" s="88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8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186"/>
      <c r="BK229" s="87"/>
    </row>
    <row r="230" spans="1:63" ht="14.25" customHeight="1" x14ac:dyDescent="0.3">
      <c r="A230" s="86"/>
      <c r="B230" s="87"/>
      <c r="C230" s="87"/>
      <c r="D230" s="87"/>
      <c r="E230" s="87"/>
      <c r="F230" s="87"/>
      <c r="G230" s="88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8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186"/>
      <c r="BK230" s="87"/>
    </row>
    <row r="231" spans="1:63" ht="14.25" customHeight="1" x14ac:dyDescent="0.3">
      <c r="A231" s="86"/>
      <c r="B231" s="87"/>
      <c r="C231" s="87"/>
      <c r="D231" s="87"/>
      <c r="E231" s="87"/>
      <c r="F231" s="87"/>
      <c r="G231" s="88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8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186"/>
      <c r="BK231" s="87"/>
    </row>
    <row r="232" spans="1:63" ht="14.25" customHeight="1" x14ac:dyDescent="0.3">
      <c r="A232" s="86"/>
      <c r="B232" s="87"/>
      <c r="C232" s="87"/>
      <c r="D232" s="87"/>
      <c r="E232" s="87"/>
      <c r="F232" s="87"/>
      <c r="G232" s="88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8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186"/>
      <c r="BK232" s="87"/>
    </row>
    <row r="233" spans="1:63" ht="14.25" customHeight="1" x14ac:dyDescent="0.3">
      <c r="A233" s="86"/>
      <c r="B233" s="87"/>
      <c r="C233" s="87"/>
      <c r="D233" s="87"/>
      <c r="E233" s="87"/>
      <c r="F233" s="87"/>
      <c r="G233" s="88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8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186"/>
      <c r="BK233" s="87"/>
    </row>
    <row r="234" spans="1:63" ht="14.25" customHeight="1" x14ac:dyDescent="0.3">
      <c r="A234" s="86"/>
      <c r="B234" s="87"/>
      <c r="C234" s="87"/>
      <c r="D234" s="87"/>
      <c r="E234" s="87"/>
      <c r="F234" s="87"/>
      <c r="G234" s="88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8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186"/>
      <c r="BK234" s="87"/>
    </row>
    <row r="235" spans="1:63" ht="14.25" customHeight="1" x14ac:dyDescent="0.3">
      <c r="A235" s="86"/>
      <c r="B235" s="87"/>
      <c r="C235" s="87"/>
      <c r="D235" s="87"/>
      <c r="E235" s="87"/>
      <c r="F235" s="87"/>
      <c r="G235" s="88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8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186"/>
      <c r="BK235" s="87"/>
    </row>
    <row r="236" spans="1:63" ht="14.25" customHeight="1" x14ac:dyDescent="0.3">
      <c r="A236" s="86"/>
      <c r="B236" s="87"/>
      <c r="C236" s="87"/>
      <c r="D236" s="87"/>
      <c r="E236" s="87"/>
      <c r="F236" s="87"/>
      <c r="G236" s="88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8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186"/>
      <c r="BK236" s="87"/>
    </row>
    <row r="237" spans="1:63" ht="14.25" customHeight="1" x14ac:dyDescent="0.3">
      <c r="A237" s="86"/>
      <c r="B237" s="87"/>
      <c r="C237" s="87"/>
      <c r="D237" s="87"/>
      <c r="E237" s="87"/>
      <c r="F237" s="87"/>
      <c r="G237" s="88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8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186"/>
      <c r="BK237" s="87"/>
    </row>
    <row r="238" spans="1:63" ht="14.25" customHeight="1" x14ac:dyDescent="0.3">
      <c r="A238" s="86"/>
      <c r="B238" s="87"/>
      <c r="C238" s="87"/>
      <c r="D238" s="87"/>
      <c r="E238" s="87"/>
      <c r="F238" s="87"/>
      <c r="G238" s="88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8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186"/>
      <c r="BK238" s="87"/>
    </row>
    <row r="239" spans="1:63" ht="14.25" customHeight="1" x14ac:dyDescent="0.3">
      <c r="A239" s="86"/>
      <c r="B239" s="87"/>
      <c r="C239" s="87"/>
      <c r="D239" s="87"/>
      <c r="E239" s="87"/>
      <c r="F239" s="87"/>
      <c r="G239" s="88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8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186"/>
      <c r="BK239" s="87"/>
    </row>
    <row r="240" spans="1:63" ht="14.25" customHeight="1" x14ac:dyDescent="0.3">
      <c r="A240" s="86"/>
      <c r="B240" s="87"/>
      <c r="C240" s="87"/>
      <c r="D240" s="87"/>
      <c r="E240" s="87"/>
      <c r="F240" s="87"/>
      <c r="G240" s="88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8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186"/>
      <c r="BK240" s="87"/>
    </row>
    <row r="241" spans="1:63" ht="14.25" customHeight="1" x14ac:dyDescent="0.3">
      <c r="A241" s="86"/>
      <c r="B241" s="87"/>
      <c r="C241" s="87"/>
      <c r="D241" s="87"/>
      <c r="E241" s="87"/>
      <c r="F241" s="87"/>
      <c r="G241" s="88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8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186"/>
      <c r="BK241" s="87"/>
    </row>
    <row r="242" spans="1:63" ht="14.25" customHeight="1" x14ac:dyDescent="0.3">
      <c r="A242" s="86"/>
      <c r="B242" s="87"/>
      <c r="C242" s="87"/>
      <c r="D242" s="87"/>
      <c r="E242" s="87"/>
      <c r="F242" s="87"/>
      <c r="G242" s="88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8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186"/>
      <c r="BK242" s="87"/>
    </row>
    <row r="243" spans="1:63" ht="14.25" customHeight="1" x14ac:dyDescent="0.3">
      <c r="A243" s="86"/>
      <c r="B243" s="87"/>
      <c r="C243" s="87"/>
      <c r="D243" s="87"/>
      <c r="E243" s="87"/>
      <c r="F243" s="87"/>
      <c r="G243" s="88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8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186"/>
      <c r="BK243" s="87"/>
    </row>
    <row r="244" spans="1:63" ht="14.25" customHeight="1" x14ac:dyDescent="0.3">
      <c r="A244" s="86"/>
      <c r="B244" s="87"/>
      <c r="C244" s="87"/>
      <c r="D244" s="87"/>
      <c r="E244" s="87"/>
      <c r="F244" s="87"/>
      <c r="G244" s="88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8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186"/>
      <c r="BK244" s="87"/>
    </row>
    <row r="245" spans="1:63" ht="14.25" customHeight="1" x14ac:dyDescent="0.3">
      <c r="A245" s="86"/>
      <c r="B245" s="87"/>
      <c r="C245" s="87"/>
      <c r="D245" s="87"/>
      <c r="E245" s="87"/>
      <c r="F245" s="87"/>
      <c r="G245" s="88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8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186"/>
      <c r="BK245" s="87"/>
    </row>
    <row r="246" spans="1:63" ht="14.25" customHeight="1" x14ac:dyDescent="0.3">
      <c r="A246" s="86"/>
      <c r="B246" s="87"/>
      <c r="C246" s="87"/>
      <c r="D246" s="87"/>
      <c r="E246" s="87"/>
      <c r="F246" s="87"/>
      <c r="G246" s="88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8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186"/>
      <c r="BK246" s="87"/>
    </row>
    <row r="247" spans="1:63" ht="14.25" customHeight="1" x14ac:dyDescent="0.3">
      <c r="A247" s="86"/>
      <c r="B247" s="87"/>
      <c r="C247" s="87"/>
      <c r="D247" s="87"/>
      <c r="E247" s="87"/>
      <c r="F247" s="87"/>
      <c r="G247" s="88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8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186"/>
      <c r="BK247" s="87"/>
    </row>
    <row r="248" spans="1:63" ht="14.25" customHeight="1" x14ac:dyDescent="0.3">
      <c r="A248" s="86"/>
      <c r="B248" s="87"/>
      <c r="C248" s="87"/>
      <c r="D248" s="87"/>
      <c r="E248" s="87"/>
      <c r="F248" s="87"/>
      <c r="G248" s="88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8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186"/>
      <c r="BK248" s="87"/>
    </row>
    <row r="249" spans="1:63" ht="14.25" customHeight="1" x14ac:dyDescent="0.3">
      <c r="A249" s="86"/>
      <c r="B249" s="87"/>
      <c r="C249" s="87"/>
      <c r="D249" s="87"/>
      <c r="E249" s="87"/>
      <c r="F249" s="87"/>
      <c r="G249" s="88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8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186"/>
      <c r="BK249" s="87"/>
    </row>
    <row r="250" spans="1:63" ht="14.25" customHeight="1" x14ac:dyDescent="0.3">
      <c r="A250" s="86"/>
      <c r="B250" s="87"/>
      <c r="C250" s="87"/>
      <c r="D250" s="87"/>
      <c r="E250" s="87"/>
      <c r="F250" s="87"/>
      <c r="G250" s="88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8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186"/>
      <c r="BK250" s="87"/>
    </row>
    <row r="251" spans="1:63" ht="14.25" customHeight="1" x14ac:dyDescent="0.3">
      <c r="A251" s="86"/>
      <c r="B251" s="87"/>
      <c r="C251" s="87"/>
      <c r="D251" s="87"/>
      <c r="E251" s="87"/>
      <c r="F251" s="87"/>
      <c r="G251" s="88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8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186"/>
      <c r="BK251" s="87"/>
    </row>
    <row r="252" spans="1:63" ht="14.25" customHeight="1" x14ac:dyDescent="0.3">
      <c r="A252" s="86"/>
      <c r="B252" s="87"/>
      <c r="C252" s="87"/>
      <c r="D252" s="87"/>
      <c r="E252" s="87"/>
      <c r="F252" s="87"/>
      <c r="G252" s="88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8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186"/>
      <c r="BK252" s="87"/>
    </row>
    <row r="253" spans="1:63" ht="14.25" customHeight="1" x14ac:dyDescent="0.3">
      <c r="A253" s="86"/>
      <c r="B253" s="87"/>
      <c r="C253" s="87"/>
      <c r="D253" s="87"/>
      <c r="E253" s="87"/>
      <c r="F253" s="87"/>
      <c r="G253" s="88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8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186"/>
      <c r="BK253" s="87"/>
    </row>
    <row r="254" spans="1:63" ht="14.25" customHeight="1" x14ac:dyDescent="0.3">
      <c r="A254" s="86"/>
      <c r="B254" s="87"/>
      <c r="C254" s="87"/>
      <c r="D254" s="87"/>
      <c r="E254" s="87"/>
      <c r="F254" s="87"/>
      <c r="G254" s="88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8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186"/>
      <c r="BK254" s="87"/>
    </row>
    <row r="255" spans="1:63" ht="14.25" customHeight="1" x14ac:dyDescent="0.3">
      <c r="A255" s="86"/>
      <c r="B255" s="87"/>
      <c r="C255" s="87"/>
      <c r="D255" s="87"/>
      <c r="E255" s="87"/>
      <c r="F255" s="87"/>
      <c r="G255" s="88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8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186"/>
      <c r="BK255" s="87"/>
    </row>
    <row r="256" spans="1:63" ht="14.25" customHeight="1" x14ac:dyDescent="0.3">
      <c r="A256" s="86"/>
      <c r="B256" s="87"/>
      <c r="C256" s="87"/>
      <c r="D256" s="87"/>
      <c r="E256" s="87"/>
      <c r="F256" s="87"/>
      <c r="G256" s="88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8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186"/>
      <c r="BK256" s="87"/>
    </row>
    <row r="257" spans="1:63" ht="14.25" customHeight="1" x14ac:dyDescent="0.3">
      <c r="A257" s="86"/>
      <c r="B257" s="87"/>
      <c r="C257" s="87"/>
      <c r="D257" s="87"/>
      <c r="E257" s="87"/>
      <c r="F257" s="87"/>
      <c r="G257" s="88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8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186"/>
      <c r="BK257" s="87"/>
    </row>
    <row r="258" spans="1:63" ht="14.25" customHeight="1" x14ac:dyDescent="0.3">
      <c r="A258" s="86"/>
      <c r="B258" s="87"/>
      <c r="C258" s="87"/>
      <c r="D258" s="87"/>
      <c r="E258" s="87"/>
      <c r="F258" s="87"/>
      <c r="G258" s="88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8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186"/>
      <c r="BK258" s="87"/>
    </row>
    <row r="259" spans="1:63" ht="14.25" customHeight="1" x14ac:dyDescent="0.3">
      <c r="A259" s="86"/>
      <c r="B259" s="87"/>
      <c r="C259" s="87"/>
      <c r="D259" s="87"/>
      <c r="E259" s="87"/>
      <c r="F259" s="87"/>
      <c r="G259" s="88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8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186"/>
      <c r="BK259" s="87"/>
    </row>
    <row r="260" spans="1:63" ht="14.25" customHeight="1" x14ac:dyDescent="0.3">
      <c r="A260" s="86"/>
      <c r="B260" s="87"/>
      <c r="C260" s="87"/>
      <c r="D260" s="87"/>
      <c r="E260" s="87"/>
      <c r="F260" s="87"/>
      <c r="G260" s="88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8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186"/>
      <c r="BK260" s="87"/>
    </row>
    <row r="261" spans="1:63" ht="14.25" customHeight="1" x14ac:dyDescent="0.3">
      <c r="A261" s="86"/>
      <c r="B261" s="87"/>
      <c r="C261" s="87"/>
      <c r="D261" s="87"/>
      <c r="E261" s="87"/>
      <c r="F261" s="87"/>
      <c r="G261" s="88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8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186"/>
      <c r="BK261" s="87"/>
    </row>
    <row r="262" spans="1:63" ht="15.75" customHeight="1" x14ac:dyDescent="0.3"/>
    <row r="263" spans="1:63" ht="15.75" customHeight="1" x14ac:dyDescent="0.3"/>
    <row r="264" spans="1:63" ht="15.75" customHeight="1" x14ac:dyDescent="0.3"/>
    <row r="265" spans="1:63" ht="15.75" customHeight="1" x14ac:dyDescent="0.3"/>
    <row r="266" spans="1:63" ht="15.75" customHeight="1" x14ac:dyDescent="0.3"/>
    <row r="267" spans="1:63" ht="15.75" customHeight="1" x14ac:dyDescent="0.3"/>
    <row r="268" spans="1:63" ht="15.75" customHeight="1" x14ac:dyDescent="0.3"/>
    <row r="269" spans="1:63" ht="15.75" customHeight="1" x14ac:dyDescent="0.3"/>
    <row r="270" spans="1:63" ht="15.75" customHeight="1" x14ac:dyDescent="0.3"/>
    <row r="271" spans="1:63" ht="15.75" customHeight="1" x14ac:dyDescent="0.3"/>
    <row r="272" spans="1:6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7">
    <mergeCell ref="BJ11:BK12"/>
    <mergeCell ref="A11:A15"/>
    <mergeCell ref="B11:B15"/>
    <mergeCell ref="I11:R11"/>
    <mergeCell ref="S11:AQ11"/>
    <mergeCell ref="AR11:AR14"/>
    <mergeCell ref="AQ12:AQ14"/>
    <mergeCell ref="AQ59:AW59"/>
    <mergeCell ref="AQ60:AW60"/>
    <mergeCell ref="AQ61:AW61"/>
    <mergeCell ref="I1:O1"/>
    <mergeCell ref="AC1:AO1"/>
    <mergeCell ref="D60:E60"/>
    <mergeCell ref="O12:Q12"/>
    <mergeCell ref="R12:R14"/>
    <mergeCell ref="S12:V12"/>
    <mergeCell ref="W12:Z12"/>
    <mergeCell ref="AT11:AV12"/>
    <mergeCell ref="AX11:AZ12"/>
    <mergeCell ref="BB11:BD12"/>
    <mergeCell ref="BF11:BH12"/>
    <mergeCell ref="I12:K12"/>
    <mergeCell ref="L12:N12"/>
    <mergeCell ref="AA12:AD12"/>
    <mergeCell ref="AE12:AH12"/>
    <mergeCell ref="AI12:AK12"/>
    <mergeCell ref="AM12:AP12"/>
  </mergeCell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000"/>
  <sheetViews>
    <sheetView tabSelected="1" topLeftCell="AV7" workbookViewId="0">
      <selection activeCell="BL14" sqref="BL14"/>
    </sheetView>
  </sheetViews>
  <sheetFormatPr defaultColWidth="14.44140625" defaultRowHeight="15" customHeight="1" x14ac:dyDescent="0.3"/>
  <cols>
    <col min="1" max="1" width="20.77734375" customWidth="1"/>
    <col min="2" max="2" width="27" customWidth="1"/>
    <col min="3" max="3" width="8.6640625" customWidth="1"/>
    <col min="4" max="4" width="4.44140625" hidden="1" customWidth="1"/>
    <col min="5" max="5" width="4.109375" hidden="1" customWidth="1"/>
    <col min="6" max="6" width="3" hidden="1" customWidth="1"/>
    <col min="7" max="7" width="7.88671875" customWidth="1"/>
    <col min="8" max="8" width="9.88671875" customWidth="1"/>
    <col min="9" max="9" width="8.33203125" customWidth="1"/>
    <col min="10" max="10" width="4.44140625" customWidth="1"/>
    <col min="11" max="11" width="8.33203125" customWidth="1"/>
    <col min="12" max="12" width="6.109375" customWidth="1"/>
    <col min="13" max="13" width="4.5546875" customWidth="1"/>
    <col min="14" max="14" width="6.109375" customWidth="1"/>
    <col min="15" max="15" width="6" customWidth="1"/>
    <col min="16" max="42" width="5.5546875" customWidth="1"/>
    <col min="43" max="43" width="5.109375" customWidth="1"/>
    <col min="44" max="57" width="12.5546875" customWidth="1"/>
    <col min="58" max="59" width="7.109375" customWidth="1"/>
    <col min="60" max="60" width="6.88671875" customWidth="1"/>
    <col min="61" max="64" width="12.5546875" customWidth="1"/>
  </cols>
  <sheetData>
    <row r="1" spans="1:64" ht="21.75" customHeight="1" x14ac:dyDescent="0.3">
      <c r="A1" s="1" t="s">
        <v>0</v>
      </c>
      <c r="B1" s="2" t="s">
        <v>1</v>
      </c>
      <c r="C1" s="1"/>
      <c r="D1" s="2"/>
      <c r="E1" s="2"/>
      <c r="F1" s="2"/>
      <c r="G1" s="3"/>
      <c r="H1" s="89"/>
      <c r="I1" s="169" t="s">
        <v>2</v>
      </c>
      <c r="J1" s="170"/>
      <c r="K1" s="170"/>
      <c r="L1" s="170"/>
      <c r="M1" s="170"/>
      <c r="N1" s="170"/>
      <c r="O1" s="171"/>
      <c r="P1" s="2"/>
      <c r="Q1" s="5"/>
      <c r="R1" s="6"/>
      <c r="S1" s="2"/>
      <c r="T1" s="2"/>
      <c r="U1" s="2"/>
      <c r="V1" s="2"/>
      <c r="W1" s="2"/>
      <c r="X1" s="2"/>
      <c r="Y1" s="2"/>
      <c r="Z1" s="2"/>
      <c r="AA1" s="2"/>
      <c r="AB1" s="4"/>
      <c r="AC1" s="169" t="s">
        <v>3</v>
      </c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1"/>
      <c r="AP1" s="2"/>
      <c r="AQ1" s="2"/>
      <c r="AR1" s="2"/>
      <c r="AS1" s="2"/>
      <c r="AT1" s="2"/>
      <c r="AU1" s="2"/>
      <c r="AV1" s="2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2"/>
      <c r="BJ1" s="2"/>
      <c r="BK1" s="2"/>
      <c r="BL1" s="2"/>
    </row>
    <row r="2" spans="1:64" ht="30" customHeight="1" x14ac:dyDescent="0.3">
      <c r="A2" s="1" t="s">
        <v>4</v>
      </c>
      <c r="B2" s="2" t="s">
        <v>5</v>
      </c>
      <c r="C2" s="1"/>
      <c r="D2" s="2"/>
      <c r="E2" s="2"/>
      <c r="F2" s="2"/>
      <c r="G2" s="3"/>
      <c r="H2" s="89"/>
      <c r="I2" s="8"/>
      <c r="J2" s="8" t="s">
        <v>6</v>
      </c>
      <c r="K2" s="9" t="s">
        <v>146</v>
      </c>
      <c r="L2" s="8" t="s">
        <v>8</v>
      </c>
      <c r="M2" s="8" t="s">
        <v>9</v>
      </c>
      <c r="N2" s="8" t="s">
        <v>10</v>
      </c>
      <c r="O2" s="8" t="s">
        <v>11</v>
      </c>
      <c r="P2" s="4"/>
      <c r="Q2" s="9" t="s">
        <v>147</v>
      </c>
      <c r="R2" s="8" t="s">
        <v>10</v>
      </c>
      <c r="S2" s="2"/>
      <c r="T2" s="2"/>
      <c r="U2" s="2"/>
      <c r="V2" s="2"/>
      <c r="W2" s="2"/>
      <c r="X2" s="2"/>
      <c r="Y2" s="2"/>
      <c r="Z2" s="2"/>
      <c r="AA2" s="2"/>
      <c r="AB2" s="4"/>
      <c r="AC2" s="8"/>
      <c r="AD2" s="8" t="s">
        <v>13</v>
      </c>
      <c r="AE2" s="8" t="s">
        <v>14</v>
      </c>
      <c r="AF2" s="8" t="s">
        <v>15</v>
      </c>
      <c r="AG2" s="8" t="s">
        <v>16</v>
      </c>
      <c r="AH2" s="10" t="s">
        <v>17</v>
      </c>
      <c r="AI2" s="10" t="s">
        <v>18</v>
      </c>
      <c r="AJ2" s="10" t="s">
        <v>19</v>
      </c>
      <c r="AK2" s="8" t="s">
        <v>20</v>
      </c>
      <c r="AL2" s="8" t="s">
        <v>21</v>
      </c>
      <c r="AM2" s="8" t="s">
        <v>22</v>
      </c>
      <c r="AN2" s="8" t="s">
        <v>23</v>
      </c>
      <c r="AO2" s="8" t="s">
        <v>24</v>
      </c>
      <c r="AP2" s="2"/>
      <c r="AQ2" s="2"/>
      <c r="AR2" s="2"/>
      <c r="AS2" s="2"/>
      <c r="AT2" s="2"/>
      <c r="AU2" s="2"/>
      <c r="AV2" s="2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2"/>
      <c r="BJ2" s="2"/>
      <c r="BK2" s="2"/>
      <c r="BL2" s="2"/>
    </row>
    <row r="3" spans="1:64" ht="14.25" customHeight="1" x14ac:dyDescent="0.3">
      <c r="A3" s="1" t="s">
        <v>25</v>
      </c>
      <c r="B3" s="2" t="s">
        <v>148</v>
      </c>
      <c r="C3" s="1"/>
      <c r="D3" s="2"/>
      <c r="E3" s="2"/>
      <c r="F3" s="2"/>
      <c r="G3" s="3"/>
      <c r="H3" s="89"/>
      <c r="I3" s="8" t="s">
        <v>27</v>
      </c>
      <c r="J3" s="8">
        <v>10</v>
      </c>
      <c r="K3" s="8"/>
      <c r="L3" s="8">
        <v>0</v>
      </c>
      <c r="M3" s="8">
        <v>12</v>
      </c>
      <c r="N3" s="8">
        <f t="shared" ref="N3:N5" si="0">SUM(J3:M3)</f>
        <v>22</v>
      </c>
      <c r="O3" s="10">
        <f t="shared" ref="O3:O5" si="1">N3/N$8</f>
        <v>0.16923076923076924</v>
      </c>
      <c r="P3" s="4"/>
      <c r="Q3" s="11">
        <f t="shared" ref="Q3:Q5" si="2">(M3*66.67)/100</f>
        <v>8.0003999999999991</v>
      </c>
      <c r="R3" s="11">
        <f t="shared" ref="R3:R5" si="3">(J3+K3+L3+Q3)</f>
        <v>18.000399999999999</v>
      </c>
      <c r="S3" s="2"/>
      <c r="T3" s="2"/>
      <c r="U3" s="2"/>
      <c r="V3" s="2"/>
      <c r="W3" s="2"/>
      <c r="X3" s="2"/>
      <c r="Y3" s="2"/>
      <c r="Z3" s="2"/>
      <c r="AA3" s="2"/>
      <c r="AB3" s="4"/>
      <c r="AC3" s="8" t="s">
        <v>27</v>
      </c>
      <c r="AD3" s="8" t="s">
        <v>28</v>
      </c>
      <c r="AE3" s="8"/>
      <c r="AF3" s="8"/>
      <c r="AG3" s="8"/>
      <c r="AH3" s="10"/>
      <c r="AI3" s="10"/>
      <c r="AJ3" s="10"/>
      <c r="AK3" s="8"/>
      <c r="AL3" s="8"/>
      <c r="AM3" s="8"/>
      <c r="AN3" s="8"/>
      <c r="AO3" s="8"/>
      <c r="AP3" s="2"/>
      <c r="AQ3" s="2"/>
      <c r="AR3" s="2"/>
      <c r="AS3" s="2"/>
      <c r="AT3" s="2"/>
      <c r="AU3" s="2"/>
      <c r="AV3" s="2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"/>
      <c r="BJ3" s="2"/>
      <c r="BK3" s="2"/>
      <c r="BL3" s="2"/>
    </row>
    <row r="4" spans="1:64" ht="14.25" customHeight="1" x14ac:dyDescent="0.3">
      <c r="A4" s="1" t="s">
        <v>29</v>
      </c>
      <c r="B4" s="2" t="s">
        <v>149</v>
      </c>
      <c r="C4" s="1"/>
      <c r="D4" s="2"/>
      <c r="E4" s="2"/>
      <c r="F4" s="2"/>
      <c r="G4" s="3"/>
      <c r="H4" s="89"/>
      <c r="I4" s="8" t="s">
        <v>31</v>
      </c>
      <c r="J4" s="8">
        <v>10</v>
      </c>
      <c r="K4" s="8"/>
      <c r="L4" s="8">
        <v>12</v>
      </c>
      <c r="M4" s="8"/>
      <c r="N4" s="8">
        <f t="shared" si="0"/>
        <v>22</v>
      </c>
      <c r="O4" s="10">
        <f t="shared" si="1"/>
        <v>0.16923076923076924</v>
      </c>
      <c r="P4" s="4"/>
      <c r="Q4" s="11">
        <f t="shared" si="2"/>
        <v>0</v>
      </c>
      <c r="R4" s="11">
        <f t="shared" si="3"/>
        <v>22</v>
      </c>
      <c r="S4" s="2"/>
      <c r="T4" s="2"/>
      <c r="U4" s="2"/>
      <c r="V4" s="2"/>
      <c r="W4" s="2"/>
      <c r="X4" s="2"/>
      <c r="Y4" s="2"/>
      <c r="Z4" s="2"/>
      <c r="AA4" s="2"/>
      <c r="AB4" s="4"/>
      <c r="AC4" s="8" t="s">
        <v>31</v>
      </c>
      <c r="AD4" s="8"/>
      <c r="AE4" s="8"/>
      <c r="AF4" s="8" t="s">
        <v>28</v>
      </c>
      <c r="AG4" s="8"/>
      <c r="AH4" s="10"/>
      <c r="AI4" s="10"/>
      <c r="AJ4" s="10"/>
      <c r="AK4" s="8"/>
      <c r="AL4" s="8"/>
      <c r="AM4" s="8"/>
      <c r="AN4" s="8"/>
      <c r="AO4" s="8"/>
      <c r="AP4" s="2"/>
      <c r="AQ4" s="2"/>
      <c r="AR4" s="2"/>
      <c r="AS4" s="2"/>
      <c r="AT4" s="2"/>
      <c r="AU4" s="2"/>
      <c r="AV4" s="2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2"/>
      <c r="BJ4" s="2"/>
      <c r="BK4" s="2"/>
      <c r="BL4" s="2"/>
    </row>
    <row r="5" spans="1:64" ht="14.25" customHeight="1" x14ac:dyDescent="0.3">
      <c r="A5" s="1" t="s">
        <v>32</v>
      </c>
      <c r="B5" s="2">
        <v>42</v>
      </c>
      <c r="C5" s="1"/>
      <c r="D5" s="2"/>
      <c r="E5" s="2"/>
      <c r="F5" s="2"/>
      <c r="G5" s="3"/>
      <c r="H5" s="89"/>
      <c r="I5" s="8" t="s">
        <v>33</v>
      </c>
      <c r="J5" s="8">
        <v>10</v>
      </c>
      <c r="K5" s="8">
        <v>10</v>
      </c>
      <c r="L5" s="8">
        <v>18</v>
      </c>
      <c r="M5" s="8">
        <v>48</v>
      </c>
      <c r="N5" s="8">
        <f t="shared" si="0"/>
        <v>86</v>
      </c>
      <c r="O5" s="10">
        <f t="shared" si="1"/>
        <v>0.66153846153846152</v>
      </c>
      <c r="P5" s="4"/>
      <c r="Q5" s="11">
        <f t="shared" si="2"/>
        <v>32.001599999999996</v>
      </c>
      <c r="R5" s="11">
        <f t="shared" si="3"/>
        <v>70.001599999999996</v>
      </c>
      <c r="S5" s="2"/>
      <c r="T5" s="2"/>
      <c r="U5" s="2"/>
      <c r="V5" s="2"/>
      <c r="W5" s="2"/>
      <c r="X5" s="2"/>
      <c r="Y5" s="2"/>
      <c r="Z5" s="2"/>
      <c r="AA5" s="2"/>
      <c r="AB5" s="4"/>
      <c r="AC5" s="8" t="s">
        <v>33</v>
      </c>
      <c r="AD5" s="8"/>
      <c r="AE5" s="8"/>
      <c r="AF5" s="8" t="s">
        <v>28</v>
      </c>
      <c r="AG5" s="8"/>
      <c r="AH5" s="10"/>
      <c r="AI5" s="10"/>
      <c r="AJ5" s="10"/>
      <c r="AK5" s="8"/>
      <c r="AL5" s="8"/>
      <c r="AM5" s="8"/>
      <c r="AN5" s="8"/>
      <c r="AO5" s="8"/>
      <c r="AP5" s="2"/>
      <c r="AQ5" s="2"/>
      <c r="AR5" s="2"/>
      <c r="AS5" s="2"/>
      <c r="AT5" s="2"/>
      <c r="AU5" s="2"/>
      <c r="AV5" s="2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2"/>
      <c r="BJ5" s="2"/>
      <c r="BK5" s="2"/>
      <c r="BL5" s="2"/>
    </row>
    <row r="6" spans="1:64" ht="14.25" customHeight="1" x14ac:dyDescent="0.3">
      <c r="A6" s="1"/>
      <c r="B6" s="7"/>
      <c r="C6" s="1"/>
      <c r="D6" s="2"/>
      <c r="E6" s="2"/>
      <c r="F6" s="2"/>
      <c r="G6" s="3"/>
      <c r="H6" s="89"/>
      <c r="I6" s="8"/>
      <c r="J6" s="8"/>
      <c r="K6" s="8"/>
      <c r="L6" s="8"/>
      <c r="M6" s="8"/>
      <c r="N6" s="8"/>
      <c r="O6" s="10"/>
      <c r="P6" s="4"/>
      <c r="Q6" s="11"/>
      <c r="R6" s="11"/>
      <c r="S6" s="2"/>
      <c r="T6" s="2"/>
      <c r="U6" s="2"/>
      <c r="V6" s="2"/>
      <c r="W6" s="2"/>
      <c r="X6" s="2"/>
      <c r="Y6" s="2"/>
      <c r="Z6" s="2"/>
      <c r="AA6" s="2"/>
      <c r="AB6" s="4"/>
      <c r="AC6" s="8"/>
      <c r="AD6" s="8"/>
      <c r="AE6" s="8"/>
      <c r="AF6" s="8"/>
      <c r="AG6" s="8"/>
      <c r="AH6" s="10"/>
      <c r="AI6" s="10"/>
      <c r="AJ6" s="10"/>
      <c r="AK6" s="8"/>
      <c r="AL6" s="8"/>
      <c r="AM6" s="8"/>
      <c r="AN6" s="8"/>
      <c r="AO6" s="8"/>
      <c r="AP6" s="2"/>
      <c r="AQ6" s="2"/>
      <c r="AR6" s="2"/>
      <c r="AS6" s="2"/>
      <c r="AT6" s="2"/>
      <c r="AU6" s="2"/>
      <c r="AV6" s="2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2"/>
      <c r="BJ6" s="2"/>
      <c r="BK6" s="2"/>
      <c r="BL6" s="2"/>
    </row>
    <row r="7" spans="1:64" ht="14.25" customHeight="1" x14ac:dyDescent="0.3">
      <c r="A7" s="1"/>
      <c r="B7" s="7"/>
      <c r="C7" s="1"/>
      <c r="D7" s="2"/>
      <c r="E7" s="2"/>
      <c r="F7" s="2"/>
      <c r="G7" s="3"/>
      <c r="H7" s="89"/>
      <c r="I7" s="8"/>
      <c r="J7" s="8"/>
      <c r="K7" s="8"/>
      <c r="L7" s="8"/>
      <c r="M7" s="8"/>
      <c r="N7" s="8"/>
      <c r="O7" s="10"/>
      <c r="P7" s="4"/>
      <c r="Q7" s="11"/>
      <c r="R7" s="11"/>
      <c r="S7" s="2"/>
      <c r="T7" s="2"/>
      <c r="U7" s="2"/>
      <c r="V7" s="2"/>
      <c r="W7" s="2"/>
      <c r="X7" s="2"/>
      <c r="Y7" s="2"/>
      <c r="Z7" s="2"/>
      <c r="AA7" s="2"/>
      <c r="AB7" s="4"/>
      <c r="AC7" s="10"/>
      <c r="AD7" s="8"/>
      <c r="AE7" s="8"/>
      <c r="AF7" s="8"/>
      <c r="AG7" s="8"/>
      <c r="AH7" s="10"/>
      <c r="AI7" s="10"/>
      <c r="AJ7" s="10"/>
      <c r="AK7" s="8"/>
      <c r="AL7" s="8"/>
      <c r="AM7" s="8"/>
      <c r="AN7" s="8"/>
      <c r="AO7" s="8"/>
      <c r="AP7" s="2"/>
      <c r="AQ7" s="2"/>
      <c r="AR7" s="2"/>
      <c r="AS7" s="2"/>
      <c r="AT7" s="2"/>
      <c r="AU7" s="2"/>
      <c r="AV7" s="2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2"/>
      <c r="BJ7" s="2"/>
      <c r="BK7" s="2"/>
      <c r="BL7" s="2"/>
    </row>
    <row r="8" spans="1:64" ht="14.25" customHeight="1" x14ac:dyDescent="0.3">
      <c r="A8" s="1"/>
      <c r="B8" s="2"/>
      <c r="C8" s="1"/>
      <c r="D8" s="2"/>
      <c r="E8" s="2"/>
      <c r="F8" s="2"/>
      <c r="G8" s="3"/>
      <c r="H8" s="89"/>
      <c r="I8" s="8"/>
      <c r="J8" s="8"/>
      <c r="K8" s="8"/>
      <c r="L8" s="8"/>
      <c r="M8" s="8"/>
      <c r="N8" s="8">
        <f>SUM(N3:N6)</f>
        <v>130</v>
      </c>
      <c r="O8" s="10">
        <f>SUM(O3:O5)</f>
        <v>1</v>
      </c>
      <c r="P8" s="4"/>
      <c r="Q8" s="8"/>
      <c r="R8" s="8"/>
      <c r="S8" s="2"/>
      <c r="T8" s="2"/>
      <c r="U8" s="2"/>
      <c r="V8" s="2"/>
      <c r="W8" s="2"/>
      <c r="X8" s="2"/>
      <c r="Y8" s="2"/>
      <c r="Z8" s="2"/>
      <c r="AA8" s="2"/>
      <c r="AB8" s="4"/>
      <c r="AC8" s="10"/>
      <c r="AD8" s="10"/>
      <c r="AE8" s="10"/>
      <c r="AF8" s="8"/>
      <c r="AG8" s="8"/>
      <c r="AH8" s="8"/>
      <c r="AI8" s="8"/>
      <c r="AJ8" s="8"/>
      <c r="AK8" s="8"/>
      <c r="AL8" s="8"/>
      <c r="AM8" s="8"/>
      <c r="AN8" s="8"/>
      <c r="AO8" s="8"/>
      <c r="AP8" s="2"/>
      <c r="AQ8" s="2"/>
      <c r="AR8" s="2"/>
      <c r="AS8" s="2"/>
      <c r="AT8" s="2"/>
      <c r="AU8" s="2"/>
      <c r="AV8" s="2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2"/>
      <c r="BJ8" s="2"/>
      <c r="BK8" s="2"/>
      <c r="BL8" s="2"/>
    </row>
    <row r="9" spans="1:64" ht="14.25" customHeight="1" x14ac:dyDescent="0.3">
      <c r="A9" s="1"/>
      <c r="B9" s="2"/>
      <c r="C9" s="1"/>
      <c r="D9" s="2"/>
      <c r="E9" s="2"/>
      <c r="F9" s="2"/>
      <c r="G9" s="3"/>
      <c r="H9" s="90"/>
      <c r="I9" s="2"/>
      <c r="J9" s="2"/>
      <c r="K9" s="2"/>
      <c r="L9" s="2"/>
      <c r="M9" s="2"/>
      <c r="N9" s="2"/>
      <c r="O9" s="2"/>
      <c r="P9" s="2"/>
      <c r="Q9" s="2"/>
      <c r="R9" s="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7"/>
      <c r="AE9" s="7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2"/>
      <c r="BJ9" s="2"/>
      <c r="BK9" s="2"/>
      <c r="BL9" s="2"/>
    </row>
    <row r="10" spans="1:64" ht="14.25" customHeight="1" x14ac:dyDescent="0.3">
      <c r="A10" s="12"/>
      <c r="B10" s="5"/>
      <c r="C10" s="12"/>
      <c r="D10" s="5"/>
      <c r="E10" s="5"/>
      <c r="F10" s="5"/>
      <c r="G10" s="6"/>
      <c r="H10" s="91"/>
      <c r="I10" s="5"/>
      <c r="J10" s="5"/>
      <c r="K10" s="5"/>
      <c r="L10" s="5"/>
      <c r="M10" s="5"/>
      <c r="N10" s="5"/>
      <c r="O10" s="5"/>
      <c r="P10" s="5"/>
      <c r="Q10" s="5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2"/>
      <c r="AT10" s="5"/>
      <c r="AU10" s="5"/>
      <c r="AV10" s="5"/>
      <c r="AW10" s="7"/>
      <c r="AX10" s="13"/>
      <c r="AY10" s="13"/>
      <c r="AZ10" s="13"/>
      <c r="BA10" s="7"/>
      <c r="BB10" s="13"/>
      <c r="BC10" s="13"/>
      <c r="BD10" s="13"/>
      <c r="BE10" s="7"/>
      <c r="BF10" s="189"/>
      <c r="BG10" s="189"/>
      <c r="BH10" s="189"/>
      <c r="BI10" s="2"/>
      <c r="BJ10" s="2"/>
      <c r="BK10" s="2"/>
      <c r="BL10" s="2"/>
    </row>
    <row r="11" spans="1:64" ht="14.25" customHeight="1" x14ac:dyDescent="0.3">
      <c r="A11" s="172" t="s">
        <v>34</v>
      </c>
      <c r="B11" s="175" t="s">
        <v>35</v>
      </c>
      <c r="C11" s="92" t="s">
        <v>36</v>
      </c>
      <c r="D11" s="14" t="s">
        <v>37</v>
      </c>
      <c r="E11" s="14" t="s">
        <v>38</v>
      </c>
      <c r="F11" s="14" t="s">
        <v>39</v>
      </c>
      <c r="G11" s="14" t="s">
        <v>40</v>
      </c>
      <c r="H11" s="93" t="s">
        <v>7</v>
      </c>
      <c r="I11" s="176" t="s">
        <v>41</v>
      </c>
      <c r="J11" s="170"/>
      <c r="K11" s="170"/>
      <c r="L11" s="170"/>
      <c r="M11" s="170"/>
      <c r="N11" s="170"/>
      <c r="O11" s="170"/>
      <c r="P11" s="170"/>
      <c r="Q11" s="170"/>
      <c r="R11" s="171"/>
      <c r="S11" s="176" t="s">
        <v>9</v>
      </c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1"/>
      <c r="AR11" s="177" t="s">
        <v>10</v>
      </c>
      <c r="AS11" s="4"/>
      <c r="AT11" s="159" t="s">
        <v>42</v>
      </c>
      <c r="AU11" s="160"/>
      <c r="AV11" s="160"/>
      <c r="AW11" s="15"/>
      <c r="AX11" s="159" t="s">
        <v>42</v>
      </c>
      <c r="AY11" s="160"/>
      <c r="AZ11" s="160"/>
      <c r="BA11" s="15"/>
      <c r="BB11" s="159" t="s">
        <v>42</v>
      </c>
      <c r="BC11" s="160"/>
      <c r="BD11" s="160"/>
      <c r="BE11" s="189"/>
      <c r="BF11" s="190" t="s">
        <v>42</v>
      </c>
      <c r="BG11" s="191"/>
      <c r="BH11" s="191"/>
      <c r="BI11" s="7"/>
      <c r="BJ11" s="178" t="s">
        <v>235</v>
      </c>
      <c r="BK11" s="198"/>
      <c r="BL11" s="2"/>
    </row>
    <row r="12" spans="1:64" ht="14.25" customHeight="1" x14ac:dyDescent="0.3">
      <c r="A12" s="173"/>
      <c r="B12" s="167"/>
      <c r="C12" s="94"/>
      <c r="D12" s="8"/>
      <c r="E12" s="8"/>
      <c r="F12" s="8"/>
      <c r="G12" s="16"/>
      <c r="H12" s="95"/>
      <c r="I12" s="162" t="s">
        <v>43</v>
      </c>
      <c r="J12" s="161"/>
      <c r="K12" s="163"/>
      <c r="L12" s="162" t="s">
        <v>44</v>
      </c>
      <c r="M12" s="161"/>
      <c r="N12" s="163"/>
      <c r="O12" s="162" t="s">
        <v>45</v>
      </c>
      <c r="P12" s="161"/>
      <c r="Q12" s="163"/>
      <c r="R12" s="166" t="s">
        <v>46</v>
      </c>
      <c r="S12" s="162" t="s">
        <v>43</v>
      </c>
      <c r="T12" s="161"/>
      <c r="U12" s="161"/>
      <c r="V12" s="163"/>
      <c r="W12" s="162" t="s">
        <v>44</v>
      </c>
      <c r="X12" s="161"/>
      <c r="Y12" s="161"/>
      <c r="Z12" s="163"/>
      <c r="AA12" s="162" t="s">
        <v>45</v>
      </c>
      <c r="AB12" s="161"/>
      <c r="AC12" s="161"/>
      <c r="AD12" s="163"/>
      <c r="AE12" s="162" t="s">
        <v>47</v>
      </c>
      <c r="AF12" s="161"/>
      <c r="AG12" s="161"/>
      <c r="AH12" s="163"/>
      <c r="AI12" s="162" t="s">
        <v>48</v>
      </c>
      <c r="AJ12" s="161"/>
      <c r="AK12" s="161"/>
      <c r="AL12" s="6"/>
      <c r="AM12" s="162" t="s">
        <v>49</v>
      </c>
      <c r="AN12" s="161"/>
      <c r="AO12" s="161"/>
      <c r="AP12" s="163"/>
      <c r="AQ12" s="166" t="s">
        <v>50</v>
      </c>
      <c r="AR12" s="167"/>
      <c r="AS12" s="4"/>
      <c r="AT12" s="161"/>
      <c r="AU12" s="161"/>
      <c r="AV12" s="161"/>
      <c r="AW12" s="15"/>
      <c r="AX12" s="161"/>
      <c r="AY12" s="161"/>
      <c r="AZ12" s="161"/>
      <c r="BA12" s="15"/>
      <c r="BB12" s="161"/>
      <c r="BC12" s="161"/>
      <c r="BD12" s="161"/>
      <c r="BE12" s="189"/>
      <c r="BF12" s="191"/>
      <c r="BG12" s="191"/>
      <c r="BH12" s="191"/>
      <c r="BI12" s="7"/>
      <c r="BJ12" s="199"/>
      <c r="BK12" s="200"/>
      <c r="BL12" s="2"/>
    </row>
    <row r="13" spans="1:64" ht="14.25" customHeight="1" x14ac:dyDescent="0.3">
      <c r="A13" s="173"/>
      <c r="B13" s="167"/>
      <c r="C13" s="94"/>
      <c r="D13" s="8"/>
      <c r="E13" s="8"/>
      <c r="F13" s="8"/>
      <c r="G13" s="16"/>
      <c r="H13" s="95"/>
      <c r="I13" s="8" t="s">
        <v>51</v>
      </c>
      <c r="J13" s="8" t="s">
        <v>52</v>
      </c>
      <c r="K13" s="8" t="s">
        <v>53</v>
      </c>
      <c r="L13" s="8" t="s">
        <v>51</v>
      </c>
      <c r="M13" s="8" t="s">
        <v>52</v>
      </c>
      <c r="N13" s="8" t="s">
        <v>53</v>
      </c>
      <c r="O13" s="8" t="s">
        <v>51</v>
      </c>
      <c r="P13" s="8" t="s">
        <v>52</v>
      </c>
      <c r="Q13" s="8" t="s">
        <v>53</v>
      </c>
      <c r="R13" s="167"/>
      <c r="S13" s="8" t="s">
        <v>51</v>
      </c>
      <c r="T13" s="8" t="s">
        <v>52</v>
      </c>
      <c r="U13" s="8" t="s">
        <v>53</v>
      </c>
      <c r="V13" s="8" t="s">
        <v>54</v>
      </c>
      <c r="W13" s="8" t="s">
        <v>51</v>
      </c>
      <c r="X13" s="8" t="s">
        <v>52</v>
      </c>
      <c r="Y13" s="8" t="s">
        <v>53</v>
      </c>
      <c r="Z13" s="8" t="s">
        <v>54</v>
      </c>
      <c r="AA13" s="8" t="s">
        <v>51</v>
      </c>
      <c r="AB13" s="8" t="s">
        <v>52</v>
      </c>
      <c r="AC13" s="8" t="s">
        <v>53</v>
      </c>
      <c r="AD13" s="8" t="s">
        <v>54</v>
      </c>
      <c r="AE13" s="8" t="s">
        <v>51</v>
      </c>
      <c r="AF13" s="8" t="s">
        <v>52</v>
      </c>
      <c r="AG13" s="8" t="s">
        <v>53</v>
      </c>
      <c r="AH13" s="8" t="s">
        <v>54</v>
      </c>
      <c r="AI13" s="8" t="s">
        <v>51</v>
      </c>
      <c r="AJ13" s="8" t="s">
        <v>52</v>
      </c>
      <c r="AK13" s="8" t="s">
        <v>53</v>
      </c>
      <c r="AL13" s="8" t="s">
        <v>54</v>
      </c>
      <c r="AM13" s="8" t="s">
        <v>51</v>
      </c>
      <c r="AN13" s="8" t="s">
        <v>52</v>
      </c>
      <c r="AO13" s="8" t="s">
        <v>53</v>
      </c>
      <c r="AP13" s="8" t="s">
        <v>54</v>
      </c>
      <c r="AQ13" s="167"/>
      <c r="AR13" s="167"/>
      <c r="AS13" s="4"/>
      <c r="AT13" s="17" t="s">
        <v>55</v>
      </c>
      <c r="AU13" s="17" t="s">
        <v>56</v>
      </c>
      <c r="AV13" s="17" t="s">
        <v>57</v>
      </c>
      <c r="AW13" s="15"/>
      <c r="AX13" s="17" t="s">
        <v>55</v>
      </c>
      <c r="AY13" s="17" t="s">
        <v>56</v>
      </c>
      <c r="AZ13" s="17" t="s">
        <v>57</v>
      </c>
      <c r="BA13" s="15"/>
      <c r="BB13" s="10" t="s">
        <v>55</v>
      </c>
      <c r="BC13" s="10" t="s">
        <v>31</v>
      </c>
      <c r="BD13" s="10" t="s">
        <v>57</v>
      </c>
      <c r="BE13" s="15"/>
      <c r="BF13" s="10" t="s">
        <v>55</v>
      </c>
      <c r="BG13" s="10" t="s">
        <v>31</v>
      </c>
      <c r="BH13" s="10" t="s">
        <v>57</v>
      </c>
      <c r="BI13" s="7"/>
      <c r="BJ13" s="184" t="s">
        <v>236</v>
      </c>
      <c r="BK13" s="182" t="s">
        <v>237</v>
      </c>
      <c r="BL13" s="2"/>
    </row>
    <row r="14" spans="1:64" ht="14.25" customHeight="1" x14ac:dyDescent="0.3">
      <c r="A14" s="173"/>
      <c r="B14" s="167"/>
      <c r="C14" s="1"/>
      <c r="D14" s="8" t="s">
        <v>27</v>
      </c>
      <c r="E14" s="18" t="s">
        <v>33</v>
      </c>
      <c r="F14" s="8" t="s">
        <v>31</v>
      </c>
      <c r="G14" s="16"/>
      <c r="H14" s="95" t="s">
        <v>33</v>
      </c>
      <c r="I14" s="8" t="s">
        <v>31</v>
      </c>
      <c r="J14" s="8" t="s">
        <v>33</v>
      </c>
      <c r="K14" s="8"/>
      <c r="L14" s="8" t="s">
        <v>31</v>
      </c>
      <c r="M14" s="8" t="s">
        <v>33</v>
      </c>
      <c r="N14" s="8"/>
      <c r="O14" s="8" t="s">
        <v>31</v>
      </c>
      <c r="P14" s="8" t="s">
        <v>33</v>
      </c>
      <c r="Q14" s="8"/>
      <c r="R14" s="163"/>
      <c r="S14" s="8" t="s">
        <v>33</v>
      </c>
      <c r="T14" s="8" t="s">
        <v>33</v>
      </c>
      <c r="U14" s="8"/>
      <c r="V14" s="8"/>
      <c r="W14" s="8" t="s">
        <v>27</v>
      </c>
      <c r="X14" s="8" t="s">
        <v>33</v>
      </c>
      <c r="Y14" s="8"/>
      <c r="Z14" s="8"/>
      <c r="AA14" s="8" t="s">
        <v>33</v>
      </c>
      <c r="AB14" s="8" t="s">
        <v>33</v>
      </c>
      <c r="AC14" s="8"/>
      <c r="AD14" s="8"/>
      <c r="AE14" s="8" t="s">
        <v>27</v>
      </c>
      <c r="AF14" s="8" t="s">
        <v>33</v>
      </c>
      <c r="AG14" s="8"/>
      <c r="AH14" s="8"/>
      <c r="AI14" s="8" t="s">
        <v>33</v>
      </c>
      <c r="AJ14" s="8" t="s">
        <v>33</v>
      </c>
      <c r="AK14" s="8"/>
      <c r="AL14" s="8"/>
      <c r="AM14" s="8" t="s">
        <v>27</v>
      </c>
      <c r="AN14" s="8" t="s">
        <v>33</v>
      </c>
      <c r="AO14" s="8" t="s">
        <v>27</v>
      </c>
      <c r="AP14" s="8"/>
      <c r="AQ14" s="163"/>
      <c r="AR14" s="163"/>
      <c r="AS14" s="4"/>
      <c r="AT14" s="8"/>
      <c r="AU14" s="8"/>
      <c r="AV14" s="8"/>
      <c r="AW14" s="15"/>
      <c r="AX14" s="8"/>
      <c r="AY14" s="8"/>
      <c r="AZ14" s="8"/>
      <c r="BA14" s="15"/>
      <c r="BB14" s="10"/>
      <c r="BC14" s="10"/>
      <c r="BD14" s="10"/>
      <c r="BE14" s="15"/>
      <c r="BF14" s="10"/>
      <c r="BG14" s="10"/>
      <c r="BH14" s="10"/>
      <c r="BI14" s="2"/>
      <c r="BJ14" s="184"/>
      <c r="BK14" s="182"/>
      <c r="BL14" s="2"/>
    </row>
    <row r="15" spans="1:64" ht="14.25" customHeight="1" x14ac:dyDescent="0.3">
      <c r="A15" s="174"/>
      <c r="B15" s="163"/>
      <c r="C15" s="96">
        <v>10</v>
      </c>
      <c r="D15" s="19">
        <v>10</v>
      </c>
      <c r="E15" s="19">
        <v>10</v>
      </c>
      <c r="F15" s="19"/>
      <c r="G15" s="19">
        <v>20</v>
      </c>
      <c r="H15" s="97">
        <v>10</v>
      </c>
      <c r="I15" s="19">
        <v>4</v>
      </c>
      <c r="J15" s="20">
        <v>6</v>
      </c>
      <c r="K15" s="20"/>
      <c r="L15" s="19">
        <v>4</v>
      </c>
      <c r="M15" s="20">
        <v>6</v>
      </c>
      <c r="N15" s="20"/>
      <c r="O15" s="19">
        <v>4</v>
      </c>
      <c r="P15" s="20">
        <v>6</v>
      </c>
      <c r="Q15" s="20"/>
      <c r="R15" s="19">
        <v>20</v>
      </c>
      <c r="S15" s="19">
        <v>5</v>
      </c>
      <c r="T15" s="19">
        <v>5</v>
      </c>
      <c r="U15" s="19"/>
      <c r="V15" s="20"/>
      <c r="W15" s="20">
        <v>3</v>
      </c>
      <c r="X15" s="20">
        <v>7</v>
      </c>
      <c r="Y15" s="20"/>
      <c r="Z15" s="20"/>
      <c r="AA15" s="20">
        <v>5</v>
      </c>
      <c r="AB15" s="20">
        <v>5</v>
      </c>
      <c r="AC15" s="20"/>
      <c r="AD15" s="20"/>
      <c r="AE15" s="20">
        <v>4</v>
      </c>
      <c r="AF15" s="20">
        <v>6</v>
      </c>
      <c r="AG15" s="20"/>
      <c r="AH15" s="20"/>
      <c r="AI15" s="20">
        <v>6</v>
      </c>
      <c r="AJ15" s="20">
        <v>4</v>
      </c>
      <c r="AK15" s="20"/>
      <c r="AL15" s="20"/>
      <c r="AM15" s="20">
        <v>3</v>
      </c>
      <c r="AN15" s="20">
        <v>5</v>
      </c>
      <c r="AO15" s="20">
        <v>2</v>
      </c>
      <c r="AP15" s="20"/>
      <c r="AQ15" s="20">
        <v>40</v>
      </c>
      <c r="AR15" s="98">
        <f t="shared" ref="AR15:AR20" si="4">SUM(C15,G15,H15,R15,AQ15)</f>
        <v>100</v>
      </c>
      <c r="AS15" s="21"/>
      <c r="AT15" s="22">
        <f>SUMIF($D$14:$AP$14,I$3,$D15:$AP15)-M$3+Q$3</f>
        <v>18.000399999999999</v>
      </c>
      <c r="AU15" s="22">
        <f>SUMIF($D$14:$AP$14,I$4,$D15:$AP15)-M$4+Q$4</f>
        <v>12</v>
      </c>
      <c r="AV15" s="22">
        <f>SUMIF($D$14:$AP$14,I$5,$D15:$AP15)-M$5+Q$5</f>
        <v>70.001599999999996</v>
      </c>
      <c r="AW15" s="23"/>
      <c r="AX15" s="22">
        <f>SUMIF($D$14:$AP$14,I$3,$D15:$AP15)-M$3+Q$3</f>
        <v>18.000399999999999</v>
      </c>
      <c r="AY15" s="22">
        <f>SUMIF($D$14:$AP$14,I$4,$D15:$AP15)-M$4+Q$4</f>
        <v>12</v>
      </c>
      <c r="AZ15" s="22">
        <f>SUMIF($D$14:$AP$14,I$5,$D15:$AP15)-M$5+Q$5</f>
        <v>70.001599999999996</v>
      </c>
      <c r="BA15" s="24"/>
      <c r="BB15" s="22">
        <f>SUMIF($D$14:$AP$14,I$3,$D15:$AP15)-M$3+Q$3</f>
        <v>18.000399999999999</v>
      </c>
      <c r="BC15" s="22">
        <f>SUMIF($D$14:$AP$14,I$4,$D15:$AP15)-M$4+Q$4</f>
        <v>12</v>
      </c>
      <c r="BD15" s="22">
        <f>SUMIF($D$14:$AP$14,I$5,$D15:$AP15)-M$5+Q$5</f>
        <v>70.001599999999996</v>
      </c>
      <c r="BE15" s="24"/>
      <c r="BF15" s="22">
        <f>SUMIF($D$14:$AP$14,I$3,$D15:$AP15)-M$3+Q$3</f>
        <v>18.000399999999999</v>
      </c>
      <c r="BG15" s="22">
        <f>SUMIF($D$14:$AP$14,I$4,$D15:$AP15)-M$4+Q$4</f>
        <v>12</v>
      </c>
      <c r="BH15" s="22">
        <f>SUMIF($D$14:$AP$14,I$5,$D15:$AP15)-M$5+Q$5</f>
        <v>70.001599999999996</v>
      </c>
      <c r="BI15" s="2"/>
      <c r="BJ15" s="192">
        <v>2</v>
      </c>
      <c r="BK15" s="192">
        <v>4</v>
      </c>
      <c r="BL15" s="2"/>
    </row>
    <row r="16" spans="1:64" ht="14.25" customHeight="1" x14ac:dyDescent="0.3">
      <c r="A16" s="99" t="s">
        <v>150</v>
      </c>
      <c r="B16" s="100" t="s">
        <v>151</v>
      </c>
      <c r="C16" s="101">
        <v>9</v>
      </c>
      <c r="D16" s="102">
        <v>0</v>
      </c>
      <c r="E16" s="103"/>
      <c r="F16" s="102">
        <v>3</v>
      </c>
      <c r="G16" s="104">
        <f>LARGE(D16:F16,1)+LARGE(D16:F16,2)</f>
        <v>3</v>
      </c>
      <c r="H16" s="105" t="s">
        <v>152</v>
      </c>
      <c r="I16" s="103"/>
      <c r="J16" s="103">
        <v>4.5</v>
      </c>
      <c r="K16" s="103"/>
      <c r="L16" s="106"/>
      <c r="M16" s="106"/>
      <c r="N16" s="106"/>
      <c r="O16" s="103">
        <v>1.5</v>
      </c>
      <c r="P16" s="103">
        <v>4</v>
      </c>
      <c r="Q16" s="103"/>
      <c r="R16" s="19">
        <f t="shared" ref="R16:R50" si="5">SUM(I16:Q16)</f>
        <v>10</v>
      </c>
      <c r="S16" s="33"/>
      <c r="T16" s="33"/>
      <c r="U16" s="102"/>
      <c r="V16" s="102"/>
      <c r="W16" s="56">
        <v>6</v>
      </c>
      <c r="X16" s="56">
        <v>3</v>
      </c>
      <c r="Y16" s="107"/>
      <c r="Z16" s="107"/>
      <c r="AA16" s="102"/>
      <c r="AB16" s="102"/>
      <c r="AC16" s="102"/>
      <c r="AD16" s="102"/>
      <c r="AE16" s="56"/>
      <c r="AF16" s="107"/>
      <c r="AG16" s="107"/>
      <c r="AH16" s="107"/>
      <c r="AI16" s="33"/>
      <c r="AJ16" s="33"/>
      <c r="AK16" s="102"/>
      <c r="AL16" s="102"/>
      <c r="AM16" s="107"/>
      <c r="AN16" s="107"/>
      <c r="AO16" s="107"/>
      <c r="AP16" s="107"/>
      <c r="AQ16" s="8">
        <f t="shared" ref="AQ16:AQ57" si="6">SUM(S16:AP16)</f>
        <v>9</v>
      </c>
      <c r="AR16" s="94">
        <f t="shared" si="4"/>
        <v>31</v>
      </c>
      <c r="AS16" s="4"/>
      <c r="AT16" s="38">
        <f t="shared" ref="AT16:AT57" si="7">MIN(SUMIF($D$14:$AP$14,I$3,$D16:$AP16),100)</f>
        <v>6</v>
      </c>
      <c r="AU16" s="38">
        <f t="shared" ref="AU16:AU57" si="8">MIN(SUMIF($D$14:$AP$14,I$4,$D16:$AP16),100)</f>
        <v>4.5</v>
      </c>
      <c r="AV16" s="38">
        <f t="shared" ref="AV16:AV57" si="9">MIN(SUMIF($D$14:$AP$14,I$5,$D16:$AP16),100)</f>
        <v>11.5</v>
      </c>
      <c r="AW16" s="15"/>
      <c r="AX16" s="10">
        <f t="shared" ref="AX16:AX57" si="10">MIN(SUMIF($D$14:$AP$14,I$3,$D16:$AP16)/AX$15,100%)</f>
        <v>0.33332592609053135</v>
      </c>
      <c r="AY16" s="10">
        <f t="shared" ref="AY16:AY57" si="11">MIN(SUMIF($D$14:$AP$14,I$4,$D16:$AP16)/AY$15,100%)</f>
        <v>0.375</v>
      </c>
      <c r="AZ16" s="10">
        <f t="shared" ref="AZ16:AZ57" si="12">MIN(SUMIF($D$14:$AP$14,I$5,$D16:$AP16)/AZ$15,100%)</f>
        <v>0.16428195926950243</v>
      </c>
      <c r="BA16" s="15"/>
      <c r="BB16" s="8">
        <f t="shared" ref="BB16:BD16" si="13">IF((AX16)&gt;=50%,2,(IF((AX16)&lt;25%,0,1)))</f>
        <v>1</v>
      </c>
      <c r="BC16" s="8">
        <f t="shared" si="13"/>
        <v>1</v>
      </c>
      <c r="BD16" s="8">
        <f t="shared" si="13"/>
        <v>0</v>
      </c>
      <c r="BE16" s="4"/>
      <c r="BF16" s="8" t="str">
        <f t="shared" ref="BF16:BH16" si="14">IF(BB16=2,"Att",(IF(BB16=0,"Not","Weak")))</f>
        <v>Weak</v>
      </c>
      <c r="BG16" s="8" t="str">
        <f t="shared" si="14"/>
        <v>Weak</v>
      </c>
      <c r="BH16" s="8" t="str">
        <f t="shared" si="14"/>
        <v>Not</v>
      </c>
      <c r="BI16" s="2"/>
      <c r="BJ16" s="193">
        <v>1</v>
      </c>
      <c r="BK16" s="194">
        <f t="shared" ref="BK16:BK57" si="15">BC16+BD16</f>
        <v>1</v>
      </c>
      <c r="BL16" s="2"/>
    </row>
    <row r="17" spans="1:64" ht="14.25" customHeight="1" x14ac:dyDescent="0.3">
      <c r="A17" s="99" t="s">
        <v>153</v>
      </c>
      <c r="B17" s="100" t="s">
        <v>154</v>
      </c>
      <c r="C17" s="108">
        <v>9</v>
      </c>
      <c r="D17" s="109">
        <v>3</v>
      </c>
      <c r="E17" s="110">
        <v>1</v>
      </c>
      <c r="F17" s="111">
        <v>1</v>
      </c>
      <c r="G17" s="104">
        <v>6</v>
      </c>
      <c r="H17" s="112">
        <v>8</v>
      </c>
      <c r="I17" s="43">
        <v>2</v>
      </c>
      <c r="J17" s="43"/>
      <c r="K17" s="113"/>
      <c r="L17" s="114"/>
      <c r="M17" s="114">
        <v>3</v>
      </c>
      <c r="N17" s="115"/>
      <c r="O17" s="43"/>
      <c r="P17" s="43">
        <v>4</v>
      </c>
      <c r="Q17" s="113"/>
      <c r="R17" s="19">
        <f t="shared" si="5"/>
        <v>9</v>
      </c>
      <c r="S17" s="33"/>
      <c r="T17" s="33"/>
      <c r="U17" s="102"/>
      <c r="V17" s="102"/>
      <c r="W17" s="107">
        <v>1</v>
      </c>
      <c r="X17" s="107"/>
      <c r="Y17" s="107"/>
      <c r="Z17" s="107"/>
      <c r="AA17" s="33">
        <v>0</v>
      </c>
      <c r="AB17" s="33">
        <v>4</v>
      </c>
      <c r="AC17" s="102">
        <v>2</v>
      </c>
      <c r="AD17" s="102"/>
      <c r="AE17" s="56">
        <v>3</v>
      </c>
      <c r="AF17" s="107">
        <v>0</v>
      </c>
      <c r="AG17" s="107"/>
      <c r="AH17" s="107"/>
      <c r="AI17" s="33">
        <v>0</v>
      </c>
      <c r="AJ17" s="33">
        <v>1</v>
      </c>
      <c r="AK17" s="102"/>
      <c r="AL17" s="102"/>
      <c r="AM17" s="107"/>
      <c r="AN17" s="107"/>
      <c r="AO17" s="107"/>
      <c r="AP17" s="107"/>
      <c r="AQ17" s="8">
        <f t="shared" si="6"/>
        <v>11</v>
      </c>
      <c r="AR17" s="94">
        <f t="shared" si="4"/>
        <v>43</v>
      </c>
      <c r="AS17" s="4"/>
      <c r="AT17" s="44">
        <f t="shared" si="7"/>
        <v>7</v>
      </c>
      <c r="AU17" s="44">
        <f t="shared" si="8"/>
        <v>3</v>
      </c>
      <c r="AV17" s="44">
        <f t="shared" si="9"/>
        <v>21</v>
      </c>
      <c r="AW17" s="15"/>
      <c r="AX17" s="45">
        <f t="shared" si="10"/>
        <v>0.38888024710561991</v>
      </c>
      <c r="AY17" s="45">
        <f t="shared" si="11"/>
        <v>0.25</v>
      </c>
      <c r="AZ17" s="45">
        <f t="shared" si="12"/>
        <v>0.29999314301387398</v>
      </c>
      <c r="BA17" s="15"/>
      <c r="BB17" s="46">
        <f t="shared" ref="BB17:BD17" si="16">IF((AX17)&gt;=50%,2,(IF((AX17)&lt;25%,0,1)))</f>
        <v>1</v>
      </c>
      <c r="BC17" s="46">
        <f t="shared" si="16"/>
        <v>1</v>
      </c>
      <c r="BD17" s="46">
        <f t="shared" si="16"/>
        <v>1</v>
      </c>
      <c r="BE17" s="4"/>
      <c r="BF17" s="46" t="str">
        <f t="shared" ref="BF17:BH17" si="17">IF(BB17=2,"Att",(IF(BB17=0,"Not","Weak")))</f>
        <v>Weak</v>
      </c>
      <c r="BG17" s="46" t="str">
        <f t="shared" si="17"/>
        <v>Weak</v>
      </c>
      <c r="BH17" s="8" t="str">
        <f t="shared" si="17"/>
        <v>Weak</v>
      </c>
      <c r="BI17" s="2"/>
      <c r="BJ17" s="193">
        <v>1</v>
      </c>
      <c r="BK17" s="195">
        <f t="shared" si="15"/>
        <v>2</v>
      </c>
      <c r="BL17" s="2"/>
    </row>
    <row r="18" spans="1:64" ht="14.25" customHeight="1" x14ac:dyDescent="0.3">
      <c r="A18" s="99" t="s">
        <v>155</v>
      </c>
      <c r="B18" s="100" t="s">
        <v>156</v>
      </c>
      <c r="C18" s="116">
        <v>9</v>
      </c>
      <c r="D18" s="117"/>
      <c r="E18" s="118"/>
      <c r="F18" s="119"/>
      <c r="G18" s="104" t="e">
        <f t="shared" ref="G18:G57" si="18">LARGE(D18:F18,1)+LARGE(D18:F18,2)</f>
        <v>#NUM!</v>
      </c>
      <c r="H18" s="120">
        <v>8</v>
      </c>
      <c r="I18" s="121"/>
      <c r="J18" s="122"/>
      <c r="K18" s="123"/>
      <c r="L18" s="124"/>
      <c r="M18" s="124"/>
      <c r="N18" s="125"/>
      <c r="O18" s="126"/>
      <c r="P18" s="126"/>
      <c r="Q18" s="123"/>
      <c r="R18" s="19">
        <f t="shared" si="5"/>
        <v>0</v>
      </c>
      <c r="S18" s="33"/>
      <c r="T18" s="102"/>
      <c r="U18" s="102"/>
      <c r="V18" s="102"/>
      <c r="W18" s="56"/>
      <c r="X18" s="107"/>
      <c r="Y18" s="107"/>
      <c r="Z18" s="107"/>
      <c r="AA18" s="102"/>
      <c r="AB18" s="33"/>
      <c r="AC18" s="102"/>
      <c r="AD18" s="102"/>
      <c r="AE18" s="56"/>
      <c r="AF18" s="107"/>
      <c r="AG18" s="107"/>
      <c r="AH18" s="107"/>
      <c r="AI18" s="33"/>
      <c r="AJ18" s="33"/>
      <c r="AK18" s="102"/>
      <c r="AL18" s="102"/>
      <c r="AM18" s="107"/>
      <c r="AN18" s="107"/>
      <c r="AO18" s="107"/>
      <c r="AP18" s="107"/>
      <c r="AQ18" s="8">
        <f t="shared" si="6"/>
        <v>0</v>
      </c>
      <c r="AR18" s="8" t="e">
        <f t="shared" si="4"/>
        <v>#NUM!</v>
      </c>
      <c r="AS18" s="4"/>
      <c r="AT18" s="44">
        <f t="shared" si="7"/>
        <v>0</v>
      </c>
      <c r="AU18" s="44">
        <f t="shared" si="8"/>
        <v>0</v>
      </c>
      <c r="AV18" s="44">
        <f t="shared" si="9"/>
        <v>8</v>
      </c>
      <c r="AW18" s="15"/>
      <c r="AX18" s="45">
        <f t="shared" si="10"/>
        <v>0</v>
      </c>
      <c r="AY18" s="45">
        <f t="shared" si="11"/>
        <v>0</v>
      </c>
      <c r="AZ18" s="45">
        <f t="shared" si="12"/>
        <v>0.11428310210052342</v>
      </c>
      <c r="BA18" s="15"/>
      <c r="BB18" s="46">
        <f t="shared" ref="BB18:BD18" si="19">IF((AX18)&gt;=50%,2,(IF((AX18)&lt;25%,0,1)))</f>
        <v>0</v>
      </c>
      <c r="BC18" s="46">
        <f t="shared" si="19"/>
        <v>0</v>
      </c>
      <c r="BD18" s="46">
        <f t="shared" si="19"/>
        <v>0</v>
      </c>
      <c r="BE18" s="4"/>
      <c r="BF18" s="46" t="str">
        <f t="shared" ref="BF18:BH18" si="20">IF(BB18=2,"Att",(IF(BB18=0,"Not","Weak")))</f>
        <v>Not</v>
      </c>
      <c r="BG18" s="46" t="str">
        <f t="shared" si="20"/>
        <v>Not</v>
      </c>
      <c r="BH18" s="8" t="str">
        <f t="shared" si="20"/>
        <v>Not</v>
      </c>
      <c r="BI18" s="2"/>
      <c r="BJ18" s="193">
        <v>0</v>
      </c>
      <c r="BK18" s="195">
        <f t="shared" si="15"/>
        <v>0</v>
      </c>
      <c r="BL18" s="2"/>
    </row>
    <row r="19" spans="1:64" ht="14.25" customHeight="1" x14ac:dyDescent="0.3">
      <c r="A19" s="99" t="s">
        <v>157</v>
      </c>
      <c r="B19" s="100" t="s">
        <v>158</v>
      </c>
      <c r="C19" s="101">
        <v>8</v>
      </c>
      <c r="D19" s="102">
        <v>0</v>
      </c>
      <c r="E19" s="127">
        <v>0.5</v>
      </c>
      <c r="F19" s="102">
        <v>6</v>
      </c>
      <c r="G19" s="104">
        <f t="shared" si="18"/>
        <v>6.5</v>
      </c>
      <c r="H19" s="128">
        <v>8</v>
      </c>
      <c r="I19" s="129"/>
      <c r="J19" s="102"/>
      <c r="K19" s="102"/>
      <c r="L19" s="115"/>
      <c r="M19" s="115"/>
      <c r="N19" s="115"/>
      <c r="O19" s="102">
        <v>1</v>
      </c>
      <c r="P19" s="102">
        <v>1</v>
      </c>
      <c r="Q19" s="102"/>
      <c r="R19" s="19">
        <f t="shared" si="5"/>
        <v>2</v>
      </c>
      <c r="S19" s="33">
        <v>1</v>
      </c>
      <c r="T19" s="33">
        <v>2</v>
      </c>
      <c r="U19" s="102">
        <v>0</v>
      </c>
      <c r="V19" s="102"/>
      <c r="W19" s="107"/>
      <c r="X19" s="107"/>
      <c r="Y19" s="107"/>
      <c r="Z19" s="107"/>
      <c r="AA19" s="33"/>
      <c r="AB19" s="33"/>
      <c r="AC19" s="102"/>
      <c r="AD19" s="102"/>
      <c r="AE19" s="107">
        <v>3</v>
      </c>
      <c r="AF19" s="107">
        <v>3</v>
      </c>
      <c r="AG19" s="107"/>
      <c r="AH19" s="107"/>
      <c r="AI19" s="33">
        <v>4</v>
      </c>
      <c r="AJ19" s="33">
        <v>4</v>
      </c>
      <c r="AK19" s="102"/>
      <c r="AL19" s="102"/>
      <c r="AM19" s="56">
        <v>0</v>
      </c>
      <c r="AN19" s="56">
        <v>0</v>
      </c>
      <c r="AO19" s="56"/>
      <c r="AP19" s="107"/>
      <c r="AQ19" s="8">
        <f t="shared" si="6"/>
        <v>17</v>
      </c>
      <c r="AR19" s="98">
        <f t="shared" si="4"/>
        <v>41.5</v>
      </c>
      <c r="AS19" s="4"/>
      <c r="AT19" s="38">
        <f t="shared" si="7"/>
        <v>3</v>
      </c>
      <c r="AU19" s="38">
        <f t="shared" si="8"/>
        <v>7</v>
      </c>
      <c r="AV19" s="38">
        <f t="shared" si="9"/>
        <v>23.5</v>
      </c>
      <c r="AW19" s="15"/>
      <c r="AX19" s="10">
        <f t="shared" si="10"/>
        <v>0.16666296304526568</v>
      </c>
      <c r="AY19" s="10">
        <f t="shared" si="11"/>
        <v>0.58333333333333337</v>
      </c>
      <c r="AZ19" s="10">
        <f t="shared" si="12"/>
        <v>0.33570661242028754</v>
      </c>
      <c r="BA19" s="15"/>
      <c r="BB19" s="8">
        <f t="shared" ref="BB19:BD19" si="21">IF((AX19)&gt;=50%,2,(IF((AX19)&lt;25%,0,1)))</f>
        <v>0</v>
      </c>
      <c r="BC19" s="8">
        <f t="shared" si="21"/>
        <v>2</v>
      </c>
      <c r="BD19" s="8">
        <f t="shared" si="21"/>
        <v>1</v>
      </c>
      <c r="BE19" s="4"/>
      <c r="BF19" s="8" t="str">
        <f t="shared" ref="BF19:BH19" si="22">IF(BB19=2,"Att",(IF(BB19=0,"Not","Weak")))</f>
        <v>Not</v>
      </c>
      <c r="BG19" s="8" t="str">
        <f t="shared" si="22"/>
        <v>Att</v>
      </c>
      <c r="BH19" s="8" t="str">
        <f t="shared" si="22"/>
        <v>Weak</v>
      </c>
      <c r="BI19" s="2"/>
      <c r="BJ19" s="193">
        <v>0</v>
      </c>
      <c r="BK19" s="195">
        <f t="shared" si="15"/>
        <v>3</v>
      </c>
      <c r="BL19" s="2"/>
    </row>
    <row r="20" spans="1:64" ht="14.25" customHeight="1" x14ac:dyDescent="0.3">
      <c r="A20" s="99" t="s">
        <v>159</v>
      </c>
      <c r="B20" s="100" t="s">
        <v>160</v>
      </c>
      <c r="C20" s="130"/>
      <c r="D20" s="131"/>
      <c r="E20" s="131"/>
      <c r="F20" s="131"/>
      <c r="G20" s="104" t="e">
        <f t="shared" si="18"/>
        <v>#NUM!</v>
      </c>
      <c r="H20" s="132">
        <v>9</v>
      </c>
      <c r="I20" s="133"/>
      <c r="J20" s="133"/>
      <c r="K20" s="133"/>
      <c r="L20" s="115"/>
      <c r="M20" s="115"/>
      <c r="N20" s="115"/>
      <c r="O20" s="133"/>
      <c r="P20" s="133"/>
      <c r="Q20" s="133"/>
      <c r="R20" s="19">
        <f t="shared" si="5"/>
        <v>0</v>
      </c>
      <c r="S20" s="33">
        <v>1</v>
      </c>
      <c r="T20" s="33">
        <v>2</v>
      </c>
      <c r="U20" s="102">
        <v>0</v>
      </c>
      <c r="V20" s="102"/>
      <c r="W20" s="107"/>
      <c r="X20" s="107"/>
      <c r="Y20" s="107"/>
      <c r="Z20" s="107"/>
      <c r="AA20" s="33">
        <v>1</v>
      </c>
      <c r="AB20" s="33">
        <v>2</v>
      </c>
      <c r="AC20" s="102">
        <v>3</v>
      </c>
      <c r="AD20" s="102"/>
      <c r="AE20" s="107">
        <v>1</v>
      </c>
      <c r="AF20" s="107">
        <v>2</v>
      </c>
      <c r="AG20" s="107"/>
      <c r="AH20" s="107"/>
      <c r="AI20" s="33"/>
      <c r="AJ20" s="33">
        <v>1</v>
      </c>
      <c r="AK20" s="102"/>
      <c r="AL20" s="102"/>
      <c r="AM20" s="56"/>
      <c r="AN20" s="56"/>
      <c r="AO20" s="56"/>
      <c r="AP20" s="107"/>
      <c r="AQ20" s="8">
        <f t="shared" si="6"/>
        <v>13</v>
      </c>
      <c r="AR20" s="8" t="e">
        <f t="shared" si="4"/>
        <v>#NUM!</v>
      </c>
      <c r="AS20" s="4"/>
      <c r="AT20" s="38">
        <f t="shared" si="7"/>
        <v>1</v>
      </c>
      <c r="AU20" s="38">
        <f t="shared" si="8"/>
        <v>0</v>
      </c>
      <c r="AV20" s="38">
        <f t="shared" si="9"/>
        <v>18</v>
      </c>
      <c r="AW20" s="15"/>
      <c r="AX20" s="10">
        <f t="shared" si="10"/>
        <v>5.5554321015088559E-2</v>
      </c>
      <c r="AY20" s="10">
        <f t="shared" si="11"/>
        <v>0</v>
      </c>
      <c r="AZ20" s="10">
        <f t="shared" si="12"/>
        <v>0.25713697972617772</v>
      </c>
      <c r="BA20" s="15"/>
      <c r="BB20" s="8">
        <f t="shared" ref="BB20:BD20" si="23">IF((AX20)&gt;=50%,2,(IF((AX20)&lt;25%,0,1)))</f>
        <v>0</v>
      </c>
      <c r="BC20" s="8">
        <f t="shared" si="23"/>
        <v>0</v>
      </c>
      <c r="BD20" s="8">
        <f t="shared" si="23"/>
        <v>1</v>
      </c>
      <c r="BE20" s="4"/>
      <c r="BF20" s="8" t="str">
        <f t="shared" ref="BF20:BH20" si="24">IF(BB20=2,"Att",(IF(BB20=0,"Not","Weak")))</f>
        <v>Not</v>
      </c>
      <c r="BG20" s="8" t="str">
        <f t="shared" si="24"/>
        <v>Not</v>
      </c>
      <c r="BH20" s="8" t="str">
        <f t="shared" si="24"/>
        <v>Weak</v>
      </c>
      <c r="BI20" s="2"/>
      <c r="BJ20" s="193">
        <v>0</v>
      </c>
      <c r="BK20" s="195">
        <f t="shared" si="15"/>
        <v>1</v>
      </c>
      <c r="BL20" s="2"/>
    </row>
    <row r="21" spans="1:64" ht="14.25" customHeight="1" x14ac:dyDescent="0.3">
      <c r="A21" s="99" t="s">
        <v>161</v>
      </c>
      <c r="B21" s="100" t="s">
        <v>162</v>
      </c>
      <c r="C21" s="101">
        <v>0</v>
      </c>
      <c r="D21" s="102"/>
      <c r="E21" s="129"/>
      <c r="F21" s="102"/>
      <c r="G21" s="104" t="e">
        <f t="shared" si="18"/>
        <v>#NUM!</v>
      </c>
      <c r="H21" s="128">
        <v>0</v>
      </c>
      <c r="I21" s="102"/>
      <c r="J21" s="102">
        <v>1</v>
      </c>
      <c r="K21" s="102"/>
      <c r="L21" s="115"/>
      <c r="M21" s="115"/>
      <c r="N21" s="115"/>
      <c r="O21" s="102">
        <v>2</v>
      </c>
      <c r="P21" s="102">
        <v>1</v>
      </c>
      <c r="Q21" s="102"/>
      <c r="R21" s="19">
        <f t="shared" si="5"/>
        <v>4</v>
      </c>
      <c r="S21" s="33"/>
      <c r="T21" s="33"/>
      <c r="U21" s="102"/>
      <c r="V21" s="102"/>
      <c r="W21" s="56"/>
      <c r="X21" s="107"/>
      <c r="Y21" s="107"/>
      <c r="Z21" s="107"/>
      <c r="AA21" s="33"/>
      <c r="AB21" s="33"/>
      <c r="AC21" s="102"/>
      <c r="AD21" s="102"/>
      <c r="AE21" s="56"/>
      <c r="AF21" s="107"/>
      <c r="AG21" s="107"/>
      <c r="AH21" s="107"/>
      <c r="AI21" s="102"/>
      <c r="AJ21" s="102"/>
      <c r="AK21" s="102"/>
      <c r="AL21" s="102"/>
      <c r="AM21" s="107"/>
      <c r="AN21" s="107"/>
      <c r="AO21" s="107"/>
      <c r="AP21" s="107"/>
      <c r="AQ21" s="8">
        <f t="shared" si="6"/>
        <v>0</v>
      </c>
      <c r="AR21" s="94">
        <v>4</v>
      </c>
      <c r="AS21" s="4"/>
      <c r="AT21" s="44">
        <f t="shared" si="7"/>
        <v>0</v>
      </c>
      <c r="AU21" s="44">
        <f t="shared" si="8"/>
        <v>2</v>
      </c>
      <c r="AV21" s="44">
        <f t="shared" si="9"/>
        <v>2</v>
      </c>
      <c r="AW21" s="15"/>
      <c r="AX21" s="45">
        <f t="shared" si="10"/>
        <v>0</v>
      </c>
      <c r="AY21" s="45">
        <f t="shared" si="11"/>
        <v>0.16666666666666666</v>
      </c>
      <c r="AZ21" s="45">
        <f t="shared" si="12"/>
        <v>2.8570775525130855E-2</v>
      </c>
      <c r="BA21" s="15"/>
      <c r="BB21" s="46">
        <f t="shared" ref="BB21:BD21" si="25">IF((AX21)&gt;=50%,2,(IF((AX21)&lt;25%,0,1)))</f>
        <v>0</v>
      </c>
      <c r="BC21" s="46">
        <f t="shared" si="25"/>
        <v>0</v>
      </c>
      <c r="BD21" s="46">
        <f t="shared" si="25"/>
        <v>0</v>
      </c>
      <c r="BE21" s="4"/>
      <c r="BF21" s="46" t="str">
        <f t="shared" ref="BF21:BH21" si="26">IF(BB21=2,"Att",(IF(BB21=0,"Not","Weak")))</f>
        <v>Not</v>
      </c>
      <c r="BG21" s="46" t="str">
        <f t="shared" si="26"/>
        <v>Not</v>
      </c>
      <c r="BH21" s="8" t="str">
        <f t="shared" si="26"/>
        <v>Not</v>
      </c>
      <c r="BI21" s="2"/>
      <c r="BJ21" s="193">
        <v>0</v>
      </c>
      <c r="BK21" s="195">
        <f t="shared" si="15"/>
        <v>0</v>
      </c>
      <c r="BL21" s="2"/>
    </row>
    <row r="22" spans="1:64" ht="14.25" customHeight="1" x14ac:dyDescent="0.25">
      <c r="A22" s="99" t="s">
        <v>163</v>
      </c>
      <c r="B22" s="100" t="s">
        <v>164</v>
      </c>
      <c r="C22" s="101">
        <v>8</v>
      </c>
      <c r="D22" s="134">
        <v>3</v>
      </c>
      <c r="E22" s="135">
        <v>5.5</v>
      </c>
      <c r="F22" s="102"/>
      <c r="G22" s="104">
        <f t="shared" si="18"/>
        <v>8.5</v>
      </c>
      <c r="H22" s="128">
        <v>2</v>
      </c>
      <c r="I22" s="102">
        <v>1</v>
      </c>
      <c r="J22" s="102">
        <v>4</v>
      </c>
      <c r="K22" s="102"/>
      <c r="L22" s="115"/>
      <c r="M22" s="115"/>
      <c r="N22" s="115"/>
      <c r="O22" s="102">
        <v>3</v>
      </c>
      <c r="P22" s="102">
        <v>3</v>
      </c>
      <c r="Q22" s="102"/>
      <c r="R22" s="19">
        <f t="shared" si="5"/>
        <v>11</v>
      </c>
      <c r="S22" s="33"/>
      <c r="T22" s="33"/>
      <c r="U22" s="102"/>
      <c r="V22" s="102"/>
      <c r="W22" s="56">
        <v>4</v>
      </c>
      <c r="X22" s="107">
        <v>0</v>
      </c>
      <c r="Y22" s="107"/>
      <c r="Z22" s="107"/>
      <c r="AA22" s="102">
        <v>1</v>
      </c>
      <c r="AB22" s="33">
        <v>1</v>
      </c>
      <c r="AC22" s="102">
        <v>1</v>
      </c>
      <c r="AD22" s="102"/>
      <c r="AE22" s="107"/>
      <c r="AF22" s="107"/>
      <c r="AG22" s="107"/>
      <c r="AH22" s="107"/>
      <c r="AI22" s="33">
        <v>0</v>
      </c>
      <c r="AJ22" s="33">
        <v>5</v>
      </c>
      <c r="AK22" s="102"/>
      <c r="AL22" s="102"/>
      <c r="AM22" s="107">
        <v>0</v>
      </c>
      <c r="AN22" s="107">
        <v>0</v>
      </c>
      <c r="AO22" s="107"/>
      <c r="AP22" s="107"/>
      <c r="AQ22" s="8">
        <f t="shared" si="6"/>
        <v>12</v>
      </c>
      <c r="AR22" s="94">
        <f t="shared" ref="AR22:AR57" si="27">SUM(C22,G22,H22,R22,AQ22)</f>
        <v>41.5</v>
      </c>
      <c r="AS22" s="4"/>
      <c r="AT22" s="38">
        <f t="shared" si="7"/>
        <v>7</v>
      </c>
      <c r="AU22" s="38">
        <f t="shared" si="8"/>
        <v>4</v>
      </c>
      <c r="AV22" s="38">
        <f t="shared" si="9"/>
        <v>21.5</v>
      </c>
      <c r="AW22" s="15"/>
      <c r="AX22" s="10">
        <f t="shared" si="10"/>
        <v>0.38888024710561991</v>
      </c>
      <c r="AY22" s="10">
        <f t="shared" si="11"/>
        <v>0.33333333333333331</v>
      </c>
      <c r="AZ22" s="10">
        <f t="shared" si="12"/>
        <v>0.30713583689515672</v>
      </c>
      <c r="BA22" s="15"/>
      <c r="BB22" s="8">
        <f t="shared" ref="BB22:BD22" si="28">IF((AX22)&gt;=50%,2,(IF((AX22)&lt;25%,0,1)))</f>
        <v>1</v>
      </c>
      <c r="BC22" s="8">
        <f t="shared" si="28"/>
        <v>1</v>
      </c>
      <c r="BD22" s="8">
        <f t="shared" si="28"/>
        <v>1</v>
      </c>
      <c r="BE22" s="4"/>
      <c r="BF22" s="8" t="str">
        <f t="shared" ref="BF22:BH22" si="29">IF(BB22=2,"Att",(IF(BB22=0,"Not","Weak")))</f>
        <v>Weak</v>
      </c>
      <c r="BG22" s="8" t="str">
        <f t="shared" si="29"/>
        <v>Weak</v>
      </c>
      <c r="BH22" s="8" t="str">
        <f t="shared" si="29"/>
        <v>Weak</v>
      </c>
      <c r="BI22" s="2"/>
      <c r="BJ22" s="193">
        <v>1</v>
      </c>
      <c r="BK22" s="195">
        <f t="shared" si="15"/>
        <v>2</v>
      </c>
      <c r="BL22" s="2"/>
    </row>
    <row r="23" spans="1:64" ht="14.25" customHeight="1" x14ac:dyDescent="0.3">
      <c r="A23" s="99" t="s">
        <v>165</v>
      </c>
      <c r="B23" s="100" t="s">
        <v>166</v>
      </c>
      <c r="C23" s="136"/>
      <c r="D23" s="137"/>
      <c r="E23" s="131"/>
      <c r="F23" s="131"/>
      <c r="G23" s="104" t="e">
        <f t="shared" si="18"/>
        <v>#NUM!</v>
      </c>
      <c r="H23" s="132">
        <v>8</v>
      </c>
      <c r="I23" s="133"/>
      <c r="J23" s="133"/>
      <c r="K23" s="133"/>
      <c r="L23" s="115"/>
      <c r="M23" s="115"/>
      <c r="N23" s="115"/>
      <c r="O23" s="133"/>
      <c r="P23" s="133"/>
      <c r="Q23" s="133"/>
      <c r="R23" s="19">
        <f t="shared" si="5"/>
        <v>0</v>
      </c>
      <c r="S23" s="102">
        <v>2</v>
      </c>
      <c r="T23" s="102">
        <v>2</v>
      </c>
      <c r="U23" s="102">
        <v>0</v>
      </c>
      <c r="V23" s="102"/>
      <c r="W23" s="107"/>
      <c r="X23" s="107"/>
      <c r="Y23" s="107"/>
      <c r="Z23" s="107"/>
      <c r="AA23" s="102"/>
      <c r="AB23" s="102"/>
      <c r="AC23" s="102"/>
      <c r="AD23" s="102"/>
      <c r="AE23" s="107">
        <v>2</v>
      </c>
      <c r="AF23" s="107">
        <v>5</v>
      </c>
      <c r="AG23" s="107"/>
      <c r="AH23" s="107"/>
      <c r="AI23" s="102">
        <v>2</v>
      </c>
      <c r="AJ23" s="102">
        <v>1</v>
      </c>
      <c r="AK23" s="102"/>
      <c r="AL23" s="102"/>
      <c r="AM23" s="107">
        <v>2</v>
      </c>
      <c r="AN23" s="107">
        <v>2</v>
      </c>
      <c r="AO23" s="107"/>
      <c r="AP23" s="107"/>
      <c r="AQ23" s="8">
        <f t="shared" si="6"/>
        <v>18</v>
      </c>
      <c r="AR23" s="98" t="e">
        <f t="shared" si="27"/>
        <v>#NUM!</v>
      </c>
      <c r="AS23" s="4"/>
      <c r="AT23" s="44">
        <f t="shared" si="7"/>
        <v>4</v>
      </c>
      <c r="AU23" s="44">
        <f t="shared" si="8"/>
        <v>0</v>
      </c>
      <c r="AV23" s="44">
        <f t="shared" si="9"/>
        <v>22</v>
      </c>
      <c r="AW23" s="15"/>
      <c r="AX23" s="45">
        <f t="shared" si="10"/>
        <v>0.22221728406035424</v>
      </c>
      <c r="AY23" s="45">
        <f t="shared" si="11"/>
        <v>0</v>
      </c>
      <c r="AZ23" s="45">
        <f t="shared" si="12"/>
        <v>0.31427853077643941</v>
      </c>
      <c r="BA23" s="15"/>
      <c r="BB23" s="46">
        <f t="shared" ref="BB23:BD23" si="30">IF((AX23)&gt;=50%,2,(IF((AX23)&lt;25%,0,1)))</f>
        <v>0</v>
      </c>
      <c r="BC23" s="46">
        <f t="shared" si="30"/>
        <v>0</v>
      </c>
      <c r="BD23" s="46">
        <f t="shared" si="30"/>
        <v>1</v>
      </c>
      <c r="BE23" s="4"/>
      <c r="BF23" s="46" t="str">
        <f t="shared" ref="BF23:BH23" si="31">IF(BB23=2,"Att",(IF(BB23=0,"Not","Weak")))</f>
        <v>Not</v>
      </c>
      <c r="BG23" s="46" t="str">
        <f t="shared" si="31"/>
        <v>Not</v>
      </c>
      <c r="BH23" s="8" t="str">
        <f t="shared" si="31"/>
        <v>Weak</v>
      </c>
      <c r="BI23" s="2"/>
      <c r="BJ23" s="193">
        <v>0</v>
      </c>
      <c r="BK23" s="195">
        <f t="shared" si="15"/>
        <v>1</v>
      </c>
      <c r="BL23" s="2"/>
    </row>
    <row r="24" spans="1:64" ht="14.25" customHeight="1" x14ac:dyDescent="0.25">
      <c r="A24" s="99" t="s">
        <v>167</v>
      </c>
      <c r="B24" s="100" t="s">
        <v>168</v>
      </c>
      <c r="C24" s="101">
        <v>8</v>
      </c>
      <c r="D24" s="134">
        <v>2</v>
      </c>
      <c r="E24" s="135">
        <v>1</v>
      </c>
      <c r="F24" s="102"/>
      <c r="G24" s="104">
        <f t="shared" si="18"/>
        <v>3</v>
      </c>
      <c r="H24" s="128">
        <v>5</v>
      </c>
      <c r="I24" s="129">
        <v>1</v>
      </c>
      <c r="J24" s="102">
        <v>1</v>
      </c>
      <c r="K24" s="102"/>
      <c r="L24" s="115"/>
      <c r="M24" s="115">
        <v>2</v>
      </c>
      <c r="N24" s="115"/>
      <c r="O24" s="102"/>
      <c r="P24" s="102"/>
      <c r="Q24" s="102"/>
      <c r="R24" s="19">
        <f t="shared" si="5"/>
        <v>4</v>
      </c>
      <c r="S24" s="33">
        <v>1</v>
      </c>
      <c r="T24" s="33">
        <v>0</v>
      </c>
      <c r="U24" s="102">
        <v>1</v>
      </c>
      <c r="V24" s="102"/>
      <c r="W24" s="107"/>
      <c r="X24" s="107"/>
      <c r="Y24" s="107"/>
      <c r="Z24" s="107"/>
      <c r="AA24" s="102">
        <v>0</v>
      </c>
      <c r="AB24" s="33">
        <v>0</v>
      </c>
      <c r="AC24" s="102"/>
      <c r="AD24" s="102"/>
      <c r="AE24" s="107">
        <v>1</v>
      </c>
      <c r="AF24" s="107">
        <v>0</v>
      </c>
      <c r="AG24" s="107"/>
      <c r="AH24" s="107"/>
      <c r="AI24" s="102"/>
      <c r="AJ24" s="102"/>
      <c r="AK24" s="102"/>
      <c r="AL24" s="102"/>
      <c r="AM24" s="56">
        <v>0</v>
      </c>
      <c r="AN24" s="56">
        <v>3</v>
      </c>
      <c r="AO24" s="56"/>
      <c r="AP24" s="107"/>
      <c r="AQ24" s="8">
        <f t="shared" si="6"/>
        <v>6</v>
      </c>
      <c r="AR24" s="94">
        <f t="shared" si="27"/>
        <v>26</v>
      </c>
      <c r="AS24" s="4"/>
      <c r="AT24" s="44">
        <f t="shared" si="7"/>
        <v>3</v>
      </c>
      <c r="AU24" s="44">
        <f t="shared" si="8"/>
        <v>1</v>
      </c>
      <c r="AV24" s="44">
        <f t="shared" si="9"/>
        <v>13</v>
      </c>
      <c r="AW24" s="15"/>
      <c r="AX24" s="45">
        <f t="shared" si="10"/>
        <v>0.16666296304526568</v>
      </c>
      <c r="AY24" s="45">
        <f t="shared" si="11"/>
        <v>8.3333333333333329E-2</v>
      </c>
      <c r="AZ24" s="45">
        <f t="shared" si="12"/>
        <v>0.18571004091335055</v>
      </c>
      <c r="BA24" s="15"/>
      <c r="BB24" s="46">
        <f t="shared" ref="BB24:BD24" si="32">IF((AX24)&gt;=50%,2,(IF((AX24)&lt;25%,0,1)))</f>
        <v>0</v>
      </c>
      <c r="BC24" s="46">
        <f t="shared" si="32"/>
        <v>0</v>
      </c>
      <c r="BD24" s="46">
        <f t="shared" si="32"/>
        <v>0</v>
      </c>
      <c r="BE24" s="4"/>
      <c r="BF24" s="46" t="str">
        <f t="shared" ref="BF24:BH24" si="33">IF(BB24=2,"Att",(IF(BB24=0,"Not","Weak")))</f>
        <v>Not</v>
      </c>
      <c r="BG24" s="46" t="str">
        <f t="shared" si="33"/>
        <v>Not</v>
      </c>
      <c r="BH24" s="8" t="str">
        <f t="shared" si="33"/>
        <v>Not</v>
      </c>
      <c r="BI24" s="2"/>
      <c r="BJ24" s="193">
        <v>0</v>
      </c>
      <c r="BK24" s="195">
        <f t="shared" si="15"/>
        <v>0</v>
      </c>
      <c r="BL24" s="2"/>
    </row>
    <row r="25" spans="1:64" ht="14.25" customHeight="1" x14ac:dyDescent="0.3">
      <c r="A25" s="99" t="s">
        <v>169</v>
      </c>
      <c r="B25" s="100" t="s">
        <v>170</v>
      </c>
      <c r="C25" s="138">
        <v>8</v>
      </c>
      <c r="D25" s="123">
        <v>2</v>
      </c>
      <c r="E25" s="139">
        <v>1</v>
      </c>
      <c r="F25" s="33">
        <v>4</v>
      </c>
      <c r="G25" s="104">
        <f t="shared" si="18"/>
        <v>6</v>
      </c>
      <c r="H25" s="140">
        <v>6</v>
      </c>
      <c r="I25" s="139"/>
      <c r="J25" s="33">
        <v>4</v>
      </c>
      <c r="K25" s="102"/>
      <c r="L25" s="141"/>
      <c r="M25" s="141"/>
      <c r="N25" s="115"/>
      <c r="O25" s="75"/>
      <c r="P25" s="75">
        <v>3</v>
      </c>
      <c r="Q25" s="102"/>
      <c r="R25" s="19">
        <f t="shared" si="5"/>
        <v>7</v>
      </c>
      <c r="S25" s="33">
        <v>1</v>
      </c>
      <c r="T25" s="33">
        <v>0</v>
      </c>
      <c r="U25" s="102">
        <v>1</v>
      </c>
      <c r="V25" s="102"/>
      <c r="W25" s="56">
        <v>4</v>
      </c>
      <c r="X25" s="107"/>
      <c r="Y25" s="107"/>
      <c r="Z25" s="107"/>
      <c r="AA25" s="33">
        <v>0</v>
      </c>
      <c r="AB25" s="33">
        <v>1</v>
      </c>
      <c r="AC25" s="102"/>
      <c r="AD25" s="102"/>
      <c r="AE25" s="107"/>
      <c r="AF25" s="107"/>
      <c r="AG25" s="107"/>
      <c r="AH25" s="107"/>
      <c r="AI25" s="33"/>
      <c r="AJ25" s="33"/>
      <c r="AK25" s="102"/>
      <c r="AL25" s="102"/>
      <c r="AM25" s="107">
        <v>0</v>
      </c>
      <c r="AN25" s="107">
        <v>0</v>
      </c>
      <c r="AO25" s="107"/>
      <c r="AP25" s="107"/>
      <c r="AQ25" s="8">
        <f t="shared" si="6"/>
        <v>7</v>
      </c>
      <c r="AR25" s="94">
        <f t="shared" si="27"/>
        <v>34</v>
      </c>
      <c r="AS25" s="4"/>
      <c r="AT25" s="38">
        <f t="shared" si="7"/>
        <v>6</v>
      </c>
      <c r="AU25" s="38">
        <f t="shared" si="8"/>
        <v>4</v>
      </c>
      <c r="AV25" s="38">
        <f t="shared" si="9"/>
        <v>16</v>
      </c>
      <c r="AW25" s="15"/>
      <c r="AX25" s="10">
        <f t="shared" si="10"/>
        <v>0.33332592609053135</v>
      </c>
      <c r="AY25" s="10">
        <f t="shared" si="11"/>
        <v>0.33333333333333331</v>
      </c>
      <c r="AZ25" s="10">
        <f t="shared" si="12"/>
        <v>0.22856620420104684</v>
      </c>
      <c r="BA25" s="15"/>
      <c r="BB25" s="8">
        <f t="shared" ref="BB25:BD25" si="34">IF((AX25)&gt;=50%,2,(IF((AX25)&lt;25%,0,1)))</f>
        <v>1</v>
      </c>
      <c r="BC25" s="8">
        <f t="shared" si="34"/>
        <v>1</v>
      </c>
      <c r="BD25" s="8">
        <f t="shared" si="34"/>
        <v>0</v>
      </c>
      <c r="BE25" s="4"/>
      <c r="BF25" s="8" t="str">
        <f t="shared" ref="BF25:BH25" si="35">IF(BB25=2,"Att",(IF(BB25=0,"Not","Weak")))</f>
        <v>Weak</v>
      </c>
      <c r="BG25" s="8" t="str">
        <f t="shared" si="35"/>
        <v>Weak</v>
      </c>
      <c r="BH25" s="8" t="str">
        <f t="shared" si="35"/>
        <v>Not</v>
      </c>
      <c r="BI25" s="2"/>
      <c r="BJ25" s="193">
        <v>1</v>
      </c>
      <c r="BK25" s="195">
        <f t="shared" si="15"/>
        <v>1</v>
      </c>
      <c r="BL25" s="2"/>
    </row>
    <row r="26" spans="1:64" ht="14.25" customHeight="1" x14ac:dyDescent="0.3">
      <c r="A26" s="99" t="s">
        <v>171</v>
      </c>
      <c r="B26" s="100" t="s">
        <v>172</v>
      </c>
      <c r="C26" s="142">
        <v>9</v>
      </c>
      <c r="D26" s="102"/>
      <c r="E26" s="75">
        <v>5</v>
      </c>
      <c r="F26" s="102">
        <v>10</v>
      </c>
      <c r="G26" s="104">
        <f t="shared" si="18"/>
        <v>15</v>
      </c>
      <c r="H26" s="128">
        <v>9</v>
      </c>
      <c r="I26" s="139"/>
      <c r="J26" s="33"/>
      <c r="K26" s="102"/>
      <c r="L26" s="141"/>
      <c r="M26" s="141">
        <v>5</v>
      </c>
      <c r="N26" s="115"/>
      <c r="O26" s="75"/>
      <c r="P26" s="75">
        <v>4</v>
      </c>
      <c r="Q26" s="102"/>
      <c r="R26" s="19">
        <f t="shared" si="5"/>
        <v>9</v>
      </c>
      <c r="S26" s="102">
        <v>3</v>
      </c>
      <c r="T26" s="102">
        <v>3</v>
      </c>
      <c r="U26" s="102"/>
      <c r="V26" s="102"/>
      <c r="W26" s="107"/>
      <c r="X26" s="107"/>
      <c r="Y26" s="107"/>
      <c r="Z26" s="107"/>
      <c r="AA26" s="102">
        <v>1</v>
      </c>
      <c r="AB26" s="102">
        <v>5</v>
      </c>
      <c r="AC26" s="102">
        <v>3</v>
      </c>
      <c r="AD26" s="102"/>
      <c r="AE26" s="107">
        <v>3</v>
      </c>
      <c r="AF26" s="107">
        <v>6</v>
      </c>
      <c r="AG26" s="107"/>
      <c r="AH26" s="107"/>
      <c r="AI26" s="102">
        <v>4</v>
      </c>
      <c r="AJ26" s="102">
        <v>5</v>
      </c>
      <c r="AK26" s="102"/>
      <c r="AL26" s="102"/>
      <c r="AM26" s="107"/>
      <c r="AN26" s="107"/>
      <c r="AO26" s="107"/>
      <c r="AP26" s="107"/>
      <c r="AQ26" s="8">
        <f t="shared" si="6"/>
        <v>33</v>
      </c>
      <c r="AR26" s="94">
        <f t="shared" si="27"/>
        <v>75</v>
      </c>
      <c r="AS26" s="4"/>
      <c r="AT26" s="38">
        <f t="shared" si="7"/>
        <v>3</v>
      </c>
      <c r="AU26" s="38">
        <f t="shared" si="8"/>
        <v>10</v>
      </c>
      <c r="AV26" s="38">
        <f t="shared" si="9"/>
        <v>50</v>
      </c>
      <c r="AW26" s="15"/>
      <c r="AX26" s="10">
        <f t="shared" si="10"/>
        <v>0.16666296304526568</v>
      </c>
      <c r="AY26" s="10">
        <f t="shared" si="11"/>
        <v>0.83333333333333337</v>
      </c>
      <c r="AZ26" s="10">
        <f t="shared" si="12"/>
        <v>0.71426938812827134</v>
      </c>
      <c r="BA26" s="15"/>
      <c r="BB26" s="8">
        <f t="shared" ref="BB26:BD26" si="36">IF((AX26)&gt;=50%,2,(IF((AX26)&lt;25%,0,1)))</f>
        <v>0</v>
      </c>
      <c r="BC26" s="8">
        <f t="shared" si="36"/>
        <v>2</v>
      </c>
      <c r="BD26" s="8">
        <f t="shared" si="36"/>
        <v>2</v>
      </c>
      <c r="BE26" s="4"/>
      <c r="BF26" s="8" t="str">
        <f t="shared" ref="BF26:BH26" si="37">IF(BB26=2,"Att",(IF(BB26=0,"Not","Weak")))</f>
        <v>Not</v>
      </c>
      <c r="BG26" s="8" t="str">
        <f t="shared" si="37"/>
        <v>Att</v>
      </c>
      <c r="BH26" s="8" t="str">
        <f t="shared" si="37"/>
        <v>Att</v>
      </c>
      <c r="BI26" s="2"/>
      <c r="BJ26" s="193">
        <v>0</v>
      </c>
      <c r="BK26" s="195">
        <f t="shared" si="15"/>
        <v>4</v>
      </c>
      <c r="BL26" s="2"/>
    </row>
    <row r="27" spans="1:64" ht="14.25" customHeight="1" x14ac:dyDescent="0.3">
      <c r="A27" s="99" t="s">
        <v>173</v>
      </c>
      <c r="B27" s="100" t="s">
        <v>174</v>
      </c>
      <c r="C27" s="142">
        <v>10</v>
      </c>
      <c r="D27" s="102">
        <v>7</v>
      </c>
      <c r="E27" s="75">
        <v>9</v>
      </c>
      <c r="F27" s="102">
        <v>9</v>
      </c>
      <c r="G27" s="104">
        <f t="shared" si="18"/>
        <v>18</v>
      </c>
      <c r="H27" s="140">
        <v>10</v>
      </c>
      <c r="I27" s="139">
        <v>4</v>
      </c>
      <c r="J27" s="33">
        <v>6</v>
      </c>
      <c r="K27" s="102"/>
      <c r="L27" s="141"/>
      <c r="M27" s="141"/>
      <c r="N27" s="115"/>
      <c r="O27" s="75">
        <v>4</v>
      </c>
      <c r="P27" s="75">
        <v>6</v>
      </c>
      <c r="Q27" s="102"/>
      <c r="R27" s="19">
        <f t="shared" si="5"/>
        <v>20</v>
      </c>
      <c r="S27" s="33"/>
      <c r="T27" s="102"/>
      <c r="U27" s="102"/>
      <c r="V27" s="102"/>
      <c r="W27" s="107">
        <v>6</v>
      </c>
      <c r="X27" s="107">
        <v>4</v>
      </c>
      <c r="Y27" s="107"/>
      <c r="Z27" s="107"/>
      <c r="AA27" s="33"/>
      <c r="AB27" s="33"/>
      <c r="AC27" s="102"/>
      <c r="AD27" s="102"/>
      <c r="AE27" s="107">
        <v>3</v>
      </c>
      <c r="AF27" s="107">
        <v>6</v>
      </c>
      <c r="AG27" s="107"/>
      <c r="AH27" s="107"/>
      <c r="AI27" s="33">
        <v>4</v>
      </c>
      <c r="AJ27" s="102">
        <v>4</v>
      </c>
      <c r="AK27" s="102"/>
      <c r="AL27" s="102"/>
      <c r="AM27" s="107">
        <v>5</v>
      </c>
      <c r="AN27" s="107">
        <v>4</v>
      </c>
      <c r="AO27" s="107"/>
      <c r="AP27" s="107"/>
      <c r="AQ27" s="8">
        <f t="shared" si="6"/>
        <v>36</v>
      </c>
      <c r="AR27" s="98">
        <f t="shared" si="27"/>
        <v>94</v>
      </c>
      <c r="AS27" s="4"/>
      <c r="AT27" s="44">
        <f t="shared" si="7"/>
        <v>21</v>
      </c>
      <c r="AU27" s="44">
        <f t="shared" si="8"/>
        <v>17</v>
      </c>
      <c r="AV27" s="44">
        <f t="shared" si="9"/>
        <v>53</v>
      </c>
      <c r="AW27" s="15"/>
      <c r="AX27" s="45">
        <f t="shared" si="10"/>
        <v>1</v>
      </c>
      <c r="AY27" s="45">
        <f t="shared" si="11"/>
        <v>1</v>
      </c>
      <c r="AZ27" s="45">
        <f t="shared" si="12"/>
        <v>0.75712555141596771</v>
      </c>
      <c r="BA27" s="15"/>
      <c r="BB27" s="46">
        <f t="shared" ref="BB27:BD27" si="38">IF((AX27)&gt;=50%,2,(IF((AX27)&lt;25%,0,1)))</f>
        <v>2</v>
      </c>
      <c r="BC27" s="46">
        <f t="shared" si="38"/>
        <v>2</v>
      </c>
      <c r="BD27" s="46">
        <f t="shared" si="38"/>
        <v>2</v>
      </c>
      <c r="BE27" s="4"/>
      <c r="BF27" s="46" t="str">
        <f t="shared" ref="BF27:BH27" si="39">IF(BB27=2,"Att",(IF(BB27=0,"Not","Weak")))</f>
        <v>Att</v>
      </c>
      <c r="BG27" s="46" t="str">
        <f t="shared" si="39"/>
        <v>Att</v>
      </c>
      <c r="BH27" s="8" t="str">
        <f t="shared" si="39"/>
        <v>Att</v>
      </c>
      <c r="BI27" s="2"/>
      <c r="BJ27" s="193">
        <v>2</v>
      </c>
      <c r="BK27" s="195">
        <f t="shared" si="15"/>
        <v>4</v>
      </c>
      <c r="BL27" s="2"/>
    </row>
    <row r="28" spans="1:64" ht="14.25" customHeight="1" x14ac:dyDescent="0.3">
      <c r="A28" s="99" t="s">
        <v>175</v>
      </c>
      <c r="B28" s="100" t="s">
        <v>176</v>
      </c>
      <c r="C28" s="142">
        <v>10</v>
      </c>
      <c r="D28" s="33">
        <v>7.5</v>
      </c>
      <c r="E28" s="75">
        <v>10</v>
      </c>
      <c r="F28" s="33">
        <v>6</v>
      </c>
      <c r="G28" s="104">
        <f t="shared" si="18"/>
        <v>17.5</v>
      </c>
      <c r="H28" s="140">
        <v>9</v>
      </c>
      <c r="I28" s="139">
        <v>3</v>
      </c>
      <c r="J28" s="33">
        <v>6</v>
      </c>
      <c r="K28" s="102"/>
      <c r="L28" s="141"/>
      <c r="M28" s="141"/>
      <c r="N28" s="115"/>
      <c r="O28" s="75">
        <v>3</v>
      </c>
      <c r="P28" s="75">
        <v>5</v>
      </c>
      <c r="Q28" s="102"/>
      <c r="R28" s="19">
        <f t="shared" si="5"/>
        <v>17</v>
      </c>
      <c r="S28" s="33">
        <v>2</v>
      </c>
      <c r="T28" s="33">
        <v>2</v>
      </c>
      <c r="U28" s="102">
        <v>2</v>
      </c>
      <c r="V28" s="102"/>
      <c r="W28" s="107">
        <v>5</v>
      </c>
      <c r="X28" s="107">
        <v>3</v>
      </c>
      <c r="Y28" s="107"/>
      <c r="Z28" s="107"/>
      <c r="AA28" s="33"/>
      <c r="AB28" s="33"/>
      <c r="AC28" s="102"/>
      <c r="AD28" s="102"/>
      <c r="AE28" s="107">
        <v>2</v>
      </c>
      <c r="AF28" s="107">
        <v>6</v>
      </c>
      <c r="AG28" s="107"/>
      <c r="AH28" s="107"/>
      <c r="AI28" s="102"/>
      <c r="AJ28" s="33"/>
      <c r="AK28" s="102"/>
      <c r="AL28" s="102"/>
      <c r="AM28" s="107">
        <v>4</v>
      </c>
      <c r="AN28" s="56">
        <v>5</v>
      </c>
      <c r="AO28" s="107"/>
      <c r="AP28" s="107"/>
      <c r="AQ28" s="8">
        <f t="shared" si="6"/>
        <v>31</v>
      </c>
      <c r="AR28" s="98">
        <f t="shared" si="27"/>
        <v>84.5</v>
      </c>
      <c r="AS28" s="4"/>
      <c r="AT28" s="38">
        <f t="shared" si="7"/>
        <v>18.5</v>
      </c>
      <c r="AU28" s="38">
        <f t="shared" si="8"/>
        <v>12</v>
      </c>
      <c r="AV28" s="38">
        <f t="shared" si="9"/>
        <v>48</v>
      </c>
      <c r="AW28" s="15"/>
      <c r="AX28" s="10">
        <f t="shared" si="10"/>
        <v>1</v>
      </c>
      <c r="AY28" s="10">
        <f t="shared" si="11"/>
        <v>1</v>
      </c>
      <c r="AZ28" s="10">
        <f t="shared" si="12"/>
        <v>0.68569861260314058</v>
      </c>
      <c r="BA28" s="15"/>
      <c r="BB28" s="8">
        <f t="shared" ref="BB28:BD28" si="40">IF((AX28)&gt;=50%,2,(IF((AX28)&lt;25%,0,1)))</f>
        <v>2</v>
      </c>
      <c r="BC28" s="8">
        <f t="shared" si="40"/>
        <v>2</v>
      </c>
      <c r="BD28" s="8">
        <f t="shared" si="40"/>
        <v>2</v>
      </c>
      <c r="BE28" s="4"/>
      <c r="BF28" s="8" t="str">
        <f t="shared" ref="BF28:BH28" si="41">IF(BB28=2,"Att",(IF(BB28=0,"Not","Weak")))</f>
        <v>Att</v>
      </c>
      <c r="BG28" s="8" t="str">
        <f t="shared" si="41"/>
        <v>Att</v>
      </c>
      <c r="BH28" s="8" t="str">
        <f t="shared" si="41"/>
        <v>Att</v>
      </c>
      <c r="BI28" s="2"/>
      <c r="BJ28" s="193">
        <v>2</v>
      </c>
      <c r="BK28" s="195">
        <f t="shared" si="15"/>
        <v>4</v>
      </c>
      <c r="BL28" s="2"/>
    </row>
    <row r="29" spans="1:64" ht="14.25" customHeight="1" x14ac:dyDescent="0.3">
      <c r="A29" s="99" t="s">
        <v>177</v>
      </c>
      <c r="B29" s="100" t="s">
        <v>178</v>
      </c>
      <c r="C29" s="142">
        <v>9</v>
      </c>
      <c r="D29" s="33">
        <v>6</v>
      </c>
      <c r="E29" s="75">
        <v>7</v>
      </c>
      <c r="F29" s="33">
        <v>7</v>
      </c>
      <c r="G29" s="104">
        <f t="shared" si="18"/>
        <v>14</v>
      </c>
      <c r="H29" s="140">
        <v>9</v>
      </c>
      <c r="I29" s="139"/>
      <c r="J29" s="33">
        <v>1</v>
      </c>
      <c r="K29" s="102"/>
      <c r="L29" s="141"/>
      <c r="M29" s="141"/>
      <c r="N29" s="115"/>
      <c r="O29" s="75"/>
      <c r="P29" s="75">
        <v>4</v>
      </c>
      <c r="Q29" s="102"/>
      <c r="R29" s="19">
        <f t="shared" si="5"/>
        <v>5</v>
      </c>
      <c r="S29" s="33">
        <v>3</v>
      </c>
      <c r="T29" s="33">
        <v>3</v>
      </c>
      <c r="U29" s="102">
        <v>0</v>
      </c>
      <c r="V29" s="102"/>
      <c r="W29" s="56">
        <v>4</v>
      </c>
      <c r="X29" s="56"/>
      <c r="Y29" s="107"/>
      <c r="Z29" s="107"/>
      <c r="AA29" s="33"/>
      <c r="AB29" s="33"/>
      <c r="AC29" s="102"/>
      <c r="AD29" s="102"/>
      <c r="AE29" s="107"/>
      <c r="AF29" s="107"/>
      <c r="AG29" s="107"/>
      <c r="AH29" s="107"/>
      <c r="AI29" s="33">
        <v>2</v>
      </c>
      <c r="AJ29" s="33">
        <v>5</v>
      </c>
      <c r="AK29" s="102"/>
      <c r="AL29" s="102"/>
      <c r="AM29" s="107">
        <v>3</v>
      </c>
      <c r="AN29" s="107">
        <v>3</v>
      </c>
      <c r="AO29" s="107"/>
      <c r="AP29" s="107"/>
      <c r="AQ29" s="8">
        <f t="shared" si="6"/>
        <v>23</v>
      </c>
      <c r="AR29" s="98">
        <f t="shared" si="27"/>
        <v>60</v>
      </c>
      <c r="AS29" s="4"/>
      <c r="AT29" s="38">
        <f t="shared" si="7"/>
        <v>13</v>
      </c>
      <c r="AU29" s="38">
        <f t="shared" si="8"/>
        <v>7</v>
      </c>
      <c r="AV29" s="38">
        <f t="shared" si="9"/>
        <v>37</v>
      </c>
      <c r="AW29" s="15"/>
      <c r="AX29" s="10">
        <f t="shared" si="10"/>
        <v>0.72220617319615121</v>
      </c>
      <c r="AY29" s="10">
        <f t="shared" si="11"/>
        <v>0.58333333333333337</v>
      </c>
      <c r="AZ29" s="10">
        <f t="shared" si="12"/>
        <v>0.52855934721492082</v>
      </c>
      <c r="BA29" s="15"/>
      <c r="BB29" s="8">
        <f t="shared" ref="BB29:BD29" si="42">IF((AX29)&gt;=50%,2,(IF((AX29)&lt;25%,0,1)))</f>
        <v>2</v>
      </c>
      <c r="BC29" s="8">
        <f t="shared" si="42"/>
        <v>2</v>
      </c>
      <c r="BD29" s="8">
        <f t="shared" si="42"/>
        <v>2</v>
      </c>
      <c r="BE29" s="4"/>
      <c r="BF29" s="8" t="str">
        <f t="shared" ref="BF29:BH29" si="43">IF(BB29=2,"Att",(IF(BB29=0,"Not","Weak")))</f>
        <v>Att</v>
      </c>
      <c r="BG29" s="8" t="str">
        <f t="shared" si="43"/>
        <v>Att</v>
      </c>
      <c r="BH29" s="8" t="str">
        <f t="shared" si="43"/>
        <v>Att</v>
      </c>
      <c r="BI29" s="2"/>
      <c r="BJ29" s="193">
        <v>2</v>
      </c>
      <c r="BK29" s="195">
        <f t="shared" si="15"/>
        <v>4</v>
      </c>
      <c r="BL29" s="2"/>
    </row>
    <row r="30" spans="1:64" ht="14.25" customHeight="1" x14ac:dyDescent="0.3">
      <c r="A30" s="99" t="s">
        <v>179</v>
      </c>
      <c r="B30" s="100" t="s">
        <v>180</v>
      </c>
      <c r="C30" s="142">
        <v>9</v>
      </c>
      <c r="D30" s="75">
        <v>6</v>
      </c>
      <c r="E30" s="75">
        <v>5</v>
      </c>
      <c r="F30" s="75">
        <v>7</v>
      </c>
      <c r="G30" s="104">
        <f t="shared" si="18"/>
        <v>13</v>
      </c>
      <c r="H30" s="143">
        <v>9</v>
      </c>
      <c r="I30" s="43"/>
      <c r="J30" s="43"/>
      <c r="K30" s="113"/>
      <c r="L30" s="114"/>
      <c r="M30" s="114">
        <v>2</v>
      </c>
      <c r="N30" s="115"/>
      <c r="O30" s="43">
        <v>3</v>
      </c>
      <c r="P30" s="43">
        <v>4</v>
      </c>
      <c r="Q30" s="113"/>
      <c r="R30" s="19">
        <f t="shared" si="5"/>
        <v>9</v>
      </c>
      <c r="S30" s="43">
        <v>3</v>
      </c>
      <c r="T30" s="113">
        <v>4</v>
      </c>
      <c r="U30" s="113">
        <v>1</v>
      </c>
      <c r="V30" s="113"/>
      <c r="W30" s="107"/>
      <c r="X30" s="107"/>
      <c r="Y30" s="107"/>
      <c r="Z30" s="107"/>
      <c r="AA30" s="113"/>
      <c r="AB30" s="43"/>
      <c r="AC30" s="113"/>
      <c r="AD30" s="113"/>
      <c r="AE30" s="107">
        <v>2</v>
      </c>
      <c r="AF30" s="107">
        <v>6</v>
      </c>
      <c r="AG30" s="107"/>
      <c r="AH30" s="107"/>
      <c r="AI30" s="43">
        <v>4</v>
      </c>
      <c r="AJ30" s="43">
        <v>4</v>
      </c>
      <c r="AK30" s="113"/>
      <c r="AL30" s="113"/>
      <c r="AM30" s="107">
        <v>3</v>
      </c>
      <c r="AN30" s="107">
        <v>3</v>
      </c>
      <c r="AO30" s="107"/>
      <c r="AP30" s="107"/>
      <c r="AQ30" s="8">
        <f t="shared" si="6"/>
        <v>30</v>
      </c>
      <c r="AR30" s="98">
        <f t="shared" si="27"/>
        <v>70</v>
      </c>
      <c r="AS30" s="63"/>
      <c r="AT30" s="64">
        <f t="shared" si="7"/>
        <v>11</v>
      </c>
      <c r="AU30" s="64">
        <f t="shared" si="8"/>
        <v>10</v>
      </c>
      <c r="AV30" s="64">
        <f t="shared" si="9"/>
        <v>44</v>
      </c>
      <c r="AW30" s="65"/>
      <c r="AX30" s="66">
        <f t="shared" si="10"/>
        <v>0.61109753116597409</v>
      </c>
      <c r="AY30" s="66">
        <f t="shared" si="11"/>
        <v>0.83333333333333337</v>
      </c>
      <c r="AZ30" s="66">
        <f t="shared" si="12"/>
        <v>0.62855706155287883</v>
      </c>
      <c r="BA30" s="65"/>
      <c r="BB30" s="62">
        <f t="shared" ref="BB30:BD30" si="44">IF((AX30)&gt;=50%,2,(IF((AX30)&lt;25%,0,1)))</f>
        <v>2</v>
      </c>
      <c r="BC30" s="62">
        <f t="shared" si="44"/>
        <v>2</v>
      </c>
      <c r="BD30" s="62">
        <f t="shared" si="44"/>
        <v>2</v>
      </c>
      <c r="BE30" s="63"/>
      <c r="BF30" s="62" t="str">
        <f t="shared" ref="BF30:BH30" si="45">IF(BB30=2,"Att",(IF(BB30=0,"Not","Weak")))</f>
        <v>Att</v>
      </c>
      <c r="BG30" s="62" t="str">
        <f t="shared" si="45"/>
        <v>Att</v>
      </c>
      <c r="BH30" s="62" t="str">
        <f t="shared" si="45"/>
        <v>Att</v>
      </c>
      <c r="BI30" s="67"/>
      <c r="BJ30" s="193">
        <v>2</v>
      </c>
      <c r="BK30" s="195">
        <f t="shared" si="15"/>
        <v>4</v>
      </c>
      <c r="BL30" s="67"/>
    </row>
    <row r="31" spans="1:64" ht="14.25" customHeight="1" x14ac:dyDescent="0.3">
      <c r="A31" s="99" t="s">
        <v>181</v>
      </c>
      <c r="B31" s="100" t="s">
        <v>182</v>
      </c>
      <c r="C31" s="144">
        <v>8</v>
      </c>
      <c r="D31" s="33">
        <v>4.5</v>
      </c>
      <c r="E31" s="75">
        <v>0.5</v>
      </c>
      <c r="F31" s="33">
        <v>4</v>
      </c>
      <c r="G31" s="104">
        <f t="shared" si="18"/>
        <v>8.5</v>
      </c>
      <c r="H31" s="145">
        <v>9</v>
      </c>
      <c r="I31" s="146"/>
      <c r="J31" s="43">
        <v>3</v>
      </c>
      <c r="K31" s="113"/>
      <c r="L31" s="141"/>
      <c r="M31" s="141"/>
      <c r="N31" s="115"/>
      <c r="O31" s="54"/>
      <c r="P31" s="54">
        <v>4</v>
      </c>
      <c r="Q31" s="113"/>
      <c r="R31" s="19">
        <f t="shared" si="5"/>
        <v>7</v>
      </c>
      <c r="S31" s="33">
        <v>2</v>
      </c>
      <c r="T31" s="33">
        <v>1</v>
      </c>
      <c r="U31" s="102">
        <v>0</v>
      </c>
      <c r="V31" s="102"/>
      <c r="W31" s="107"/>
      <c r="X31" s="107"/>
      <c r="Y31" s="107"/>
      <c r="Z31" s="107"/>
      <c r="AA31" s="102"/>
      <c r="AB31" s="102"/>
      <c r="AC31" s="102"/>
      <c r="AD31" s="102"/>
      <c r="AE31" s="107">
        <v>0</v>
      </c>
      <c r="AF31" s="107">
        <v>3</v>
      </c>
      <c r="AG31" s="107"/>
      <c r="AH31" s="107"/>
      <c r="AI31" s="33">
        <v>4</v>
      </c>
      <c r="AJ31" s="102">
        <v>0</v>
      </c>
      <c r="AK31" s="102"/>
      <c r="AL31" s="102"/>
      <c r="AM31" s="107"/>
      <c r="AN31" s="107"/>
      <c r="AO31" s="107"/>
      <c r="AP31" s="107"/>
      <c r="AQ31" s="8">
        <f t="shared" si="6"/>
        <v>10</v>
      </c>
      <c r="AR31" s="98">
        <f t="shared" si="27"/>
        <v>42.5</v>
      </c>
      <c r="AS31" s="63"/>
      <c r="AT31" s="69">
        <f t="shared" si="7"/>
        <v>4.5</v>
      </c>
      <c r="AU31" s="69">
        <f t="shared" si="8"/>
        <v>4</v>
      </c>
      <c r="AV31" s="69">
        <f t="shared" si="9"/>
        <v>26.5</v>
      </c>
      <c r="AW31" s="65"/>
      <c r="AX31" s="70">
        <f t="shared" si="10"/>
        <v>0.24999444456789852</v>
      </c>
      <c r="AY31" s="70">
        <f t="shared" si="11"/>
        <v>0.33333333333333331</v>
      </c>
      <c r="AZ31" s="70">
        <f t="shared" si="12"/>
        <v>0.37856277570798386</v>
      </c>
      <c r="BA31" s="65"/>
      <c r="BB31" s="68">
        <f t="shared" ref="BB31:BD31" si="46">IF((AX31)&gt;=50%,2,(IF((AX31)&lt;25%,0,1)))</f>
        <v>0</v>
      </c>
      <c r="BC31" s="68">
        <f t="shared" si="46"/>
        <v>1</v>
      </c>
      <c r="BD31" s="68">
        <f t="shared" si="46"/>
        <v>1</v>
      </c>
      <c r="BE31" s="63"/>
      <c r="BF31" s="68" t="str">
        <f t="shared" ref="BF31:BH31" si="47">IF(BB31=2,"Att",(IF(BB31=0,"Not","Weak")))</f>
        <v>Not</v>
      </c>
      <c r="BG31" s="68" t="str">
        <f t="shared" si="47"/>
        <v>Weak</v>
      </c>
      <c r="BH31" s="68" t="str">
        <f t="shared" si="47"/>
        <v>Weak</v>
      </c>
      <c r="BI31" s="67"/>
      <c r="BJ31" s="196">
        <v>0</v>
      </c>
      <c r="BK31" s="195">
        <f t="shared" si="15"/>
        <v>2</v>
      </c>
      <c r="BL31" s="67"/>
    </row>
    <row r="32" spans="1:64" ht="14.25" customHeight="1" x14ac:dyDescent="0.3">
      <c r="A32" s="99" t="s">
        <v>183</v>
      </c>
      <c r="B32" s="100" t="s">
        <v>184</v>
      </c>
      <c r="C32" s="142">
        <v>10</v>
      </c>
      <c r="D32" s="33">
        <v>5</v>
      </c>
      <c r="E32" s="75">
        <v>5</v>
      </c>
      <c r="F32" s="33">
        <v>6</v>
      </c>
      <c r="G32" s="104">
        <f t="shared" si="18"/>
        <v>11</v>
      </c>
      <c r="H32" s="145">
        <v>9</v>
      </c>
      <c r="I32" s="146"/>
      <c r="J32" s="43"/>
      <c r="K32" s="113"/>
      <c r="L32" s="141">
        <v>1</v>
      </c>
      <c r="M32" s="141">
        <v>5</v>
      </c>
      <c r="N32" s="115"/>
      <c r="O32" s="54"/>
      <c r="P32" s="54">
        <v>2</v>
      </c>
      <c r="Q32" s="113">
        <v>5</v>
      </c>
      <c r="R32" s="19">
        <f t="shared" si="5"/>
        <v>13</v>
      </c>
      <c r="S32" s="33"/>
      <c r="T32" s="33"/>
      <c r="U32" s="102"/>
      <c r="V32" s="102"/>
      <c r="W32" s="107"/>
      <c r="X32" s="107"/>
      <c r="Y32" s="107"/>
      <c r="Z32" s="107"/>
      <c r="AA32" s="33">
        <v>1</v>
      </c>
      <c r="AB32" s="33">
        <v>4</v>
      </c>
      <c r="AC32" s="102">
        <v>3</v>
      </c>
      <c r="AD32" s="102"/>
      <c r="AE32" s="107">
        <v>1</v>
      </c>
      <c r="AF32" s="107">
        <v>6</v>
      </c>
      <c r="AG32" s="107"/>
      <c r="AH32" s="107"/>
      <c r="AI32" s="33">
        <v>4</v>
      </c>
      <c r="AJ32" s="33">
        <v>4</v>
      </c>
      <c r="AK32" s="102"/>
      <c r="AL32" s="102"/>
      <c r="AM32" s="56">
        <v>2</v>
      </c>
      <c r="AN32" s="56">
        <v>4</v>
      </c>
      <c r="AO32" s="107"/>
      <c r="AP32" s="107"/>
      <c r="AQ32" s="8">
        <f t="shared" si="6"/>
        <v>29</v>
      </c>
      <c r="AR32" s="98">
        <f t="shared" si="27"/>
        <v>72</v>
      </c>
      <c r="AS32" s="63"/>
      <c r="AT32" s="71">
        <f t="shared" si="7"/>
        <v>8</v>
      </c>
      <c r="AU32" s="71">
        <f t="shared" si="8"/>
        <v>7</v>
      </c>
      <c r="AV32" s="71">
        <f t="shared" si="9"/>
        <v>44</v>
      </c>
      <c r="AW32" s="65"/>
      <c r="AX32" s="72">
        <f t="shared" si="10"/>
        <v>0.44443456812070847</v>
      </c>
      <c r="AY32" s="72">
        <f t="shared" si="11"/>
        <v>0.58333333333333337</v>
      </c>
      <c r="AZ32" s="72">
        <f t="shared" si="12"/>
        <v>0.62855706155287883</v>
      </c>
      <c r="BA32" s="65"/>
      <c r="BB32" s="73">
        <f t="shared" ref="BB32:BD32" si="48">IF((AX32)&gt;=50%,2,(IF((AX32)&lt;25%,0,1)))</f>
        <v>1</v>
      </c>
      <c r="BC32" s="73">
        <f t="shared" si="48"/>
        <v>2</v>
      </c>
      <c r="BD32" s="73">
        <f t="shared" si="48"/>
        <v>2</v>
      </c>
      <c r="BE32" s="63"/>
      <c r="BF32" s="73" t="str">
        <f t="shared" ref="BF32:BH32" si="49">IF(BB32=2,"Att",(IF(BB32=0,"Not","Weak")))</f>
        <v>Weak</v>
      </c>
      <c r="BG32" s="73" t="str">
        <f t="shared" si="49"/>
        <v>Att</v>
      </c>
      <c r="BH32" s="68" t="str">
        <f t="shared" si="49"/>
        <v>Att</v>
      </c>
      <c r="BI32" s="67"/>
      <c r="BJ32" s="196">
        <v>1</v>
      </c>
      <c r="BK32" s="195">
        <f t="shared" si="15"/>
        <v>4</v>
      </c>
      <c r="BL32" s="67"/>
    </row>
    <row r="33" spans="1:64" ht="14.25" customHeight="1" x14ac:dyDescent="0.3">
      <c r="A33" s="99" t="s">
        <v>185</v>
      </c>
      <c r="B33" s="100" t="s">
        <v>186</v>
      </c>
      <c r="C33" s="142">
        <v>10</v>
      </c>
      <c r="D33" s="75">
        <v>4</v>
      </c>
      <c r="E33" s="102">
        <v>1.5</v>
      </c>
      <c r="F33" s="75">
        <v>6</v>
      </c>
      <c r="G33" s="104">
        <f t="shared" si="18"/>
        <v>10</v>
      </c>
      <c r="H33" s="143">
        <v>10</v>
      </c>
      <c r="I33" s="102"/>
      <c r="J33" s="102">
        <v>3</v>
      </c>
      <c r="K33" s="102"/>
      <c r="L33" s="147"/>
      <c r="M33" s="147"/>
      <c r="N33" s="147"/>
      <c r="O33" s="102"/>
      <c r="P33" s="102">
        <v>4</v>
      </c>
      <c r="Q33" s="102"/>
      <c r="R33" s="19">
        <f t="shared" si="5"/>
        <v>7</v>
      </c>
      <c r="S33" s="33">
        <v>4</v>
      </c>
      <c r="T33" s="33">
        <v>2</v>
      </c>
      <c r="U33" s="102">
        <v>2</v>
      </c>
      <c r="V33" s="102"/>
      <c r="W33" s="107"/>
      <c r="X33" s="107"/>
      <c r="Y33" s="107"/>
      <c r="Z33" s="107"/>
      <c r="AA33" s="33"/>
      <c r="AB33" s="33">
        <v>5</v>
      </c>
      <c r="AC33" s="102"/>
      <c r="AD33" s="102"/>
      <c r="AE33" s="107">
        <v>1</v>
      </c>
      <c r="AF33" s="107">
        <v>3</v>
      </c>
      <c r="AG33" s="107"/>
      <c r="AH33" s="107"/>
      <c r="AI33" s="33">
        <v>3</v>
      </c>
      <c r="AJ33" s="33">
        <v>3</v>
      </c>
      <c r="AK33" s="102"/>
      <c r="AL33" s="102"/>
      <c r="AM33" s="56"/>
      <c r="AN33" s="56"/>
      <c r="AO33" s="56"/>
      <c r="AP33" s="107"/>
      <c r="AQ33" s="8">
        <f t="shared" si="6"/>
        <v>23</v>
      </c>
      <c r="AR33" s="98">
        <f t="shared" si="27"/>
        <v>60</v>
      </c>
      <c r="AS33" s="63"/>
      <c r="AT33" s="69">
        <f t="shared" si="7"/>
        <v>5</v>
      </c>
      <c r="AU33" s="69">
        <f t="shared" si="8"/>
        <v>6</v>
      </c>
      <c r="AV33" s="69">
        <f t="shared" si="9"/>
        <v>38.5</v>
      </c>
      <c r="AW33" s="65"/>
      <c r="AX33" s="70">
        <f t="shared" si="10"/>
        <v>0.2777716050754428</v>
      </c>
      <c r="AY33" s="70">
        <f t="shared" si="11"/>
        <v>0.5</v>
      </c>
      <c r="AZ33" s="70">
        <f t="shared" si="12"/>
        <v>0.54998742885876895</v>
      </c>
      <c r="BA33" s="65"/>
      <c r="BB33" s="68">
        <f t="shared" ref="BB33:BD33" si="50">IF((AX33)&gt;=50%,2,(IF((AX33)&lt;25%,0,1)))</f>
        <v>1</v>
      </c>
      <c r="BC33" s="68">
        <f t="shared" si="50"/>
        <v>2</v>
      </c>
      <c r="BD33" s="68">
        <f t="shared" si="50"/>
        <v>2</v>
      </c>
      <c r="BE33" s="63"/>
      <c r="BF33" s="68" t="str">
        <f t="shared" ref="BF33:BH33" si="51">IF(BB33=2,"Att",(IF(BB33=0,"Not","Weak")))</f>
        <v>Weak</v>
      </c>
      <c r="BG33" s="68" t="str">
        <f t="shared" si="51"/>
        <v>Att</v>
      </c>
      <c r="BH33" s="68" t="str">
        <f t="shared" si="51"/>
        <v>Att</v>
      </c>
      <c r="BI33" s="67"/>
      <c r="BJ33" s="196">
        <v>1</v>
      </c>
      <c r="BK33" s="195">
        <f t="shared" si="15"/>
        <v>4</v>
      </c>
      <c r="BL33" s="67"/>
    </row>
    <row r="34" spans="1:64" ht="14.25" customHeight="1" x14ac:dyDescent="0.3">
      <c r="A34" s="99" t="s">
        <v>187</v>
      </c>
      <c r="B34" s="100" t="s">
        <v>188</v>
      </c>
      <c r="C34" s="108">
        <v>10</v>
      </c>
      <c r="D34" s="33">
        <v>7.5</v>
      </c>
      <c r="E34" s="75">
        <v>4.5</v>
      </c>
      <c r="F34" s="33">
        <v>6</v>
      </c>
      <c r="G34" s="104">
        <f t="shared" si="18"/>
        <v>13.5</v>
      </c>
      <c r="H34" s="140">
        <v>8</v>
      </c>
      <c r="I34" s="139"/>
      <c r="J34" s="33"/>
      <c r="K34" s="102"/>
      <c r="L34" s="141"/>
      <c r="M34" s="141">
        <v>4.5</v>
      </c>
      <c r="N34" s="115"/>
      <c r="O34" s="75">
        <v>2.5</v>
      </c>
      <c r="P34" s="75">
        <v>3</v>
      </c>
      <c r="Q34" s="102"/>
      <c r="R34" s="19">
        <f t="shared" si="5"/>
        <v>10</v>
      </c>
      <c r="S34" s="33">
        <v>2</v>
      </c>
      <c r="T34" s="33">
        <v>3</v>
      </c>
      <c r="U34" s="102">
        <v>3</v>
      </c>
      <c r="V34" s="102"/>
      <c r="W34" s="56"/>
      <c r="X34" s="56"/>
      <c r="Y34" s="107"/>
      <c r="Z34" s="107"/>
      <c r="AA34" s="33"/>
      <c r="AB34" s="33"/>
      <c r="AC34" s="102"/>
      <c r="AD34" s="102"/>
      <c r="AE34" s="107">
        <v>3</v>
      </c>
      <c r="AF34" s="107">
        <v>3</v>
      </c>
      <c r="AG34" s="107"/>
      <c r="AH34" s="107"/>
      <c r="AI34" s="102">
        <v>4</v>
      </c>
      <c r="AJ34" s="102">
        <v>3</v>
      </c>
      <c r="AK34" s="102"/>
      <c r="AL34" s="102"/>
      <c r="AM34" s="56">
        <v>2</v>
      </c>
      <c r="AN34" s="56">
        <v>1</v>
      </c>
      <c r="AO34" s="56"/>
      <c r="AP34" s="107"/>
      <c r="AQ34" s="8">
        <f t="shared" si="6"/>
        <v>24</v>
      </c>
      <c r="AR34" s="98">
        <f t="shared" si="27"/>
        <v>65.5</v>
      </c>
      <c r="AS34" s="63"/>
      <c r="AT34" s="69">
        <f t="shared" si="7"/>
        <v>12.5</v>
      </c>
      <c r="AU34" s="69">
        <f t="shared" si="8"/>
        <v>8.5</v>
      </c>
      <c r="AV34" s="69">
        <f t="shared" si="9"/>
        <v>36</v>
      </c>
      <c r="AW34" s="65"/>
      <c r="AX34" s="70">
        <f t="shared" si="10"/>
        <v>0.69442901268860691</v>
      </c>
      <c r="AY34" s="70">
        <f t="shared" si="11"/>
        <v>0.70833333333333337</v>
      </c>
      <c r="AZ34" s="70">
        <f t="shared" si="12"/>
        <v>0.51427395945235543</v>
      </c>
      <c r="BA34" s="65"/>
      <c r="BB34" s="68">
        <f t="shared" ref="BB34:BD34" si="52">IF((AX34)&gt;=50%,2,(IF((AX34)&lt;25%,0,1)))</f>
        <v>2</v>
      </c>
      <c r="BC34" s="68">
        <f t="shared" si="52"/>
        <v>2</v>
      </c>
      <c r="BD34" s="68">
        <f t="shared" si="52"/>
        <v>2</v>
      </c>
      <c r="BE34" s="63"/>
      <c r="BF34" s="68" t="str">
        <f t="shared" ref="BF34:BH34" si="53">IF(BB34=2,"Att",(IF(BB34=0,"Not","Weak")))</f>
        <v>Att</v>
      </c>
      <c r="BG34" s="68" t="str">
        <f t="shared" si="53"/>
        <v>Att</v>
      </c>
      <c r="BH34" s="68" t="str">
        <f t="shared" si="53"/>
        <v>Att</v>
      </c>
      <c r="BI34" s="67"/>
      <c r="BJ34" s="196">
        <v>2</v>
      </c>
      <c r="BK34" s="195">
        <f t="shared" si="15"/>
        <v>4</v>
      </c>
      <c r="BL34" s="67"/>
    </row>
    <row r="35" spans="1:64" ht="14.25" customHeight="1" x14ac:dyDescent="0.3">
      <c r="A35" s="99" t="s">
        <v>189</v>
      </c>
      <c r="B35" s="100" t="s">
        <v>190</v>
      </c>
      <c r="C35" s="142">
        <v>10</v>
      </c>
      <c r="D35" s="33">
        <v>5</v>
      </c>
      <c r="E35" s="75">
        <v>2.5</v>
      </c>
      <c r="F35" s="33">
        <v>4</v>
      </c>
      <c r="G35" s="104">
        <f t="shared" si="18"/>
        <v>9</v>
      </c>
      <c r="H35" s="140">
        <v>7</v>
      </c>
      <c r="I35" s="139"/>
      <c r="J35" s="33"/>
      <c r="K35" s="102"/>
      <c r="L35" s="141"/>
      <c r="M35" s="141">
        <v>1</v>
      </c>
      <c r="N35" s="115"/>
      <c r="O35" s="75"/>
      <c r="P35" s="75">
        <v>2</v>
      </c>
      <c r="Q35" s="102"/>
      <c r="R35" s="19">
        <f t="shared" si="5"/>
        <v>3</v>
      </c>
      <c r="S35" s="33">
        <v>1</v>
      </c>
      <c r="T35" s="33">
        <v>2</v>
      </c>
      <c r="U35" s="102">
        <v>0</v>
      </c>
      <c r="V35" s="102"/>
      <c r="W35" s="107"/>
      <c r="X35" s="107"/>
      <c r="Y35" s="107"/>
      <c r="Z35" s="107"/>
      <c r="AA35" s="33"/>
      <c r="AB35" s="33"/>
      <c r="AC35" s="102"/>
      <c r="AD35" s="102"/>
      <c r="AE35" s="107">
        <v>2</v>
      </c>
      <c r="AF35" s="107"/>
      <c r="AG35" s="107"/>
      <c r="AH35" s="107"/>
      <c r="AI35" s="33">
        <v>1</v>
      </c>
      <c r="AJ35" s="33">
        <v>1</v>
      </c>
      <c r="AK35" s="102"/>
      <c r="AL35" s="102"/>
      <c r="AM35" s="56">
        <v>2</v>
      </c>
      <c r="AN35" s="56">
        <v>2</v>
      </c>
      <c r="AO35" s="107"/>
      <c r="AP35" s="107"/>
      <c r="AQ35" s="8">
        <f t="shared" si="6"/>
        <v>11</v>
      </c>
      <c r="AR35" s="98">
        <f t="shared" si="27"/>
        <v>40</v>
      </c>
      <c r="AS35" s="63"/>
      <c r="AT35" s="71">
        <f t="shared" si="7"/>
        <v>9</v>
      </c>
      <c r="AU35" s="71">
        <f t="shared" si="8"/>
        <v>4</v>
      </c>
      <c r="AV35" s="71">
        <f t="shared" si="9"/>
        <v>19.5</v>
      </c>
      <c r="AW35" s="65"/>
      <c r="AX35" s="72">
        <f t="shared" si="10"/>
        <v>0.49998888913579703</v>
      </c>
      <c r="AY35" s="72">
        <f t="shared" si="11"/>
        <v>0.33333333333333331</v>
      </c>
      <c r="AZ35" s="72">
        <f t="shared" si="12"/>
        <v>0.27856506137002585</v>
      </c>
      <c r="BA35" s="65"/>
      <c r="BB35" s="73">
        <f t="shared" ref="BB35:BD35" si="54">IF((AX35)&gt;=50%,2,(IF((AX35)&lt;25%,0,1)))</f>
        <v>1</v>
      </c>
      <c r="BC35" s="73">
        <f t="shared" si="54"/>
        <v>1</v>
      </c>
      <c r="BD35" s="73">
        <f t="shared" si="54"/>
        <v>1</v>
      </c>
      <c r="BE35" s="63"/>
      <c r="BF35" s="73" t="str">
        <f t="shared" ref="BF35:BH35" si="55">IF(BB35=2,"Att",(IF(BB35=0,"Not","Weak")))</f>
        <v>Weak</v>
      </c>
      <c r="BG35" s="73" t="str">
        <f t="shared" si="55"/>
        <v>Weak</v>
      </c>
      <c r="BH35" s="68" t="str">
        <f t="shared" si="55"/>
        <v>Weak</v>
      </c>
      <c r="BI35" s="67"/>
      <c r="BJ35" s="196">
        <v>1</v>
      </c>
      <c r="BK35" s="195">
        <f t="shared" si="15"/>
        <v>2</v>
      </c>
      <c r="BL35" s="67"/>
    </row>
    <row r="36" spans="1:64" ht="14.25" customHeight="1" x14ac:dyDescent="0.3">
      <c r="A36" s="99" t="s">
        <v>191</v>
      </c>
      <c r="B36" s="100" t="s">
        <v>192</v>
      </c>
      <c r="C36" s="142">
        <v>9</v>
      </c>
      <c r="D36" s="33">
        <v>1</v>
      </c>
      <c r="E36" s="75">
        <v>1</v>
      </c>
      <c r="F36" s="33">
        <v>5</v>
      </c>
      <c r="G36" s="104">
        <f t="shared" si="18"/>
        <v>6</v>
      </c>
      <c r="H36" s="140">
        <v>7</v>
      </c>
      <c r="I36" s="139"/>
      <c r="J36" s="33"/>
      <c r="K36" s="102"/>
      <c r="L36" s="141"/>
      <c r="M36" s="141">
        <v>4</v>
      </c>
      <c r="N36" s="115"/>
      <c r="O36" s="75"/>
      <c r="P36" s="75">
        <v>4</v>
      </c>
      <c r="Q36" s="102"/>
      <c r="R36" s="19">
        <f t="shared" si="5"/>
        <v>8</v>
      </c>
      <c r="S36" s="33">
        <v>0</v>
      </c>
      <c r="T36" s="33">
        <v>0</v>
      </c>
      <c r="U36" s="102">
        <v>0</v>
      </c>
      <c r="V36" s="102"/>
      <c r="W36" s="56">
        <v>2</v>
      </c>
      <c r="X36" s="56">
        <v>0</v>
      </c>
      <c r="Y36" s="107"/>
      <c r="Z36" s="107"/>
      <c r="AA36" s="33">
        <v>0</v>
      </c>
      <c r="AB36" s="33">
        <v>0</v>
      </c>
      <c r="AC36" s="102">
        <v>0</v>
      </c>
      <c r="AD36" s="102"/>
      <c r="AE36" s="107"/>
      <c r="AF36" s="107"/>
      <c r="AG36" s="107"/>
      <c r="AH36" s="107"/>
      <c r="AI36" s="33"/>
      <c r="AJ36" s="33"/>
      <c r="AK36" s="102"/>
      <c r="AL36" s="102"/>
      <c r="AM36" s="107"/>
      <c r="AN36" s="107"/>
      <c r="AO36" s="107"/>
      <c r="AP36" s="107"/>
      <c r="AQ36" s="8">
        <f t="shared" si="6"/>
        <v>2</v>
      </c>
      <c r="AR36" s="98">
        <f t="shared" si="27"/>
        <v>32</v>
      </c>
      <c r="AS36" s="63"/>
      <c r="AT36" s="69">
        <f t="shared" si="7"/>
        <v>3</v>
      </c>
      <c r="AU36" s="69">
        <f t="shared" si="8"/>
        <v>5</v>
      </c>
      <c r="AV36" s="69">
        <f t="shared" si="9"/>
        <v>16</v>
      </c>
      <c r="AW36" s="65"/>
      <c r="AX36" s="70">
        <f t="shared" si="10"/>
        <v>0.16666296304526568</v>
      </c>
      <c r="AY36" s="70">
        <f t="shared" si="11"/>
        <v>0.41666666666666669</v>
      </c>
      <c r="AZ36" s="70">
        <f t="shared" si="12"/>
        <v>0.22856620420104684</v>
      </c>
      <c r="BA36" s="65"/>
      <c r="BB36" s="68">
        <f t="shared" ref="BB36:BD36" si="56">IF((AX36)&gt;=50%,2,(IF((AX36)&lt;25%,0,1)))</f>
        <v>0</v>
      </c>
      <c r="BC36" s="68">
        <f t="shared" si="56"/>
        <v>1</v>
      </c>
      <c r="BD36" s="68">
        <f t="shared" si="56"/>
        <v>0</v>
      </c>
      <c r="BE36" s="63"/>
      <c r="BF36" s="68" t="str">
        <f t="shared" ref="BF36:BH36" si="57">IF(BB36=2,"Att",(IF(BB36=0,"Not","Weak")))</f>
        <v>Not</v>
      </c>
      <c r="BG36" s="68" t="str">
        <f t="shared" si="57"/>
        <v>Weak</v>
      </c>
      <c r="BH36" s="68" t="str">
        <f t="shared" si="57"/>
        <v>Not</v>
      </c>
      <c r="BI36" s="67"/>
      <c r="BJ36" s="196">
        <v>0</v>
      </c>
      <c r="BK36" s="195">
        <f t="shared" si="15"/>
        <v>1</v>
      </c>
      <c r="BL36" s="67"/>
    </row>
    <row r="37" spans="1:64" ht="14.25" customHeight="1" x14ac:dyDescent="0.3">
      <c r="A37" s="99" t="s">
        <v>193</v>
      </c>
      <c r="B37" s="100" t="s">
        <v>194</v>
      </c>
      <c r="C37" s="142">
        <v>9</v>
      </c>
      <c r="D37" s="33">
        <v>3</v>
      </c>
      <c r="E37" s="75">
        <v>1</v>
      </c>
      <c r="F37" s="33">
        <v>5</v>
      </c>
      <c r="G37" s="104">
        <f t="shared" si="18"/>
        <v>8</v>
      </c>
      <c r="H37" s="140">
        <v>9</v>
      </c>
      <c r="I37" s="139"/>
      <c r="J37" s="33">
        <v>4.5</v>
      </c>
      <c r="K37" s="102"/>
      <c r="L37" s="141"/>
      <c r="M37" s="141"/>
      <c r="N37" s="115"/>
      <c r="O37" s="75"/>
      <c r="P37" s="75">
        <v>4</v>
      </c>
      <c r="Q37" s="102"/>
      <c r="R37" s="19">
        <f t="shared" si="5"/>
        <v>8.5</v>
      </c>
      <c r="S37" s="33">
        <v>3</v>
      </c>
      <c r="T37" s="33">
        <v>1</v>
      </c>
      <c r="U37" s="102"/>
      <c r="V37" s="102"/>
      <c r="W37" s="56">
        <v>4</v>
      </c>
      <c r="X37" s="56">
        <v>1</v>
      </c>
      <c r="Y37" s="107"/>
      <c r="Z37" s="107"/>
      <c r="AA37" s="33"/>
      <c r="AB37" s="33"/>
      <c r="AC37" s="102"/>
      <c r="AD37" s="102"/>
      <c r="AE37" s="107">
        <v>2</v>
      </c>
      <c r="AF37" s="107">
        <v>3</v>
      </c>
      <c r="AG37" s="107"/>
      <c r="AH37" s="107"/>
      <c r="AI37" s="33">
        <v>3</v>
      </c>
      <c r="AJ37" s="33">
        <v>3</v>
      </c>
      <c r="AK37" s="102"/>
      <c r="AL37" s="102"/>
      <c r="AM37" s="107"/>
      <c r="AN37" s="107"/>
      <c r="AO37" s="107"/>
      <c r="AP37" s="107"/>
      <c r="AQ37" s="8">
        <f t="shared" si="6"/>
        <v>20</v>
      </c>
      <c r="AR37" s="98">
        <f t="shared" si="27"/>
        <v>54.5</v>
      </c>
      <c r="AS37" s="63"/>
      <c r="AT37" s="69">
        <f t="shared" si="7"/>
        <v>9</v>
      </c>
      <c r="AU37" s="69">
        <f t="shared" si="8"/>
        <v>5</v>
      </c>
      <c r="AV37" s="69">
        <f t="shared" si="9"/>
        <v>32.5</v>
      </c>
      <c r="AW37" s="65"/>
      <c r="AX37" s="70">
        <f t="shared" si="10"/>
        <v>0.49998888913579703</v>
      </c>
      <c r="AY37" s="70">
        <f t="shared" si="11"/>
        <v>0.41666666666666669</v>
      </c>
      <c r="AZ37" s="70">
        <f t="shared" si="12"/>
        <v>0.46427510228337643</v>
      </c>
      <c r="BA37" s="65"/>
      <c r="BB37" s="68">
        <f t="shared" ref="BB37:BD37" si="58">IF((AX37)&gt;=50%,2,(IF((AX37)&lt;25%,0,1)))</f>
        <v>1</v>
      </c>
      <c r="BC37" s="68">
        <f t="shared" si="58"/>
        <v>1</v>
      </c>
      <c r="BD37" s="68">
        <f t="shared" si="58"/>
        <v>1</v>
      </c>
      <c r="BE37" s="63"/>
      <c r="BF37" s="68" t="str">
        <f t="shared" ref="BF37:BH37" si="59">IF(BB37=2,"Att",(IF(BB37=0,"Not","Weak")))</f>
        <v>Weak</v>
      </c>
      <c r="BG37" s="68" t="str">
        <f t="shared" si="59"/>
        <v>Weak</v>
      </c>
      <c r="BH37" s="68" t="str">
        <f t="shared" si="59"/>
        <v>Weak</v>
      </c>
      <c r="BI37" s="67"/>
      <c r="BJ37" s="196">
        <v>1</v>
      </c>
      <c r="BK37" s="195">
        <f t="shared" si="15"/>
        <v>2</v>
      </c>
      <c r="BL37" s="67"/>
    </row>
    <row r="38" spans="1:64" ht="14.25" customHeight="1" x14ac:dyDescent="0.3">
      <c r="A38" s="99" t="s">
        <v>195</v>
      </c>
      <c r="B38" s="100" t="s">
        <v>196</v>
      </c>
      <c r="C38" s="142">
        <v>9</v>
      </c>
      <c r="D38" s="33"/>
      <c r="E38" s="75">
        <v>0.5</v>
      </c>
      <c r="F38" s="33">
        <v>3</v>
      </c>
      <c r="G38" s="104">
        <f t="shared" si="18"/>
        <v>3.5</v>
      </c>
      <c r="H38" s="140">
        <v>6</v>
      </c>
      <c r="I38" s="139"/>
      <c r="J38" s="33"/>
      <c r="K38" s="102"/>
      <c r="L38" s="141"/>
      <c r="M38" s="141"/>
      <c r="N38" s="115"/>
      <c r="O38" s="75"/>
      <c r="P38" s="75">
        <v>4</v>
      </c>
      <c r="Q38" s="102"/>
      <c r="R38" s="19">
        <f t="shared" si="5"/>
        <v>4</v>
      </c>
      <c r="S38" s="33"/>
      <c r="T38" s="33"/>
      <c r="U38" s="102"/>
      <c r="V38" s="102"/>
      <c r="W38" s="107"/>
      <c r="X38" s="107"/>
      <c r="Y38" s="107"/>
      <c r="Z38" s="107"/>
      <c r="AA38" s="33">
        <v>0</v>
      </c>
      <c r="AB38" s="33">
        <v>2</v>
      </c>
      <c r="AC38" s="102">
        <v>0</v>
      </c>
      <c r="AD38" s="102"/>
      <c r="AE38" s="107"/>
      <c r="AF38" s="107"/>
      <c r="AG38" s="107"/>
      <c r="AH38" s="107"/>
      <c r="AI38" s="33">
        <v>2</v>
      </c>
      <c r="AJ38" s="33">
        <v>1</v>
      </c>
      <c r="AK38" s="102"/>
      <c r="AL38" s="102"/>
      <c r="AM38" s="56"/>
      <c r="AN38" s="56">
        <v>2</v>
      </c>
      <c r="AO38" s="56"/>
      <c r="AP38" s="107"/>
      <c r="AQ38" s="8">
        <f t="shared" si="6"/>
        <v>7</v>
      </c>
      <c r="AR38" s="98">
        <f t="shared" si="27"/>
        <v>29.5</v>
      </c>
      <c r="AS38" s="63"/>
      <c r="AT38" s="69">
        <f t="shared" si="7"/>
        <v>0</v>
      </c>
      <c r="AU38" s="69">
        <f t="shared" si="8"/>
        <v>3</v>
      </c>
      <c r="AV38" s="69">
        <f t="shared" si="9"/>
        <v>17.5</v>
      </c>
      <c r="AW38" s="65"/>
      <c r="AX38" s="70">
        <f t="shared" si="10"/>
        <v>0</v>
      </c>
      <c r="AY38" s="70">
        <f t="shared" si="11"/>
        <v>0.25</v>
      </c>
      <c r="AZ38" s="70">
        <f t="shared" si="12"/>
        <v>0.249994285844895</v>
      </c>
      <c r="BA38" s="65"/>
      <c r="BB38" s="68">
        <f t="shared" ref="BB38:BD38" si="60">IF((AX38)&gt;=50%,2,(IF((AX38)&lt;25%,0,1)))</f>
        <v>0</v>
      </c>
      <c r="BC38" s="68">
        <f t="shared" si="60"/>
        <v>1</v>
      </c>
      <c r="BD38" s="68">
        <f t="shared" si="60"/>
        <v>0</v>
      </c>
      <c r="BE38" s="63"/>
      <c r="BF38" s="68" t="str">
        <f t="shared" ref="BF38:BH38" si="61">IF(BB38=2,"Att",(IF(BB38=0,"Not","Weak")))</f>
        <v>Not</v>
      </c>
      <c r="BG38" s="68" t="str">
        <f t="shared" si="61"/>
        <v>Weak</v>
      </c>
      <c r="BH38" s="68" t="str">
        <f t="shared" si="61"/>
        <v>Not</v>
      </c>
      <c r="BI38" s="67"/>
      <c r="BJ38" s="196">
        <v>0</v>
      </c>
      <c r="BK38" s="195">
        <f t="shared" si="15"/>
        <v>1</v>
      </c>
      <c r="BL38" s="67"/>
    </row>
    <row r="39" spans="1:64" ht="14.25" customHeight="1" x14ac:dyDescent="0.3">
      <c r="A39" s="99" t="s">
        <v>197</v>
      </c>
      <c r="B39" s="100" t="s">
        <v>198</v>
      </c>
      <c r="C39" s="142">
        <v>8</v>
      </c>
      <c r="D39" s="33"/>
      <c r="E39" s="75">
        <v>1</v>
      </c>
      <c r="F39" s="33">
        <v>0</v>
      </c>
      <c r="G39" s="104">
        <f t="shared" si="18"/>
        <v>1</v>
      </c>
      <c r="H39" s="140">
        <v>6</v>
      </c>
      <c r="I39" s="139"/>
      <c r="J39" s="33">
        <v>1</v>
      </c>
      <c r="K39" s="102"/>
      <c r="L39" s="141"/>
      <c r="M39" s="141"/>
      <c r="N39" s="115"/>
      <c r="O39" s="75"/>
      <c r="P39" s="75"/>
      <c r="Q39" s="102"/>
      <c r="R39" s="19">
        <f t="shared" si="5"/>
        <v>1</v>
      </c>
      <c r="S39" s="33">
        <v>0</v>
      </c>
      <c r="T39" s="33">
        <v>0</v>
      </c>
      <c r="U39" s="102"/>
      <c r="V39" s="102"/>
      <c r="W39" s="107">
        <v>2</v>
      </c>
      <c r="X39" s="107">
        <v>0</v>
      </c>
      <c r="Y39" s="107"/>
      <c r="Z39" s="107"/>
      <c r="AA39" s="33">
        <v>0</v>
      </c>
      <c r="AB39" s="33">
        <v>0</v>
      </c>
      <c r="AC39" s="102"/>
      <c r="AD39" s="102"/>
      <c r="AE39" s="107"/>
      <c r="AF39" s="107"/>
      <c r="AG39" s="107"/>
      <c r="AH39" s="107"/>
      <c r="AI39" s="33">
        <v>0</v>
      </c>
      <c r="AJ39" s="33">
        <v>0</v>
      </c>
      <c r="AK39" s="102"/>
      <c r="AL39" s="102"/>
      <c r="AM39" s="56"/>
      <c r="AN39" s="56"/>
      <c r="AO39" s="56"/>
      <c r="AP39" s="107"/>
      <c r="AQ39" s="8">
        <f t="shared" si="6"/>
        <v>2</v>
      </c>
      <c r="AR39" s="98">
        <f t="shared" si="27"/>
        <v>18</v>
      </c>
      <c r="AS39" s="63"/>
      <c r="AT39" s="69">
        <f t="shared" si="7"/>
        <v>2</v>
      </c>
      <c r="AU39" s="69">
        <f t="shared" si="8"/>
        <v>0</v>
      </c>
      <c r="AV39" s="69">
        <f t="shared" si="9"/>
        <v>8</v>
      </c>
      <c r="AW39" s="65"/>
      <c r="AX39" s="70">
        <f t="shared" si="10"/>
        <v>0.11110864203017712</v>
      </c>
      <c r="AY39" s="70">
        <f t="shared" si="11"/>
        <v>0</v>
      </c>
      <c r="AZ39" s="70">
        <f t="shared" si="12"/>
        <v>0.11428310210052342</v>
      </c>
      <c r="BA39" s="65"/>
      <c r="BB39" s="68">
        <f t="shared" ref="BB39:BD39" si="62">IF((AX39)&gt;=50%,2,(IF((AX39)&lt;25%,0,1)))</f>
        <v>0</v>
      </c>
      <c r="BC39" s="68">
        <f t="shared" si="62"/>
        <v>0</v>
      </c>
      <c r="BD39" s="68">
        <f t="shared" si="62"/>
        <v>0</v>
      </c>
      <c r="BE39" s="63"/>
      <c r="BF39" s="68" t="str">
        <f t="shared" ref="BF39:BH39" si="63">IF(BB39=2,"Att",(IF(BB39=0,"Not","Weak")))</f>
        <v>Not</v>
      </c>
      <c r="BG39" s="68" t="str">
        <f t="shared" si="63"/>
        <v>Not</v>
      </c>
      <c r="BH39" s="68" t="str">
        <f t="shared" si="63"/>
        <v>Not</v>
      </c>
      <c r="BI39" s="67"/>
      <c r="BJ39" s="196">
        <v>0</v>
      </c>
      <c r="BK39" s="195">
        <f t="shared" si="15"/>
        <v>0</v>
      </c>
      <c r="BL39" s="67"/>
    </row>
    <row r="40" spans="1:64" ht="14.25" customHeight="1" x14ac:dyDescent="0.3">
      <c r="A40" s="99" t="s">
        <v>199</v>
      </c>
      <c r="B40" s="100" t="s">
        <v>200</v>
      </c>
      <c r="C40" s="142">
        <v>9</v>
      </c>
      <c r="D40" s="33">
        <v>6</v>
      </c>
      <c r="E40" s="75">
        <v>4.5</v>
      </c>
      <c r="F40" s="33">
        <v>8</v>
      </c>
      <c r="G40" s="104">
        <f t="shared" si="18"/>
        <v>14</v>
      </c>
      <c r="H40" s="140">
        <v>9</v>
      </c>
      <c r="I40" s="139">
        <v>0</v>
      </c>
      <c r="J40" s="33">
        <v>6</v>
      </c>
      <c r="K40" s="102"/>
      <c r="L40" s="141">
        <v>2</v>
      </c>
      <c r="M40" s="141">
        <v>6</v>
      </c>
      <c r="N40" s="115"/>
      <c r="O40" s="75"/>
      <c r="P40" s="75"/>
      <c r="Q40" s="102"/>
      <c r="R40" s="19">
        <f t="shared" si="5"/>
        <v>14</v>
      </c>
      <c r="S40" s="33">
        <v>3</v>
      </c>
      <c r="T40" s="33">
        <v>3</v>
      </c>
      <c r="U40" s="102">
        <v>2</v>
      </c>
      <c r="V40" s="102"/>
      <c r="W40" s="107"/>
      <c r="X40" s="107"/>
      <c r="Y40" s="107"/>
      <c r="Z40" s="107"/>
      <c r="AA40" s="33"/>
      <c r="AB40" s="33"/>
      <c r="AC40" s="102"/>
      <c r="AD40" s="102"/>
      <c r="AE40" s="107">
        <v>2</v>
      </c>
      <c r="AF40" s="107">
        <v>7</v>
      </c>
      <c r="AG40" s="107"/>
      <c r="AH40" s="107"/>
      <c r="AI40" s="33">
        <v>3</v>
      </c>
      <c r="AJ40" s="33">
        <v>4</v>
      </c>
      <c r="AK40" s="102"/>
      <c r="AL40" s="102"/>
      <c r="AM40" s="56">
        <v>3</v>
      </c>
      <c r="AN40" s="56">
        <v>4</v>
      </c>
      <c r="AO40" s="56"/>
      <c r="AP40" s="107"/>
      <c r="AQ40" s="8">
        <f t="shared" si="6"/>
        <v>31</v>
      </c>
      <c r="AR40" s="98">
        <f t="shared" si="27"/>
        <v>77</v>
      </c>
      <c r="AS40" s="63"/>
      <c r="AT40" s="69">
        <f t="shared" si="7"/>
        <v>11</v>
      </c>
      <c r="AU40" s="69">
        <f t="shared" si="8"/>
        <v>10</v>
      </c>
      <c r="AV40" s="69">
        <f t="shared" si="9"/>
        <v>49.5</v>
      </c>
      <c r="AW40" s="65"/>
      <c r="AX40" s="70">
        <f t="shared" si="10"/>
        <v>0.61109753116597409</v>
      </c>
      <c r="AY40" s="70">
        <f t="shared" si="11"/>
        <v>0.83333333333333337</v>
      </c>
      <c r="AZ40" s="70">
        <f t="shared" si="12"/>
        <v>0.70712669424698871</v>
      </c>
      <c r="BA40" s="65"/>
      <c r="BB40" s="68">
        <f t="shared" ref="BB40:BD40" si="64">IF((AX40)&gt;=50%,2,(IF((AX40)&lt;25%,0,1)))</f>
        <v>2</v>
      </c>
      <c r="BC40" s="68">
        <f t="shared" si="64"/>
        <v>2</v>
      </c>
      <c r="BD40" s="68">
        <f t="shared" si="64"/>
        <v>2</v>
      </c>
      <c r="BE40" s="63"/>
      <c r="BF40" s="68" t="str">
        <f t="shared" ref="BF40:BH40" si="65">IF(BB40=2,"Att",(IF(BB40=0,"Not","Weak")))</f>
        <v>Att</v>
      </c>
      <c r="BG40" s="68" t="str">
        <f t="shared" si="65"/>
        <v>Att</v>
      </c>
      <c r="BH40" s="68" t="str">
        <f t="shared" si="65"/>
        <v>Att</v>
      </c>
      <c r="BI40" s="67"/>
      <c r="BJ40" s="196">
        <v>2</v>
      </c>
      <c r="BK40" s="195">
        <f t="shared" si="15"/>
        <v>4</v>
      </c>
      <c r="BL40" s="67"/>
    </row>
    <row r="41" spans="1:64" ht="14.25" customHeight="1" x14ac:dyDescent="0.3">
      <c r="A41" s="99" t="s">
        <v>201</v>
      </c>
      <c r="B41" s="100" t="s">
        <v>202</v>
      </c>
      <c r="C41" s="142">
        <v>8</v>
      </c>
      <c r="D41" s="33"/>
      <c r="E41" s="75">
        <v>0</v>
      </c>
      <c r="F41" s="33">
        <v>1</v>
      </c>
      <c r="G41" s="104">
        <f t="shared" si="18"/>
        <v>1</v>
      </c>
      <c r="H41" s="140">
        <v>10</v>
      </c>
      <c r="I41" s="139"/>
      <c r="J41" s="33"/>
      <c r="K41" s="102"/>
      <c r="L41" s="141"/>
      <c r="M41" s="141"/>
      <c r="N41" s="115"/>
      <c r="O41" s="75"/>
      <c r="P41" s="75">
        <v>0</v>
      </c>
      <c r="Q41" s="102"/>
      <c r="R41" s="19">
        <f t="shared" si="5"/>
        <v>0</v>
      </c>
      <c r="S41" s="33"/>
      <c r="T41" s="33"/>
      <c r="U41" s="102"/>
      <c r="V41" s="102"/>
      <c r="W41" s="107"/>
      <c r="X41" s="107"/>
      <c r="Y41" s="107"/>
      <c r="Z41" s="107"/>
      <c r="AA41" s="33"/>
      <c r="AB41" s="33"/>
      <c r="AC41" s="102"/>
      <c r="AD41" s="102"/>
      <c r="AE41" s="107"/>
      <c r="AF41" s="107"/>
      <c r="AG41" s="107"/>
      <c r="AH41" s="107"/>
      <c r="AI41" s="33"/>
      <c r="AJ41" s="33"/>
      <c r="AK41" s="102"/>
      <c r="AL41" s="102"/>
      <c r="AM41" s="56"/>
      <c r="AN41" s="56"/>
      <c r="AO41" s="56"/>
      <c r="AP41" s="107"/>
      <c r="AQ41" s="8">
        <f t="shared" si="6"/>
        <v>0</v>
      </c>
      <c r="AR41" s="98">
        <f t="shared" si="27"/>
        <v>19</v>
      </c>
      <c r="AS41" s="63"/>
      <c r="AT41" s="69">
        <f t="shared" si="7"/>
        <v>0</v>
      </c>
      <c r="AU41" s="69">
        <f t="shared" si="8"/>
        <v>1</v>
      </c>
      <c r="AV41" s="69">
        <f t="shared" si="9"/>
        <v>10</v>
      </c>
      <c r="AW41" s="65"/>
      <c r="AX41" s="70">
        <f t="shared" si="10"/>
        <v>0</v>
      </c>
      <c r="AY41" s="70">
        <f t="shared" si="11"/>
        <v>8.3333333333333329E-2</v>
      </c>
      <c r="AZ41" s="70">
        <f t="shared" si="12"/>
        <v>0.14285387762565427</v>
      </c>
      <c r="BA41" s="65"/>
      <c r="BB41" s="68">
        <f t="shared" ref="BB41:BD41" si="66">IF((AX41)&gt;=50%,2,(IF((AX41)&lt;25%,0,1)))</f>
        <v>0</v>
      </c>
      <c r="BC41" s="68">
        <f t="shared" si="66"/>
        <v>0</v>
      </c>
      <c r="BD41" s="68">
        <f t="shared" si="66"/>
        <v>0</v>
      </c>
      <c r="BE41" s="63"/>
      <c r="BF41" s="68" t="str">
        <f t="shared" ref="BF41:BH41" si="67">IF(BB41=2,"Att",(IF(BB41=0,"Not","Weak")))</f>
        <v>Not</v>
      </c>
      <c r="BG41" s="68" t="str">
        <f t="shared" si="67"/>
        <v>Not</v>
      </c>
      <c r="BH41" s="68" t="str">
        <f t="shared" si="67"/>
        <v>Not</v>
      </c>
      <c r="BI41" s="67"/>
      <c r="BJ41" s="196">
        <v>0</v>
      </c>
      <c r="BK41" s="195">
        <f t="shared" si="15"/>
        <v>0</v>
      </c>
      <c r="BL41" s="67"/>
    </row>
    <row r="42" spans="1:64" ht="14.25" customHeight="1" x14ac:dyDescent="0.3">
      <c r="A42" s="99" t="s">
        <v>203</v>
      </c>
      <c r="B42" s="100" t="s">
        <v>204</v>
      </c>
      <c r="C42" s="142">
        <v>10</v>
      </c>
      <c r="D42" s="33">
        <v>4.5</v>
      </c>
      <c r="E42" s="75">
        <v>0.5</v>
      </c>
      <c r="F42" s="102">
        <v>3</v>
      </c>
      <c r="G42" s="104">
        <f t="shared" si="18"/>
        <v>7.5</v>
      </c>
      <c r="H42" s="140">
        <v>8</v>
      </c>
      <c r="I42" s="139"/>
      <c r="J42" s="33"/>
      <c r="K42" s="102"/>
      <c r="L42" s="141"/>
      <c r="M42" s="141"/>
      <c r="N42" s="115"/>
      <c r="O42" s="75">
        <v>3</v>
      </c>
      <c r="P42" s="75"/>
      <c r="Q42" s="102"/>
      <c r="R42" s="19">
        <f t="shared" si="5"/>
        <v>3</v>
      </c>
      <c r="S42" s="33">
        <v>4</v>
      </c>
      <c r="T42" s="33">
        <v>3</v>
      </c>
      <c r="U42" s="102">
        <v>1</v>
      </c>
      <c r="V42" s="102"/>
      <c r="W42" s="107"/>
      <c r="X42" s="107"/>
      <c r="Y42" s="107"/>
      <c r="Z42" s="107"/>
      <c r="AA42" s="33">
        <v>1</v>
      </c>
      <c r="AB42" s="33">
        <v>5</v>
      </c>
      <c r="AC42" s="102">
        <v>3</v>
      </c>
      <c r="AD42" s="102"/>
      <c r="AE42" s="107"/>
      <c r="AF42" s="107"/>
      <c r="AG42" s="107"/>
      <c r="AH42" s="107"/>
      <c r="AI42" s="33">
        <v>3</v>
      </c>
      <c r="AJ42" s="33">
        <v>3</v>
      </c>
      <c r="AK42" s="102"/>
      <c r="AL42" s="102"/>
      <c r="AM42" s="56">
        <v>0</v>
      </c>
      <c r="AN42" s="56">
        <v>3</v>
      </c>
      <c r="AO42" s="56"/>
      <c r="AP42" s="107"/>
      <c r="AQ42" s="8">
        <f t="shared" si="6"/>
        <v>26</v>
      </c>
      <c r="AR42" s="98">
        <f t="shared" si="27"/>
        <v>54.5</v>
      </c>
      <c r="AS42" s="63"/>
      <c r="AT42" s="69">
        <f t="shared" si="7"/>
        <v>4.5</v>
      </c>
      <c r="AU42" s="69">
        <f t="shared" si="8"/>
        <v>6</v>
      </c>
      <c r="AV42" s="69">
        <f t="shared" si="9"/>
        <v>30.5</v>
      </c>
      <c r="AW42" s="65"/>
      <c r="AX42" s="70">
        <f t="shared" si="10"/>
        <v>0.24999444456789852</v>
      </c>
      <c r="AY42" s="70">
        <f t="shared" si="11"/>
        <v>0.5</v>
      </c>
      <c r="AZ42" s="70">
        <f t="shared" si="12"/>
        <v>0.43570432675824555</v>
      </c>
      <c r="BA42" s="65"/>
      <c r="BB42" s="68">
        <f t="shared" ref="BB42:BD42" si="68">IF((AX42)&gt;=50%,2,(IF((AX42)&lt;25%,0,1)))</f>
        <v>0</v>
      </c>
      <c r="BC42" s="68">
        <f t="shared" si="68"/>
        <v>2</v>
      </c>
      <c r="BD42" s="68">
        <f t="shared" si="68"/>
        <v>1</v>
      </c>
      <c r="BE42" s="63"/>
      <c r="BF42" s="68" t="str">
        <f t="shared" ref="BF42:BH42" si="69">IF(BB42=2,"Att",(IF(BB42=0,"Not","Weak")))</f>
        <v>Not</v>
      </c>
      <c r="BG42" s="68" t="str">
        <f t="shared" si="69"/>
        <v>Att</v>
      </c>
      <c r="BH42" s="68" t="str">
        <f t="shared" si="69"/>
        <v>Weak</v>
      </c>
      <c r="BI42" s="67"/>
      <c r="BJ42" s="196">
        <v>0</v>
      </c>
      <c r="BK42" s="195">
        <f t="shared" si="15"/>
        <v>3</v>
      </c>
      <c r="BL42" s="67"/>
    </row>
    <row r="43" spans="1:64" ht="14.25" customHeight="1" x14ac:dyDescent="0.3">
      <c r="A43" s="99" t="s">
        <v>205</v>
      </c>
      <c r="B43" s="100" t="s">
        <v>206</v>
      </c>
      <c r="C43" s="142">
        <v>10</v>
      </c>
      <c r="D43" s="33">
        <v>5.5</v>
      </c>
      <c r="E43" s="75">
        <v>7</v>
      </c>
      <c r="F43" s="33">
        <v>8</v>
      </c>
      <c r="G43" s="104">
        <f t="shared" si="18"/>
        <v>15</v>
      </c>
      <c r="H43" s="140">
        <v>10</v>
      </c>
      <c r="I43" s="139"/>
      <c r="J43" s="33"/>
      <c r="K43" s="102"/>
      <c r="L43" s="141">
        <v>1.5</v>
      </c>
      <c r="M43" s="141">
        <v>5</v>
      </c>
      <c r="N43" s="115"/>
      <c r="O43" s="75">
        <v>1</v>
      </c>
      <c r="P43" s="75">
        <v>3</v>
      </c>
      <c r="Q43" s="102"/>
      <c r="R43" s="19">
        <f t="shared" si="5"/>
        <v>10.5</v>
      </c>
      <c r="S43" s="33">
        <v>4</v>
      </c>
      <c r="T43" s="33">
        <v>4</v>
      </c>
      <c r="U43" s="102">
        <v>2</v>
      </c>
      <c r="V43" s="102"/>
      <c r="W43" s="56"/>
      <c r="X43" s="56"/>
      <c r="Y43" s="107"/>
      <c r="Z43" s="107"/>
      <c r="AA43" s="33"/>
      <c r="AB43" s="33"/>
      <c r="AC43" s="102"/>
      <c r="AD43" s="102"/>
      <c r="AE43" s="107">
        <v>2</v>
      </c>
      <c r="AF43" s="107">
        <v>7</v>
      </c>
      <c r="AG43" s="107"/>
      <c r="AH43" s="107"/>
      <c r="AI43" s="102">
        <v>4</v>
      </c>
      <c r="AJ43" s="102">
        <v>3</v>
      </c>
      <c r="AK43" s="102"/>
      <c r="AL43" s="102"/>
      <c r="AM43" s="56">
        <v>2</v>
      </c>
      <c r="AN43" s="56">
        <v>5</v>
      </c>
      <c r="AO43" s="56">
        <v>0</v>
      </c>
      <c r="AP43" s="107"/>
      <c r="AQ43" s="8">
        <f t="shared" si="6"/>
        <v>33</v>
      </c>
      <c r="AR43" s="98">
        <f t="shared" si="27"/>
        <v>78.5</v>
      </c>
      <c r="AS43" s="63"/>
      <c r="AT43" s="69">
        <f t="shared" si="7"/>
        <v>9.5</v>
      </c>
      <c r="AU43" s="69">
        <f t="shared" si="8"/>
        <v>10.5</v>
      </c>
      <c r="AV43" s="69">
        <f t="shared" si="9"/>
        <v>52</v>
      </c>
      <c r="AW43" s="65"/>
      <c r="AX43" s="70">
        <f t="shared" si="10"/>
        <v>0.52776604964334128</v>
      </c>
      <c r="AY43" s="70">
        <f t="shared" si="11"/>
        <v>0.875</v>
      </c>
      <c r="AZ43" s="70">
        <f t="shared" si="12"/>
        <v>0.74284016365340222</v>
      </c>
      <c r="BA43" s="65"/>
      <c r="BB43" s="68">
        <f t="shared" ref="BB43:BD43" si="70">IF((AX43)&gt;=50%,2,(IF((AX43)&lt;25%,0,1)))</f>
        <v>2</v>
      </c>
      <c r="BC43" s="68">
        <f t="shared" si="70"/>
        <v>2</v>
      </c>
      <c r="BD43" s="68">
        <f t="shared" si="70"/>
        <v>2</v>
      </c>
      <c r="BE43" s="63"/>
      <c r="BF43" s="68" t="str">
        <f t="shared" ref="BF43:BH43" si="71">IF(BB43=2,"Att",(IF(BB43=0,"Not","Weak")))</f>
        <v>Att</v>
      </c>
      <c r="BG43" s="68" t="str">
        <f t="shared" si="71"/>
        <v>Att</v>
      </c>
      <c r="BH43" s="68" t="str">
        <f t="shared" si="71"/>
        <v>Att</v>
      </c>
      <c r="BI43" s="67"/>
      <c r="BJ43" s="196">
        <v>2</v>
      </c>
      <c r="BK43" s="195">
        <f t="shared" si="15"/>
        <v>4</v>
      </c>
      <c r="BL43" s="67"/>
    </row>
    <row r="44" spans="1:64" ht="14.25" customHeight="1" x14ac:dyDescent="0.3">
      <c r="A44" s="99" t="s">
        <v>207</v>
      </c>
      <c r="B44" s="100" t="s">
        <v>208</v>
      </c>
      <c r="C44" s="142">
        <v>10</v>
      </c>
      <c r="D44" s="33">
        <v>4</v>
      </c>
      <c r="E44" s="75">
        <v>8.5</v>
      </c>
      <c r="F44" s="33">
        <v>7</v>
      </c>
      <c r="G44" s="104">
        <f t="shared" si="18"/>
        <v>15.5</v>
      </c>
      <c r="H44" s="140">
        <v>9</v>
      </c>
      <c r="I44" s="139">
        <v>3</v>
      </c>
      <c r="J44" s="33">
        <v>2</v>
      </c>
      <c r="K44" s="102"/>
      <c r="L44" s="141"/>
      <c r="M44" s="141"/>
      <c r="N44" s="115"/>
      <c r="O44" s="75">
        <v>1</v>
      </c>
      <c r="P44" s="75">
        <v>4</v>
      </c>
      <c r="Q44" s="102"/>
      <c r="R44" s="19">
        <f t="shared" si="5"/>
        <v>10</v>
      </c>
      <c r="S44" s="33">
        <v>4</v>
      </c>
      <c r="T44" s="33">
        <v>2</v>
      </c>
      <c r="U44" s="102">
        <v>1</v>
      </c>
      <c r="V44" s="102"/>
      <c r="W44" s="107"/>
      <c r="X44" s="107"/>
      <c r="Y44" s="107"/>
      <c r="Z44" s="107"/>
      <c r="AA44" s="33"/>
      <c r="AB44" s="33"/>
      <c r="AC44" s="102"/>
      <c r="AD44" s="102"/>
      <c r="AE44" s="107">
        <v>0</v>
      </c>
      <c r="AF44" s="107">
        <v>7</v>
      </c>
      <c r="AG44" s="107"/>
      <c r="AH44" s="107"/>
      <c r="AI44" s="33">
        <v>4</v>
      </c>
      <c r="AJ44" s="33">
        <v>3</v>
      </c>
      <c r="AK44" s="102"/>
      <c r="AL44" s="102"/>
      <c r="AM44" s="56">
        <v>3</v>
      </c>
      <c r="AN44" s="56">
        <v>3</v>
      </c>
      <c r="AO44" s="56"/>
      <c r="AP44" s="107"/>
      <c r="AQ44" s="8">
        <f t="shared" si="6"/>
        <v>27</v>
      </c>
      <c r="AR44" s="98">
        <f t="shared" si="27"/>
        <v>71.5</v>
      </c>
      <c r="AS44" s="63"/>
      <c r="AT44" s="69">
        <f t="shared" si="7"/>
        <v>7</v>
      </c>
      <c r="AU44" s="69">
        <f t="shared" si="8"/>
        <v>11</v>
      </c>
      <c r="AV44" s="69">
        <f t="shared" si="9"/>
        <v>46.5</v>
      </c>
      <c r="AW44" s="65"/>
      <c r="AX44" s="70">
        <f t="shared" si="10"/>
        <v>0.38888024710561991</v>
      </c>
      <c r="AY44" s="70">
        <f t="shared" si="11"/>
        <v>0.91666666666666663</v>
      </c>
      <c r="AZ44" s="70">
        <f t="shared" si="12"/>
        <v>0.66427053095929245</v>
      </c>
      <c r="BA44" s="65"/>
      <c r="BB44" s="68">
        <f t="shared" ref="BB44:BD44" si="72">IF((AX44)&gt;=50%,2,(IF((AX44)&lt;25%,0,1)))</f>
        <v>1</v>
      </c>
      <c r="BC44" s="68">
        <f t="shared" si="72"/>
        <v>2</v>
      </c>
      <c r="BD44" s="68">
        <f t="shared" si="72"/>
        <v>2</v>
      </c>
      <c r="BE44" s="63"/>
      <c r="BF44" s="68" t="str">
        <f t="shared" ref="BF44:BH44" si="73">IF(BB44=2,"Att",(IF(BB44=0,"Not","Weak")))</f>
        <v>Weak</v>
      </c>
      <c r="BG44" s="68" t="str">
        <f t="shared" si="73"/>
        <v>Att</v>
      </c>
      <c r="BH44" s="68" t="str">
        <f t="shared" si="73"/>
        <v>Att</v>
      </c>
      <c r="BI44" s="67"/>
      <c r="BJ44" s="196">
        <v>1</v>
      </c>
      <c r="BK44" s="195">
        <f t="shared" si="15"/>
        <v>4</v>
      </c>
      <c r="BL44" s="67"/>
    </row>
    <row r="45" spans="1:64" ht="14.25" customHeight="1" x14ac:dyDescent="0.3">
      <c r="A45" s="99" t="s">
        <v>209</v>
      </c>
      <c r="B45" s="100" t="s">
        <v>210</v>
      </c>
      <c r="C45" s="142">
        <v>9</v>
      </c>
      <c r="D45" s="33">
        <v>3.5</v>
      </c>
      <c r="E45" s="75">
        <v>3.5</v>
      </c>
      <c r="F45" s="33">
        <v>6</v>
      </c>
      <c r="G45" s="104">
        <f t="shared" si="18"/>
        <v>9.5</v>
      </c>
      <c r="H45" s="140">
        <v>10</v>
      </c>
      <c r="I45" s="139"/>
      <c r="J45" s="33">
        <v>3</v>
      </c>
      <c r="K45" s="102"/>
      <c r="L45" s="141"/>
      <c r="M45" s="141"/>
      <c r="N45" s="115"/>
      <c r="O45" s="75">
        <v>1</v>
      </c>
      <c r="P45" s="75">
        <v>4</v>
      </c>
      <c r="Q45" s="102"/>
      <c r="R45" s="19">
        <f t="shared" si="5"/>
        <v>8</v>
      </c>
      <c r="S45" s="33">
        <v>3</v>
      </c>
      <c r="T45" s="33">
        <v>2</v>
      </c>
      <c r="U45" s="102">
        <v>2</v>
      </c>
      <c r="V45" s="102"/>
      <c r="W45" s="56"/>
      <c r="X45" s="56"/>
      <c r="Y45" s="107"/>
      <c r="Z45" s="107"/>
      <c r="AA45" s="102">
        <v>1</v>
      </c>
      <c r="AB45" s="102">
        <v>4</v>
      </c>
      <c r="AC45" s="102">
        <v>1</v>
      </c>
      <c r="AD45" s="102"/>
      <c r="AE45" s="107">
        <v>1</v>
      </c>
      <c r="AF45" s="107">
        <v>3</v>
      </c>
      <c r="AG45" s="107">
        <v>0</v>
      </c>
      <c r="AH45" s="107"/>
      <c r="AI45" s="33">
        <v>3</v>
      </c>
      <c r="AJ45" s="33">
        <v>4</v>
      </c>
      <c r="AK45" s="102"/>
      <c r="AL45" s="102"/>
      <c r="AM45" s="56"/>
      <c r="AN45" s="56"/>
      <c r="AO45" s="56"/>
      <c r="AP45" s="107"/>
      <c r="AQ45" s="8">
        <f t="shared" si="6"/>
        <v>24</v>
      </c>
      <c r="AR45" s="98">
        <f t="shared" si="27"/>
        <v>60.5</v>
      </c>
      <c r="AS45" s="63"/>
      <c r="AT45" s="69">
        <f t="shared" si="7"/>
        <v>4.5</v>
      </c>
      <c r="AU45" s="69">
        <f t="shared" si="8"/>
        <v>7</v>
      </c>
      <c r="AV45" s="69">
        <f t="shared" si="9"/>
        <v>40.5</v>
      </c>
      <c r="AW45" s="65"/>
      <c r="AX45" s="70">
        <f t="shared" si="10"/>
        <v>0.24999444456789852</v>
      </c>
      <c r="AY45" s="70">
        <f t="shared" si="11"/>
        <v>0.58333333333333337</v>
      </c>
      <c r="AZ45" s="70">
        <f t="shared" si="12"/>
        <v>0.57855820438389982</v>
      </c>
      <c r="BA45" s="65"/>
      <c r="BB45" s="68">
        <f t="shared" ref="BB45:BD45" si="74">IF((AX45)&gt;=50%,2,(IF((AX45)&lt;25%,0,1)))</f>
        <v>0</v>
      </c>
      <c r="BC45" s="68">
        <f t="shared" si="74"/>
        <v>2</v>
      </c>
      <c r="BD45" s="68">
        <f t="shared" si="74"/>
        <v>2</v>
      </c>
      <c r="BE45" s="63"/>
      <c r="BF45" s="68" t="str">
        <f t="shared" ref="BF45:BH45" si="75">IF(BB45=2,"Att",(IF(BB45=0,"Not","Weak")))</f>
        <v>Not</v>
      </c>
      <c r="BG45" s="68" t="str">
        <f t="shared" si="75"/>
        <v>Att</v>
      </c>
      <c r="BH45" s="68" t="str">
        <f t="shared" si="75"/>
        <v>Att</v>
      </c>
      <c r="BI45" s="67"/>
      <c r="BJ45" s="196">
        <v>0</v>
      </c>
      <c r="BK45" s="195">
        <f t="shared" si="15"/>
        <v>4</v>
      </c>
      <c r="BL45" s="67"/>
    </row>
    <row r="46" spans="1:64" ht="14.25" customHeight="1" x14ac:dyDescent="0.3">
      <c r="A46" s="99" t="s">
        <v>211</v>
      </c>
      <c r="B46" s="100" t="s">
        <v>212</v>
      </c>
      <c r="C46" s="142">
        <v>9</v>
      </c>
      <c r="D46" s="33">
        <v>6</v>
      </c>
      <c r="E46" s="75"/>
      <c r="F46" s="33">
        <v>4</v>
      </c>
      <c r="G46" s="104">
        <f t="shared" si="18"/>
        <v>10</v>
      </c>
      <c r="H46" s="140">
        <v>9</v>
      </c>
      <c r="I46" s="139"/>
      <c r="J46" s="33"/>
      <c r="K46" s="102"/>
      <c r="L46" s="141">
        <v>3</v>
      </c>
      <c r="M46" s="141">
        <v>1.5</v>
      </c>
      <c r="N46" s="115"/>
      <c r="O46" s="75"/>
      <c r="P46" s="75">
        <v>2.5</v>
      </c>
      <c r="Q46" s="102"/>
      <c r="R46" s="19">
        <f t="shared" si="5"/>
        <v>7</v>
      </c>
      <c r="S46" s="33"/>
      <c r="T46" s="33"/>
      <c r="U46" s="102"/>
      <c r="V46" s="102"/>
      <c r="W46" s="56">
        <v>5</v>
      </c>
      <c r="X46" s="56">
        <v>4</v>
      </c>
      <c r="Y46" s="107"/>
      <c r="Z46" s="107"/>
      <c r="AA46" s="33"/>
      <c r="AB46" s="33"/>
      <c r="AC46" s="102"/>
      <c r="AD46" s="102"/>
      <c r="AE46" s="107">
        <v>3</v>
      </c>
      <c r="AF46" s="107">
        <v>6</v>
      </c>
      <c r="AG46" s="107"/>
      <c r="AH46" s="107"/>
      <c r="AI46" s="102">
        <v>3</v>
      </c>
      <c r="AJ46" s="102">
        <v>3</v>
      </c>
      <c r="AK46" s="102"/>
      <c r="AL46" s="102"/>
      <c r="AM46" s="56">
        <v>2</v>
      </c>
      <c r="AN46" s="56">
        <v>4</v>
      </c>
      <c r="AO46" s="56"/>
      <c r="AP46" s="107"/>
      <c r="AQ46" s="8">
        <f t="shared" si="6"/>
        <v>30</v>
      </c>
      <c r="AR46" s="98">
        <f t="shared" si="27"/>
        <v>65</v>
      </c>
      <c r="AS46" s="63"/>
      <c r="AT46" s="69">
        <f t="shared" si="7"/>
        <v>16</v>
      </c>
      <c r="AU46" s="69">
        <f t="shared" si="8"/>
        <v>7</v>
      </c>
      <c r="AV46" s="69">
        <f t="shared" si="9"/>
        <v>33</v>
      </c>
      <c r="AW46" s="65"/>
      <c r="AX46" s="70">
        <f t="shared" si="10"/>
        <v>0.88886913624141695</v>
      </c>
      <c r="AY46" s="70">
        <f t="shared" si="11"/>
        <v>0.58333333333333337</v>
      </c>
      <c r="AZ46" s="70">
        <f t="shared" si="12"/>
        <v>0.47141779616465912</v>
      </c>
      <c r="BA46" s="65"/>
      <c r="BB46" s="68">
        <f t="shared" ref="BB46:BD46" si="76">IF((AX46)&gt;=50%,2,(IF((AX46)&lt;25%,0,1)))</f>
        <v>2</v>
      </c>
      <c r="BC46" s="68">
        <f t="shared" si="76"/>
        <v>2</v>
      </c>
      <c r="BD46" s="68">
        <f t="shared" si="76"/>
        <v>1</v>
      </c>
      <c r="BE46" s="63"/>
      <c r="BF46" s="68" t="str">
        <f t="shared" ref="BF46:BH46" si="77">IF(BB46=2,"Att",(IF(BB46=0,"Not","Weak")))</f>
        <v>Att</v>
      </c>
      <c r="BG46" s="68" t="str">
        <f t="shared" si="77"/>
        <v>Att</v>
      </c>
      <c r="BH46" s="68" t="str">
        <f t="shared" si="77"/>
        <v>Weak</v>
      </c>
      <c r="BI46" s="67"/>
      <c r="BJ46" s="196">
        <v>2</v>
      </c>
      <c r="BK46" s="195">
        <f t="shared" si="15"/>
        <v>3</v>
      </c>
      <c r="BL46" s="67"/>
    </row>
    <row r="47" spans="1:64" ht="14.25" customHeight="1" x14ac:dyDescent="0.3">
      <c r="A47" s="99" t="s">
        <v>213</v>
      </c>
      <c r="B47" s="100" t="s">
        <v>214</v>
      </c>
      <c r="C47" s="142">
        <v>8</v>
      </c>
      <c r="D47" s="33"/>
      <c r="E47" s="75">
        <v>3.5</v>
      </c>
      <c r="F47" s="33">
        <v>6</v>
      </c>
      <c r="G47" s="104">
        <f t="shared" si="18"/>
        <v>9.5</v>
      </c>
      <c r="H47" s="140">
        <v>8</v>
      </c>
      <c r="I47" s="139"/>
      <c r="J47" s="33">
        <v>3</v>
      </c>
      <c r="K47" s="102"/>
      <c r="L47" s="141"/>
      <c r="M47" s="141">
        <v>0</v>
      </c>
      <c r="N47" s="115"/>
      <c r="O47" s="75"/>
      <c r="P47" s="75">
        <v>4</v>
      </c>
      <c r="Q47" s="102"/>
      <c r="R47" s="19">
        <f t="shared" si="5"/>
        <v>7</v>
      </c>
      <c r="S47" s="33">
        <v>3</v>
      </c>
      <c r="T47" s="33">
        <v>4</v>
      </c>
      <c r="U47" s="102">
        <v>1</v>
      </c>
      <c r="V47" s="102"/>
      <c r="W47" s="56"/>
      <c r="X47" s="56"/>
      <c r="Y47" s="107"/>
      <c r="Z47" s="107"/>
      <c r="AA47" s="33">
        <v>0</v>
      </c>
      <c r="AB47" s="33">
        <v>5</v>
      </c>
      <c r="AC47" s="102">
        <v>1</v>
      </c>
      <c r="AD47" s="102"/>
      <c r="AE47" s="107"/>
      <c r="AF47" s="107"/>
      <c r="AG47" s="107"/>
      <c r="AH47" s="107"/>
      <c r="AI47" s="102">
        <v>3</v>
      </c>
      <c r="AJ47" s="102">
        <v>3</v>
      </c>
      <c r="AK47" s="102"/>
      <c r="AL47" s="102"/>
      <c r="AM47" s="56"/>
      <c r="AN47" s="56">
        <v>3</v>
      </c>
      <c r="AO47" s="56"/>
      <c r="AP47" s="107"/>
      <c r="AQ47" s="8">
        <f t="shared" si="6"/>
        <v>23</v>
      </c>
      <c r="AR47" s="98">
        <f t="shared" si="27"/>
        <v>55.5</v>
      </c>
      <c r="AS47" s="63"/>
      <c r="AT47" s="69">
        <f t="shared" si="7"/>
        <v>0</v>
      </c>
      <c r="AU47" s="69">
        <f t="shared" si="8"/>
        <v>6</v>
      </c>
      <c r="AV47" s="69">
        <f t="shared" si="9"/>
        <v>39.5</v>
      </c>
      <c r="AW47" s="65"/>
      <c r="AX47" s="70">
        <f t="shared" si="10"/>
        <v>0</v>
      </c>
      <c r="AY47" s="70">
        <f t="shared" si="11"/>
        <v>0.5</v>
      </c>
      <c r="AZ47" s="70">
        <f t="shared" si="12"/>
        <v>0.56427281662133444</v>
      </c>
      <c r="BA47" s="65"/>
      <c r="BB47" s="68">
        <f t="shared" ref="BB47:BD47" si="78">IF((AX47)&gt;=50%,2,(IF((AX47)&lt;25%,0,1)))</f>
        <v>0</v>
      </c>
      <c r="BC47" s="68">
        <f t="shared" si="78"/>
        <v>2</v>
      </c>
      <c r="BD47" s="68">
        <f t="shared" si="78"/>
        <v>2</v>
      </c>
      <c r="BE47" s="63"/>
      <c r="BF47" s="68" t="str">
        <f t="shared" ref="BF47:BH47" si="79">IF(BB47=2,"Att",(IF(BB47=0,"Not","Weak")))</f>
        <v>Not</v>
      </c>
      <c r="BG47" s="68" t="str">
        <f t="shared" si="79"/>
        <v>Att</v>
      </c>
      <c r="BH47" s="68" t="str">
        <f t="shared" si="79"/>
        <v>Att</v>
      </c>
      <c r="BI47" s="67"/>
      <c r="BJ47" s="196">
        <v>0</v>
      </c>
      <c r="BK47" s="195">
        <f t="shared" si="15"/>
        <v>4</v>
      </c>
      <c r="BL47" s="67"/>
    </row>
    <row r="48" spans="1:64" ht="14.25" customHeight="1" x14ac:dyDescent="0.3">
      <c r="A48" s="99" t="s">
        <v>215</v>
      </c>
      <c r="B48" s="100" t="s">
        <v>216</v>
      </c>
      <c r="C48" s="142">
        <v>8</v>
      </c>
      <c r="D48" s="33">
        <v>5</v>
      </c>
      <c r="E48" s="75">
        <v>1</v>
      </c>
      <c r="F48" s="33">
        <v>4</v>
      </c>
      <c r="G48" s="104">
        <f t="shared" si="18"/>
        <v>9</v>
      </c>
      <c r="H48" s="140">
        <v>8</v>
      </c>
      <c r="I48" s="139">
        <v>1</v>
      </c>
      <c r="J48" s="33">
        <v>5</v>
      </c>
      <c r="K48" s="102"/>
      <c r="L48" s="141"/>
      <c r="M48" s="141"/>
      <c r="N48" s="115"/>
      <c r="O48" s="75">
        <v>2</v>
      </c>
      <c r="P48" s="75">
        <v>3.5</v>
      </c>
      <c r="Q48" s="102"/>
      <c r="R48" s="19">
        <f t="shared" si="5"/>
        <v>11.5</v>
      </c>
      <c r="S48" s="102"/>
      <c r="T48" s="102"/>
      <c r="U48" s="102"/>
      <c r="V48" s="102"/>
      <c r="W48" s="56">
        <v>2</v>
      </c>
      <c r="X48" s="56"/>
      <c r="Y48" s="107"/>
      <c r="Z48" s="107"/>
      <c r="AA48" s="33">
        <v>0</v>
      </c>
      <c r="AB48" s="33">
        <v>3</v>
      </c>
      <c r="AC48" s="102"/>
      <c r="AD48" s="102"/>
      <c r="AE48" s="107">
        <v>1</v>
      </c>
      <c r="AF48" s="107">
        <v>2</v>
      </c>
      <c r="AG48" s="107"/>
      <c r="AH48" s="107"/>
      <c r="AI48" s="33">
        <v>2</v>
      </c>
      <c r="AJ48" s="33">
        <v>1</v>
      </c>
      <c r="AK48" s="102"/>
      <c r="AL48" s="102"/>
      <c r="AM48" s="56"/>
      <c r="AN48" s="56"/>
      <c r="AO48" s="56"/>
      <c r="AP48" s="107"/>
      <c r="AQ48" s="8">
        <f t="shared" si="6"/>
        <v>11</v>
      </c>
      <c r="AR48" s="98">
        <f t="shared" si="27"/>
        <v>47.5</v>
      </c>
      <c r="AS48" s="63"/>
      <c r="AT48" s="69">
        <f t="shared" si="7"/>
        <v>8</v>
      </c>
      <c r="AU48" s="69">
        <f t="shared" si="8"/>
        <v>7</v>
      </c>
      <c r="AV48" s="69">
        <f t="shared" si="9"/>
        <v>25.5</v>
      </c>
      <c r="AW48" s="65"/>
      <c r="AX48" s="70">
        <f t="shared" si="10"/>
        <v>0.44443456812070847</v>
      </c>
      <c r="AY48" s="70">
        <f t="shared" si="11"/>
        <v>0.58333333333333337</v>
      </c>
      <c r="AZ48" s="70">
        <f t="shared" si="12"/>
        <v>0.36427738794541842</v>
      </c>
      <c r="BA48" s="65"/>
      <c r="BB48" s="68">
        <f t="shared" ref="BB48:BD48" si="80">IF((AX48)&gt;=50%,2,(IF((AX48)&lt;25%,0,1)))</f>
        <v>1</v>
      </c>
      <c r="BC48" s="68">
        <f t="shared" si="80"/>
        <v>2</v>
      </c>
      <c r="BD48" s="68">
        <f t="shared" si="80"/>
        <v>1</v>
      </c>
      <c r="BE48" s="63"/>
      <c r="BF48" s="68" t="str">
        <f t="shared" ref="BF48:BH48" si="81">IF(BB48=2,"Att",(IF(BB48=0,"Not","Weak")))</f>
        <v>Weak</v>
      </c>
      <c r="BG48" s="68" t="str">
        <f t="shared" si="81"/>
        <v>Att</v>
      </c>
      <c r="BH48" s="68" t="str">
        <f t="shared" si="81"/>
        <v>Weak</v>
      </c>
      <c r="BI48" s="67"/>
      <c r="BJ48" s="196">
        <v>1</v>
      </c>
      <c r="BK48" s="195">
        <f t="shared" si="15"/>
        <v>3</v>
      </c>
      <c r="BL48" s="74"/>
    </row>
    <row r="49" spans="1:64" ht="14.25" customHeight="1" x14ac:dyDescent="0.3">
      <c r="A49" s="99" t="s">
        <v>217</v>
      </c>
      <c r="B49" s="100" t="s">
        <v>218</v>
      </c>
      <c r="C49" s="142">
        <v>8</v>
      </c>
      <c r="D49" s="33">
        <v>5</v>
      </c>
      <c r="E49" s="75">
        <v>3</v>
      </c>
      <c r="F49" s="33">
        <v>2</v>
      </c>
      <c r="G49" s="104">
        <f t="shared" si="18"/>
        <v>8</v>
      </c>
      <c r="H49" s="140">
        <v>6</v>
      </c>
      <c r="I49" s="139"/>
      <c r="J49" s="33"/>
      <c r="K49" s="102"/>
      <c r="L49" s="141">
        <v>1</v>
      </c>
      <c r="M49" s="141">
        <v>3</v>
      </c>
      <c r="N49" s="115"/>
      <c r="O49" s="75"/>
      <c r="P49" s="75">
        <v>3</v>
      </c>
      <c r="Q49" s="102"/>
      <c r="R49" s="19">
        <f t="shared" si="5"/>
        <v>7</v>
      </c>
      <c r="S49" s="33">
        <v>2</v>
      </c>
      <c r="T49" s="33">
        <v>1</v>
      </c>
      <c r="U49" s="102">
        <v>0</v>
      </c>
      <c r="V49" s="102"/>
      <c r="W49" s="56"/>
      <c r="X49" s="56"/>
      <c r="Y49" s="107"/>
      <c r="Z49" s="107"/>
      <c r="AA49" s="33"/>
      <c r="AB49" s="33"/>
      <c r="AC49" s="102"/>
      <c r="AD49" s="102"/>
      <c r="AE49" s="107">
        <v>2</v>
      </c>
      <c r="AF49" s="107">
        <v>4</v>
      </c>
      <c r="AG49" s="107"/>
      <c r="AH49" s="107"/>
      <c r="AI49" s="33">
        <v>4</v>
      </c>
      <c r="AJ49" s="33">
        <v>1</v>
      </c>
      <c r="AK49" s="102"/>
      <c r="AL49" s="102"/>
      <c r="AM49" s="107">
        <v>1</v>
      </c>
      <c r="AN49" s="107">
        <v>1</v>
      </c>
      <c r="AO49" s="107"/>
      <c r="AP49" s="107"/>
      <c r="AQ49" s="8">
        <f t="shared" si="6"/>
        <v>16</v>
      </c>
      <c r="AR49" s="98">
        <f t="shared" si="27"/>
        <v>45</v>
      </c>
      <c r="AS49" s="63"/>
      <c r="AT49" s="69">
        <f t="shared" si="7"/>
        <v>8</v>
      </c>
      <c r="AU49" s="69">
        <f t="shared" si="8"/>
        <v>3</v>
      </c>
      <c r="AV49" s="69">
        <f t="shared" si="9"/>
        <v>28</v>
      </c>
      <c r="AW49" s="65"/>
      <c r="AX49" s="70">
        <f t="shared" si="10"/>
        <v>0.44443456812070847</v>
      </c>
      <c r="AY49" s="70">
        <f t="shared" si="11"/>
        <v>0.25</v>
      </c>
      <c r="AZ49" s="70">
        <f t="shared" si="12"/>
        <v>0.39999085735183199</v>
      </c>
      <c r="BA49" s="65"/>
      <c r="BB49" s="68">
        <f t="shared" ref="BB49:BD49" si="82">IF((AX49)&gt;=50%,2,(IF((AX49)&lt;25%,0,1)))</f>
        <v>1</v>
      </c>
      <c r="BC49" s="68">
        <f t="shared" si="82"/>
        <v>1</v>
      </c>
      <c r="BD49" s="68">
        <f t="shared" si="82"/>
        <v>1</v>
      </c>
      <c r="BE49" s="63"/>
      <c r="BF49" s="68" t="str">
        <f t="shared" ref="BF49:BH49" si="83">IF(BB49=2,"Att",(IF(BB49=0,"Not","Weak")))</f>
        <v>Weak</v>
      </c>
      <c r="BG49" s="68" t="str">
        <f t="shared" si="83"/>
        <v>Weak</v>
      </c>
      <c r="BH49" s="68" t="str">
        <f t="shared" si="83"/>
        <v>Weak</v>
      </c>
      <c r="BI49" s="67"/>
      <c r="BJ49" s="197">
        <v>1</v>
      </c>
      <c r="BK49" s="195">
        <f t="shared" si="15"/>
        <v>2</v>
      </c>
      <c r="BL49" s="74"/>
    </row>
    <row r="50" spans="1:64" ht="14.25" customHeight="1" x14ac:dyDescent="0.3">
      <c r="A50" s="99" t="s">
        <v>219</v>
      </c>
      <c r="B50" s="100" t="s">
        <v>220</v>
      </c>
      <c r="C50" s="142">
        <v>9</v>
      </c>
      <c r="D50" s="102">
        <v>2</v>
      </c>
      <c r="E50" s="75">
        <v>2.5</v>
      </c>
      <c r="F50" s="33">
        <v>4</v>
      </c>
      <c r="G50" s="104">
        <f t="shared" si="18"/>
        <v>6.5</v>
      </c>
      <c r="H50" s="140">
        <v>7</v>
      </c>
      <c r="I50" s="139"/>
      <c r="J50" s="33">
        <v>2</v>
      </c>
      <c r="K50" s="102"/>
      <c r="L50" s="141"/>
      <c r="M50" s="141"/>
      <c r="N50" s="115"/>
      <c r="O50" s="75"/>
      <c r="P50" s="75">
        <v>2</v>
      </c>
      <c r="Q50" s="102"/>
      <c r="R50" s="19">
        <f t="shared" si="5"/>
        <v>4</v>
      </c>
      <c r="S50" s="102">
        <v>3</v>
      </c>
      <c r="T50" s="102">
        <v>3</v>
      </c>
      <c r="U50" s="102">
        <v>1</v>
      </c>
      <c r="V50" s="102"/>
      <c r="W50" s="56"/>
      <c r="X50" s="56"/>
      <c r="Y50" s="107"/>
      <c r="Z50" s="107"/>
      <c r="AA50" s="33">
        <v>0</v>
      </c>
      <c r="AB50" s="33">
        <v>3</v>
      </c>
      <c r="AC50" s="102">
        <v>3</v>
      </c>
      <c r="AD50" s="102"/>
      <c r="AE50" s="107"/>
      <c r="AF50" s="107"/>
      <c r="AG50" s="107"/>
      <c r="AH50" s="107"/>
      <c r="AI50" s="102">
        <v>3</v>
      </c>
      <c r="AJ50" s="33">
        <v>4</v>
      </c>
      <c r="AK50" s="102"/>
      <c r="AL50" s="102"/>
      <c r="AM50" s="107">
        <v>3</v>
      </c>
      <c r="AN50" s="107">
        <v>0</v>
      </c>
      <c r="AO50" s="107"/>
      <c r="AP50" s="107"/>
      <c r="AQ50" s="8">
        <f t="shared" si="6"/>
        <v>23</v>
      </c>
      <c r="AR50" s="98">
        <f t="shared" si="27"/>
        <v>49.5</v>
      </c>
      <c r="AS50" s="63"/>
      <c r="AT50" s="69">
        <f t="shared" si="7"/>
        <v>5</v>
      </c>
      <c r="AU50" s="69">
        <f t="shared" si="8"/>
        <v>4</v>
      </c>
      <c r="AV50" s="69">
        <f t="shared" si="9"/>
        <v>29.5</v>
      </c>
      <c r="AW50" s="65"/>
      <c r="AX50" s="70">
        <f t="shared" si="10"/>
        <v>0.2777716050754428</v>
      </c>
      <c r="AY50" s="70">
        <f t="shared" si="11"/>
        <v>0.33333333333333331</v>
      </c>
      <c r="AZ50" s="70">
        <f t="shared" si="12"/>
        <v>0.42141893899568011</v>
      </c>
      <c r="BA50" s="65"/>
      <c r="BB50" s="68">
        <f t="shared" ref="BB50:BD50" si="84">IF((AX50)&gt;=50%,2,(IF((AX50)&lt;25%,0,1)))</f>
        <v>1</v>
      </c>
      <c r="BC50" s="68">
        <f t="shared" si="84"/>
        <v>1</v>
      </c>
      <c r="BD50" s="68">
        <f t="shared" si="84"/>
        <v>1</v>
      </c>
      <c r="BE50" s="63"/>
      <c r="BF50" s="68" t="str">
        <f t="shared" ref="BF50:BH50" si="85">IF(BB50=2,"Att",(IF(BB50=0,"Not","Weak")))</f>
        <v>Weak</v>
      </c>
      <c r="BG50" s="68" t="str">
        <f t="shared" si="85"/>
        <v>Weak</v>
      </c>
      <c r="BH50" s="68" t="str">
        <f t="shared" si="85"/>
        <v>Weak</v>
      </c>
      <c r="BI50" s="67"/>
      <c r="BJ50" s="197">
        <v>1</v>
      </c>
      <c r="BK50" s="195">
        <f t="shared" si="15"/>
        <v>2</v>
      </c>
      <c r="BL50" s="74"/>
    </row>
    <row r="51" spans="1:64" ht="14.25" customHeight="1" x14ac:dyDescent="0.3">
      <c r="A51" s="99" t="s">
        <v>221</v>
      </c>
      <c r="B51" s="100" t="s">
        <v>222</v>
      </c>
      <c r="C51" s="142">
        <v>9</v>
      </c>
      <c r="D51" s="148">
        <v>1.5</v>
      </c>
      <c r="E51" s="149">
        <v>1</v>
      </c>
      <c r="F51" s="149">
        <v>6</v>
      </c>
      <c r="G51" s="104">
        <f t="shared" si="18"/>
        <v>7.5</v>
      </c>
      <c r="H51" s="150">
        <v>7</v>
      </c>
      <c r="I51" s="68"/>
      <c r="J51" s="68"/>
      <c r="K51" s="68"/>
      <c r="L51" s="151"/>
      <c r="M51" s="151"/>
      <c r="N51" s="151"/>
      <c r="O51" s="77"/>
      <c r="P51" s="77"/>
      <c r="Q51" s="77"/>
      <c r="R51" s="19">
        <v>14</v>
      </c>
      <c r="S51" s="152">
        <v>4</v>
      </c>
      <c r="T51" s="152">
        <v>4</v>
      </c>
      <c r="U51" s="152">
        <v>0</v>
      </c>
      <c r="V51" s="153"/>
      <c r="W51" s="154"/>
      <c r="X51" s="154"/>
      <c r="Y51" s="154"/>
      <c r="Z51" s="154"/>
      <c r="AA51" s="152"/>
      <c r="AB51" s="152"/>
      <c r="AC51" s="152"/>
      <c r="AD51" s="153"/>
      <c r="AE51" s="154">
        <v>1</v>
      </c>
      <c r="AF51" s="154">
        <v>7</v>
      </c>
      <c r="AG51" s="154"/>
      <c r="AH51" s="154"/>
      <c r="AI51" s="152">
        <v>3</v>
      </c>
      <c r="AJ51" s="152">
        <v>4</v>
      </c>
      <c r="AK51" s="152"/>
      <c r="AL51" s="152"/>
      <c r="AM51" s="154">
        <v>2</v>
      </c>
      <c r="AN51" s="154">
        <v>4</v>
      </c>
      <c r="AO51" s="154"/>
      <c r="AP51" s="154"/>
      <c r="AQ51" s="8">
        <f t="shared" si="6"/>
        <v>29</v>
      </c>
      <c r="AR51" s="98">
        <f t="shared" si="27"/>
        <v>66.5</v>
      </c>
      <c r="AS51" s="63"/>
      <c r="AT51" s="69">
        <f t="shared" si="7"/>
        <v>4.5</v>
      </c>
      <c r="AU51" s="69">
        <f t="shared" si="8"/>
        <v>6</v>
      </c>
      <c r="AV51" s="69">
        <f t="shared" si="9"/>
        <v>34</v>
      </c>
      <c r="AW51" s="65"/>
      <c r="AX51" s="70">
        <f t="shared" si="10"/>
        <v>0.24999444456789852</v>
      </c>
      <c r="AY51" s="70">
        <f t="shared" si="11"/>
        <v>0.5</v>
      </c>
      <c r="AZ51" s="70">
        <f t="shared" si="12"/>
        <v>0.48570318392722456</v>
      </c>
      <c r="BA51" s="65"/>
      <c r="BB51" s="68">
        <f t="shared" ref="BB51:BD51" si="86">IF((AX51)&gt;=50%,2,(IF((AX51)&lt;25%,0,1)))</f>
        <v>0</v>
      </c>
      <c r="BC51" s="68">
        <f t="shared" si="86"/>
        <v>2</v>
      </c>
      <c r="BD51" s="68">
        <f t="shared" si="86"/>
        <v>1</v>
      </c>
      <c r="BE51" s="63"/>
      <c r="BF51" s="68" t="str">
        <f t="shared" ref="BF51:BH51" si="87">IF(BB51=2,"Att",(IF(BB51=0,"Not","Weak")))</f>
        <v>Not</v>
      </c>
      <c r="BG51" s="68" t="str">
        <f t="shared" si="87"/>
        <v>Att</v>
      </c>
      <c r="BH51" s="68" t="str">
        <f t="shared" si="87"/>
        <v>Weak</v>
      </c>
      <c r="BI51" s="67"/>
      <c r="BJ51" s="197">
        <v>0</v>
      </c>
      <c r="BK51" s="195">
        <f t="shared" si="15"/>
        <v>3</v>
      </c>
      <c r="BL51" s="74"/>
    </row>
    <row r="52" spans="1:64" ht="14.25" customHeight="1" x14ac:dyDescent="0.3">
      <c r="A52" s="99" t="s">
        <v>223</v>
      </c>
      <c r="B52" s="100" t="s">
        <v>224</v>
      </c>
      <c r="C52" s="155">
        <v>10</v>
      </c>
      <c r="D52" s="148">
        <v>2</v>
      </c>
      <c r="E52" s="149">
        <v>0</v>
      </c>
      <c r="F52" s="149">
        <v>3</v>
      </c>
      <c r="G52" s="104">
        <f t="shared" si="18"/>
        <v>5</v>
      </c>
      <c r="H52" s="150">
        <v>7</v>
      </c>
      <c r="I52" s="68"/>
      <c r="J52" s="68">
        <v>3</v>
      </c>
      <c r="K52" s="68"/>
      <c r="L52" s="151"/>
      <c r="M52" s="151"/>
      <c r="N52" s="151"/>
      <c r="O52" s="77"/>
      <c r="P52" s="77">
        <v>4</v>
      </c>
      <c r="Q52" s="77"/>
      <c r="R52" s="19">
        <f t="shared" ref="R52:R57" si="88">SUM(I52:Q52)</f>
        <v>7</v>
      </c>
      <c r="S52" s="152">
        <v>3</v>
      </c>
      <c r="T52" s="152"/>
      <c r="U52" s="152">
        <v>1</v>
      </c>
      <c r="V52" s="153"/>
      <c r="W52" s="154">
        <v>4</v>
      </c>
      <c r="X52" s="154">
        <v>0</v>
      </c>
      <c r="Y52" s="154"/>
      <c r="Z52" s="154"/>
      <c r="AA52" s="152"/>
      <c r="AB52" s="152"/>
      <c r="AC52" s="152"/>
      <c r="AD52" s="153"/>
      <c r="AE52" s="154">
        <v>0</v>
      </c>
      <c r="AF52" s="154"/>
      <c r="AG52" s="154"/>
      <c r="AH52" s="154"/>
      <c r="AI52" s="152">
        <v>3</v>
      </c>
      <c r="AJ52" s="152">
        <v>3</v>
      </c>
      <c r="AK52" s="152"/>
      <c r="AL52" s="152"/>
      <c r="AM52" s="154"/>
      <c r="AN52" s="154"/>
      <c r="AO52" s="154"/>
      <c r="AP52" s="154"/>
      <c r="AQ52" s="8">
        <f t="shared" si="6"/>
        <v>14</v>
      </c>
      <c r="AR52" s="98">
        <f t="shared" si="27"/>
        <v>43</v>
      </c>
      <c r="AS52" s="63"/>
      <c r="AT52" s="69">
        <f t="shared" si="7"/>
        <v>6</v>
      </c>
      <c r="AU52" s="69">
        <f t="shared" si="8"/>
        <v>3</v>
      </c>
      <c r="AV52" s="69">
        <f t="shared" si="9"/>
        <v>23</v>
      </c>
      <c r="AW52" s="65"/>
      <c r="AX52" s="70">
        <f t="shared" si="10"/>
        <v>0.33332592609053135</v>
      </c>
      <c r="AY52" s="70">
        <f t="shared" si="11"/>
        <v>0.25</v>
      </c>
      <c r="AZ52" s="70">
        <f t="shared" si="12"/>
        <v>0.32856391853900485</v>
      </c>
      <c r="BA52" s="65"/>
      <c r="BB52" s="68">
        <f t="shared" ref="BB52:BD52" si="89">IF((AX52)&gt;=50%,2,(IF((AX52)&lt;25%,0,1)))</f>
        <v>1</v>
      </c>
      <c r="BC52" s="68">
        <f t="shared" si="89"/>
        <v>1</v>
      </c>
      <c r="BD52" s="68">
        <f t="shared" si="89"/>
        <v>1</v>
      </c>
      <c r="BE52" s="63"/>
      <c r="BF52" s="68" t="str">
        <f t="shared" ref="BF52:BH52" si="90">IF(BB52=2,"Att",(IF(BB52=0,"Not","Weak")))</f>
        <v>Weak</v>
      </c>
      <c r="BG52" s="68" t="str">
        <f t="shared" si="90"/>
        <v>Weak</v>
      </c>
      <c r="BH52" s="68" t="str">
        <f t="shared" si="90"/>
        <v>Weak</v>
      </c>
      <c r="BI52" s="67"/>
      <c r="BJ52" s="197">
        <v>1</v>
      </c>
      <c r="BK52" s="195">
        <f t="shared" si="15"/>
        <v>2</v>
      </c>
      <c r="BL52" s="74"/>
    </row>
    <row r="53" spans="1:64" ht="14.25" customHeight="1" x14ac:dyDescent="0.3">
      <c r="A53" s="99" t="s">
        <v>225</v>
      </c>
      <c r="B53" s="100" t="s">
        <v>226</v>
      </c>
      <c r="C53" s="155">
        <v>10</v>
      </c>
      <c r="D53" s="148">
        <v>6.5</v>
      </c>
      <c r="E53" s="149">
        <v>7</v>
      </c>
      <c r="F53" s="149">
        <v>6</v>
      </c>
      <c r="G53" s="104">
        <f t="shared" si="18"/>
        <v>13.5</v>
      </c>
      <c r="H53" s="150">
        <v>9</v>
      </c>
      <c r="I53" s="68"/>
      <c r="J53" s="68"/>
      <c r="K53" s="68"/>
      <c r="L53" s="151"/>
      <c r="M53" s="151">
        <v>4</v>
      </c>
      <c r="N53" s="151"/>
      <c r="O53" s="77">
        <v>3</v>
      </c>
      <c r="P53" s="77">
        <v>4</v>
      </c>
      <c r="Q53" s="77"/>
      <c r="R53" s="19">
        <f t="shared" si="88"/>
        <v>11</v>
      </c>
      <c r="S53" s="152">
        <v>3</v>
      </c>
      <c r="T53" s="152">
        <v>2</v>
      </c>
      <c r="U53" s="152">
        <v>2</v>
      </c>
      <c r="V53" s="153"/>
      <c r="W53" s="154">
        <v>5</v>
      </c>
      <c r="X53" s="154">
        <v>3</v>
      </c>
      <c r="Y53" s="154"/>
      <c r="Z53" s="154"/>
      <c r="AA53" s="152"/>
      <c r="AB53" s="152"/>
      <c r="AC53" s="152"/>
      <c r="AD53" s="153"/>
      <c r="AE53" s="154">
        <v>3</v>
      </c>
      <c r="AF53" s="154">
        <v>7</v>
      </c>
      <c r="AG53" s="154"/>
      <c r="AH53" s="154"/>
      <c r="AI53" s="152">
        <v>3</v>
      </c>
      <c r="AJ53" s="152">
        <v>3</v>
      </c>
      <c r="AK53" s="152"/>
      <c r="AL53" s="152"/>
      <c r="AM53" s="154"/>
      <c r="AN53" s="154"/>
      <c r="AO53" s="154"/>
      <c r="AP53" s="154"/>
      <c r="AQ53" s="8">
        <f t="shared" si="6"/>
        <v>31</v>
      </c>
      <c r="AR53" s="98">
        <f t="shared" si="27"/>
        <v>74.5</v>
      </c>
      <c r="AS53" s="63"/>
      <c r="AT53" s="69">
        <f t="shared" si="7"/>
        <v>14.5</v>
      </c>
      <c r="AU53" s="69">
        <f t="shared" si="8"/>
        <v>9</v>
      </c>
      <c r="AV53" s="69">
        <f t="shared" si="9"/>
        <v>45</v>
      </c>
      <c r="AW53" s="65"/>
      <c r="AX53" s="70">
        <f t="shared" si="10"/>
        <v>0.80553765471878402</v>
      </c>
      <c r="AY53" s="70">
        <f t="shared" si="11"/>
        <v>0.75</v>
      </c>
      <c r="AZ53" s="70">
        <f t="shared" si="12"/>
        <v>0.64284244931544421</v>
      </c>
      <c r="BA53" s="65"/>
      <c r="BB53" s="68">
        <f t="shared" ref="BB53:BD53" si="91">IF((AX53)&gt;=50%,2,(IF((AX53)&lt;25%,0,1)))</f>
        <v>2</v>
      </c>
      <c r="BC53" s="68">
        <f t="shared" si="91"/>
        <v>2</v>
      </c>
      <c r="BD53" s="68">
        <f t="shared" si="91"/>
        <v>2</v>
      </c>
      <c r="BE53" s="63"/>
      <c r="BF53" s="68" t="str">
        <f t="shared" ref="BF53:BH53" si="92">IF(BB53=2,"Att",(IF(BB53=0,"Not","Weak")))</f>
        <v>Att</v>
      </c>
      <c r="BG53" s="68" t="str">
        <f t="shared" si="92"/>
        <v>Att</v>
      </c>
      <c r="BH53" s="68" t="str">
        <f t="shared" si="92"/>
        <v>Att</v>
      </c>
      <c r="BI53" s="67"/>
      <c r="BJ53" s="197">
        <v>2</v>
      </c>
      <c r="BK53" s="195">
        <f t="shared" si="15"/>
        <v>4</v>
      </c>
      <c r="BL53" s="74"/>
    </row>
    <row r="54" spans="1:64" ht="14.25" customHeight="1" x14ac:dyDescent="0.3">
      <c r="A54" s="99" t="s">
        <v>227</v>
      </c>
      <c r="B54" s="100" t="s">
        <v>228</v>
      </c>
      <c r="C54" s="155">
        <v>9</v>
      </c>
      <c r="D54" s="148">
        <v>2.5</v>
      </c>
      <c r="E54" s="149">
        <v>1</v>
      </c>
      <c r="F54" s="156">
        <v>2</v>
      </c>
      <c r="G54" s="104">
        <f t="shared" si="18"/>
        <v>4.5</v>
      </c>
      <c r="H54" s="150">
        <v>8</v>
      </c>
      <c r="I54" s="68"/>
      <c r="J54" s="68"/>
      <c r="K54" s="68"/>
      <c r="L54" s="151"/>
      <c r="M54" s="151">
        <v>4</v>
      </c>
      <c r="N54" s="151"/>
      <c r="O54" s="77">
        <v>1</v>
      </c>
      <c r="P54" s="68">
        <v>4</v>
      </c>
      <c r="Q54" s="68"/>
      <c r="R54" s="19">
        <f t="shared" si="88"/>
        <v>9</v>
      </c>
      <c r="S54" s="152">
        <v>1</v>
      </c>
      <c r="T54" s="152">
        <v>2</v>
      </c>
      <c r="U54" s="152">
        <v>2</v>
      </c>
      <c r="V54" s="153"/>
      <c r="W54" s="154"/>
      <c r="X54" s="154"/>
      <c r="Y54" s="154"/>
      <c r="Z54" s="154"/>
      <c r="AA54" s="152"/>
      <c r="AB54" s="152"/>
      <c r="AC54" s="152"/>
      <c r="AD54" s="153"/>
      <c r="AE54" s="154">
        <v>1</v>
      </c>
      <c r="AF54" s="154">
        <v>2</v>
      </c>
      <c r="AG54" s="154"/>
      <c r="AH54" s="154"/>
      <c r="AI54" s="152">
        <v>3</v>
      </c>
      <c r="AJ54" s="152">
        <v>4</v>
      </c>
      <c r="AK54" s="152"/>
      <c r="AL54" s="152"/>
      <c r="AM54" s="154">
        <v>2</v>
      </c>
      <c r="AN54" s="154">
        <v>4</v>
      </c>
      <c r="AO54" s="154"/>
      <c r="AP54" s="154"/>
      <c r="AQ54" s="8">
        <f t="shared" si="6"/>
        <v>21</v>
      </c>
      <c r="AR54" s="98">
        <f t="shared" si="27"/>
        <v>51.5</v>
      </c>
      <c r="AS54" s="63"/>
      <c r="AT54" s="69">
        <f t="shared" si="7"/>
        <v>5.5</v>
      </c>
      <c r="AU54" s="69">
        <f t="shared" si="8"/>
        <v>3</v>
      </c>
      <c r="AV54" s="69">
        <f t="shared" si="9"/>
        <v>33</v>
      </c>
      <c r="AW54" s="65"/>
      <c r="AX54" s="70">
        <f t="shared" si="10"/>
        <v>0.30554876558298705</v>
      </c>
      <c r="AY54" s="70">
        <f t="shared" si="11"/>
        <v>0.25</v>
      </c>
      <c r="AZ54" s="70">
        <f t="shared" si="12"/>
        <v>0.47141779616465912</v>
      </c>
      <c r="BA54" s="65"/>
      <c r="BB54" s="68">
        <f t="shared" ref="BB54:BD54" si="93">IF((AX54)&gt;=50%,2,(IF((AX54)&lt;25%,0,1)))</f>
        <v>1</v>
      </c>
      <c r="BC54" s="68">
        <f t="shared" si="93"/>
        <v>1</v>
      </c>
      <c r="BD54" s="68">
        <f t="shared" si="93"/>
        <v>1</v>
      </c>
      <c r="BE54" s="63"/>
      <c r="BF54" s="68" t="str">
        <f t="shared" ref="BF54:BH54" si="94">IF(BB54=2,"Att",(IF(BB54=0,"Not","Weak")))</f>
        <v>Weak</v>
      </c>
      <c r="BG54" s="68" t="str">
        <f t="shared" si="94"/>
        <v>Weak</v>
      </c>
      <c r="BH54" s="68" t="str">
        <f t="shared" si="94"/>
        <v>Weak</v>
      </c>
      <c r="BI54" s="67"/>
      <c r="BJ54" s="197">
        <v>1</v>
      </c>
      <c r="BK54" s="195">
        <f t="shared" si="15"/>
        <v>2</v>
      </c>
      <c r="BL54" s="74"/>
    </row>
    <row r="55" spans="1:64" ht="14.25" customHeight="1" x14ac:dyDescent="0.3">
      <c r="A55" s="99" t="s">
        <v>229</v>
      </c>
      <c r="B55" s="100" t="s">
        <v>230</v>
      </c>
      <c r="C55" s="155">
        <v>9</v>
      </c>
      <c r="D55" s="148">
        <v>3.5</v>
      </c>
      <c r="E55" s="149">
        <v>2</v>
      </c>
      <c r="F55" s="149">
        <v>1</v>
      </c>
      <c r="G55" s="104">
        <f t="shared" si="18"/>
        <v>5.5</v>
      </c>
      <c r="H55" s="150">
        <v>9</v>
      </c>
      <c r="I55" s="68"/>
      <c r="J55" s="68">
        <v>2</v>
      </c>
      <c r="K55" s="68"/>
      <c r="L55" s="151"/>
      <c r="M55" s="151"/>
      <c r="N55" s="151"/>
      <c r="O55" s="77"/>
      <c r="P55" s="68">
        <v>2</v>
      </c>
      <c r="Q55" s="68"/>
      <c r="R55" s="19">
        <f t="shared" si="88"/>
        <v>4</v>
      </c>
      <c r="S55" s="152">
        <v>0</v>
      </c>
      <c r="T55" s="152">
        <v>0</v>
      </c>
      <c r="U55" s="152">
        <v>0</v>
      </c>
      <c r="V55" s="153"/>
      <c r="W55" s="154"/>
      <c r="X55" s="154">
        <v>2</v>
      </c>
      <c r="Y55" s="154"/>
      <c r="Z55" s="154"/>
      <c r="AA55" s="152"/>
      <c r="AB55" s="152"/>
      <c r="AC55" s="152"/>
      <c r="AD55" s="153"/>
      <c r="AE55" s="154"/>
      <c r="AF55" s="154">
        <v>2</v>
      </c>
      <c r="AG55" s="154"/>
      <c r="AH55" s="154"/>
      <c r="AI55" s="152">
        <v>2</v>
      </c>
      <c r="AJ55" s="152">
        <v>1</v>
      </c>
      <c r="AK55" s="152"/>
      <c r="AL55" s="152"/>
      <c r="AM55" s="154"/>
      <c r="AN55" s="154"/>
      <c r="AO55" s="154"/>
      <c r="AP55" s="154"/>
      <c r="AQ55" s="8">
        <f t="shared" si="6"/>
        <v>7</v>
      </c>
      <c r="AR55" s="98">
        <f t="shared" si="27"/>
        <v>34.5</v>
      </c>
      <c r="AS55" s="63"/>
      <c r="AT55" s="69">
        <f t="shared" si="7"/>
        <v>3.5</v>
      </c>
      <c r="AU55" s="69">
        <f t="shared" si="8"/>
        <v>1</v>
      </c>
      <c r="AV55" s="69">
        <f t="shared" si="9"/>
        <v>22</v>
      </c>
      <c r="AW55" s="65"/>
      <c r="AX55" s="70">
        <f t="shared" si="10"/>
        <v>0.19444012355280996</v>
      </c>
      <c r="AY55" s="70">
        <f t="shared" si="11"/>
        <v>8.3333333333333329E-2</v>
      </c>
      <c r="AZ55" s="70">
        <f t="shared" si="12"/>
        <v>0.31427853077643941</v>
      </c>
      <c r="BA55" s="65"/>
      <c r="BB55" s="68">
        <f t="shared" ref="BB55:BD55" si="95">IF((AX55)&gt;=50%,2,(IF((AX55)&lt;25%,0,1)))</f>
        <v>0</v>
      </c>
      <c r="BC55" s="68">
        <f t="shared" si="95"/>
        <v>0</v>
      </c>
      <c r="BD55" s="68">
        <f t="shared" si="95"/>
        <v>1</v>
      </c>
      <c r="BE55" s="63"/>
      <c r="BF55" s="68" t="str">
        <f t="shared" ref="BF55:BH55" si="96">IF(BB55=2,"Att",(IF(BB55=0,"Not","Weak")))</f>
        <v>Not</v>
      </c>
      <c r="BG55" s="68" t="str">
        <f t="shared" si="96"/>
        <v>Not</v>
      </c>
      <c r="BH55" s="68" t="str">
        <f t="shared" si="96"/>
        <v>Weak</v>
      </c>
      <c r="BI55" s="67"/>
      <c r="BJ55" s="197">
        <v>0</v>
      </c>
      <c r="BK55" s="195">
        <f t="shared" si="15"/>
        <v>1</v>
      </c>
      <c r="BL55" s="74"/>
    </row>
    <row r="56" spans="1:64" ht="14.25" customHeight="1" x14ac:dyDescent="0.3">
      <c r="A56" s="99" t="s">
        <v>231</v>
      </c>
      <c r="B56" s="100" t="s">
        <v>232</v>
      </c>
      <c r="C56" s="155">
        <v>8</v>
      </c>
      <c r="D56" s="148">
        <v>3.5</v>
      </c>
      <c r="E56" s="149"/>
      <c r="F56" s="149">
        <v>3</v>
      </c>
      <c r="G56" s="104">
        <f t="shared" si="18"/>
        <v>6.5</v>
      </c>
      <c r="H56" s="150">
        <v>8</v>
      </c>
      <c r="I56" s="68"/>
      <c r="J56" s="68"/>
      <c r="K56" s="68"/>
      <c r="L56" s="151">
        <v>0.5</v>
      </c>
      <c r="M56" s="151">
        <v>3.5</v>
      </c>
      <c r="N56" s="151"/>
      <c r="O56" s="77">
        <v>3</v>
      </c>
      <c r="P56" s="68">
        <v>2</v>
      </c>
      <c r="Q56" s="68"/>
      <c r="R56" s="19">
        <f t="shared" si="88"/>
        <v>9</v>
      </c>
      <c r="S56" s="152">
        <v>1</v>
      </c>
      <c r="T56" s="152">
        <v>1</v>
      </c>
      <c r="U56" s="152">
        <v>2</v>
      </c>
      <c r="V56" s="153"/>
      <c r="W56" s="154">
        <v>4</v>
      </c>
      <c r="X56" s="154"/>
      <c r="Y56" s="154"/>
      <c r="Z56" s="154"/>
      <c r="AA56" s="152"/>
      <c r="AB56" s="152"/>
      <c r="AC56" s="152"/>
      <c r="AD56" s="153"/>
      <c r="AE56" s="154">
        <v>0</v>
      </c>
      <c r="AF56" s="154"/>
      <c r="AG56" s="154"/>
      <c r="AH56" s="154"/>
      <c r="AI56" s="152">
        <v>3</v>
      </c>
      <c r="AJ56" s="152">
        <v>3</v>
      </c>
      <c r="AK56" s="152"/>
      <c r="AL56" s="152"/>
      <c r="AM56" s="154">
        <v>3</v>
      </c>
      <c r="AN56" s="154">
        <v>4</v>
      </c>
      <c r="AO56" s="154"/>
      <c r="AP56" s="154"/>
      <c r="AQ56" s="8">
        <f t="shared" si="6"/>
        <v>21</v>
      </c>
      <c r="AR56" s="98">
        <f t="shared" si="27"/>
        <v>52.5</v>
      </c>
      <c r="AS56" s="63"/>
      <c r="AT56" s="69">
        <f t="shared" si="7"/>
        <v>10.5</v>
      </c>
      <c r="AU56" s="69">
        <f t="shared" si="8"/>
        <v>6.5</v>
      </c>
      <c r="AV56" s="69">
        <f t="shared" si="9"/>
        <v>25.5</v>
      </c>
      <c r="AW56" s="65"/>
      <c r="AX56" s="70">
        <f t="shared" si="10"/>
        <v>0.58332037065842979</v>
      </c>
      <c r="AY56" s="70">
        <f t="shared" si="11"/>
        <v>0.54166666666666663</v>
      </c>
      <c r="AZ56" s="70">
        <f t="shared" si="12"/>
        <v>0.36427738794541842</v>
      </c>
      <c r="BA56" s="65"/>
      <c r="BB56" s="68">
        <f t="shared" ref="BB56:BD56" si="97">IF((AX56)&gt;=50%,2,(IF((AX56)&lt;25%,0,1)))</f>
        <v>2</v>
      </c>
      <c r="BC56" s="68">
        <f t="shared" si="97"/>
        <v>2</v>
      </c>
      <c r="BD56" s="68">
        <f t="shared" si="97"/>
        <v>1</v>
      </c>
      <c r="BE56" s="63"/>
      <c r="BF56" s="68" t="str">
        <f t="shared" ref="BF56:BH56" si="98">IF(BB56=2,"Att",(IF(BB56=0,"Not","Weak")))</f>
        <v>Att</v>
      </c>
      <c r="BG56" s="68" t="str">
        <f t="shared" si="98"/>
        <v>Att</v>
      </c>
      <c r="BH56" s="68" t="str">
        <f t="shared" si="98"/>
        <v>Weak</v>
      </c>
      <c r="BI56" s="67"/>
      <c r="BJ56" s="197">
        <v>2</v>
      </c>
      <c r="BK56" s="195">
        <f t="shared" si="15"/>
        <v>3</v>
      </c>
      <c r="BL56" s="74"/>
    </row>
    <row r="57" spans="1:64" ht="14.25" customHeight="1" x14ac:dyDescent="0.3">
      <c r="A57" s="99" t="s">
        <v>233</v>
      </c>
      <c r="B57" s="100" t="s">
        <v>234</v>
      </c>
      <c r="C57" s="155">
        <v>10</v>
      </c>
      <c r="D57" s="148">
        <v>4.5</v>
      </c>
      <c r="E57" s="149">
        <v>0.5</v>
      </c>
      <c r="F57" s="149">
        <v>4</v>
      </c>
      <c r="G57" s="104">
        <f t="shared" si="18"/>
        <v>8.5</v>
      </c>
      <c r="H57" s="150">
        <v>8</v>
      </c>
      <c r="I57" s="68">
        <v>1</v>
      </c>
      <c r="J57" s="68">
        <v>4</v>
      </c>
      <c r="K57" s="68"/>
      <c r="L57" s="151"/>
      <c r="M57" s="151"/>
      <c r="N57" s="151"/>
      <c r="O57" s="77"/>
      <c r="P57" s="68">
        <v>4</v>
      </c>
      <c r="Q57" s="68"/>
      <c r="R57" s="19">
        <f t="shared" si="88"/>
        <v>9</v>
      </c>
      <c r="S57" s="152">
        <v>3</v>
      </c>
      <c r="T57" s="152">
        <v>2</v>
      </c>
      <c r="U57" s="152">
        <v>0</v>
      </c>
      <c r="V57" s="153"/>
      <c r="W57" s="154"/>
      <c r="X57" s="154"/>
      <c r="Y57" s="154"/>
      <c r="Z57" s="154"/>
      <c r="AA57" s="152">
        <v>0</v>
      </c>
      <c r="AB57" s="152">
        <v>4</v>
      </c>
      <c r="AC57" s="152">
        <v>1</v>
      </c>
      <c r="AD57" s="153"/>
      <c r="AE57" s="154"/>
      <c r="AF57" s="154"/>
      <c r="AG57" s="154"/>
      <c r="AH57" s="154"/>
      <c r="AI57" s="152">
        <v>4</v>
      </c>
      <c r="AJ57" s="152">
        <v>4</v>
      </c>
      <c r="AK57" s="152"/>
      <c r="AL57" s="152">
        <v>2</v>
      </c>
      <c r="AM57" s="154">
        <v>4</v>
      </c>
      <c r="AN57" s="154"/>
      <c r="AO57" s="154"/>
      <c r="AP57" s="154"/>
      <c r="AQ57" s="8">
        <f t="shared" si="6"/>
        <v>24</v>
      </c>
      <c r="AR57" s="98">
        <f t="shared" si="27"/>
        <v>59.5</v>
      </c>
      <c r="AS57" s="63"/>
      <c r="AT57" s="69">
        <f t="shared" si="7"/>
        <v>8.5</v>
      </c>
      <c r="AU57" s="69">
        <f t="shared" si="8"/>
        <v>5</v>
      </c>
      <c r="AV57" s="69">
        <f t="shared" si="9"/>
        <v>33.5</v>
      </c>
      <c r="AW57" s="65"/>
      <c r="AX57" s="70">
        <f t="shared" si="10"/>
        <v>0.47221172862825272</v>
      </c>
      <c r="AY57" s="70">
        <f t="shared" si="11"/>
        <v>0.41666666666666669</v>
      </c>
      <c r="AZ57" s="70">
        <f t="shared" si="12"/>
        <v>0.47856049004594181</v>
      </c>
      <c r="BA57" s="65"/>
      <c r="BB57" s="68">
        <f t="shared" ref="BB57:BD57" si="99">IF((AX57)&gt;=50%,2,(IF((AX57)&lt;25%,0,1)))</f>
        <v>1</v>
      </c>
      <c r="BC57" s="68">
        <f t="shared" si="99"/>
        <v>1</v>
      </c>
      <c r="BD57" s="68">
        <f t="shared" si="99"/>
        <v>1</v>
      </c>
      <c r="BE57" s="63"/>
      <c r="BF57" s="68" t="str">
        <f t="shared" ref="BF57:BH57" si="100">IF(BB57=2,"Att",(IF(BB57=0,"Not","Weak")))</f>
        <v>Weak</v>
      </c>
      <c r="BG57" s="68" t="str">
        <f t="shared" si="100"/>
        <v>Weak</v>
      </c>
      <c r="BH57" s="68" t="str">
        <f t="shared" si="100"/>
        <v>Weak</v>
      </c>
      <c r="BI57" s="67"/>
      <c r="BJ57" s="197">
        <v>1</v>
      </c>
      <c r="BK57" s="195">
        <f t="shared" si="15"/>
        <v>2</v>
      </c>
      <c r="BL57" s="74"/>
    </row>
    <row r="58" spans="1:64" ht="14.25" customHeight="1" x14ac:dyDescent="0.3">
      <c r="A58" s="82"/>
      <c r="B58" s="67"/>
      <c r="C58" s="82"/>
      <c r="D58" s="67"/>
      <c r="E58" s="67"/>
      <c r="F58" s="67"/>
      <c r="G58" s="83"/>
      <c r="H58" s="157"/>
      <c r="I58" s="67"/>
      <c r="J58" s="67"/>
      <c r="K58" s="67"/>
      <c r="L58" s="67"/>
      <c r="M58" s="67"/>
      <c r="N58" s="67"/>
      <c r="O58" s="67"/>
      <c r="P58" s="67"/>
      <c r="Q58" s="67"/>
      <c r="R58" s="83"/>
      <c r="S58" s="67"/>
      <c r="T58" s="67"/>
      <c r="U58" s="67"/>
      <c r="V58" s="67"/>
      <c r="W58" s="67"/>
      <c r="X58" s="67"/>
      <c r="Y58" s="67"/>
      <c r="Z58" s="67"/>
      <c r="AA58" s="67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84"/>
      <c r="AR58" s="84"/>
      <c r="AS58" s="84"/>
      <c r="AT58" s="84"/>
      <c r="AU58" s="84"/>
      <c r="AV58" s="84"/>
      <c r="AW58" s="85"/>
      <c r="AX58" s="85"/>
      <c r="AY58" s="85"/>
      <c r="AZ58" s="85"/>
      <c r="BA58" s="74"/>
      <c r="BB58" s="74"/>
      <c r="BC58" s="74"/>
      <c r="BD58" s="74"/>
      <c r="BE58" s="74"/>
      <c r="BF58" s="74"/>
      <c r="BG58" s="74"/>
      <c r="BH58" s="74"/>
      <c r="BI58" s="67"/>
      <c r="BJ58" s="67"/>
      <c r="BK58" s="67"/>
      <c r="BL58" s="67"/>
    </row>
    <row r="59" spans="1:64" ht="14.25" customHeight="1" x14ac:dyDescent="0.3">
      <c r="A59" s="82"/>
      <c r="B59" s="67"/>
      <c r="C59" s="82"/>
      <c r="D59" s="67"/>
      <c r="E59" s="67"/>
      <c r="F59" s="67"/>
      <c r="G59" s="83"/>
      <c r="H59" s="157"/>
      <c r="I59" s="67"/>
      <c r="J59" s="67"/>
      <c r="K59" s="67"/>
      <c r="L59" s="67"/>
      <c r="M59" s="67"/>
      <c r="N59" s="67"/>
      <c r="O59" s="67"/>
      <c r="P59" s="67"/>
      <c r="Q59" s="67"/>
      <c r="R59" s="83"/>
      <c r="S59" s="67"/>
      <c r="T59" s="67"/>
      <c r="U59" s="67"/>
      <c r="V59" s="67"/>
      <c r="W59" s="67"/>
      <c r="X59" s="67"/>
      <c r="Y59" s="67"/>
      <c r="Z59" s="67"/>
      <c r="AA59" s="67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65"/>
      <c r="AQ59" s="168" t="s">
        <v>143</v>
      </c>
      <c r="AR59" s="161"/>
      <c r="AS59" s="161"/>
      <c r="AT59" s="161"/>
      <c r="AU59" s="161"/>
      <c r="AV59" s="161"/>
      <c r="AW59" s="163"/>
      <c r="AX59" s="68">
        <f t="shared" ref="AX59:AZ59" si="101">COUNT(AX16:AX57)</f>
        <v>42</v>
      </c>
      <c r="AY59" s="68">
        <f t="shared" si="101"/>
        <v>42</v>
      </c>
      <c r="AZ59" s="68">
        <f t="shared" si="101"/>
        <v>42</v>
      </c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</row>
    <row r="60" spans="1:64" ht="14.25" customHeight="1" x14ac:dyDescent="0.3">
      <c r="A60" s="82"/>
      <c r="B60" s="67"/>
      <c r="C60" s="82"/>
      <c r="D60" s="164"/>
      <c r="E60" s="165"/>
      <c r="F60" s="67"/>
      <c r="G60" s="83"/>
      <c r="H60" s="157"/>
      <c r="I60" s="67"/>
      <c r="J60" s="67"/>
      <c r="K60" s="67"/>
      <c r="L60" s="67"/>
      <c r="M60" s="67"/>
      <c r="N60" s="67"/>
      <c r="O60" s="67"/>
      <c r="P60" s="67"/>
      <c r="Q60" s="67"/>
      <c r="R60" s="83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3"/>
      <c r="AQ60" s="168" t="s">
        <v>144</v>
      </c>
      <c r="AR60" s="161"/>
      <c r="AS60" s="161"/>
      <c r="AT60" s="161"/>
      <c r="AU60" s="161"/>
      <c r="AV60" s="161"/>
      <c r="AW60" s="163"/>
      <c r="AX60" s="68">
        <f t="shared" ref="AX60:AZ60" si="102">COUNTIF(AX16:AX57,"&gt;=25%")</f>
        <v>25</v>
      </c>
      <c r="AY60" s="68">
        <f t="shared" si="102"/>
        <v>34</v>
      </c>
      <c r="AZ60" s="68">
        <f t="shared" si="102"/>
        <v>33</v>
      </c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</row>
    <row r="61" spans="1:64" ht="14.25" customHeight="1" x14ac:dyDescent="0.3">
      <c r="A61" s="82"/>
      <c r="B61" s="67"/>
      <c r="C61" s="82"/>
      <c r="D61" s="67"/>
      <c r="E61" s="67"/>
      <c r="F61" s="67"/>
      <c r="G61" s="83"/>
      <c r="H61" s="157"/>
      <c r="I61" s="67"/>
      <c r="J61" s="67"/>
      <c r="K61" s="67"/>
      <c r="L61" s="67"/>
      <c r="M61" s="67"/>
      <c r="N61" s="67"/>
      <c r="O61" s="67"/>
      <c r="P61" s="67"/>
      <c r="Q61" s="67"/>
      <c r="R61" s="83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3"/>
      <c r="AQ61" s="168" t="s">
        <v>145</v>
      </c>
      <c r="AR61" s="161"/>
      <c r="AS61" s="161"/>
      <c r="AT61" s="161"/>
      <c r="AU61" s="161"/>
      <c r="AV61" s="161"/>
      <c r="AW61" s="163"/>
      <c r="AX61" s="70">
        <f t="shared" ref="AX61:AZ61" si="103">AX60/(AX59)</f>
        <v>0.59523809523809523</v>
      </c>
      <c r="AY61" s="70">
        <f t="shared" si="103"/>
        <v>0.80952380952380953</v>
      </c>
      <c r="AZ61" s="70">
        <f t="shared" si="103"/>
        <v>0.7857142857142857</v>
      </c>
      <c r="BA61" s="74"/>
      <c r="BB61" s="74"/>
      <c r="BC61" s="74"/>
      <c r="BD61" s="74"/>
      <c r="BE61" s="74"/>
      <c r="BF61" s="74"/>
      <c r="BG61" s="74"/>
      <c r="BH61" s="74"/>
      <c r="BI61" s="67"/>
      <c r="BJ61" s="67"/>
      <c r="BK61" s="67"/>
      <c r="BL61" s="67"/>
    </row>
    <row r="62" spans="1:64" ht="14.25" customHeight="1" x14ac:dyDescent="0.3">
      <c r="A62" s="82"/>
      <c r="B62" s="67"/>
      <c r="C62" s="82"/>
      <c r="D62" s="67"/>
      <c r="E62" s="67"/>
      <c r="F62" s="67"/>
      <c r="G62" s="83"/>
      <c r="H62" s="157"/>
      <c r="I62" s="67"/>
      <c r="J62" s="67"/>
      <c r="K62" s="67"/>
      <c r="L62" s="67"/>
      <c r="M62" s="67"/>
      <c r="N62" s="67"/>
      <c r="O62" s="67"/>
      <c r="P62" s="67"/>
      <c r="Q62" s="67"/>
      <c r="R62" s="83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67"/>
      <c r="BJ62" s="67"/>
      <c r="BK62" s="67"/>
      <c r="BL62" s="67"/>
    </row>
    <row r="63" spans="1:64" ht="14.25" customHeight="1" x14ac:dyDescent="0.3">
      <c r="A63" s="82"/>
      <c r="B63" s="67"/>
      <c r="C63" s="82"/>
      <c r="D63" s="67"/>
      <c r="E63" s="67"/>
      <c r="F63" s="67"/>
      <c r="G63" s="83"/>
      <c r="H63" s="157"/>
      <c r="I63" s="67"/>
      <c r="J63" s="67"/>
      <c r="K63" s="67"/>
      <c r="L63" s="67"/>
      <c r="M63" s="67"/>
      <c r="N63" s="67"/>
      <c r="O63" s="67"/>
      <c r="P63" s="67"/>
      <c r="Q63" s="67"/>
      <c r="R63" s="83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67"/>
      <c r="BJ63" s="67"/>
      <c r="BK63" s="67"/>
      <c r="BL63" s="67"/>
    </row>
    <row r="64" spans="1:64" ht="14.25" customHeight="1" x14ac:dyDescent="0.3">
      <c r="A64" s="82"/>
      <c r="B64" s="67"/>
      <c r="C64" s="82"/>
      <c r="D64" s="67"/>
      <c r="E64" s="67"/>
      <c r="F64" s="67"/>
      <c r="G64" s="83"/>
      <c r="H64" s="157"/>
      <c r="I64" s="67"/>
      <c r="J64" s="67"/>
      <c r="K64" s="67"/>
      <c r="L64" s="67"/>
      <c r="M64" s="67"/>
      <c r="N64" s="67"/>
      <c r="O64" s="67"/>
      <c r="P64" s="67"/>
      <c r="Q64" s="67"/>
      <c r="R64" s="83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67"/>
      <c r="BJ64" s="67"/>
      <c r="BK64" s="67"/>
      <c r="BL64" s="67"/>
    </row>
    <row r="65" spans="1:64" ht="14.25" customHeight="1" x14ac:dyDescent="0.3">
      <c r="A65" s="82"/>
      <c r="B65" s="67"/>
      <c r="C65" s="82"/>
      <c r="D65" s="67"/>
      <c r="E65" s="67"/>
      <c r="F65" s="67"/>
      <c r="G65" s="83"/>
      <c r="H65" s="157"/>
      <c r="I65" s="67"/>
      <c r="J65" s="67"/>
      <c r="K65" s="67"/>
      <c r="L65" s="67"/>
      <c r="M65" s="67"/>
      <c r="N65" s="67"/>
      <c r="O65" s="67"/>
      <c r="P65" s="67"/>
      <c r="Q65" s="67"/>
      <c r="R65" s="83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67"/>
      <c r="BJ65" s="67"/>
      <c r="BK65" s="67"/>
      <c r="BL65" s="67"/>
    </row>
    <row r="66" spans="1:64" ht="14.25" customHeight="1" x14ac:dyDescent="0.3">
      <c r="A66" s="82"/>
      <c r="B66" s="67"/>
      <c r="C66" s="82"/>
      <c r="D66" s="67"/>
      <c r="E66" s="67"/>
      <c r="F66" s="67"/>
      <c r="G66" s="83"/>
      <c r="H66" s="157"/>
      <c r="I66" s="67"/>
      <c r="J66" s="67"/>
      <c r="K66" s="67"/>
      <c r="L66" s="67"/>
      <c r="M66" s="67"/>
      <c r="N66" s="67"/>
      <c r="O66" s="67"/>
      <c r="P66" s="67"/>
      <c r="Q66" s="67"/>
      <c r="R66" s="83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67"/>
      <c r="BJ66" s="67"/>
      <c r="BK66" s="67"/>
      <c r="BL66" s="67"/>
    </row>
    <row r="67" spans="1:64" ht="14.25" customHeight="1" x14ac:dyDescent="0.3">
      <c r="A67" s="82"/>
      <c r="B67" s="67"/>
      <c r="C67" s="82"/>
      <c r="D67" s="67"/>
      <c r="E67" s="67"/>
      <c r="F67" s="67"/>
      <c r="G67" s="83"/>
      <c r="H67" s="157"/>
      <c r="I67" s="67"/>
      <c r="J67" s="67"/>
      <c r="K67" s="67"/>
      <c r="L67" s="67"/>
      <c r="M67" s="67"/>
      <c r="N67" s="67"/>
      <c r="O67" s="67"/>
      <c r="P67" s="67"/>
      <c r="Q67" s="67"/>
      <c r="R67" s="83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67"/>
      <c r="BJ67" s="67"/>
      <c r="BK67" s="67"/>
      <c r="BL67" s="67"/>
    </row>
    <row r="68" spans="1:64" ht="14.25" customHeight="1" x14ac:dyDescent="0.3">
      <c r="A68" s="82"/>
      <c r="B68" s="67"/>
      <c r="C68" s="82"/>
      <c r="D68" s="67"/>
      <c r="E68" s="67"/>
      <c r="F68" s="67"/>
      <c r="G68" s="83"/>
      <c r="H68" s="157"/>
      <c r="I68" s="67"/>
      <c r="J68" s="67"/>
      <c r="K68" s="67"/>
      <c r="L68" s="67"/>
      <c r="M68" s="67"/>
      <c r="N68" s="67"/>
      <c r="O68" s="67"/>
      <c r="P68" s="67"/>
      <c r="Q68" s="67"/>
      <c r="R68" s="83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67"/>
      <c r="BJ68" s="67"/>
      <c r="BK68" s="67"/>
      <c r="BL68" s="67"/>
    </row>
    <row r="69" spans="1:64" ht="14.25" customHeight="1" x14ac:dyDescent="0.3">
      <c r="A69" s="82"/>
      <c r="B69" s="67"/>
      <c r="C69" s="82"/>
      <c r="D69" s="67"/>
      <c r="E69" s="67"/>
      <c r="F69" s="67"/>
      <c r="G69" s="83"/>
      <c r="H69" s="157"/>
      <c r="I69" s="67"/>
      <c r="J69" s="67"/>
      <c r="K69" s="67"/>
      <c r="L69" s="67"/>
      <c r="M69" s="67"/>
      <c r="N69" s="67"/>
      <c r="O69" s="67"/>
      <c r="P69" s="67"/>
      <c r="Q69" s="67"/>
      <c r="R69" s="83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67"/>
      <c r="BJ69" s="67"/>
      <c r="BK69" s="67"/>
      <c r="BL69" s="67"/>
    </row>
    <row r="70" spans="1:64" ht="14.25" customHeight="1" x14ac:dyDescent="0.3">
      <c r="A70" s="82"/>
      <c r="B70" s="67"/>
      <c r="C70" s="82"/>
      <c r="D70" s="67"/>
      <c r="E70" s="67"/>
      <c r="F70" s="67"/>
      <c r="G70" s="83"/>
      <c r="H70" s="157"/>
      <c r="I70" s="67"/>
      <c r="J70" s="67"/>
      <c r="K70" s="67"/>
      <c r="L70" s="67"/>
      <c r="M70" s="67"/>
      <c r="N70" s="67"/>
      <c r="O70" s="67"/>
      <c r="P70" s="67"/>
      <c r="Q70" s="67"/>
      <c r="R70" s="83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67"/>
      <c r="BJ70" s="67"/>
      <c r="BK70" s="67"/>
      <c r="BL70" s="67"/>
    </row>
    <row r="71" spans="1:64" ht="14.25" customHeight="1" x14ac:dyDescent="0.3">
      <c r="A71" s="82"/>
      <c r="B71" s="67"/>
      <c r="C71" s="82"/>
      <c r="D71" s="67"/>
      <c r="E71" s="67"/>
      <c r="F71" s="67"/>
      <c r="G71" s="83"/>
      <c r="H71" s="157"/>
      <c r="I71" s="67"/>
      <c r="J71" s="67"/>
      <c r="K71" s="67"/>
      <c r="L71" s="67"/>
      <c r="M71" s="67"/>
      <c r="N71" s="67"/>
      <c r="O71" s="67"/>
      <c r="P71" s="67"/>
      <c r="Q71" s="67"/>
      <c r="R71" s="83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67"/>
      <c r="BJ71" s="67"/>
      <c r="BK71" s="67"/>
      <c r="BL71" s="67"/>
    </row>
    <row r="72" spans="1:64" ht="14.25" customHeight="1" x14ac:dyDescent="0.3">
      <c r="A72" s="82"/>
      <c r="B72" s="67"/>
      <c r="C72" s="82"/>
      <c r="D72" s="67"/>
      <c r="E72" s="67"/>
      <c r="F72" s="67"/>
      <c r="G72" s="83"/>
      <c r="H72" s="157"/>
      <c r="I72" s="67"/>
      <c r="J72" s="67"/>
      <c r="K72" s="67"/>
      <c r="L72" s="67"/>
      <c r="M72" s="67"/>
      <c r="N72" s="67"/>
      <c r="O72" s="67"/>
      <c r="P72" s="67"/>
      <c r="Q72" s="67"/>
      <c r="R72" s="83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67"/>
      <c r="BJ72" s="67"/>
      <c r="BK72" s="67"/>
      <c r="BL72" s="67"/>
    </row>
    <row r="73" spans="1:64" ht="14.25" customHeight="1" x14ac:dyDescent="0.3">
      <c r="A73" s="82"/>
      <c r="B73" s="67"/>
      <c r="C73" s="82"/>
      <c r="D73" s="67"/>
      <c r="E73" s="67"/>
      <c r="F73" s="67"/>
      <c r="G73" s="83"/>
      <c r="H73" s="157"/>
      <c r="I73" s="67"/>
      <c r="J73" s="67"/>
      <c r="K73" s="67"/>
      <c r="L73" s="67"/>
      <c r="M73" s="67"/>
      <c r="N73" s="67"/>
      <c r="O73" s="67"/>
      <c r="P73" s="67"/>
      <c r="Q73" s="67"/>
      <c r="R73" s="83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67"/>
      <c r="BJ73" s="67"/>
      <c r="BK73" s="67"/>
      <c r="BL73" s="67"/>
    </row>
    <row r="74" spans="1:64" ht="14.25" customHeight="1" x14ac:dyDescent="0.3">
      <c r="A74" s="82"/>
      <c r="B74" s="67"/>
      <c r="C74" s="82"/>
      <c r="D74" s="67"/>
      <c r="E74" s="67"/>
      <c r="F74" s="67"/>
      <c r="G74" s="83"/>
      <c r="H74" s="157"/>
      <c r="I74" s="67"/>
      <c r="J74" s="67"/>
      <c r="K74" s="67"/>
      <c r="L74" s="67"/>
      <c r="M74" s="67"/>
      <c r="N74" s="67"/>
      <c r="O74" s="67"/>
      <c r="P74" s="67"/>
      <c r="Q74" s="67"/>
      <c r="R74" s="83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67"/>
      <c r="BJ74" s="67"/>
      <c r="BK74" s="67"/>
      <c r="BL74" s="67"/>
    </row>
    <row r="75" spans="1:64" ht="14.25" customHeight="1" x14ac:dyDescent="0.3">
      <c r="A75" s="82"/>
      <c r="B75" s="67"/>
      <c r="C75" s="82"/>
      <c r="D75" s="67"/>
      <c r="E75" s="67"/>
      <c r="F75" s="67"/>
      <c r="G75" s="83"/>
      <c r="H75" s="157"/>
      <c r="I75" s="67"/>
      <c r="J75" s="67"/>
      <c r="K75" s="67"/>
      <c r="L75" s="67"/>
      <c r="M75" s="67"/>
      <c r="N75" s="67"/>
      <c r="O75" s="67"/>
      <c r="P75" s="67"/>
      <c r="Q75" s="67"/>
      <c r="R75" s="83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67"/>
      <c r="BJ75" s="67"/>
      <c r="BK75" s="67"/>
      <c r="BL75" s="67"/>
    </row>
    <row r="76" spans="1:64" ht="14.25" customHeight="1" x14ac:dyDescent="0.3">
      <c r="A76" s="82"/>
      <c r="B76" s="67"/>
      <c r="C76" s="82"/>
      <c r="D76" s="67"/>
      <c r="E76" s="67"/>
      <c r="F76" s="67"/>
      <c r="G76" s="83"/>
      <c r="H76" s="157"/>
      <c r="I76" s="67"/>
      <c r="J76" s="67"/>
      <c r="K76" s="67"/>
      <c r="L76" s="67"/>
      <c r="M76" s="67"/>
      <c r="N76" s="67"/>
      <c r="O76" s="67"/>
      <c r="P76" s="67"/>
      <c r="Q76" s="67"/>
      <c r="R76" s="83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67"/>
      <c r="BJ76" s="67"/>
      <c r="BK76" s="67"/>
      <c r="BL76" s="67"/>
    </row>
    <row r="77" spans="1:64" ht="14.25" customHeight="1" x14ac:dyDescent="0.3">
      <c r="A77" s="86"/>
      <c r="B77" s="87"/>
      <c r="C77" s="86"/>
      <c r="D77" s="87"/>
      <c r="E77" s="87"/>
      <c r="F77" s="87"/>
      <c r="G77" s="88"/>
      <c r="H77" s="158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spans="1:64" ht="14.25" customHeight="1" x14ac:dyDescent="0.3">
      <c r="A78" s="86"/>
      <c r="B78" s="87"/>
      <c r="C78" s="86"/>
      <c r="D78" s="87"/>
      <c r="E78" s="87"/>
      <c r="F78" s="87"/>
      <c r="G78" s="88"/>
      <c r="H78" s="158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spans="1:64" ht="14.25" customHeight="1" x14ac:dyDescent="0.3">
      <c r="A79" s="86"/>
      <c r="B79" s="87"/>
      <c r="C79" s="86"/>
      <c r="D79" s="87"/>
      <c r="E79" s="87"/>
      <c r="F79" s="87"/>
      <c r="G79" s="88"/>
      <c r="H79" s="158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spans="1:64" ht="14.25" customHeight="1" x14ac:dyDescent="0.3">
      <c r="A80" s="86"/>
      <c r="B80" s="87"/>
      <c r="C80" s="86"/>
      <c r="D80" s="87"/>
      <c r="E80" s="87"/>
      <c r="F80" s="87"/>
      <c r="G80" s="88"/>
      <c r="H80" s="158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spans="1:64" ht="14.25" customHeight="1" x14ac:dyDescent="0.3">
      <c r="A81" s="86"/>
      <c r="B81" s="87"/>
      <c r="C81" s="86"/>
      <c r="D81" s="87"/>
      <c r="E81" s="87"/>
      <c r="F81" s="87"/>
      <c r="G81" s="88"/>
      <c r="H81" s="158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spans="1:64" ht="14.25" customHeight="1" x14ac:dyDescent="0.3">
      <c r="A82" s="86"/>
      <c r="B82" s="87"/>
      <c r="C82" s="86"/>
      <c r="D82" s="87"/>
      <c r="E82" s="87"/>
      <c r="F82" s="87"/>
      <c r="G82" s="88"/>
      <c r="H82" s="158"/>
      <c r="I82" s="87"/>
      <c r="J82" s="87"/>
      <c r="K82" s="87"/>
      <c r="L82" s="87"/>
      <c r="M82" s="87"/>
      <c r="N82" s="87"/>
      <c r="O82" s="87"/>
      <c r="P82" s="87"/>
      <c r="Q82" s="87"/>
      <c r="R82" s="88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spans="1:64" ht="14.25" customHeight="1" x14ac:dyDescent="0.3">
      <c r="A83" s="86"/>
      <c r="B83" s="87"/>
      <c r="C83" s="86"/>
      <c r="D83" s="87"/>
      <c r="E83" s="87"/>
      <c r="F83" s="87"/>
      <c r="G83" s="88"/>
      <c r="H83" s="158"/>
      <c r="I83" s="87"/>
      <c r="J83" s="87"/>
      <c r="K83" s="87"/>
      <c r="L83" s="87"/>
      <c r="M83" s="87"/>
      <c r="N83" s="87"/>
      <c r="O83" s="87"/>
      <c r="P83" s="87"/>
      <c r="Q83" s="87"/>
      <c r="R83" s="88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spans="1:64" ht="14.25" customHeight="1" x14ac:dyDescent="0.3">
      <c r="A84" s="86"/>
      <c r="B84" s="87"/>
      <c r="C84" s="86"/>
      <c r="D84" s="87"/>
      <c r="E84" s="87"/>
      <c r="F84" s="87"/>
      <c r="G84" s="88"/>
      <c r="H84" s="158"/>
      <c r="I84" s="87"/>
      <c r="J84" s="87"/>
      <c r="K84" s="87"/>
      <c r="L84" s="87"/>
      <c r="M84" s="87"/>
      <c r="N84" s="87"/>
      <c r="O84" s="87"/>
      <c r="P84" s="87"/>
      <c r="Q84" s="87"/>
      <c r="R84" s="88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spans="1:64" ht="14.25" customHeight="1" x14ac:dyDescent="0.3">
      <c r="A85" s="86"/>
      <c r="B85" s="87"/>
      <c r="C85" s="86"/>
      <c r="D85" s="87"/>
      <c r="E85" s="87"/>
      <c r="F85" s="87"/>
      <c r="G85" s="88"/>
      <c r="H85" s="158"/>
      <c r="I85" s="87"/>
      <c r="J85" s="87"/>
      <c r="K85" s="87"/>
      <c r="L85" s="87"/>
      <c r="M85" s="87"/>
      <c r="N85" s="87"/>
      <c r="O85" s="87"/>
      <c r="P85" s="87"/>
      <c r="Q85" s="87"/>
      <c r="R85" s="88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spans="1:64" ht="14.25" customHeight="1" x14ac:dyDescent="0.3">
      <c r="A86" s="86"/>
      <c r="B86" s="87"/>
      <c r="C86" s="86"/>
      <c r="D86" s="87"/>
      <c r="E86" s="87"/>
      <c r="F86" s="87"/>
      <c r="G86" s="88"/>
      <c r="H86" s="158"/>
      <c r="I86" s="87"/>
      <c r="J86" s="87"/>
      <c r="K86" s="87"/>
      <c r="L86" s="87"/>
      <c r="M86" s="87"/>
      <c r="N86" s="87"/>
      <c r="O86" s="87"/>
      <c r="P86" s="87"/>
      <c r="Q86" s="87"/>
      <c r="R86" s="88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spans="1:64" ht="14.25" customHeight="1" x14ac:dyDescent="0.3">
      <c r="A87" s="86"/>
      <c r="B87" s="87"/>
      <c r="C87" s="86"/>
      <c r="D87" s="87"/>
      <c r="E87" s="87"/>
      <c r="F87" s="87"/>
      <c r="G87" s="88"/>
      <c r="H87" s="158"/>
      <c r="I87" s="87"/>
      <c r="J87" s="87"/>
      <c r="K87" s="87"/>
      <c r="L87" s="87"/>
      <c r="M87" s="87"/>
      <c r="N87" s="87"/>
      <c r="O87" s="87"/>
      <c r="P87" s="87"/>
      <c r="Q87" s="87"/>
      <c r="R87" s="88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spans="1:64" ht="14.25" customHeight="1" x14ac:dyDescent="0.3">
      <c r="A88" s="86"/>
      <c r="B88" s="87"/>
      <c r="C88" s="86"/>
      <c r="D88" s="87"/>
      <c r="E88" s="87"/>
      <c r="F88" s="87"/>
      <c r="G88" s="88"/>
      <c r="H88" s="158"/>
      <c r="I88" s="87"/>
      <c r="J88" s="87"/>
      <c r="K88" s="87"/>
      <c r="L88" s="87"/>
      <c r="M88" s="87"/>
      <c r="N88" s="87"/>
      <c r="O88" s="87"/>
      <c r="P88" s="87"/>
      <c r="Q88" s="87"/>
      <c r="R88" s="88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spans="1:64" ht="14.25" customHeight="1" x14ac:dyDescent="0.3">
      <c r="A89" s="86"/>
      <c r="B89" s="87"/>
      <c r="C89" s="86"/>
      <c r="D89" s="87"/>
      <c r="E89" s="87"/>
      <c r="F89" s="87"/>
      <c r="G89" s="88"/>
      <c r="H89" s="158"/>
      <c r="I89" s="87"/>
      <c r="J89" s="87"/>
      <c r="K89" s="87"/>
      <c r="L89" s="87"/>
      <c r="M89" s="87"/>
      <c r="N89" s="87"/>
      <c r="O89" s="87"/>
      <c r="P89" s="87"/>
      <c r="Q89" s="87"/>
      <c r="R89" s="88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spans="1:64" ht="14.25" customHeight="1" x14ac:dyDescent="0.3">
      <c r="A90" s="86"/>
      <c r="B90" s="87"/>
      <c r="C90" s="86"/>
      <c r="D90" s="87"/>
      <c r="E90" s="87"/>
      <c r="F90" s="87"/>
      <c r="G90" s="88"/>
      <c r="H90" s="158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spans="1:64" ht="14.25" customHeight="1" x14ac:dyDescent="0.3">
      <c r="A91" s="86"/>
      <c r="B91" s="87"/>
      <c r="C91" s="86"/>
      <c r="D91" s="87"/>
      <c r="E91" s="87"/>
      <c r="F91" s="87"/>
      <c r="G91" s="88"/>
      <c r="H91" s="158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spans="1:64" ht="14.25" customHeight="1" x14ac:dyDescent="0.3">
      <c r="A92" s="86"/>
      <c r="B92" s="87"/>
      <c r="C92" s="86"/>
      <c r="D92" s="87"/>
      <c r="E92" s="87"/>
      <c r="F92" s="87"/>
      <c r="G92" s="88"/>
      <c r="H92" s="158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spans="1:64" ht="14.25" customHeight="1" x14ac:dyDescent="0.3">
      <c r="A93" s="86"/>
      <c r="B93" s="87"/>
      <c r="C93" s="86"/>
      <c r="D93" s="87"/>
      <c r="E93" s="87"/>
      <c r="F93" s="87"/>
      <c r="G93" s="88"/>
      <c r="H93" s="158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spans="1:64" ht="14.25" customHeight="1" x14ac:dyDescent="0.3">
      <c r="A94" s="86"/>
      <c r="B94" s="87"/>
      <c r="C94" s="86"/>
      <c r="D94" s="87"/>
      <c r="E94" s="87"/>
      <c r="F94" s="87"/>
      <c r="G94" s="88"/>
      <c r="H94" s="158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spans="1:64" ht="14.25" customHeight="1" x14ac:dyDescent="0.3">
      <c r="A95" s="86"/>
      <c r="B95" s="87"/>
      <c r="C95" s="86"/>
      <c r="D95" s="87"/>
      <c r="E95" s="87"/>
      <c r="F95" s="87"/>
      <c r="G95" s="88"/>
      <c r="H95" s="158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spans="1:64" ht="14.25" customHeight="1" x14ac:dyDescent="0.3">
      <c r="A96" s="86"/>
      <c r="B96" s="87"/>
      <c r="C96" s="86"/>
      <c r="D96" s="87"/>
      <c r="E96" s="87"/>
      <c r="F96" s="87"/>
      <c r="G96" s="88"/>
      <c r="H96" s="158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spans="1:64" ht="14.25" customHeight="1" x14ac:dyDescent="0.3">
      <c r="A97" s="86"/>
      <c r="B97" s="87"/>
      <c r="C97" s="86"/>
      <c r="D97" s="87"/>
      <c r="E97" s="87"/>
      <c r="F97" s="87"/>
      <c r="G97" s="88"/>
      <c r="H97" s="158"/>
      <c r="I97" s="87"/>
      <c r="J97" s="87"/>
      <c r="K97" s="87"/>
      <c r="L97" s="87"/>
      <c r="M97" s="87"/>
      <c r="N97" s="87"/>
      <c r="O97" s="87"/>
      <c r="P97" s="87"/>
      <c r="Q97" s="87"/>
      <c r="R97" s="88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spans="1:64" ht="14.25" customHeight="1" x14ac:dyDescent="0.3">
      <c r="A98" s="86"/>
      <c r="B98" s="87"/>
      <c r="C98" s="86"/>
      <c r="D98" s="87"/>
      <c r="E98" s="87"/>
      <c r="F98" s="87"/>
      <c r="G98" s="88"/>
      <c r="H98" s="158"/>
      <c r="I98" s="87"/>
      <c r="J98" s="87"/>
      <c r="K98" s="87"/>
      <c r="L98" s="87"/>
      <c r="M98" s="87"/>
      <c r="N98" s="87"/>
      <c r="O98" s="87"/>
      <c r="P98" s="87"/>
      <c r="Q98" s="87"/>
      <c r="R98" s="88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spans="1:64" ht="14.25" customHeight="1" x14ac:dyDescent="0.3">
      <c r="A99" s="86"/>
      <c r="B99" s="87"/>
      <c r="C99" s="86"/>
      <c r="D99" s="87"/>
      <c r="E99" s="87"/>
      <c r="F99" s="87"/>
      <c r="G99" s="88"/>
      <c r="H99" s="158"/>
      <c r="I99" s="87"/>
      <c r="J99" s="87"/>
      <c r="K99" s="87"/>
      <c r="L99" s="87"/>
      <c r="M99" s="87"/>
      <c r="N99" s="87"/>
      <c r="O99" s="87"/>
      <c r="P99" s="87"/>
      <c r="Q99" s="87"/>
      <c r="R99" s="88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spans="1:64" ht="14.25" customHeight="1" x14ac:dyDescent="0.3">
      <c r="A100" s="86"/>
      <c r="B100" s="87"/>
      <c r="C100" s="86"/>
      <c r="D100" s="87"/>
      <c r="E100" s="87"/>
      <c r="F100" s="87"/>
      <c r="G100" s="88"/>
      <c r="H100" s="158"/>
      <c r="I100" s="87"/>
      <c r="J100" s="87"/>
      <c r="K100" s="87"/>
      <c r="L100" s="87"/>
      <c r="M100" s="87"/>
      <c r="N100" s="87"/>
      <c r="O100" s="87"/>
      <c r="P100" s="87"/>
      <c r="Q100" s="87"/>
      <c r="R100" s="88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spans="1:64" ht="14.25" customHeight="1" x14ac:dyDescent="0.3">
      <c r="A101" s="86"/>
      <c r="B101" s="87"/>
      <c r="C101" s="86"/>
      <c r="D101" s="87"/>
      <c r="E101" s="87"/>
      <c r="F101" s="87"/>
      <c r="G101" s="88"/>
      <c r="H101" s="158"/>
      <c r="I101" s="87"/>
      <c r="J101" s="87"/>
      <c r="K101" s="87"/>
      <c r="L101" s="87"/>
      <c r="M101" s="87"/>
      <c r="N101" s="87"/>
      <c r="O101" s="87"/>
      <c r="P101" s="87"/>
      <c r="Q101" s="87"/>
      <c r="R101" s="88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spans="1:64" ht="14.25" customHeight="1" x14ac:dyDescent="0.3">
      <c r="A102" s="86"/>
      <c r="B102" s="87"/>
      <c r="C102" s="86"/>
      <c r="D102" s="87"/>
      <c r="E102" s="87"/>
      <c r="F102" s="87"/>
      <c r="G102" s="88"/>
      <c r="H102" s="158"/>
      <c r="I102" s="87"/>
      <c r="J102" s="87"/>
      <c r="K102" s="87"/>
      <c r="L102" s="87"/>
      <c r="M102" s="87"/>
      <c r="N102" s="87"/>
      <c r="O102" s="87"/>
      <c r="P102" s="87"/>
      <c r="Q102" s="87"/>
      <c r="R102" s="88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spans="1:64" ht="14.25" customHeight="1" x14ac:dyDescent="0.3">
      <c r="A103" s="86"/>
      <c r="B103" s="87"/>
      <c r="C103" s="86"/>
      <c r="D103" s="87"/>
      <c r="E103" s="87"/>
      <c r="F103" s="87"/>
      <c r="G103" s="88"/>
      <c r="H103" s="158"/>
      <c r="I103" s="87"/>
      <c r="J103" s="87"/>
      <c r="K103" s="87"/>
      <c r="L103" s="87"/>
      <c r="M103" s="87"/>
      <c r="N103" s="87"/>
      <c r="O103" s="87"/>
      <c r="P103" s="87"/>
      <c r="Q103" s="87"/>
      <c r="R103" s="88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spans="1:64" ht="14.25" customHeight="1" x14ac:dyDescent="0.3">
      <c r="A104" s="86"/>
      <c r="B104" s="87"/>
      <c r="C104" s="86"/>
      <c r="D104" s="87"/>
      <c r="E104" s="87"/>
      <c r="F104" s="87"/>
      <c r="G104" s="88"/>
      <c r="H104" s="158"/>
      <c r="I104" s="87"/>
      <c r="J104" s="87"/>
      <c r="K104" s="87"/>
      <c r="L104" s="87"/>
      <c r="M104" s="87"/>
      <c r="N104" s="87"/>
      <c r="O104" s="87"/>
      <c r="P104" s="87"/>
      <c r="Q104" s="87"/>
      <c r="R104" s="88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spans="1:64" ht="14.25" customHeight="1" x14ac:dyDescent="0.3">
      <c r="A105" s="86"/>
      <c r="B105" s="87"/>
      <c r="C105" s="86"/>
      <c r="D105" s="87"/>
      <c r="E105" s="87"/>
      <c r="F105" s="87"/>
      <c r="G105" s="88"/>
      <c r="H105" s="158"/>
      <c r="I105" s="87"/>
      <c r="J105" s="87"/>
      <c r="K105" s="87"/>
      <c r="L105" s="87"/>
      <c r="M105" s="87"/>
      <c r="N105" s="87"/>
      <c r="O105" s="87"/>
      <c r="P105" s="87"/>
      <c r="Q105" s="87"/>
      <c r="R105" s="88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spans="1:64" ht="14.25" customHeight="1" x14ac:dyDescent="0.3">
      <c r="A106" s="86"/>
      <c r="B106" s="87"/>
      <c r="C106" s="86"/>
      <c r="D106" s="87"/>
      <c r="E106" s="87"/>
      <c r="F106" s="87"/>
      <c r="G106" s="88"/>
      <c r="H106" s="158"/>
      <c r="I106" s="87"/>
      <c r="J106" s="87"/>
      <c r="K106" s="87"/>
      <c r="L106" s="87"/>
      <c r="M106" s="87"/>
      <c r="N106" s="87"/>
      <c r="O106" s="87"/>
      <c r="P106" s="87"/>
      <c r="Q106" s="87"/>
      <c r="R106" s="88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spans="1:64" ht="14.25" customHeight="1" x14ac:dyDescent="0.3">
      <c r="A107" s="86"/>
      <c r="B107" s="87"/>
      <c r="C107" s="86"/>
      <c r="D107" s="87"/>
      <c r="E107" s="87"/>
      <c r="F107" s="87"/>
      <c r="G107" s="88"/>
      <c r="H107" s="158"/>
      <c r="I107" s="87"/>
      <c r="J107" s="87"/>
      <c r="K107" s="87"/>
      <c r="L107" s="87"/>
      <c r="M107" s="87"/>
      <c r="N107" s="87"/>
      <c r="O107" s="87"/>
      <c r="P107" s="87"/>
      <c r="Q107" s="87"/>
      <c r="R107" s="88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spans="1:64" ht="14.25" customHeight="1" x14ac:dyDescent="0.3">
      <c r="A108" s="86"/>
      <c r="B108" s="87"/>
      <c r="C108" s="86"/>
      <c r="D108" s="87"/>
      <c r="E108" s="87"/>
      <c r="F108" s="87"/>
      <c r="G108" s="88"/>
      <c r="H108" s="158"/>
      <c r="I108" s="87"/>
      <c r="J108" s="87"/>
      <c r="K108" s="87"/>
      <c r="L108" s="87"/>
      <c r="M108" s="87"/>
      <c r="N108" s="87"/>
      <c r="O108" s="87"/>
      <c r="P108" s="87"/>
      <c r="Q108" s="87"/>
      <c r="R108" s="88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spans="1:64" ht="14.25" customHeight="1" x14ac:dyDescent="0.3">
      <c r="A109" s="86"/>
      <c r="B109" s="87"/>
      <c r="C109" s="86"/>
      <c r="D109" s="87"/>
      <c r="E109" s="87"/>
      <c r="F109" s="87"/>
      <c r="G109" s="88"/>
      <c r="H109" s="158"/>
      <c r="I109" s="87"/>
      <c r="J109" s="87"/>
      <c r="K109" s="87"/>
      <c r="L109" s="87"/>
      <c r="M109" s="87"/>
      <c r="N109" s="87"/>
      <c r="O109" s="87"/>
      <c r="P109" s="87"/>
      <c r="Q109" s="87"/>
      <c r="R109" s="88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spans="1:64" ht="14.25" customHeight="1" x14ac:dyDescent="0.3">
      <c r="A110" s="86"/>
      <c r="B110" s="87"/>
      <c r="C110" s="86"/>
      <c r="D110" s="87"/>
      <c r="E110" s="87"/>
      <c r="F110" s="87"/>
      <c r="G110" s="88"/>
      <c r="H110" s="158"/>
      <c r="I110" s="87"/>
      <c r="J110" s="87"/>
      <c r="K110" s="87"/>
      <c r="L110" s="87"/>
      <c r="M110" s="87"/>
      <c r="N110" s="87"/>
      <c r="O110" s="87"/>
      <c r="P110" s="87"/>
      <c r="Q110" s="87"/>
      <c r="R110" s="88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spans="1:64" ht="14.25" customHeight="1" x14ac:dyDescent="0.3">
      <c r="A111" s="86"/>
      <c r="B111" s="87"/>
      <c r="C111" s="86"/>
      <c r="D111" s="87"/>
      <c r="E111" s="87"/>
      <c r="F111" s="87"/>
      <c r="G111" s="88"/>
      <c r="H111" s="158"/>
      <c r="I111" s="87"/>
      <c r="J111" s="87"/>
      <c r="K111" s="87"/>
      <c r="L111" s="87"/>
      <c r="M111" s="87"/>
      <c r="N111" s="87"/>
      <c r="O111" s="87"/>
      <c r="P111" s="87"/>
      <c r="Q111" s="87"/>
      <c r="R111" s="88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spans="1:64" ht="14.25" customHeight="1" x14ac:dyDescent="0.3">
      <c r="A112" s="86"/>
      <c r="B112" s="87"/>
      <c r="C112" s="86"/>
      <c r="D112" s="87"/>
      <c r="E112" s="87"/>
      <c r="F112" s="87"/>
      <c r="G112" s="88"/>
      <c r="H112" s="158"/>
      <c r="I112" s="87"/>
      <c r="J112" s="87"/>
      <c r="K112" s="87"/>
      <c r="L112" s="87"/>
      <c r="M112" s="87"/>
      <c r="N112" s="87"/>
      <c r="O112" s="87"/>
      <c r="P112" s="87"/>
      <c r="Q112" s="87"/>
      <c r="R112" s="88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spans="1:64" ht="14.25" customHeight="1" x14ac:dyDescent="0.3">
      <c r="A113" s="86"/>
      <c r="B113" s="87"/>
      <c r="C113" s="86"/>
      <c r="D113" s="87"/>
      <c r="E113" s="87"/>
      <c r="F113" s="87"/>
      <c r="G113" s="88"/>
      <c r="H113" s="158"/>
      <c r="I113" s="87"/>
      <c r="J113" s="87"/>
      <c r="K113" s="87"/>
      <c r="L113" s="87"/>
      <c r="M113" s="87"/>
      <c r="N113" s="87"/>
      <c r="O113" s="87"/>
      <c r="P113" s="87"/>
      <c r="Q113" s="87"/>
      <c r="R113" s="88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spans="1:64" ht="14.25" customHeight="1" x14ac:dyDescent="0.3">
      <c r="A114" s="86"/>
      <c r="B114" s="87"/>
      <c r="C114" s="86"/>
      <c r="D114" s="87"/>
      <c r="E114" s="87"/>
      <c r="F114" s="87"/>
      <c r="G114" s="88"/>
      <c r="H114" s="158"/>
      <c r="I114" s="87"/>
      <c r="J114" s="87"/>
      <c r="K114" s="87"/>
      <c r="L114" s="87"/>
      <c r="M114" s="87"/>
      <c r="N114" s="87"/>
      <c r="O114" s="87"/>
      <c r="P114" s="87"/>
      <c r="Q114" s="87"/>
      <c r="R114" s="88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spans="1:64" ht="14.25" customHeight="1" x14ac:dyDescent="0.3">
      <c r="A115" s="86"/>
      <c r="B115" s="87"/>
      <c r="C115" s="86"/>
      <c r="D115" s="87"/>
      <c r="E115" s="87"/>
      <c r="F115" s="87"/>
      <c r="G115" s="88"/>
      <c r="H115" s="158"/>
      <c r="I115" s="87"/>
      <c r="J115" s="87"/>
      <c r="K115" s="87"/>
      <c r="L115" s="87"/>
      <c r="M115" s="87"/>
      <c r="N115" s="87"/>
      <c r="O115" s="87"/>
      <c r="P115" s="87"/>
      <c r="Q115" s="87"/>
      <c r="R115" s="88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spans="1:64" ht="14.25" customHeight="1" x14ac:dyDescent="0.3">
      <c r="A116" s="86"/>
      <c r="B116" s="87"/>
      <c r="C116" s="86"/>
      <c r="D116" s="87"/>
      <c r="E116" s="87"/>
      <c r="F116" s="87"/>
      <c r="G116" s="88"/>
      <c r="H116" s="158"/>
      <c r="I116" s="87"/>
      <c r="J116" s="87"/>
      <c r="K116" s="87"/>
      <c r="L116" s="87"/>
      <c r="M116" s="87"/>
      <c r="N116" s="87"/>
      <c r="O116" s="87"/>
      <c r="P116" s="87"/>
      <c r="Q116" s="87"/>
      <c r="R116" s="88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spans="1:64" ht="14.25" customHeight="1" x14ac:dyDescent="0.3">
      <c r="A117" s="86"/>
      <c r="B117" s="87"/>
      <c r="C117" s="86"/>
      <c r="D117" s="87"/>
      <c r="E117" s="87"/>
      <c r="F117" s="87"/>
      <c r="G117" s="88"/>
      <c r="H117" s="158"/>
      <c r="I117" s="87"/>
      <c r="J117" s="87"/>
      <c r="K117" s="87"/>
      <c r="L117" s="87"/>
      <c r="M117" s="87"/>
      <c r="N117" s="87"/>
      <c r="O117" s="87"/>
      <c r="P117" s="87"/>
      <c r="Q117" s="87"/>
      <c r="R117" s="88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spans="1:64" ht="14.25" customHeight="1" x14ac:dyDescent="0.3">
      <c r="A118" s="86"/>
      <c r="B118" s="87"/>
      <c r="C118" s="86"/>
      <c r="D118" s="87"/>
      <c r="E118" s="87"/>
      <c r="F118" s="87"/>
      <c r="G118" s="88"/>
      <c r="H118" s="158"/>
      <c r="I118" s="87"/>
      <c r="J118" s="87"/>
      <c r="K118" s="87"/>
      <c r="L118" s="87"/>
      <c r="M118" s="87"/>
      <c r="N118" s="87"/>
      <c r="O118" s="87"/>
      <c r="P118" s="87"/>
      <c r="Q118" s="87"/>
      <c r="R118" s="88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spans="1:64" ht="14.25" customHeight="1" x14ac:dyDescent="0.3">
      <c r="A119" s="86"/>
      <c r="B119" s="87"/>
      <c r="C119" s="86"/>
      <c r="D119" s="87"/>
      <c r="E119" s="87"/>
      <c r="F119" s="87"/>
      <c r="G119" s="88"/>
      <c r="H119" s="158"/>
      <c r="I119" s="87"/>
      <c r="J119" s="87"/>
      <c r="K119" s="87"/>
      <c r="L119" s="87"/>
      <c r="M119" s="87"/>
      <c r="N119" s="87"/>
      <c r="O119" s="87"/>
      <c r="P119" s="87"/>
      <c r="Q119" s="87"/>
      <c r="R119" s="88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spans="1:64" ht="14.25" customHeight="1" x14ac:dyDescent="0.3">
      <c r="A120" s="86"/>
      <c r="B120" s="87"/>
      <c r="C120" s="86"/>
      <c r="D120" s="87"/>
      <c r="E120" s="87"/>
      <c r="F120" s="87"/>
      <c r="G120" s="88"/>
      <c r="H120" s="158"/>
      <c r="I120" s="87"/>
      <c r="J120" s="87"/>
      <c r="K120" s="87"/>
      <c r="L120" s="87"/>
      <c r="M120" s="87"/>
      <c r="N120" s="87"/>
      <c r="O120" s="87"/>
      <c r="P120" s="87"/>
      <c r="Q120" s="87"/>
      <c r="R120" s="88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spans="1:64" ht="14.25" customHeight="1" x14ac:dyDescent="0.3">
      <c r="A121" s="86"/>
      <c r="B121" s="87"/>
      <c r="C121" s="86"/>
      <c r="D121" s="87"/>
      <c r="E121" s="87"/>
      <c r="F121" s="87"/>
      <c r="G121" s="88"/>
      <c r="H121" s="158"/>
      <c r="I121" s="87"/>
      <c r="J121" s="87"/>
      <c r="K121" s="87"/>
      <c r="L121" s="87"/>
      <c r="M121" s="87"/>
      <c r="N121" s="87"/>
      <c r="O121" s="87"/>
      <c r="P121" s="87"/>
      <c r="Q121" s="87"/>
      <c r="R121" s="88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spans="1:64" ht="14.25" customHeight="1" x14ac:dyDescent="0.3">
      <c r="A122" s="86"/>
      <c r="B122" s="87"/>
      <c r="C122" s="86"/>
      <c r="D122" s="87"/>
      <c r="E122" s="87"/>
      <c r="F122" s="87"/>
      <c r="G122" s="88"/>
      <c r="H122" s="158"/>
      <c r="I122" s="87"/>
      <c r="J122" s="87"/>
      <c r="K122" s="87"/>
      <c r="L122" s="87"/>
      <c r="M122" s="87"/>
      <c r="N122" s="87"/>
      <c r="O122" s="87"/>
      <c r="P122" s="87"/>
      <c r="Q122" s="87"/>
      <c r="R122" s="88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spans="1:64" ht="14.25" customHeight="1" x14ac:dyDescent="0.3">
      <c r="A123" s="86"/>
      <c r="B123" s="87"/>
      <c r="C123" s="86"/>
      <c r="D123" s="87"/>
      <c r="E123" s="87"/>
      <c r="F123" s="87"/>
      <c r="G123" s="88"/>
      <c r="H123" s="158"/>
      <c r="I123" s="87"/>
      <c r="J123" s="87"/>
      <c r="K123" s="87"/>
      <c r="L123" s="87"/>
      <c r="M123" s="87"/>
      <c r="N123" s="87"/>
      <c r="O123" s="87"/>
      <c r="P123" s="87"/>
      <c r="Q123" s="87"/>
      <c r="R123" s="88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spans="1:64" ht="14.25" customHeight="1" x14ac:dyDescent="0.3">
      <c r="A124" s="86"/>
      <c r="B124" s="87"/>
      <c r="C124" s="86"/>
      <c r="D124" s="87"/>
      <c r="E124" s="87"/>
      <c r="F124" s="87"/>
      <c r="G124" s="88"/>
      <c r="H124" s="158"/>
      <c r="I124" s="87"/>
      <c r="J124" s="87"/>
      <c r="K124" s="87"/>
      <c r="L124" s="87"/>
      <c r="M124" s="87"/>
      <c r="N124" s="87"/>
      <c r="O124" s="87"/>
      <c r="P124" s="87"/>
      <c r="Q124" s="87"/>
      <c r="R124" s="88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spans="1:64" ht="14.25" customHeight="1" x14ac:dyDescent="0.3">
      <c r="A125" s="86"/>
      <c r="B125" s="87"/>
      <c r="C125" s="86"/>
      <c r="D125" s="87"/>
      <c r="E125" s="87"/>
      <c r="F125" s="87"/>
      <c r="G125" s="88"/>
      <c r="H125" s="158"/>
      <c r="I125" s="87"/>
      <c r="J125" s="87"/>
      <c r="K125" s="87"/>
      <c r="L125" s="87"/>
      <c r="M125" s="87"/>
      <c r="N125" s="87"/>
      <c r="O125" s="87"/>
      <c r="P125" s="87"/>
      <c r="Q125" s="87"/>
      <c r="R125" s="88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spans="1:64" ht="14.25" customHeight="1" x14ac:dyDescent="0.3">
      <c r="A126" s="86"/>
      <c r="B126" s="87"/>
      <c r="C126" s="86"/>
      <c r="D126" s="87"/>
      <c r="E126" s="87"/>
      <c r="F126" s="87"/>
      <c r="G126" s="88"/>
      <c r="H126" s="158"/>
      <c r="I126" s="87"/>
      <c r="J126" s="87"/>
      <c r="K126" s="87"/>
      <c r="L126" s="87"/>
      <c r="M126" s="87"/>
      <c r="N126" s="87"/>
      <c r="O126" s="87"/>
      <c r="P126" s="87"/>
      <c r="Q126" s="87"/>
      <c r="R126" s="88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spans="1:64" ht="14.25" customHeight="1" x14ac:dyDescent="0.3">
      <c r="A127" s="86"/>
      <c r="B127" s="87"/>
      <c r="C127" s="86"/>
      <c r="D127" s="87"/>
      <c r="E127" s="87"/>
      <c r="F127" s="87"/>
      <c r="G127" s="88"/>
      <c r="H127" s="158"/>
      <c r="I127" s="87"/>
      <c r="J127" s="87"/>
      <c r="K127" s="87"/>
      <c r="L127" s="87"/>
      <c r="M127" s="87"/>
      <c r="N127" s="87"/>
      <c r="O127" s="87"/>
      <c r="P127" s="87"/>
      <c r="Q127" s="87"/>
      <c r="R127" s="88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spans="1:64" ht="14.25" customHeight="1" x14ac:dyDescent="0.3">
      <c r="A128" s="86"/>
      <c r="B128" s="87"/>
      <c r="C128" s="86"/>
      <c r="D128" s="87"/>
      <c r="E128" s="87"/>
      <c r="F128" s="87"/>
      <c r="G128" s="88"/>
      <c r="H128" s="158"/>
      <c r="I128" s="87"/>
      <c r="J128" s="87"/>
      <c r="K128" s="87"/>
      <c r="L128" s="87"/>
      <c r="M128" s="87"/>
      <c r="N128" s="87"/>
      <c r="O128" s="87"/>
      <c r="P128" s="87"/>
      <c r="Q128" s="87"/>
      <c r="R128" s="88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spans="1:64" ht="14.25" customHeight="1" x14ac:dyDescent="0.3">
      <c r="A129" s="86"/>
      <c r="B129" s="87"/>
      <c r="C129" s="86"/>
      <c r="D129" s="87"/>
      <c r="E129" s="87"/>
      <c r="F129" s="87"/>
      <c r="G129" s="88"/>
      <c r="H129" s="158"/>
      <c r="I129" s="87"/>
      <c r="J129" s="87"/>
      <c r="K129" s="87"/>
      <c r="L129" s="87"/>
      <c r="M129" s="87"/>
      <c r="N129" s="87"/>
      <c r="O129" s="87"/>
      <c r="P129" s="87"/>
      <c r="Q129" s="87"/>
      <c r="R129" s="88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spans="1:64" ht="14.25" customHeight="1" x14ac:dyDescent="0.3">
      <c r="A130" s="86"/>
      <c r="B130" s="87"/>
      <c r="C130" s="86"/>
      <c r="D130" s="87"/>
      <c r="E130" s="87"/>
      <c r="F130" s="87"/>
      <c r="G130" s="88"/>
      <c r="H130" s="158"/>
      <c r="I130" s="87"/>
      <c r="J130" s="87"/>
      <c r="K130" s="87"/>
      <c r="L130" s="87"/>
      <c r="M130" s="87"/>
      <c r="N130" s="87"/>
      <c r="O130" s="87"/>
      <c r="P130" s="87"/>
      <c r="Q130" s="87"/>
      <c r="R130" s="88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spans="1:64" ht="14.25" customHeight="1" x14ac:dyDescent="0.3">
      <c r="A131" s="86"/>
      <c r="B131" s="87"/>
      <c r="C131" s="86"/>
      <c r="D131" s="87"/>
      <c r="E131" s="87"/>
      <c r="F131" s="87"/>
      <c r="G131" s="88"/>
      <c r="H131" s="158"/>
      <c r="I131" s="87"/>
      <c r="J131" s="87"/>
      <c r="K131" s="87"/>
      <c r="L131" s="87"/>
      <c r="M131" s="87"/>
      <c r="N131" s="87"/>
      <c r="O131" s="87"/>
      <c r="P131" s="87"/>
      <c r="Q131" s="87"/>
      <c r="R131" s="88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spans="1:64" ht="14.25" customHeight="1" x14ac:dyDescent="0.3">
      <c r="A132" s="86"/>
      <c r="B132" s="87"/>
      <c r="C132" s="86"/>
      <c r="D132" s="87"/>
      <c r="E132" s="87"/>
      <c r="F132" s="87"/>
      <c r="G132" s="88"/>
      <c r="H132" s="158"/>
      <c r="I132" s="87"/>
      <c r="J132" s="87"/>
      <c r="K132" s="87"/>
      <c r="L132" s="87"/>
      <c r="M132" s="87"/>
      <c r="N132" s="87"/>
      <c r="O132" s="87"/>
      <c r="P132" s="87"/>
      <c r="Q132" s="87"/>
      <c r="R132" s="88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spans="1:64" ht="14.25" customHeight="1" x14ac:dyDescent="0.3">
      <c r="A133" s="86"/>
      <c r="B133" s="87"/>
      <c r="C133" s="86"/>
      <c r="D133" s="87"/>
      <c r="E133" s="87"/>
      <c r="F133" s="87"/>
      <c r="G133" s="88"/>
      <c r="H133" s="158"/>
      <c r="I133" s="87"/>
      <c r="J133" s="87"/>
      <c r="K133" s="87"/>
      <c r="L133" s="87"/>
      <c r="M133" s="87"/>
      <c r="N133" s="87"/>
      <c r="O133" s="87"/>
      <c r="P133" s="87"/>
      <c r="Q133" s="87"/>
      <c r="R133" s="88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spans="1:64" ht="14.25" customHeight="1" x14ac:dyDescent="0.3">
      <c r="A134" s="86"/>
      <c r="B134" s="87"/>
      <c r="C134" s="86"/>
      <c r="D134" s="87"/>
      <c r="E134" s="87"/>
      <c r="F134" s="87"/>
      <c r="G134" s="88"/>
      <c r="H134" s="158"/>
      <c r="I134" s="87"/>
      <c r="J134" s="87"/>
      <c r="K134" s="87"/>
      <c r="L134" s="87"/>
      <c r="M134" s="87"/>
      <c r="N134" s="87"/>
      <c r="O134" s="87"/>
      <c r="P134" s="87"/>
      <c r="Q134" s="87"/>
      <c r="R134" s="88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spans="1:64" ht="14.25" customHeight="1" x14ac:dyDescent="0.3">
      <c r="A135" s="86"/>
      <c r="B135" s="87"/>
      <c r="C135" s="86"/>
      <c r="D135" s="87"/>
      <c r="E135" s="87"/>
      <c r="F135" s="87"/>
      <c r="G135" s="88"/>
      <c r="H135" s="158"/>
      <c r="I135" s="87"/>
      <c r="J135" s="87"/>
      <c r="K135" s="87"/>
      <c r="L135" s="87"/>
      <c r="M135" s="87"/>
      <c r="N135" s="87"/>
      <c r="O135" s="87"/>
      <c r="P135" s="87"/>
      <c r="Q135" s="87"/>
      <c r="R135" s="88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spans="1:64" ht="14.25" customHeight="1" x14ac:dyDescent="0.3">
      <c r="A136" s="86"/>
      <c r="B136" s="87"/>
      <c r="C136" s="86"/>
      <c r="D136" s="87"/>
      <c r="E136" s="87"/>
      <c r="F136" s="87"/>
      <c r="G136" s="88"/>
      <c r="H136" s="158"/>
      <c r="I136" s="87"/>
      <c r="J136" s="87"/>
      <c r="K136" s="87"/>
      <c r="L136" s="87"/>
      <c r="M136" s="87"/>
      <c r="N136" s="87"/>
      <c r="O136" s="87"/>
      <c r="P136" s="87"/>
      <c r="Q136" s="87"/>
      <c r="R136" s="88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spans="1:64" ht="14.25" customHeight="1" x14ac:dyDescent="0.3">
      <c r="A137" s="86"/>
      <c r="B137" s="87"/>
      <c r="C137" s="86"/>
      <c r="D137" s="87"/>
      <c r="E137" s="87"/>
      <c r="F137" s="87"/>
      <c r="G137" s="88"/>
      <c r="H137" s="158"/>
      <c r="I137" s="87"/>
      <c r="J137" s="87"/>
      <c r="K137" s="87"/>
      <c r="L137" s="87"/>
      <c r="M137" s="87"/>
      <c r="N137" s="87"/>
      <c r="O137" s="87"/>
      <c r="P137" s="87"/>
      <c r="Q137" s="87"/>
      <c r="R137" s="88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spans="1:64" ht="14.25" customHeight="1" x14ac:dyDescent="0.3">
      <c r="A138" s="86"/>
      <c r="B138" s="87"/>
      <c r="C138" s="86"/>
      <c r="D138" s="87"/>
      <c r="E138" s="87"/>
      <c r="F138" s="87"/>
      <c r="G138" s="88"/>
      <c r="H138" s="158"/>
      <c r="I138" s="87"/>
      <c r="J138" s="87"/>
      <c r="K138" s="87"/>
      <c r="L138" s="87"/>
      <c r="M138" s="87"/>
      <c r="N138" s="87"/>
      <c r="O138" s="87"/>
      <c r="P138" s="87"/>
      <c r="Q138" s="87"/>
      <c r="R138" s="88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spans="1:64" ht="14.25" customHeight="1" x14ac:dyDescent="0.3">
      <c r="A139" s="86"/>
      <c r="B139" s="87"/>
      <c r="C139" s="86"/>
      <c r="D139" s="87"/>
      <c r="E139" s="87"/>
      <c r="F139" s="87"/>
      <c r="G139" s="88"/>
      <c r="H139" s="158"/>
      <c r="I139" s="87"/>
      <c r="J139" s="87"/>
      <c r="K139" s="87"/>
      <c r="L139" s="87"/>
      <c r="M139" s="87"/>
      <c r="N139" s="87"/>
      <c r="O139" s="87"/>
      <c r="P139" s="87"/>
      <c r="Q139" s="87"/>
      <c r="R139" s="88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spans="1:64" ht="14.25" customHeight="1" x14ac:dyDescent="0.3">
      <c r="A140" s="86"/>
      <c r="B140" s="87"/>
      <c r="C140" s="86"/>
      <c r="D140" s="87"/>
      <c r="E140" s="87"/>
      <c r="F140" s="87"/>
      <c r="G140" s="88"/>
      <c r="H140" s="158"/>
      <c r="I140" s="87"/>
      <c r="J140" s="87"/>
      <c r="K140" s="87"/>
      <c r="L140" s="87"/>
      <c r="M140" s="87"/>
      <c r="N140" s="87"/>
      <c r="O140" s="87"/>
      <c r="P140" s="87"/>
      <c r="Q140" s="87"/>
      <c r="R140" s="88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spans="1:64" ht="14.25" customHeight="1" x14ac:dyDescent="0.3">
      <c r="A141" s="86"/>
      <c r="B141" s="87"/>
      <c r="C141" s="86"/>
      <c r="D141" s="87"/>
      <c r="E141" s="87"/>
      <c r="F141" s="87"/>
      <c r="G141" s="88"/>
      <c r="H141" s="158"/>
      <c r="I141" s="87"/>
      <c r="J141" s="87"/>
      <c r="K141" s="87"/>
      <c r="L141" s="87"/>
      <c r="M141" s="87"/>
      <c r="N141" s="87"/>
      <c r="O141" s="87"/>
      <c r="P141" s="87"/>
      <c r="Q141" s="87"/>
      <c r="R141" s="88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spans="1:64" ht="14.25" customHeight="1" x14ac:dyDescent="0.3">
      <c r="A142" s="86"/>
      <c r="B142" s="87"/>
      <c r="C142" s="86"/>
      <c r="D142" s="87"/>
      <c r="E142" s="87"/>
      <c r="F142" s="87"/>
      <c r="G142" s="88"/>
      <c r="H142" s="158"/>
      <c r="I142" s="87"/>
      <c r="J142" s="87"/>
      <c r="K142" s="87"/>
      <c r="L142" s="87"/>
      <c r="M142" s="87"/>
      <c r="N142" s="87"/>
      <c r="O142" s="87"/>
      <c r="P142" s="87"/>
      <c r="Q142" s="87"/>
      <c r="R142" s="88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spans="1:64" ht="14.25" customHeight="1" x14ac:dyDescent="0.3">
      <c r="A143" s="86"/>
      <c r="B143" s="87"/>
      <c r="C143" s="86"/>
      <c r="D143" s="87"/>
      <c r="E143" s="87"/>
      <c r="F143" s="87"/>
      <c r="G143" s="88"/>
      <c r="H143" s="158"/>
      <c r="I143" s="87"/>
      <c r="J143" s="87"/>
      <c r="K143" s="87"/>
      <c r="L143" s="87"/>
      <c r="M143" s="87"/>
      <c r="N143" s="87"/>
      <c r="O143" s="87"/>
      <c r="P143" s="87"/>
      <c r="Q143" s="87"/>
      <c r="R143" s="88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spans="1:64" ht="14.25" customHeight="1" x14ac:dyDescent="0.3">
      <c r="A144" s="86"/>
      <c r="B144" s="87"/>
      <c r="C144" s="86"/>
      <c r="D144" s="87"/>
      <c r="E144" s="87"/>
      <c r="F144" s="87"/>
      <c r="G144" s="88"/>
      <c r="H144" s="158"/>
      <c r="I144" s="87"/>
      <c r="J144" s="87"/>
      <c r="K144" s="87"/>
      <c r="L144" s="87"/>
      <c r="M144" s="87"/>
      <c r="N144" s="87"/>
      <c r="O144" s="87"/>
      <c r="P144" s="87"/>
      <c r="Q144" s="87"/>
      <c r="R144" s="88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spans="1:64" ht="14.25" customHeight="1" x14ac:dyDescent="0.3">
      <c r="A145" s="86"/>
      <c r="B145" s="87"/>
      <c r="C145" s="86"/>
      <c r="D145" s="87"/>
      <c r="E145" s="87"/>
      <c r="F145" s="87"/>
      <c r="G145" s="88"/>
      <c r="H145" s="158"/>
      <c r="I145" s="87"/>
      <c r="J145" s="87"/>
      <c r="K145" s="87"/>
      <c r="L145" s="87"/>
      <c r="M145" s="87"/>
      <c r="N145" s="87"/>
      <c r="O145" s="87"/>
      <c r="P145" s="87"/>
      <c r="Q145" s="87"/>
      <c r="R145" s="88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spans="1:64" ht="14.25" customHeight="1" x14ac:dyDescent="0.3">
      <c r="A146" s="86"/>
      <c r="B146" s="87"/>
      <c r="C146" s="86"/>
      <c r="D146" s="87"/>
      <c r="E146" s="87"/>
      <c r="F146" s="87"/>
      <c r="G146" s="88"/>
      <c r="H146" s="158"/>
      <c r="I146" s="87"/>
      <c r="J146" s="87"/>
      <c r="K146" s="87"/>
      <c r="L146" s="87"/>
      <c r="M146" s="87"/>
      <c r="N146" s="87"/>
      <c r="O146" s="87"/>
      <c r="P146" s="87"/>
      <c r="Q146" s="87"/>
      <c r="R146" s="88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spans="1:64" ht="14.25" customHeight="1" x14ac:dyDescent="0.3">
      <c r="A147" s="86"/>
      <c r="B147" s="87"/>
      <c r="C147" s="86"/>
      <c r="D147" s="87"/>
      <c r="E147" s="87"/>
      <c r="F147" s="87"/>
      <c r="G147" s="88"/>
      <c r="H147" s="158"/>
      <c r="I147" s="87"/>
      <c r="J147" s="87"/>
      <c r="K147" s="87"/>
      <c r="L147" s="87"/>
      <c r="M147" s="87"/>
      <c r="N147" s="87"/>
      <c r="O147" s="87"/>
      <c r="P147" s="87"/>
      <c r="Q147" s="87"/>
      <c r="R147" s="88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spans="1:64" ht="14.25" customHeight="1" x14ac:dyDescent="0.3">
      <c r="A148" s="86"/>
      <c r="B148" s="87"/>
      <c r="C148" s="86"/>
      <c r="D148" s="87"/>
      <c r="E148" s="87"/>
      <c r="F148" s="87"/>
      <c r="G148" s="88"/>
      <c r="H148" s="158"/>
      <c r="I148" s="87"/>
      <c r="J148" s="87"/>
      <c r="K148" s="87"/>
      <c r="L148" s="87"/>
      <c r="M148" s="87"/>
      <c r="N148" s="87"/>
      <c r="O148" s="87"/>
      <c r="P148" s="87"/>
      <c r="Q148" s="87"/>
      <c r="R148" s="88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spans="1:64" ht="14.25" customHeight="1" x14ac:dyDescent="0.3">
      <c r="A149" s="86"/>
      <c r="B149" s="87"/>
      <c r="C149" s="86"/>
      <c r="D149" s="87"/>
      <c r="E149" s="87"/>
      <c r="F149" s="87"/>
      <c r="G149" s="88"/>
      <c r="H149" s="158"/>
      <c r="I149" s="87"/>
      <c r="J149" s="87"/>
      <c r="K149" s="87"/>
      <c r="L149" s="87"/>
      <c r="M149" s="87"/>
      <c r="N149" s="87"/>
      <c r="O149" s="87"/>
      <c r="P149" s="87"/>
      <c r="Q149" s="87"/>
      <c r="R149" s="88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spans="1:64" ht="14.25" customHeight="1" x14ac:dyDescent="0.3">
      <c r="A150" s="86"/>
      <c r="B150" s="87"/>
      <c r="C150" s="86"/>
      <c r="D150" s="87"/>
      <c r="E150" s="87"/>
      <c r="F150" s="87"/>
      <c r="G150" s="88"/>
      <c r="H150" s="158"/>
      <c r="I150" s="87"/>
      <c r="J150" s="87"/>
      <c r="K150" s="87"/>
      <c r="L150" s="87"/>
      <c r="M150" s="87"/>
      <c r="N150" s="87"/>
      <c r="O150" s="87"/>
      <c r="P150" s="87"/>
      <c r="Q150" s="87"/>
      <c r="R150" s="88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spans="1:64" ht="14.25" customHeight="1" x14ac:dyDescent="0.3">
      <c r="A151" s="86"/>
      <c r="B151" s="87"/>
      <c r="C151" s="86"/>
      <c r="D151" s="87"/>
      <c r="E151" s="87"/>
      <c r="F151" s="87"/>
      <c r="G151" s="88"/>
      <c r="H151" s="158"/>
      <c r="I151" s="87"/>
      <c r="J151" s="87"/>
      <c r="K151" s="87"/>
      <c r="L151" s="87"/>
      <c r="M151" s="87"/>
      <c r="N151" s="87"/>
      <c r="O151" s="87"/>
      <c r="P151" s="87"/>
      <c r="Q151" s="87"/>
      <c r="R151" s="88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spans="1:64" ht="14.25" customHeight="1" x14ac:dyDescent="0.3">
      <c r="A152" s="86"/>
      <c r="B152" s="87"/>
      <c r="C152" s="86"/>
      <c r="D152" s="87"/>
      <c r="E152" s="87"/>
      <c r="F152" s="87"/>
      <c r="G152" s="88"/>
      <c r="H152" s="158"/>
      <c r="I152" s="87"/>
      <c r="J152" s="87"/>
      <c r="K152" s="87"/>
      <c r="L152" s="87"/>
      <c r="M152" s="87"/>
      <c r="N152" s="87"/>
      <c r="O152" s="87"/>
      <c r="P152" s="87"/>
      <c r="Q152" s="87"/>
      <c r="R152" s="88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spans="1:64" ht="14.25" customHeight="1" x14ac:dyDescent="0.3">
      <c r="A153" s="86"/>
      <c r="B153" s="87"/>
      <c r="C153" s="86"/>
      <c r="D153" s="87"/>
      <c r="E153" s="87"/>
      <c r="F153" s="87"/>
      <c r="G153" s="88"/>
      <c r="H153" s="158"/>
      <c r="I153" s="87"/>
      <c r="J153" s="87"/>
      <c r="K153" s="87"/>
      <c r="L153" s="87"/>
      <c r="M153" s="87"/>
      <c r="N153" s="87"/>
      <c r="O153" s="87"/>
      <c r="P153" s="87"/>
      <c r="Q153" s="87"/>
      <c r="R153" s="88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spans="1:64" ht="14.25" customHeight="1" x14ac:dyDescent="0.3">
      <c r="A154" s="86"/>
      <c r="B154" s="87"/>
      <c r="C154" s="86"/>
      <c r="D154" s="87"/>
      <c r="E154" s="87"/>
      <c r="F154" s="87"/>
      <c r="G154" s="88"/>
      <c r="H154" s="158"/>
      <c r="I154" s="87"/>
      <c r="J154" s="87"/>
      <c r="K154" s="87"/>
      <c r="L154" s="87"/>
      <c r="M154" s="87"/>
      <c r="N154" s="87"/>
      <c r="O154" s="87"/>
      <c r="P154" s="87"/>
      <c r="Q154" s="87"/>
      <c r="R154" s="88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spans="1:64" ht="14.25" customHeight="1" x14ac:dyDescent="0.3">
      <c r="A155" s="86"/>
      <c r="B155" s="87"/>
      <c r="C155" s="86"/>
      <c r="D155" s="87"/>
      <c r="E155" s="87"/>
      <c r="F155" s="87"/>
      <c r="G155" s="88"/>
      <c r="H155" s="158"/>
      <c r="I155" s="87"/>
      <c r="J155" s="87"/>
      <c r="K155" s="87"/>
      <c r="L155" s="87"/>
      <c r="M155" s="87"/>
      <c r="N155" s="87"/>
      <c r="O155" s="87"/>
      <c r="P155" s="87"/>
      <c r="Q155" s="87"/>
      <c r="R155" s="88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spans="1:64" ht="14.25" customHeight="1" x14ac:dyDescent="0.3">
      <c r="A156" s="86"/>
      <c r="B156" s="87"/>
      <c r="C156" s="86"/>
      <c r="D156" s="87"/>
      <c r="E156" s="87"/>
      <c r="F156" s="87"/>
      <c r="G156" s="88"/>
      <c r="H156" s="158"/>
      <c r="I156" s="87"/>
      <c r="J156" s="87"/>
      <c r="K156" s="87"/>
      <c r="L156" s="87"/>
      <c r="M156" s="87"/>
      <c r="N156" s="87"/>
      <c r="O156" s="87"/>
      <c r="P156" s="87"/>
      <c r="Q156" s="87"/>
      <c r="R156" s="88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spans="1:64" ht="14.25" customHeight="1" x14ac:dyDescent="0.3">
      <c r="A157" s="86"/>
      <c r="B157" s="87"/>
      <c r="C157" s="86"/>
      <c r="D157" s="87"/>
      <c r="E157" s="87"/>
      <c r="F157" s="87"/>
      <c r="G157" s="88"/>
      <c r="H157" s="158"/>
      <c r="I157" s="87"/>
      <c r="J157" s="87"/>
      <c r="K157" s="87"/>
      <c r="L157" s="87"/>
      <c r="M157" s="87"/>
      <c r="N157" s="87"/>
      <c r="O157" s="87"/>
      <c r="P157" s="87"/>
      <c r="Q157" s="87"/>
      <c r="R157" s="88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spans="1:64" ht="14.25" customHeight="1" x14ac:dyDescent="0.3">
      <c r="A158" s="86"/>
      <c r="B158" s="87"/>
      <c r="C158" s="86"/>
      <c r="D158" s="87"/>
      <c r="E158" s="87"/>
      <c r="F158" s="87"/>
      <c r="G158" s="88"/>
      <c r="H158" s="158"/>
      <c r="I158" s="87"/>
      <c r="J158" s="87"/>
      <c r="K158" s="87"/>
      <c r="L158" s="87"/>
      <c r="M158" s="87"/>
      <c r="N158" s="87"/>
      <c r="O158" s="87"/>
      <c r="P158" s="87"/>
      <c r="Q158" s="87"/>
      <c r="R158" s="88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spans="1:64" ht="14.25" customHeight="1" x14ac:dyDescent="0.3">
      <c r="A159" s="86"/>
      <c r="B159" s="87"/>
      <c r="C159" s="86"/>
      <c r="D159" s="87"/>
      <c r="E159" s="87"/>
      <c r="F159" s="87"/>
      <c r="G159" s="88"/>
      <c r="H159" s="158"/>
      <c r="I159" s="87"/>
      <c r="J159" s="87"/>
      <c r="K159" s="87"/>
      <c r="L159" s="87"/>
      <c r="M159" s="87"/>
      <c r="N159" s="87"/>
      <c r="O159" s="87"/>
      <c r="P159" s="87"/>
      <c r="Q159" s="87"/>
      <c r="R159" s="88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spans="1:64" ht="14.25" customHeight="1" x14ac:dyDescent="0.3">
      <c r="A160" s="86"/>
      <c r="B160" s="87"/>
      <c r="C160" s="86"/>
      <c r="D160" s="87"/>
      <c r="E160" s="87"/>
      <c r="F160" s="87"/>
      <c r="G160" s="88"/>
      <c r="H160" s="158"/>
      <c r="I160" s="87"/>
      <c r="J160" s="87"/>
      <c r="K160" s="87"/>
      <c r="L160" s="87"/>
      <c r="M160" s="87"/>
      <c r="N160" s="87"/>
      <c r="O160" s="87"/>
      <c r="P160" s="87"/>
      <c r="Q160" s="87"/>
      <c r="R160" s="88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spans="1:64" ht="14.25" customHeight="1" x14ac:dyDescent="0.3">
      <c r="A161" s="86"/>
      <c r="B161" s="87"/>
      <c r="C161" s="86"/>
      <c r="D161" s="87"/>
      <c r="E161" s="87"/>
      <c r="F161" s="87"/>
      <c r="G161" s="88"/>
      <c r="H161" s="158"/>
      <c r="I161" s="87"/>
      <c r="J161" s="87"/>
      <c r="K161" s="87"/>
      <c r="L161" s="87"/>
      <c r="M161" s="87"/>
      <c r="N161" s="87"/>
      <c r="O161" s="87"/>
      <c r="P161" s="87"/>
      <c r="Q161" s="87"/>
      <c r="R161" s="88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spans="1:64" ht="14.25" customHeight="1" x14ac:dyDescent="0.3">
      <c r="A162" s="86"/>
      <c r="B162" s="87"/>
      <c r="C162" s="86"/>
      <c r="D162" s="87"/>
      <c r="E162" s="87"/>
      <c r="F162" s="87"/>
      <c r="G162" s="88"/>
      <c r="H162" s="158"/>
      <c r="I162" s="87"/>
      <c r="J162" s="87"/>
      <c r="K162" s="87"/>
      <c r="L162" s="87"/>
      <c r="M162" s="87"/>
      <c r="N162" s="87"/>
      <c r="O162" s="87"/>
      <c r="P162" s="87"/>
      <c r="Q162" s="87"/>
      <c r="R162" s="88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spans="1:64" ht="14.25" customHeight="1" x14ac:dyDescent="0.3">
      <c r="A163" s="86"/>
      <c r="B163" s="87"/>
      <c r="C163" s="86"/>
      <c r="D163" s="87"/>
      <c r="E163" s="87"/>
      <c r="F163" s="87"/>
      <c r="G163" s="88"/>
      <c r="H163" s="158"/>
      <c r="I163" s="87"/>
      <c r="J163" s="87"/>
      <c r="K163" s="87"/>
      <c r="L163" s="87"/>
      <c r="M163" s="87"/>
      <c r="N163" s="87"/>
      <c r="O163" s="87"/>
      <c r="P163" s="87"/>
      <c r="Q163" s="87"/>
      <c r="R163" s="88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spans="1:64" ht="14.25" customHeight="1" x14ac:dyDescent="0.3">
      <c r="A164" s="86"/>
      <c r="B164" s="87"/>
      <c r="C164" s="86"/>
      <c r="D164" s="87"/>
      <c r="E164" s="87"/>
      <c r="F164" s="87"/>
      <c r="G164" s="88"/>
      <c r="H164" s="158"/>
      <c r="I164" s="87"/>
      <c r="J164" s="87"/>
      <c r="K164" s="87"/>
      <c r="L164" s="87"/>
      <c r="M164" s="87"/>
      <c r="N164" s="87"/>
      <c r="O164" s="87"/>
      <c r="P164" s="87"/>
      <c r="Q164" s="87"/>
      <c r="R164" s="88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spans="1:64" ht="14.25" customHeight="1" x14ac:dyDescent="0.3">
      <c r="A165" s="86"/>
      <c r="B165" s="87"/>
      <c r="C165" s="86"/>
      <c r="D165" s="87"/>
      <c r="E165" s="87"/>
      <c r="F165" s="87"/>
      <c r="G165" s="88"/>
      <c r="H165" s="158"/>
      <c r="I165" s="87"/>
      <c r="J165" s="87"/>
      <c r="K165" s="87"/>
      <c r="L165" s="87"/>
      <c r="M165" s="87"/>
      <c r="N165" s="87"/>
      <c r="O165" s="87"/>
      <c r="P165" s="87"/>
      <c r="Q165" s="87"/>
      <c r="R165" s="88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spans="1:64" ht="14.25" customHeight="1" x14ac:dyDescent="0.3">
      <c r="A166" s="86"/>
      <c r="B166" s="87"/>
      <c r="C166" s="86"/>
      <c r="D166" s="87"/>
      <c r="E166" s="87"/>
      <c r="F166" s="87"/>
      <c r="G166" s="88"/>
      <c r="H166" s="158"/>
      <c r="I166" s="87"/>
      <c r="J166" s="87"/>
      <c r="K166" s="87"/>
      <c r="L166" s="87"/>
      <c r="M166" s="87"/>
      <c r="N166" s="87"/>
      <c r="O166" s="87"/>
      <c r="P166" s="87"/>
      <c r="Q166" s="87"/>
      <c r="R166" s="88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spans="1:64" ht="14.25" customHeight="1" x14ac:dyDescent="0.3">
      <c r="A167" s="86"/>
      <c r="B167" s="87"/>
      <c r="C167" s="86"/>
      <c r="D167" s="87"/>
      <c r="E167" s="87"/>
      <c r="F167" s="87"/>
      <c r="G167" s="88"/>
      <c r="H167" s="158"/>
      <c r="I167" s="87"/>
      <c r="J167" s="87"/>
      <c r="K167" s="87"/>
      <c r="L167" s="87"/>
      <c r="M167" s="87"/>
      <c r="N167" s="87"/>
      <c r="O167" s="87"/>
      <c r="P167" s="87"/>
      <c r="Q167" s="87"/>
      <c r="R167" s="88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spans="1:64" ht="14.25" customHeight="1" x14ac:dyDescent="0.3">
      <c r="A168" s="86"/>
      <c r="B168" s="87"/>
      <c r="C168" s="86"/>
      <c r="D168" s="87"/>
      <c r="E168" s="87"/>
      <c r="F168" s="87"/>
      <c r="G168" s="88"/>
      <c r="H168" s="158"/>
      <c r="I168" s="87"/>
      <c r="J168" s="87"/>
      <c r="K168" s="87"/>
      <c r="L168" s="87"/>
      <c r="M168" s="87"/>
      <c r="N168" s="87"/>
      <c r="O168" s="87"/>
      <c r="P168" s="87"/>
      <c r="Q168" s="87"/>
      <c r="R168" s="88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spans="1:64" ht="14.25" customHeight="1" x14ac:dyDescent="0.3">
      <c r="A169" s="86"/>
      <c r="B169" s="87"/>
      <c r="C169" s="86"/>
      <c r="D169" s="87"/>
      <c r="E169" s="87"/>
      <c r="F169" s="87"/>
      <c r="G169" s="88"/>
      <c r="H169" s="158"/>
      <c r="I169" s="87"/>
      <c r="J169" s="87"/>
      <c r="K169" s="87"/>
      <c r="L169" s="87"/>
      <c r="M169" s="87"/>
      <c r="N169" s="87"/>
      <c r="O169" s="87"/>
      <c r="P169" s="87"/>
      <c r="Q169" s="87"/>
      <c r="R169" s="88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spans="1:64" ht="14.25" customHeight="1" x14ac:dyDescent="0.3">
      <c r="A170" s="86"/>
      <c r="B170" s="87"/>
      <c r="C170" s="86"/>
      <c r="D170" s="87"/>
      <c r="E170" s="87"/>
      <c r="F170" s="87"/>
      <c r="G170" s="88"/>
      <c r="H170" s="158"/>
      <c r="I170" s="87"/>
      <c r="J170" s="87"/>
      <c r="K170" s="87"/>
      <c r="L170" s="87"/>
      <c r="M170" s="87"/>
      <c r="N170" s="87"/>
      <c r="O170" s="87"/>
      <c r="P170" s="87"/>
      <c r="Q170" s="87"/>
      <c r="R170" s="88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spans="1:64" ht="14.25" customHeight="1" x14ac:dyDescent="0.3">
      <c r="A171" s="86"/>
      <c r="B171" s="87"/>
      <c r="C171" s="86"/>
      <c r="D171" s="87"/>
      <c r="E171" s="87"/>
      <c r="F171" s="87"/>
      <c r="G171" s="88"/>
      <c r="H171" s="158"/>
      <c r="I171" s="87"/>
      <c r="J171" s="87"/>
      <c r="K171" s="87"/>
      <c r="L171" s="87"/>
      <c r="M171" s="87"/>
      <c r="N171" s="87"/>
      <c r="O171" s="87"/>
      <c r="P171" s="87"/>
      <c r="Q171" s="87"/>
      <c r="R171" s="88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spans="1:64" ht="14.25" customHeight="1" x14ac:dyDescent="0.3">
      <c r="A172" s="86"/>
      <c r="B172" s="87"/>
      <c r="C172" s="86"/>
      <c r="D172" s="87"/>
      <c r="E172" s="87"/>
      <c r="F172" s="87"/>
      <c r="G172" s="88"/>
      <c r="H172" s="158"/>
      <c r="I172" s="87"/>
      <c r="J172" s="87"/>
      <c r="K172" s="87"/>
      <c r="L172" s="87"/>
      <c r="M172" s="87"/>
      <c r="N172" s="87"/>
      <c r="O172" s="87"/>
      <c r="P172" s="87"/>
      <c r="Q172" s="87"/>
      <c r="R172" s="88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spans="1:64" ht="14.25" customHeight="1" x14ac:dyDescent="0.3">
      <c r="A173" s="86"/>
      <c r="B173" s="87"/>
      <c r="C173" s="86"/>
      <c r="D173" s="87"/>
      <c r="E173" s="87"/>
      <c r="F173" s="87"/>
      <c r="G173" s="88"/>
      <c r="H173" s="158"/>
      <c r="I173" s="87"/>
      <c r="J173" s="87"/>
      <c r="K173" s="87"/>
      <c r="L173" s="87"/>
      <c r="M173" s="87"/>
      <c r="N173" s="87"/>
      <c r="O173" s="87"/>
      <c r="P173" s="87"/>
      <c r="Q173" s="87"/>
      <c r="R173" s="88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spans="1:64" ht="14.25" customHeight="1" x14ac:dyDescent="0.3">
      <c r="A174" s="86"/>
      <c r="B174" s="87"/>
      <c r="C174" s="86"/>
      <c r="D174" s="87"/>
      <c r="E174" s="87"/>
      <c r="F174" s="87"/>
      <c r="G174" s="88"/>
      <c r="H174" s="158"/>
      <c r="I174" s="87"/>
      <c r="J174" s="87"/>
      <c r="K174" s="87"/>
      <c r="L174" s="87"/>
      <c r="M174" s="87"/>
      <c r="N174" s="87"/>
      <c r="O174" s="87"/>
      <c r="P174" s="87"/>
      <c r="Q174" s="87"/>
      <c r="R174" s="88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spans="1:64" ht="14.25" customHeight="1" x14ac:dyDescent="0.3">
      <c r="A175" s="86"/>
      <c r="B175" s="87"/>
      <c r="C175" s="86"/>
      <c r="D175" s="87"/>
      <c r="E175" s="87"/>
      <c r="F175" s="87"/>
      <c r="G175" s="88"/>
      <c r="H175" s="158"/>
      <c r="I175" s="87"/>
      <c r="J175" s="87"/>
      <c r="K175" s="87"/>
      <c r="L175" s="87"/>
      <c r="M175" s="87"/>
      <c r="N175" s="87"/>
      <c r="O175" s="87"/>
      <c r="P175" s="87"/>
      <c r="Q175" s="87"/>
      <c r="R175" s="88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spans="1:64" ht="14.25" customHeight="1" x14ac:dyDescent="0.3">
      <c r="A176" s="86"/>
      <c r="B176" s="87"/>
      <c r="C176" s="86"/>
      <c r="D176" s="87"/>
      <c r="E176" s="87"/>
      <c r="F176" s="87"/>
      <c r="G176" s="88"/>
      <c r="H176" s="158"/>
      <c r="I176" s="87"/>
      <c r="J176" s="87"/>
      <c r="K176" s="87"/>
      <c r="L176" s="87"/>
      <c r="M176" s="87"/>
      <c r="N176" s="87"/>
      <c r="O176" s="87"/>
      <c r="P176" s="87"/>
      <c r="Q176" s="87"/>
      <c r="R176" s="88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spans="1:64" ht="14.25" customHeight="1" x14ac:dyDescent="0.3">
      <c r="A177" s="86"/>
      <c r="B177" s="87"/>
      <c r="C177" s="86"/>
      <c r="D177" s="87"/>
      <c r="E177" s="87"/>
      <c r="F177" s="87"/>
      <c r="G177" s="88"/>
      <c r="H177" s="158"/>
      <c r="I177" s="87"/>
      <c r="J177" s="87"/>
      <c r="K177" s="87"/>
      <c r="L177" s="87"/>
      <c r="M177" s="87"/>
      <c r="N177" s="87"/>
      <c r="O177" s="87"/>
      <c r="P177" s="87"/>
      <c r="Q177" s="87"/>
      <c r="R177" s="88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spans="1:64" ht="14.25" customHeight="1" x14ac:dyDescent="0.3">
      <c r="A178" s="86"/>
      <c r="B178" s="87"/>
      <c r="C178" s="86"/>
      <c r="D178" s="87"/>
      <c r="E178" s="87"/>
      <c r="F178" s="87"/>
      <c r="G178" s="88"/>
      <c r="H178" s="158"/>
      <c r="I178" s="87"/>
      <c r="J178" s="87"/>
      <c r="K178" s="87"/>
      <c r="L178" s="87"/>
      <c r="M178" s="87"/>
      <c r="N178" s="87"/>
      <c r="O178" s="87"/>
      <c r="P178" s="87"/>
      <c r="Q178" s="87"/>
      <c r="R178" s="88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spans="1:64" ht="14.25" customHeight="1" x14ac:dyDescent="0.3">
      <c r="A179" s="86"/>
      <c r="B179" s="87"/>
      <c r="C179" s="86"/>
      <c r="D179" s="87"/>
      <c r="E179" s="87"/>
      <c r="F179" s="87"/>
      <c r="G179" s="88"/>
      <c r="H179" s="158"/>
      <c r="I179" s="87"/>
      <c r="J179" s="87"/>
      <c r="K179" s="87"/>
      <c r="L179" s="87"/>
      <c r="M179" s="87"/>
      <c r="N179" s="87"/>
      <c r="O179" s="87"/>
      <c r="P179" s="87"/>
      <c r="Q179" s="87"/>
      <c r="R179" s="88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spans="1:64" ht="14.25" customHeight="1" x14ac:dyDescent="0.3">
      <c r="A180" s="86"/>
      <c r="B180" s="87"/>
      <c r="C180" s="86"/>
      <c r="D180" s="87"/>
      <c r="E180" s="87"/>
      <c r="F180" s="87"/>
      <c r="G180" s="88"/>
      <c r="H180" s="158"/>
      <c r="I180" s="87"/>
      <c r="J180" s="87"/>
      <c r="K180" s="87"/>
      <c r="L180" s="87"/>
      <c r="M180" s="87"/>
      <c r="N180" s="87"/>
      <c r="O180" s="87"/>
      <c r="P180" s="87"/>
      <c r="Q180" s="87"/>
      <c r="R180" s="88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spans="1:64" ht="14.25" customHeight="1" x14ac:dyDescent="0.3">
      <c r="A181" s="86"/>
      <c r="B181" s="87"/>
      <c r="C181" s="86"/>
      <c r="D181" s="87"/>
      <c r="E181" s="87"/>
      <c r="F181" s="87"/>
      <c r="G181" s="88"/>
      <c r="H181" s="158"/>
      <c r="I181" s="87"/>
      <c r="J181" s="87"/>
      <c r="K181" s="87"/>
      <c r="L181" s="87"/>
      <c r="M181" s="87"/>
      <c r="N181" s="87"/>
      <c r="O181" s="87"/>
      <c r="P181" s="87"/>
      <c r="Q181" s="87"/>
      <c r="R181" s="88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spans="1:64" ht="14.25" customHeight="1" x14ac:dyDescent="0.3">
      <c r="A182" s="86"/>
      <c r="B182" s="87"/>
      <c r="C182" s="86"/>
      <c r="D182" s="87"/>
      <c r="E182" s="87"/>
      <c r="F182" s="87"/>
      <c r="G182" s="88"/>
      <c r="H182" s="158"/>
      <c r="I182" s="87"/>
      <c r="J182" s="87"/>
      <c r="K182" s="87"/>
      <c r="L182" s="87"/>
      <c r="M182" s="87"/>
      <c r="N182" s="87"/>
      <c r="O182" s="87"/>
      <c r="P182" s="87"/>
      <c r="Q182" s="87"/>
      <c r="R182" s="88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spans="1:64" ht="14.25" customHeight="1" x14ac:dyDescent="0.3">
      <c r="A183" s="86"/>
      <c r="B183" s="87"/>
      <c r="C183" s="86"/>
      <c r="D183" s="87"/>
      <c r="E183" s="87"/>
      <c r="F183" s="87"/>
      <c r="G183" s="88"/>
      <c r="H183" s="158"/>
      <c r="I183" s="87"/>
      <c r="J183" s="87"/>
      <c r="K183" s="87"/>
      <c r="L183" s="87"/>
      <c r="M183" s="87"/>
      <c r="N183" s="87"/>
      <c r="O183" s="87"/>
      <c r="P183" s="87"/>
      <c r="Q183" s="87"/>
      <c r="R183" s="88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spans="1:64" ht="14.25" customHeight="1" x14ac:dyDescent="0.3">
      <c r="A184" s="86"/>
      <c r="B184" s="87"/>
      <c r="C184" s="86"/>
      <c r="D184" s="87"/>
      <c r="E184" s="87"/>
      <c r="F184" s="87"/>
      <c r="G184" s="88"/>
      <c r="H184" s="158"/>
      <c r="I184" s="87"/>
      <c r="J184" s="87"/>
      <c r="K184" s="87"/>
      <c r="L184" s="87"/>
      <c r="M184" s="87"/>
      <c r="N184" s="87"/>
      <c r="O184" s="87"/>
      <c r="P184" s="87"/>
      <c r="Q184" s="87"/>
      <c r="R184" s="88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spans="1:64" ht="14.25" customHeight="1" x14ac:dyDescent="0.3">
      <c r="A185" s="86"/>
      <c r="B185" s="87"/>
      <c r="C185" s="86"/>
      <c r="D185" s="87"/>
      <c r="E185" s="87"/>
      <c r="F185" s="87"/>
      <c r="G185" s="88"/>
      <c r="H185" s="158"/>
      <c r="I185" s="87"/>
      <c r="J185" s="87"/>
      <c r="K185" s="87"/>
      <c r="L185" s="87"/>
      <c r="M185" s="87"/>
      <c r="N185" s="87"/>
      <c r="O185" s="87"/>
      <c r="P185" s="87"/>
      <c r="Q185" s="87"/>
      <c r="R185" s="88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spans="1:64" ht="14.25" customHeight="1" x14ac:dyDescent="0.3">
      <c r="A186" s="86"/>
      <c r="B186" s="87"/>
      <c r="C186" s="86"/>
      <c r="D186" s="87"/>
      <c r="E186" s="87"/>
      <c r="F186" s="87"/>
      <c r="G186" s="88"/>
      <c r="H186" s="158"/>
      <c r="I186" s="87"/>
      <c r="J186" s="87"/>
      <c r="K186" s="87"/>
      <c r="L186" s="87"/>
      <c r="M186" s="87"/>
      <c r="N186" s="87"/>
      <c r="O186" s="87"/>
      <c r="P186" s="87"/>
      <c r="Q186" s="87"/>
      <c r="R186" s="88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spans="1:64" ht="14.25" customHeight="1" x14ac:dyDescent="0.3">
      <c r="A187" s="86"/>
      <c r="B187" s="87"/>
      <c r="C187" s="86"/>
      <c r="D187" s="87"/>
      <c r="E187" s="87"/>
      <c r="F187" s="87"/>
      <c r="G187" s="88"/>
      <c r="H187" s="158"/>
      <c r="I187" s="87"/>
      <c r="J187" s="87"/>
      <c r="K187" s="87"/>
      <c r="L187" s="87"/>
      <c r="M187" s="87"/>
      <c r="N187" s="87"/>
      <c r="O187" s="87"/>
      <c r="P187" s="87"/>
      <c r="Q187" s="87"/>
      <c r="R187" s="88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spans="1:64" ht="14.25" customHeight="1" x14ac:dyDescent="0.3">
      <c r="A188" s="86"/>
      <c r="B188" s="87"/>
      <c r="C188" s="86"/>
      <c r="D188" s="87"/>
      <c r="E188" s="87"/>
      <c r="F188" s="87"/>
      <c r="G188" s="88"/>
      <c r="H188" s="158"/>
      <c r="I188" s="87"/>
      <c r="J188" s="87"/>
      <c r="K188" s="87"/>
      <c r="L188" s="87"/>
      <c r="M188" s="87"/>
      <c r="N188" s="87"/>
      <c r="O188" s="87"/>
      <c r="P188" s="87"/>
      <c r="Q188" s="87"/>
      <c r="R188" s="88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spans="1:64" ht="14.25" customHeight="1" x14ac:dyDescent="0.3">
      <c r="A189" s="86"/>
      <c r="B189" s="87"/>
      <c r="C189" s="86"/>
      <c r="D189" s="87"/>
      <c r="E189" s="87"/>
      <c r="F189" s="87"/>
      <c r="G189" s="88"/>
      <c r="H189" s="158"/>
      <c r="I189" s="87"/>
      <c r="J189" s="87"/>
      <c r="K189" s="87"/>
      <c r="L189" s="87"/>
      <c r="M189" s="87"/>
      <c r="N189" s="87"/>
      <c r="O189" s="87"/>
      <c r="P189" s="87"/>
      <c r="Q189" s="87"/>
      <c r="R189" s="88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spans="1:64" ht="14.25" customHeight="1" x14ac:dyDescent="0.3">
      <c r="A190" s="86"/>
      <c r="B190" s="87"/>
      <c r="C190" s="86"/>
      <c r="D190" s="87"/>
      <c r="E190" s="87"/>
      <c r="F190" s="87"/>
      <c r="G190" s="88"/>
      <c r="H190" s="158"/>
      <c r="I190" s="87"/>
      <c r="J190" s="87"/>
      <c r="K190" s="87"/>
      <c r="L190" s="87"/>
      <c r="M190" s="87"/>
      <c r="N190" s="87"/>
      <c r="O190" s="87"/>
      <c r="P190" s="87"/>
      <c r="Q190" s="87"/>
      <c r="R190" s="88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spans="1:64" ht="14.25" customHeight="1" x14ac:dyDescent="0.3">
      <c r="A191" s="86"/>
      <c r="B191" s="87"/>
      <c r="C191" s="86"/>
      <c r="D191" s="87"/>
      <c r="E191" s="87"/>
      <c r="F191" s="87"/>
      <c r="G191" s="88"/>
      <c r="H191" s="158"/>
      <c r="I191" s="87"/>
      <c r="J191" s="87"/>
      <c r="K191" s="87"/>
      <c r="L191" s="87"/>
      <c r="M191" s="87"/>
      <c r="N191" s="87"/>
      <c r="O191" s="87"/>
      <c r="P191" s="87"/>
      <c r="Q191" s="87"/>
      <c r="R191" s="88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spans="1:64" ht="14.25" customHeight="1" x14ac:dyDescent="0.3">
      <c r="A192" s="86"/>
      <c r="B192" s="87"/>
      <c r="C192" s="86"/>
      <c r="D192" s="87"/>
      <c r="E192" s="87"/>
      <c r="F192" s="87"/>
      <c r="G192" s="88"/>
      <c r="H192" s="158"/>
      <c r="I192" s="87"/>
      <c r="J192" s="87"/>
      <c r="K192" s="87"/>
      <c r="L192" s="87"/>
      <c r="M192" s="87"/>
      <c r="N192" s="87"/>
      <c r="O192" s="87"/>
      <c r="P192" s="87"/>
      <c r="Q192" s="87"/>
      <c r="R192" s="88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spans="1:64" ht="14.25" customHeight="1" x14ac:dyDescent="0.3">
      <c r="A193" s="86"/>
      <c r="B193" s="87"/>
      <c r="C193" s="86"/>
      <c r="D193" s="87"/>
      <c r="E193" s="87"/>
      <c r="F193" s="87"/>
      <c r="G193" s="88"/>
      <c r="H193" s="158"/>
      <c r="I193" s="87"/>
      <c r="J193" s="87"/>
      <c r="K193" s="87"/>
      <c r="L193" s="87"/>
      <c r="M193" s="87"/>
      <c r="N193" s="87"/>
      <c r="O193" s="87"/>
      <c r="P193" s="87"/>
      <c r="Q193" s="87"/>
      <c r="R193" s="88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spans="1:64" ht="14.25" customHeight="1" x14ac:dyDescent="0.3">
      <c r="A194" s="86"/>
      <c r="B194" s="87"/>
      <c r="C194" s="86"/>
      <c r="D194" s="87"/>
      <c r="E194" s="87"/>
      <c r="F194" s="87"/>
      <c r="G194" s="88"/>
      <c r="H194" s="158"/>
      <c r="I194" s="87"/>
      <c r="J194" s="87"/>
      <c r="K194" s="87"/>
      <c r="L194" s="87"/>
      <c r="M194" s="87"/>
      <c r="N194" s="87"/>
      <c r="O194" s="87"/>
      <c r="P194" s="87"/>
      <c r="Q194" s="87"/>
      <c r="R194" s="88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spans="1:64" ht="14.25" customHeight="1" x14ac:dyDescent="0.3">
      <c r="A195" s="86"/>
      <c r="B195" s="87"/>
      <c r="C195" s="86"/>
      <c r="D195" s="87"/>
      <c r="E195" s="87"/>
      <c r="F195" s="87"/>
      <c r="G195" s="88"/>
      <c r="H195" s="158"/>
      <c r="I195" s="87"/>
      <c r="J195" s="87"/>
      <c r="K195" s="87"/>
      <c r="L195" s="87"/>
      <c r="M195" s="87"/>
      <c r="N195" s="87"/>
      <c r="O195" s="87"/>
      <c r="P195" s="87"/>
      <c r="Q195" s="87"/>
      <c r="R195" s="88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spans="1:64" ht="14.25" customHeight="1" x14ac:dyDescent="0.3">
      <c r="A196" s="86"/>
      <c r="B196" s="87"/>
      <c r="C196" s="86"/>
      <c r="D196" s="87"/>
      <c r="E196" s="87"/>
      <c r="F196" s="87"/>
      <c r="G196" s="88"/>
      <c r="H196" s="158"/>
      <c r="I196" s="87"/>
      <c r="J196" s="87"/>
      <c r="K196" s="87"/>
      <c r="L196" s="87"/>
      <c r="M196" s="87"/>
      <c r="N196" s="87"/>
      <c r="O196" s="87"/>
      <c r="P196" s="87"/>
      <c r="Q196" s="87"/>
      <c r="R196" s="88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spans="1:64" ht="14.25" customHeight="1" x14ac:dyDescent="0.3">
      <c r="A197" s="86"/>
      <c r="B197" s="87"/>
      <c r="C197" s="86"/>
      <c r="D197" s="87"/>
      <c r="E197" s="87"/>
      <c r="F197" s="87"/>
      <c r="G197" s="88"/>
      <c r="H197" s="158"/>
      <c r="I197" s="87"/>
      <c r="J197" s="87"/>
      <c r="K197" s="87"/>
      <c r="L197" s="87"/>
      <c r="M197" s="87"/>
      <c r="N197" s="87"/>
      <c r="O197" s="87"/>
      <c r="P197" s="87"/>
      <c r="Q197" s="87"/>
      <c r="R197" s="88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spans="1:64" ht="14.25" customHeight="1" x14ac:dyDescent="0.3">
      <c r="A198" s="86"/>
      <c r="B198" s="87"/>
      <c r="C198" s="86"/>
      <c r="D198" s="87"/>
      <c r="E198" s="87"/>
      <c r="F198" s="87"/>
      <c r="G198" s="88"/>
      <c r="H198" s="158"/>
      <c r="I198" s="87"/>
      <c r="J198" s="87"/>
      <c r="K198" s="87"/>
      <c r="L198" s="87"/>
      <c r="M198" s="87"/>
      <c r="N198" s="87"/>
      <c r="O198" s="87"/>
      <c r="P198" s="87"/>
      <c r="Q198" s="87"/>
      <c r="R198" s="88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spans="1:64" ht="14.25" customHeight="1" x14ac:dyDescent="0.3">
      <c r="A199" s="86"/>
      <c r="B199" s="87"/>
      <c r="C199" s="86"/>
      <c r="D199" s="87"/>
      <c r="E199" s="87"/>
      <c r="F199" s="87"/>
      <c r="G199" s="88"/>
      <c r="H199" s="158"/>
      <c r="I199" s="87"/>
      <c r="J199" s="87"/>
      <c r="K199" s="87"/>
      <c r="L199" s="87"/>
      <c r="M199" s="87"/>
      <c r="N199" s="87"/>
      <c r="O199" s="87"/>
      <c r="P199" s="87"/>
      <c r="Q199" s="87"/>
      <c r="R199" s="88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spans="1:64" ht="14.25" customHeight="1" x14ac:dyDescent="0.3">
      <c r="A200" s="86"/>
      <c r="B200" s="87"/>
      <c r="C200" s="86"/>
      <c r="D200" s="87"/>
      <c r="E200" s="87"/>
      <c r="F200" s="87"/>
      <c r="G200" s="88"/>
      <c r="H200" s="158"/>
      <c r="I200" s="87"/>
      <c r="J200" s="87"/>
      <c r="K200" s="87"/>
      <c r="L200" s="87"/>
      <c r="M200" s="87"/>
      <c r="N200" s="87"/>
      <c r="O200" s="87"/>
      <c r="P200" s="87"/>
      <c r="Q200" s="87"/>
      <c r="R200" s="88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spans="1:64" ht="14.25" customHeight="1" x14ac:dyDescent="0.3">
      <c r="A201" s="86"/>
      <c r="B201" s="87"/>
      <c r="C201" s="86"/>
      <c r="D201" s="87"/>
      <c r="E201" s="87"/>
      <c r="F201" s="87"/>
      <c r="G201" s="88"/>
      <c r="H201" s="158"/>
      <c r="I201" s="87"/>
      <c r="J201" s="87"/>
      <c r="K201" s="87"/>
      <c r="L201" s="87"/>
      <c r="M201" s="87"/>
      <c r="N201" s="87"/>
      <c r="O201" s="87"/>
      <c r="P201" s="87"/>
      <c r="Q201" s="87"/>
      <c r="R201" s="88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spans="1:64" ht="14.25" customHeight="1" x14ac:dyDescent="0.3">
      <c r="A202" s="86"/>
      <c r="B202" s="87"/>
      <c r="C202" s="86"/>
      <c r="D202" s="87"/>
      <c r="E202" s="87"/>
      <c r="F202" s="87"/>
      <c r="G202" s="88"/>
      <c r="H202" s="158"/>
      <c r="I202" s="87"/>
      <c r="J202" s="87"/>
      <c r="K202" s="87"/>
      <c r="L202" s="87"/>
      <c r="M202" s="87"/>
      <c r="N202" s="87"/>
      <c r="O202" s="87"/>
      <c r="P202" s="87"/>
      <c r="Q202" s="87"/>
      <c r="R202" s="88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spans="1:64" ht="14.25" customHeight="1" x14ac:dyDescent="0.3">
      <c r="A203" s="86"/>
      <c r="B203" s="87"/>
      <c r="C203" s="86"/>
      <c r="D203" s="87"/>
      <c r="E203" s="87"/>
      <c r="F203" s="87"/>
      <c r="G203" s="88"/>
      <c r="H203" s="158"/>
      <c r="I203" s="87"/>
      <c r="J203" s="87"/>
      <c r="K203" s="87"/>
      <c r="L203" s="87"/>
      <c r="M203" s="87"/>
      <c r="N203" s="87"/>
      <c r="O203" s="87"/>
      <c r="P203" s="87"/>
      <c r="Q203" s="87"/>
      <c r="R203" s="88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spans="1:64" ht="14.25" customHeight="1" x14ac:dyDescent="0.3">
      <c r="A204" s="86"/>
      <c r="B204" s="87"/>
      <c r="C204" s="86"/>
      <c r="D204" s="87"/>
      <c r="E204" s="87"/>
      <c r="F204" s="87"/>
      <c r="G204" s="88"/>
      <c r="H204" s="158"/>
      <c r="I204" s="87"/>
      <c r="J204" s="87"/>
      <c r="K204" s="87"/>
      <c r="L204" s="87"/>
      <c r="M204" s="87"/>
      <c r="N204" s="87"/>
      <c r="O204" s="87"/>
      <c r="P204" s="87"/>
      <c r="Q204" s="87"/>
      <c r="R204" s="88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spans="1:64" ht="14.25" customHeight="1" x14ac:dyDescent="0.3">
      <c r="A205" s="86"/>
      <c r="B205" s="87"/>
      <c r="C205" s="86"/>
      <c r="D205" s="87"/>
      <c r="E205" s="87"/>
      <c r="F205" s="87"/>
      <c r="G205" s="88"/>
      <c r="H205" s="158"/>
      <c r="I205" s="87"/>
      <c r="J205" s="87"/>
      <c r="K205" s="87"/>
      <c r="L205" s="87"/>
      <c r="M205" s="87"/>
      <c r="N205" s="87"/>
      <c r="O205" s="87"/>
      <c r="P205" s="87"/>
      <c r="Q205" s="87"/>
      <c r="R205" s="88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spans="1:64" ht="14.25" customHeight="1" x14ac:dyDescent="0.3">
      <c r="A206" s="86"/>
      <c r="B206" s="87"/>
      <c r="C206" s="86"/>
      <c r="D206" s="87"/>
      <c r="E206" s="87"/>
      <c r="F206" s="87"/>
      <c r="G206" s="88"/>
      <c r="H206" s="158"/>
      <c r="I206" s="87"/>
      <c r="J206" s="87"/>
      <c r="K206" s="87"/>
      <c r="L206" s="87"/>
      <c r="M206" s="87"/>
      <c r="N206" s="87"/>
      <c r="O206" s="87"/>
      <c r="P206" s="87"/>
      <c r="Q206" s="87"/>
      <c r="R206" s="88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spans="1:64" ht="14.25" customHeight="1" x14ac:dyDescent="0.3">
      <c r="A207" s="86"/>
      <c r="B207" s="87"/>
      <c r="C207" s="86"/>
      <c r="D207" s="87"/>
      <c r="E207" s="87"/>
      <c r="F207" s="87"/>
      <c r="G207" s="88"/>
      <c r="H207" s="158"/>
      <c r="I207" s="87"/>
      <c r="J207" s="87"/>
      <c r="K207" s="87"/>
      <c r="L207" s="87"/>
      <c r="M207" s="87"/>
      <c r="N207" s="87"/>
      <c r="O207" s="87"/>
      <c r="P207" s="87"/>
      <c r="Q207" s="87"/>
      <c r="R207" s="88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spans="1:64" ht="14.25" customHeight="1" x14ac:dyDescent="0.3">
      <c r="A208" s="86"/>
      <c r="B208" s="87"/>
      <c r="C208" s="86"/>
      <c r="D208" s="87"/>
      <c r="E208" s="87"/>
      <c r="F208" s="87"/>
      <c r="G208" s="88"/>
      <c r="H208" s="158"/>
      <c r="I208" s="87"/>
      <c r="J208" s="87"/>
      <c r="K208" s="87"/>
      <c r="L208" s="87"/>
      <c r="M208" s="87"/>
      <c r="N208" s="87"/>
      <c r="O208" s="87"/>
      <c r="P208" s="87"/>
      <c r="Q208" s="87"/>
      <c r="R208" s="88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spans="1:64" ht="14.25" customHeight="1" x14ac:dyDescent="0.3">
      <c r="A209" s="86"/>
      <c r="B209" s="87"/>
      <c r="C209" s="86"/>
      <c r="D209" s="87"/>
      <c r="E209" s="87"/>
      <c r="F209" s="87"/>
      <c r="G209" s="88"/>
      <c r="H209" s="158"/>
      <c r="I209" s="87"/>
      <c r="J209" s="87"/>
      <c r="K209" s="87"/>
      <c r="L209" s="87"/>
      <c r="M209" s="87"/>
      <c r="N209" s="87"/>
      <c r="O209" s="87"/>
      <c r="P209" s="87"/>
      <c r="Q209" s="87"/>
      <c r="R209" s="88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spans="1:64" ht="14.25" customHeight="1" x14ac:dyDescent="0.3">
      <c r="A210" s="86"/>
      <c r="B210" s="87"/>
      <c r="C210" s="86"/>
      <c r="D210" s="87"/>
      <c r="E210" s="87"/>
      <c r="F210" s="87"/>
      <c r="G210" s="88"/>
      <c r="H210" s="158"/>
      <c r="I210" s="87"/>
      <c r="J210" s="87"/>
      <c r="K210" s="87"/>
      <c r="L210" s="87"/>
      <c r="M210" s="87"/>
      <c r="N210" s="87"/>
      <c r="O210" s="87"/>
      <c r="P210" s="87"/>
      <c r="Q210" s="87"/>
      <c r="R210" s="88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spans="1:64" ht="14.25" customHeight="1" x14ac:dyDescent="0.3">
      <c r="A211" s="86"/>
      <c r="B211" s="87"/>
      <c r="C211" s="86"/>
      <c r="D211" s="87"/>
      <c r="E211" s="87"/>
      <c r="F211" s="87"/>
      <c r="G211" s="88"/>
      <c r="H211" s="158"/>
      <c r="I211" s="87"/>
      <c r="J211" s="87"/>
      <c r="K211" s="87"/>
      <c r="L211" s="87"/>
      <c r="M211" s="87"/>
      <c r="N211" s="87"/>
      <c r="O211" s="87"/>
      <c r="P211" s="87"/>
      <c r="Q211" s="87"/>
      <c r="R211" s="88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spans="1:64" ht="14.25" customHeight="1" x14ac:dyDescent="0.3">
      <c r="A212" s="86"/>
      <c r="B212" s="87"/>
      <c r="C212" s="86"/>
      <c r="D212" s="87"/>
      <c r="E212" s="87"/>
      <c r="F212" s="87"/>
      <c r="G212" s="88"/>
      <c r="H212" s="158"/>
      <c r="I212" s="87"/>
      <c r="J212" s="87"/>
      <c r="K212" s="87"/>
      <c r="L212" s="87"/>
      <c r="M212" s="87"/>
      <c r="N212" s="87"/>
      <c r="O212" s="87"/>
      <c r="P212" s="87"/>
      <c r="Q212" s="87"/>
      <c r="R212" s="88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spans="1:64" ht="14.25" customHeight="1" x14ac:dyDescent="0.3">
      <c r="A213" s="86"/>
      <c r="B213" s="87"/>
      <c r="C213" s="86"/>
      <c r="D213" s="87"/>
      <c r="E213" s="87"/>
      <c r="F213" s="87"/>
      <c r="G213" s="88"/>
      <c r="H213" s="158"/>
      <c r="I213" s="87"/>
      <c r="J213" s="87"/>
      <c r="K213" s="87"/>
      <c r="L213" s="87"/>
      <c r="M213" s="87"/>
      <c r="N213" s="87"/>
      <c r="O213" s="87"/>
      <c r="P213" s="87"/>
      <c r="Q213" s="87"/>
      <c r="R213" s="88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spans="1:64" ht="14.25" customHeight="1" x14ac:dyDescent="0.3">
      <c r="A214" s="86"/>
      <c r="B214" s="87"/>
      <c r="C214" s="86"/>
      <c r="D214" s="87"/>
      <c r="E214" s="87"/>
      <c r="F214" s="87"/>
      <c r="G214" s="88"/>
      <c r="H214" s="158"/>
      <c r="I214" s="87"/>
      <c r="J214" s="87"/>
      <c r="K214" s="87"/>
      <c r="L214" s="87"/>
      <c r="M214" s="87"/>
      <c r="N214" s="87"/>
      <c r="O214" s="87"/>
      <c r="P214" s="87"/>
      <c r="Q214" s="87"/>
      <c r="R214" s="88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spans="1:64" ht="14.25" customHeight="1" x14ac:dyDescent="0.3">
      <c r="A215" s="86"/>
      <c r="B215" s="87"/>
      <c r="C215" s="86"/>
      <c r="D215" s="87"/>
      <c r="E215" s="87"/>
      <c r="F215" s="87"/>
      <c r="G215" s="88"/>
      <c r="H215" s="158"/>
      <c r="I215" s="87"/>
      <c r="J215" s="87"/>
      <c r="K215" s="87"/>
      <c r="L215" s="87"/>
      <c r="M215" s="87"/>
      <c r="N215" s="87"/>
      <c r="O215" s="87"/>
      <c r="P215" s="87"/>
      <c r="Q215" s="87"/>
      <c r="R215" s="88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spans="1:64" ht="14.25" customHeight="1" x14ac:dyDescent="0.3">
      <c r="A216" s="86"/>
      <c r="B216" s="87"/>
      <c r="C216" s="86"/>
      <c r="D216" s="87"/>
      <c r="E216" s="87"/>
      <c r="F216" s="87"/>
      <c r="G216" s="88"/>
      <c r="H216" s="158"/>
      <c r="I216" s="87"/>
      <c r="J216" s="87"/>
      <c r="K216" s="87"/>
      <c r="L216" s="87"/>
      <c r="M216" s="87"/>
      <c r="N216" s="87"/>
      <c r="O216" s="87"/>
      <c r="P216" s="87"/>
      <c r="Q216" s="87"/>
      <c r="R216" s="88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spans="1:64" ht="14.25" customHeight="1" x14ac:dyDescent="0.3">
      <c r="A217" s="86"/>
      <c r="B217" s="87"/>
      <c r="C217" s="86"/>
      <c r="D217" s="87"/>
      <c r="E217" s="87"/>
      <c r="F217" s="87"/>
      <c r="G217" s="88"/>
      <c r="H217" s="158"/>
      <c r="I217" s="87"/>
      <c r="J217" s="87"/>
      <c r="K217" s="87"/>
      <c r="L217" s="87"/>
      <c r="M217" s="87"/>
      <c r="N217" s="87"/>
      <c r="O217" s="87"/>
      <c r="P217" s="87"/>
      <c r="Q217" s="87"/>
      <c r="R217" s="88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spans="1:64" ht="14.25" customHeight="1" x14ac:dyDescent="0.3">
      <c r="A218" s="86"/>
      <c r="B218" s="87"/>
      <c r="C218" s="86"/>
      <c r="D218" s="87"/>
      <c r="E218" s="87"/>
      <c r="F218" s="87"/>
      <c r="G218" s="88"/>
      <c r="H218" s="158"/>
      <c r="I218" s="87"/>
      <c r="J218" s="87"/>
      <c r="K218" s="87"/>
      <c r="L218" s="87"/>
      <c r="M218" s="87"/>
      <c r="N218" s="87"/>
      <c r="O218" s="87"/>
      <c r="P218" s="87"/>
      <c r="Q218" s="87"/>
      <c r="R218" s="88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spans="1:64" ht="14.25" customHeight="1" x14ac:dyDescent="0.3">
      <c r="A219" s="86"/>
      <c r="B219" s="87"/>
      <c r="C219" s="86"/>
      <c r="D219" s="87"/>
      <c r="E219" s="87"/>
      <c r="F219" s="87"/>
      <c r="G219" s="88"/>
      <c r="H219" s="158"/>
      <c r="I219" s="87"/>
      <c r="J219" s="87"/>
      <c r="K219" s="87"/>
      <c r="L219" s="87"/>
      <c r="M219" s="87"/>
      <c r="N219" s="87"/>
      <c r="O219" s="87"/>
      <c r="P219" s="87"/>
      <c r="Q219" s="87"/>
      <c r="R219" s="88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spans="1:64" ht="14.25" customHeight="1" x14ac:dyDescent="0.3">
      <c r="A220" s="86"/>
      <c r="B220" s="87"/>
      <c r="C220" s="86"/>
      <c r="D220" s="87"/>
      <c r="E220" s="87"/>
      <c r="F220" s="87"/>
      <c r="G220" s="88"/>
      <c r="H220" s="158"/>
      <c r="I220" s="87"/>
      <c r="J220" s="87"/>
      <c r="K220" s="87"/>
      <c r="L220" s="87"/>
      <c r="M220" s="87"/>
      <c r="N220" s="87"/>
      <c r="O220" s="87"/>
      <c r="P220" s="87"/>
      <c r="Q220" s="87"/>
      <c r="R220" s="88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spans="1:64" ht="14.25" customHeight="1" x14ac:dyDescent="0.3">
      <c r="A221" s="86"/>
      <c r="B221" s="87"/>
      <c r="C221" s="86"/>
      <c r="D221" s="87"/>
      <c r="E221" s="87"/>
      <c r="F221" s="87"/>
      <c r="G221" s="88"/>
      <c r="H221" s="158"/>
      <c r="I221" s="87"/>
      <c r="J221" s="87"/>
      <c r="K221" s="87"/>
      <c r="L221" s="87"/>
      <c r="M221" s="87"/>
      <c r="N221" s="87"/>
      <c r="O221" s="87"/>
      <c r="P221" s="87"/>
      <c r="Q221" s="87"/>
      <c r="R221" s="88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spans="1:64" ht="14.25" customHeight="1" x14ac:dyDescent="0.3">
      <c r="A222" s="86"/>
      <c r="B222" s="87"/>
      <c r="C222" s="86"/>
      <c r="D222" s="87"/>
      <c r="E222" s="87"/>
      <c r="F222" s="87"/>
      <c r="G222" s="88"/>
      <c r="H222" s="158"/>
      <c r="I222" s="87"/>
      <c r="J222" s="87"/>
      <c r="K222" s="87"/>
      <c r="L222" s="87"/>
      <c r="M222" s="87"/>
      <c r="N222" s="87"/>
      <c r="O222" s="87"/>
      <c r="P222" s="87"/>
      <c r="Q222" s="87"/>
      <c r="R222" s="88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spans="1:64" ht="14.25" customHeight="1" x14ac:dyDescent="0.3">
      <c r="A223" s="86"/>
      <c r="B223" s="87"/>
      <c r="C223" s="86"/>
      <c r="D223" s="87"/>
      <c r="E223" s="87"/>
      <c r="F223" s="87"/>
      <c r="G223" s="88"/>
      <c r="H223" s="158"/>
      <c r="I223" s="87"/>
      <c r="J223" s="87"/>
      <c r="K223" s="87"/>
      <c r="L223" s="87"/>
      <c r="M223" s="87"/>
      <c r="N223" s="87"/>
      <c r="O223" s="87"/>
      <c r="P223" s="87"/>
      <c r="Q223" s="87"/>
      <c r="R223" s="88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spans="1:64" ht="14.25" customHeight="1" x14ac:dyDescent="0.3">
      <c r="A224" s="86"/>
      <c r="B224" s="87"/>
      <c r="C224" s="86"/>
      <c r="D224" s="87"/>
      <c r="E224" s="87"/>
      <c r="F224" s="87"/>
      <c r="G224" s="88"/>
      <c r="H224" s="158"/>
      <c r="I224" s="87"/>
      <c r="J224" s="87"/>
      <c r="K224" s="87"/>
      <c r="L224" s="87"/>
      <c r="M224" s="87"/>
      <c r="N224" s="87"/>
      <c r="O224" s="87"/>
      <c r="P224" s="87"/>
      <c r="Q224" s="87"/>
      <c r="R224" s="88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spans="1:64" ht="14.25" customHeight="1" x14ac:dyDescent="0.3">
      <c r="A225" s="86"/>
      <c r="B225" s="87"/>
      <c r="C225" s="86"/>
      <c r="D225" s="87"/>
      <c r="E225" s="87"/>
      <c r="F225" s="87"/>
      <c r="G225" s="88"/>
      <c r="H225" s="158"/>
      <c r="I225" s="87"/>
      <c r="J225" s="87"/>
      <c r="K225" s="87"/>
      <c r="L225" s="87"/>
      <c r="M225" s="87"/>
      <c r="N225" s="87"/>
      <c r="O225" s="87"/>
      <c r="P225" s="87"/>
      <c r="Q225" s="87"/>
      <c r="R225" s="88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spans="1:64" ht="14.25" customHeight="1" x14ac:dyDescent="0.3">
      <c r="A226" s="86"/>
      <c r="B226" s="87"/>
      <c r="C226" s="86"/>
      <c r="D226" s="87"/>
      <c r="E226" s="87"/>
      <c r="F226" s="87"/>
      <c r="G226" s="88"/>
      <c r="H226" s="158"/>
      <c r="I226" s="87"/>
      <c r="J226" s="87"/>
      <c r="K226" s="87"/>
      <c r="L226" s="87"/>
      <c r="M226" s="87"/>
      <c r="N226" s="87"/>
      <c r="O226" s="87"/>
      <c r="P226" s="87"/>
      <c r="Q226" s="87"/>
      <c r="R226" s="88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spans="1:64" ht="14.25" customHeight="1" x14ac:dyDescent="0.3">
      <c r="A227" s="86"/>
      <c r="B227" s="87"/>
      <c r="C227" s="86"/>
      <c r="D227" s="87"/>
      <c r="E227" s="87"/>
      <c r="F227" s="87"/>
      <c r="G227" s="88"/>
      <c r="H227" s="158"/>
      <c r="I227" s="87"/>
      <c r="J227" s="87"/>
      <c r="K227" s="87"/>
      <c r="L227" s="87"/>
      <c r="M227" s="87"/>
      <c r="N227" s="87"/>
      <c r="O227" s="87"/>
      <c r="P227" s="87"/>
      <c r="Q227" s="87"/>
      <c r="R227" s="88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spans="1:64" ht="14.25" customHeight="1" x14ac:dyDescent="0.3">
      <c r="A228" s="86"/>
      <c r="B228" s="87"/>
      <c r="C228" s="86"/>
      <c r="D228" s="87"/>
      <c r="E228" s="87"/>
      <c r="F228" s="87"/>
      <c r="G228" s="88"/>
      <c r="H228" s="158"/>
      <c r="I228" s="87"/>
      <c r="J228" s="87"/>
      <c r="K228" s="87"/>
      <c r="L228" s="87"/>
      <c r="M228" s="87"/>
      <c r="N228" s="87"/>
      <c r="O228" s="87"/>
      <c r="P228" s="87"/>
      <c r="Q228" s="87"/>
      <c r="R228" s="88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spans="1:64" ht="14.25" customHeight="1" x14ac:dyDescent="0.3">
      <c r="A229" s="86"/>
      <c r="B229" s="87"/>
      <c r="C229" s="86"/>
      <c r="D229" s="87"/>
      <c r="E229" s="87"/>
      <c r="F229" s="87"/>
      <c r="G229" s="88"/>
      <c r="H229" s="158"/>
      <c r="I229" s="87"/>
      <c r="J229" s="87"/>
      <c r="K229" s="87"/>
      <c r="L229" s="87"/>
      <c r="M229" s="87"/>
      <c r="N229" s="87"/>
      <c r="O229" s="87"/>
      <c r="P229" s="87"/>
      <c r="Q229" s="87"/>
      <c r="R229" s="88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spans="1:64" ht="14.25" customHeight="1" x14ac:dyDescent="0.3">
      <c r="A230" s="86"/>
      <c r="B230" s="87"/>
      <c r="C230" s="86"/>
      <c r="D230" s="87"/>
      <c r="E230" s="87"/>
      <c r="F230" s="87"/>
      <c r="G230" s="88"/>
      <c r="H230" s="158"/>
      <c r="I230" s="87"/>
      <c r="J230" s="87"/>
      <c r="K230" s="87"/>
      <c r="L230" s="87"/>
      <c r="M230" s="87"/>
      <c r="N230" s="87"/>
      <c r="O230" s="87"/>
      <c r="P230" s="87"/>
      <c r="Q230" s="87"/>
      <c r="R230" s="88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spans="1:64" ht="14.25" customHeight="1" x14ac:dyDescent="0.3">
      <c r="A231" s="86"/>
      <c r="B231" s="87"/>
      <c r="C231" s="86"/>
      <c r="D231" s="87"/>
      <c r="E231" s="87"/>
      <c r="F231" s="87"/>
      <c r="G231" s="88"/>
      <c r="H231" s="158"/>
      <c r="I231" s="87"/>
      <c r="J231" s="87"/>
      <c r="K231" s="87"/>
      <c r="L231" s="87"/>
      <c r="M231" s="87"/>
      <c r="N231" s="87"/>
      <c r="O231" s="87"/>
      <c r="P231" s="87"/>
      <c r="Q231" s="87"/>
      <c r="R231" s="88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spans="1:64" ht="14.25" customHeight="1" x14ac:dyDescent="0.3">
      <c r="A232" s="86"/>
      <c r="B232" s="87"/>
      <c r="C232" s="86"/>
      <c r="D232" s="87"/>
      <c r="E232" s="87"/>
      <c r="F232" s="87"/>
      <c r="G232" s="88"/>
      <c r="H232" s="158"/>
      <c r="I232" s="87"/>
      <c r="J232" s="87"/>
      <c r="K232" s="87"/>
      <c r="L232" s="87"/>
      <c r="M232" s="87"/>
      <c r="N232" s="87"/>
      <c r="O232" s="87"/>
      <c r="P232" s="87"/>
      <c r="Q232" s="87"/>
      <c r="R232" s="88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spans="1:64" ht="14.25" customHeight="1" x14ac:dyDescent="0.3">
      <c r="A233" s="86"/>
      <c r="B233" s="87"/>
      <c r="C233" s="86"/>
      <c r="D233" s="87"/>
      <c r="E233" s="87"/>
      <c r="F233" s="87"/>
      <c r="G233" s="88"/>
      <c r="H233" s="158"/>
      <c r="I233" s="87"/>
      <c r="J233" s="87"/>
      <c r="K233" s="87"/>
      <c r="L233" s="87"/>
      <c r="M233" s="87"/>
      <c r="N233" s="87"/>
      <c r="O233" s="87"/>
      <c r="P233" s="87"/>
      <c r="Q233" s="87"/>
      <c r="R233" s="88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spans="1:64" ht="14.25" customHeight="1" x14ac:dyDescent="0.3">
      <c r="A234" s="86"/>
      <c r="B234" s="87"/>
      <c r="C234" s="86"/>
      <c r="D234" s="87"/>
      <c r="E234" s="87"/>
      <c r="F234" s="87"/>
      <c r="G234" s="88"/>
      <c r="H234" s="158"/>
      <c r="I234" s="87"/>
      <c r="J234" s="87"/>
      <c r="K234" s="87"/>
      <c r="L234" s="87"/>
      <c r="M234" s="87"/>
      <c r="N234" s="87"/>
      <c r="O234" s="87"/>
      <c r="P234" s="87"/>
      <c r="Q234" s="87"/>
      <c r="R234" s="88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spans="1:64" ht="14.25" customHeight="1" x14ac:dyDescent="0.3">
      <c r="A235" s="86"/>
      <c r="B235" s="87"/>
      <c r="C235" s="86"/>
      <c r="D235" s="87"/>
      <c r="E235" s="87"/>
      <c r="F235" s="87"/>
      <c r="G235" s="88"/>
      <c r="H235" s="158"/>
      <c r="I235" s="87"/>
      <c r="J235" s="87"/>
      <c r="K235" s="87"/>
      <c r="L235" s="87"/>
      <c r="M235" s="87"/>
      <c r="N235" s="87"/>
      <c r="O235" s="87"/>
      <c r="P235" s="87"/>
      <c r="Q235" s="87"/>
      <c r="R235" s="88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spans="1:64" ht="14.25" customHeight="1" x14ac:dyDescent="0.3">
      <c r="A236" s="86"/>
      <c r="B236" s="87"/>
      <c r="C236" s="86"/>
      <c r="D236" s="87"/>
      <c r="E236" s="87"/>
      <c r="F236" s="87"/>
      <c r="G236" s="88"/>
      <c r="H236" s="158"/>
      <c r="I236" s="87"/>
      <c r="J236" s="87"/>
      <c r="K236" s="87"/>
      <c r="L236" s="87"/>
      <c r="M236" s="87"/>
      <c r="N236" s="87"/>
      <c r="O236" s="87"/>
      <c r="P236" s="87"/>
      <c r="Q236" s="87"/>
      <c r="R236" s="88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spans="1:64" ht="14.25" customHeight="1" x14ac:dyDescent="0.3">
      <c r="A237" s="86"/>
      <c r="B237" s="87"/>
      <c r="C237" s="86"/>
      <c r="D237" s="87"/>
      <c r="E237" s="87"/>
      <c r="F237" s="87"/>
      <c r="G237" s="88"/>
      <c r="H237" s="158"/>
      <c r="I237" s="87"/>
      <c r="J237" s="87"/>
      <c r="K237" s="87"/>
      <c r="L237" s="87"/>
      <c r="M237" s="87"/>
      <c r="N237" s="87"/>
      <c r="O237" s="87"/>
      <c r="P237" s="87"/>
      <c r="Q237" s="87"/>
      <c r="R237" s="88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spans="1:64" ht="14.25" customHeight="1" x14ac:dyDescent="0.3">
      <c r="A238" s="86"/>
      <c r="B238" s="87"/>
      <c r="C238" s="86"/>
      <c r="D238" s="87"/>
      <c r="E238" s="87"/>
      <c r="F238" s="87"/>
      <c r="G238" s="88"/>
      <c r="H238" s="158"/>
      <c r="I238" s="87"/>
      <c r="J238" s="87"/>
      <c r="K238" s="87"/>
      <c r="L238" s="87"/>
      <c r="M238" s="87"/>
      <c r="N238" s="87"/>
      <c r="O238" s="87"/>
      <c r="P238" s="87"/>
      <c r="Q238" s="87"/>
      <c r="R238" s="88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spans="1:64" ht="14.25" customHeight="1" x14ac:dyDescent="0.3">
      <c r="A239" s="86"/>
      <c r="B239" s="87"/>
      <c r="C239" s="86"/>
      <c r="D239" s="87"/>
      <c r="E239" s="87"/>
      <c r="F239" s="87"/>
      <c r="G239" s="88"/>
      <c r="H239" s="158"/>
      <c r="I239" s="87"/>
      <c r="J239" s="87"/>
      <c r="K239" s="87"/>
      <c r="L239" s="87"/>
      <c r="M239" s="87"/>
      <c r="N239" s="87"/>
      <c r="O239" s="87"/>
      <c r="P239" s="87"/>
      <c r="Q239" s="87"/>
      <c r="R239" s="88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spans="1:64" ht="14.25" customHeight="1" x14ac:dyDescent="0.3">
      <c r="A240" s="86"/>
      <c r="B240" s="87"/>
      <c r="C240" s="86"/>
      <c r="D240" s="87"/>
      <c r="E240" s="87"/>
      <c r="F240" s="87"/>
      <c r="G240" s="88"/>
      <c r="H240" s="158"/>
      <c r="I240" s="87"/>
      <c r="J240" s="87"/>
      <c r="K240" s="87"/>
      <c r="L240" s="87"/>
      <c r="M240" s="87"/>
      <c r="N240" s="87"/>
      <c r="O240" s="87"/>
      <c r="P240" s="87"/>
      <c r="Q240" s="87"/>
      <c r="R240" s="88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spans="1:64" ht="14.25" customHeight="1" x14ac:dyDescent="0.3">
      <c r="A241" s="86"/>
      <c r="B241" s="87"/>
      <c r="C241" s="86"/>
      <c r="D241" s="87"/>
      <c r="E241" s="87"/>
      <c r="F241" s="87"/>
      <c r="G241" s="88"/>
      <c r="H241" s="158"/>
      <c r="I241" s="87"/>
      <c r="J241" s="87"/>
      <c r="K241" s="87"/>
      <c r="L241" s="87"/>
      <c r="M241" s="87"/>
      <c r="N241" s="87"/>
      <c r="O241" s="87"/>
      <c r="P241" s="87"/>
      <c r="Q241" s="87"/>
      <c r="R241" s="88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spans="1:64" ht="14.25" customHeight="1" x14ac:dyDescent="0.3">
      <c r="A242" s="86"/>
      <c r="B242" s="87"/>
      <c r="C242" s="86"/>
      <c r="D242" s="87"/>
      <c r="E242" s="87"/>
      <c r="F242" s="87"/>
      <c r="G242" s="88"/>
      <c r="H242" s="158"/>
      <c r="I242" s="87"/>
      <c r="J242" s="87"/>
      <c r="K242" s="87"/>
      <c r="L242" s="87"/>
      <c r="M242" s="87"/>
      <c r="N242" s="87"/>
      <c r="O242" s="87"/>
      <c r="P242" s="87"/>
      <c r="Q242" s="87"/>
      <c r="R242" s="88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spans="1:64" ht="14.25" customHeight="1" x14ac:dyDescent="0.3">
      <c r="A243" s="86"/>
      <c r="B243" s="87"/>
      <c r="C243" s="86"/>
      <c r="D243" s="87"/>
      <c r="E243" s="87"/>
      <c r="F243" s="87"/>
      <c r="G243" s="88"/>
      <c r="H243" s="158"/>
      <c r="I243" s="87"/>
      <c r="J243" s="87"/>
      <c r="K243" s="87"/>
      <c r="L243" s="87"/>
      <c r="M243" s="87"/>
      <c r="N243" s="87"/>
      <c r="O243" s="87"/>
      <c r="P243" s="87"/>
      <c r="Q243" s="87"/>
      <c r="R243" s="88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spans="1:64" ht="14.25" customHeight="1" x14ac:dyDescent="0.3">
      <c r="A244" s="86"/>
      <c r="B244" s="87"/>
      <c r="C244" s="86"/>
      <c r="D244" s="87"/>
      <c r="E244" s="87"/>
      <c r="F244" s="87"/>
      <c r="G244" s="88"/>
      <c r="H244" s="158"/>
      <c r="I244" s="87"/>
      <c r="J244" s="87"/>
      <c r="K244" s="87"/>
      <c r="L244" s="87"/>
      <c r="M244" s="87"/>
      <c r="N244" s="87"/>
      <c r="O244" s="87"/>
      <c r="P244" s="87"/>
      <c r="Q244" s="87"/>
      <c r="R244" s="88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spans="1:64" ht="14.25" customHeight="1" x14ac:dyDescent="0.3">
      <c r="A245" s="86"/>
      <c r="B245" s="87"/>
      <c r="C245" s="86"/>
      <c r="D245" s="87"/>
      <c r="E245" s="87"/>
      <c r="F245" s="87"/>
      <c r="G245" s="88"/>
      <c r="H245" s="158"/>
      <c r="I245" s="87"/>
      <c r="J245" s="87"/>
      <c r="K245" s="87"/>
      <c r="L245" s="87"/>
      <c r="M245" s="87"/>
      <c r="N245" s="87"/>
      <c r="O245" s="87"/>
      <c r="P245" s="87"/>
      <c r="Q245" s="87"/>
      <c r="R245" s="88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spans="1:64" ht="14.25" customHeight="1" x14ac:dyDescent="0.3">
      <c r="A246" s="86"/>
      <c r="B246" s="87"/>
      <c r="C246" s="86"/>
      <c r="D246" s="87"/>
      <c r="E246" s="87"/>
      <c r="F246" s="87"/>
      <c r="G246" s="88"/>
      <c r="H246" s="158"/>
      <c r="I246" s="87"/>
      <c r="J246" s="87"/>
      <c r="K246" s="87"/>
      <c r="L246" s="87"/>
      <c r="M246" s="87"/>
      <c r="N246" s="87"/>
      <c r="O246" s="87"/>
      <c r="P246" s="87"/>
      <c r="Q246" s="87"/>
      <c r="R246" s="88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spans="1:64" ht="14.25" customHeight="1" x14ac:dyDescent="0.3">
      <c r="A247" s="86"/>
      <c r="B247" s="87"/>
      <c r="C247" s="86"/>
      <c r="D247" s="87"/>
      <c r="E247" s="87"/>
      <c r="F247" s="87"/>
      <c r="G247" s="88"/>
      <c r="H247" s="158"/>
      <c r="I247" s="87"/>
      <c r="J247" s="87"/>
      <c r="K247" s="87"/>
      <c r="L247" s="87"/>
      <c r="M247" s="87"/>
      <c r="N247" s="87"/>
      <c r="O247" s="87"/>
      <c r="P247" s="87"/>
      <c r="Q247" s="87"/>
      <c r="R247" s="88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spans="1:64" ht="14.25" customHeight="1" x14ac:dyDescent="0.3">
      <c r="A248" s="86"/>
      <c r="B248" s="87"/>
      <c r="C248" s="86"/>
      <c r="D248" s="87"/>
      <c r="E248" s="87"/>
      <c r="F248" s="87"/>
      <c r="G248" s="88"/>
      <c r="H248" s="158"/>
      <c r="I248" s="87"/>
      <c r="J248" s="87"/>
      <c r="K248" s="87"/>
      <c r="L248" s="87"/>
      <c r="M248" s="87"/>
      <c r="N248" s="87"/>
      <c r="O248" s="87"/>
      <c r="P248" s="87"/>
      <c r="Q248" s="87"/>
      <c r="R248" s="88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spans="1:64" ht="14.25" customHeight="1" x14ac:dyDescent="0.3">
      <c r="A249" s="86"/>
      <c r="B249" s="87"/>
      <c r="C249" s="86"/>
      <c r="D249" s="87"/>
      <c r="E249" s="87"/>
      <c r="F249" s="87"/>
      <c r="G249" s="88"/>
      <c r="H249" s="158"/>
      <c r="I249" s="87"/>
      <c r="J249" s="87"/>
      <c r="K249" s="87"/>
      <c r="L249" s="87"/>
      <c r="M249" s="87"/>
      <c r="N249" s="87"/>
      <c r="O249" s="87"/>
      <c r="P249" s="87"/>
      <c r="Q249" s="87"/>
      <c r="R249" s="88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spans="1:64" ht="14.25" customHeight="1" x14ac:dyDescent="0.3">
      <c r="A250" s="86"/>
      <c r="B250" s="87"/>
      <c r="C250" s="86"/>
      <c r="D250" s="87"/>
      <c r="E250" s="87"/>
      <c r="F250" s="87"/>
      <c r="G250" s="88"/>
      <c r="H250" s="158"/>
      <c r="I250" s="87"/>
      <c r="J250" s="87"/>
      <c r="K250" s="87"/>
      <c r="L250" s="87"/>
      <c r="M250" s="87"/>
      <c r="N250" s="87"/>
      <c r="O250" s="87"/>
      <c r="P250" s="87"/>
      <c r="Q250" s="87"/>
      <c r="R250" s="88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spans="1:64" ht="14.25" customHeight="1" x14ac:dyDescent="0.3">
      <c r="A251" s="86"/>
      <c r="B251" s="87"/>
      <c r="C251" s="86"/>
      <c r="D251" s="87"/>
      <c r="E251" s="87"/>
      <c r="F251" s="87"/>
      <c r="G251" s="88"/>
      <c r="H251" s="158"/>
      <c r="I251" s="87"/>
      <c r="J251" s="87"/>
      <c r="K251" s="87"/>
      <c r="L251" s="87"/>
      <c r="M251" s="87"/>
      <c r="N251" s="87"/>
      <c r="O251" s="87"/>
      <c r="P251" s="87"/>
      <c r="Q251" s="87"/>
      <c r="R251" s="88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spans="1:64" ht="14.25" customHeight="1" x14ac:dyDescent="0.3">
      <c r="A252" s="86"/>
      <c r="B252" s="87"/>
      <c r="C252" s="86"/>
      <c r="D252" s="87"/>
      <c r="E252" s="87"/>
      <c r="F252" s="87"/>
      <c r="G252" s="88"/>
      <c r="H252" s="158"/>
      <c r="I252" s="87"/>
      <c r="J252" s="87"/>
      <c r="K252" s="87"/>
      <c r="L252" s="87"/>
      <c r="M252" s="87"/>
      <c r="N252" s="87"/>
      <c r="O252" s="87"/>
      <c r="P252" s="87"/>
      <c r="Q252" s="87"/>
      <c r="R252" s="88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spans="1:64" ht="14.25" customHeight="1" x14ac:dyDescent="0.3">
      <c r="A253" s="86"/>
      <c r="B253" s="87"/>
      <c r="C253" s="86"/>
      <c r="D253" s="87"/>
      <c r="E253" s="87"/>
      <c r="F253" s="87"/>
      <c r="G253" s="88"/>
      <c r="H253" s="158"/>
      <c r="I253" s="87"/>
      <c r="J253" s="87"/>
      <c r="K253" s="87"/>
      <c r="L253" s="87"/>
      <c r="M253" s="87"/>
      <c r="N253" s="87"/>
      <c r="O253" s="87"/>
      <c r="P253" s="87"/>
      <c r="Q253" s="87"/>
      <c r="R253" s="88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spans="1:64" ht="14.25" customHeight="1" x14ac:dyDescent="0.3">
      <c r="A254" s="86"/>
      <c r="B254" s="87"/>
      <c r="C254" s="86"/>
      <c r="D254" s="87"/>
      <c r="E254" s="87"/>
      <c r="F254" s="87"/>
      <c r="G254" s="88"/>
      <c r="H254" s="158"/>
      <c r="I254" s="87"/>
      <c r="J254" s="87"/>
      <c r="K254" s="87"/>
      <c r="L254" s="87"/>
      <c r="M254" s="87"/>
      <c r="N254" s="87"/>
      <c r="O254" s="87"/>
      <c r="P254" s="87"/>
      <c r="Q254" s="87"/>
      <c r="R254" s="88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spans="1:64" ht="14.25" customHeight="1" x14ac:dyDescent="0.3">
      <c r="A255" s="86"/>
      <c r="B255" s="87"/>
      <c r="C255" s="86"/>
      <c r="D255" s="87"/>
      <c r="E255" s="87"/>
      <c r="F255" s="87"/>
      <c r="G255" s="88"/>
      <c r="H255" s="158"/>
      <c r="I255" s="87"/>
      <c r="J255" s="87"/>
      <c r="K255" s="87"/>
      <c r="L255" s="87"/>
      <c r="M255" s="87"/>
      <c r="N255" s="87"/>
      <c r="O255" s="87"/>
      <c r="P255" s="87"/>
      <c r="Q255" s="87"/>
      <c r="R255" s="88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spans="1:64" ht="14.25" customHeight="1" x14ac:dyDescent="0.3">
      <c r="A256" s="86"/>
      <c r="B256" s="87"/>
      <c r="C256" s="86"/>
      <c r="D256" s="87"/>
      <c r="E256" s="87"/>
      <c r="F256" s="87"/>
      <c r="G256" s="88"/>
      <c r="H256" s="158"/>
      <c r="I256" s="87"/>
      <c r="J256" s="87"/>
      <c r="K256" s="87"/>
      <c r="L256" s="87"/>
      <c r="M256" s="87"/>
      <c r="N256" s="87"/>
      <c r="O256" s="87"/>
      <c r="P256" s="87"/>
      <c r="Q256" s="87"/>
      <c r="R256" s="88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spans="1:64" ht="14.25" customHeight="1" x14ac:dyDescent="0.3">
      <c r="A257" s="86"/>
      <c r="B257" s="87"/>
      <c r="C257" s="86"/>
      <c r="D257" s="87"/>
      <c r="E257" s="87"/>
      <c r="F257" s="87"/>
      <c r="G257" s="88"/>
      <c r="H257" s="158"/>
      <c r="I257" s="87"/>
      <c r="J257" s="87"/>
      <c r="K257" s="87"/>
      <c r="L257" s="87"/>
      <c r="M257" s="87"/>
      <c r="N257" s="87"/>
      <c r="O257" s="87"/>
      <c r="P257" s="87"/>
      <c r="Q257" s="87"/>
      <c r="R257" s="88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spans="1:64" ht="14.25" customHeight="1" x14ac:dyDescent="0.3">
      <c r="A258" s="86"/>
      <c r="B258" s="87"/>
      <c r="C258" s="86"/>
      <c r="D258" s="87"/>
      <c r="E258" s="87"/>
      <c r="F258" s="87"/>
      <c r="G258" s="88"/>
      <c r="H258" s="158"/>
      <c r="I258" s="87"/>
      <c r="J258" s="87"/>
      <c r="K258" s="87"/>
      <c r="L258" s="87"/>
      <c r="M258" s="87"/>
      <c r="N258" s="87"/>
      <c r="O258" s="87"/>
      <c r="P258" s="87"/>
      <c r="Q258" s="87"/>
      <c r="R258" s="88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spans="1:64" ht="14.25" customHeight="1" x14ac:dyDescent="0.3">
      <c r="A259" s="86"/>
      <c r="B259" s="87"/>
      <c r="C259" s="86"/>
      <c r="D259" s="87"/>
      <c r="E259" s="87"/>
      <c r="F259" s="87"/>
      <c r="G259" s="88"/>
      <c r="H259" s="158"/>
      <c r="I259" s="87"/>
      <c r="J259" s="87"/>
      <c r="K259" s="87"/>
      <c r="L259" s="87"/>
      <c r="M259" s="87"/>
      <c r="N259" s="87"/>
      <c r="O259" s="87"/>
      <c r="P259" s="87"/>
      <c r="Q259" s="87"/>
      <c r="R259" s="88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spans="1:64" ht="14.25" customHeight="1" x14ac:dyDescent="0.3">
      <c r="A260" s="86"/>
      <c r="B260" s="87"/>
      <c r="C260" s="86"/>
      <c r="D260" s="87"/>
      <c r="E260" s="87"/>
      <c r="F260" s="87"/>
      <c r="G260" s="88"/>
      <c r="H260" s="158"/>
      <c r="I260" s="87"/>
      <c r="J260" s="87"/>
      <c r="K260" s="87"/>
      <c r="L260" s="87"/>
      <c r="M260" s="87"/>
      <c r="N260" s="87"/>
      <c r="O260" s="87"/>
      <c r="P260" s="87"/>
      <c r="Q260" s="87"/>
      <c r="R260" s="88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spans="1:64" ht="14.25" customHeight="1" x14ac:dyDescent="0.3">
      <c r="A261" s="86"/>
      <c r="B261" s="87"/>
      <c r="C261" s="86"/>
      <c r="D261" s="87"/>
      <c r="E261" s="87"/>
      <c r="F261" s="87"/>
      <c r="G261" s="88"/>
      <c r="H261" s="158"/>
      <c r="I261" s="87"/>
      <c r="J261" s="87"/>
      <c r="K261" s="87"/>
      <c r="L261" s="87"/>
      <c r="M261" s="87"/>
      <c r="N261" s="87"/>
      <c r="O261" s="87"/>
      <c r="P261" s="87"/>
      <c r="Q261" s="87"/>
      <c r="R261" s="88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spans="1:64" ht="15.75" customHeight="1" x14ac:dyDescent="0.3"/>
    <row r="263" spans="1:64" ht="15.75" customHeight="1" x14ac:dyDescent="0.3"/>
    <row r="264" spans="1:64" ht="15.75" customHeight="1" x14ac:dyDescent="0.3"/>
    <row r="265" spans="1:64" ht="15.75" customHeight="1" x14ac:dyDescent="0.3"/>
    <row r="266" spans="1:64" ht="15.75" customHeight="1" x14ac:dyDescent="0.3"/>
    <row r="267" spans="1:64" ht="15.75" customHeight="1" x14ac:dyDescent="0.3"/>
    <row r="268" spans="1:64" ht="15.75" customHeight="1" x14ac:dyDescent="0.3"/>
    <row r="269" spans="1:64" ht="15.75" customHeight="1" x14ac:dyDescent="0.3"/>
    <row r="270" spans="1:64" ht="15.75" customHeight="1" x14ac:dyDescent="0.3"/>
    <row r="271" spans="1:64" ht="15.75" customHeight="1" x14ac:dyDescent="0.3"/>
    <row r="272" spans="1:64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7">
    <mergeCell ref="BJ11:BK12"/>
    <mergeCell ref="A11:A15"/>
    <mergeCell ref="B11:B15"/>
    <mergeCell ref="I11:R11"/>
    <mergeCell ref="S11:AQ11"/>
    <mergeCell ref="AR11:AR14"/>
    <mergeCell ref="AQ12:AQ14"/>
    <mergeCell ref="AQ59:AW59"/>
    <mergeCell ref="AQ60:AW60"/>
    <mergeCell ref="AQ61:AW61"/>
    <mergeCell ref="I1:O1"/>
    <mergeCell ref="AC1:AO1"/>
    <mergeCell ref="D60:E60"/>
    <mergeCell ref="O12:Q12"/>
    <mergeCell ref="R12:R14"/>
    <mergeCell ref="S12:V12"/>
    <mergeCell ref="W12:Z12"/>
    <mergeCell ref="AT11:AV12"/>
    <mergeCell ref="AX11:AZ12"/>
    <mergeCell ref="BB11:BD12"/>
    <mergeCell ref="BF11:BH12"/>
    <mergeCell ref="I12:K12"/>
    <mergeCell ref="L12:N12"/>
    <mergeCell ref="AA12:AD12"/>
    <mergeCell ref="AE12:AH12"/>
    <mergeCell ref="AI12:AK12"/>
    <mergeCell ref="AM12:AP12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Estiak Ahamed Sazid</cp:lastModifiedBy>
  <dcterms:modified xsi:type="dcterms:W3CDTF">2025-03-10T05:37:37Z</dcterms:modified>
</cp:coreProperties>
</file>