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MS-Spring2023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SEYoiLcWBO38vxyRRQ98I7mZkDucT+lJvRjWergbBw8="/>
    </ext>
  </extLst>
</workbook>
</file>

<file path=xl/sharedStrings.xml><?xml version="1.0" encoding="utf-8"?>
<sst xmlns="http://schemas.openxmlformats.org/spreadsheetml/2006/main" count="316" uniqueCount="115">
  <si>
    <t>Course Code</t>
  </si>
  <si>
    <t>CSE 103</t>
  </si>
  <si>
    <t xml:space="preserve">        CO-Question Matrix</t>
  </si>
  <si>
    <t>Mapping of Course Outcomes to Program Outcomes</t>
  </si>
  <si>
    <t>Course Title</t>
  </si>
  <si>
    <t>Discrete Mathematics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</si>
  <si>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</si>
  <si>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</si>
  <si>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</si>
  <si>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</si>
  <si>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</si>
  <si>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</si>
  <si>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</si>
  <si>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</si>
  <si>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</si>
  <si>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</si>
  <si>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</si>
  <si>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</si>
  <si>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</si>
  <si>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</si>
  <si>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</si>
  <si>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</si>
  <si>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</si>
  <si>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</si>
  <si>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</si>
  <si>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</si>
  <si>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</si>
  <si>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</si>
  <si>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</si>
  <si>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</si>
  <si>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</si>
  <si>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</si>
  <si>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</si>
  <si>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</si>
  <si>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</si>
  <si>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</si>
  <si>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</si>
  <si>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</si>
  <si>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</si>
  <si>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</si>
  <si>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</si>
  <si>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</si>
  <si>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</si>
  <si>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</si>
  <si>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</si>
  <si>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</si>
  <si>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 xml:space="preserve">PO Attainment 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</si>
  <si>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</si>
  <si>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</si>
  <si>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</si>
  <si>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</si>
  <si>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</si>
  <si>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</si>
  <si>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</si>
  <si>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</si>
  <si>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</si>
  <si>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</si>
  <si>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</si>
  <si>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</si>
  <si>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</si>
  <si>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</si>
  <si>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</si>
  <si>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Sourav Das &lt;R&gt;</t>
  </si>
  <si>
    <t>R</t>
  </si>
  <si>
    <t>Mahabobur Rahman Chowdhury &lt;R&gt;</t>
  </si>
  <si>
    <t>MD. Masru -Ul Islam &lt;R&gt;</t>
  </si>
  <si>
    <t>Bijeta Chowdhury &lt;R&gt;</t>
  </si>
  <si>
    <t>Mahadir Mohammad Chowdhury Fahim &lt;R&gt;</t>
  </si>
  <si>
    <t>Farhana Afsar &lt;R&gt;</t>
  </si>
  <si>
    <t>Rimbe Dey &lt;R&gt;</t>
  </si>
  <si>
    <t>Imtiaz Siddique Mahim &lt;R&gt;</t>
  </si>
  <si>
    <t>Minhaj Uddin Akif</t>
  </si>
  <si>
    <t>Srabon Dhar</t>
  </si>
  <si>
    <t>Tawhidul Islam</t>
  </si>
  <si>
    <t>Sayed Anwar Emon</t>
  </si>
  <si>
    <t>Md. Nurul Kabir</t>
  </si>
  <si>
    <t>Md. Ayman Khan Ahad</t>
  </si>
  <si>
    <t>Jaheda Ferdous Sammi</t>
  </si>
  <si>
    <t>Shatabdi Barua</t>
  </si>
  <si>
    <t>Agomoni Sen</t>
  </si>
  <si>
    <t>Srikanta Sen</t>
  </si>
  <si>
    <t>Muradul Islam</t>
  </si>
  <si>
    <t>Abdur Rashid Jabed</t>
  </si>
  <si>
    <t>Puja Mazumder</t>
  </si>
  <si>
    <t>Arnab Das</t>
  </si>
  <si>
    <t>Reaz Uddin</t>
  </si>
  <si>
    <t>Arnab Paul John</t>
  </si>
  <si>
    <t>Hilon Dhamai Tripura</t>
  </si>
  <si>
    <t>Snigdha Biswas</t>
  </si>
  <si>
    <t>Md. Saifur Rhaman</t>
  </si>
  <si>
    <t>Ifrat Jahan Riya</t>
  </si>
  <si>
    <t>Mohammad Baharain Habib</t>
  </si>
  <si>
    <t>Purna Chowdhury</t>
  </si>
  <si>
    <t>SOHANUR RAHMAN SOHAN</t>
  </si>
  <si>
    <t>Najifa Tafannum</t>
  </si>
  <si>
    <t>Israt Jahan Ramim</t>
  </si>
  <si>
    <t>Baizid Hasan</t>
  </si>
  <si>
    <t>Antu Das</t>
  </si>
  <si>
    <t>Md. Tarek Hossain</t>
  </si>
  <si>
    <t>Md. Rakib Hasan</t>
  </si>
  <si>
    <t>Mowmita Roy Nisha</t>
  </si>
  <si>
    <t>Hammy Haricha Himu</t>
  </si>
  <si>
    <t>Nur Alam Joy</t>
  </si>
  <si>
    <t>Mohammed Raihan</t>
  </si>
  <si>
    <t># Students Attempted CO</t>
  </si>
  <si>
    <t># Students Achieved CO</t>
  </si>
  <si>
    <t>% Students Achieved CO</t>
  </si>
  <si>
    <t>CSE 103 - Discrete Mathematics, Sec-B</t>
  </si>
  <si>
    <t>PO Attainment (%)</t>
  </si>
  <si>
    <t>No of Attempted Students</t>
  </si>
  <si>
    <t>No of Students Attained PO</t>
  </si>
  <si>
    <t>No of Students Weak Attained PO</t>
  </si>
  <si>
    <t>% Students Attained PO</t>
  </si>
  <si>
    <t>% Students Weak Attained PO</t>
  </si>
  <si>
    <t>% Not Attained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</si>
</sst>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Times New Roman"/>
    </font>
    <font>
      <b/>
      <i/>
      <sz val="11.0"/>
      <color theme="1"/>
      <name val="Calibri"/>
    </font>
    <font>
      <sz val="11.0"/>
      <color rgb="FFFF0000"/>
      <name val="Calibri"/>
    </font>
    <font>
      <sz val="11.0"/>
      <color rgb="FFFEF2CB"/>
      <name val="Calibri"/>
    </font>
    <font>
      <b/>
      <sz val="12.0"/>
      <color theme="1"/>
      <name val="Times New Roman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9" xfId="0" applyFont="1" applyNumberFormat="1"/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4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9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4" fillId="0" fontId="2" numFmtId="9" xfId="0" applyAlignment="1" applyBorder="1" applyFont="1" applyNumberFormat="1">
      <alignment horizontal="center" vertical="center"/>
    </xf>
    <xf borderId="4" fillId="0" fontId="2" numFmtId="1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9" xfId="0" applyAlignment="1" applyFont="1" applyNumberFormat="1">
      <alignment horizontal="left"/>
    </xf>
    <xf borderId="5" fillId="0" fontId="2" numFmtId="0" xfId="0" applyBorder="1" applyFont="1"/>
    <xf borderId="5" fillId="0" fontId="2" numFmtId="0" xfId="0" applyAlignment="1" applyBorder="1" applyFont="1">
      <alignment horizontal="center"/>
    </xf>
    <xf borderId="5" fillId="0" fontId="2" numFmtId="9" xfId="0" applyAlignment="1" applyBorder="1" applyFont="1" applyNumberFormat="1">
      <alignment horizontal="center"/>
    </xf>
    <xf borderId="4" fillId="0" fontId="2" numFmtId="9" xfId="0" applyBorder="1" applyFont="1" applyNumberFormat="1"/>
    <xf borderId="0" fillId="0" fontId="2" numFmtId="0" xfId="0" applyAlignment="1" applyFont="1">
      <alignment horizontal="center"/>
    </xf>
    <xf borderId="0" fillId="0" fontId="2" numFmtId="0" xfId="0" applyFont="1"/>
    <xf borderId="5" fillId="0" fontId="2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6" fillId="0" fontId="4" numFmtId="9" xfId="0" applyAlignment="1" applyBorder="1" applyFont="1" applyNumberForma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0" fillId="0" fontId="4" numFmtId="9" xfId="0" applyAlignment="1" applyFont="1" applyNumberFormat="1">
      <alignment horizontal="center" vertical="center"/>
    </xf>
    <xf borderId="6" fillId="0" fontId="5" numFmtId="0" xfId="0" applyAlignment="1" applyBorder="1" applyFont="1">
      <alignment horizontal="center" readingOrder="0" vertical="center"/>
    </xf>
    <xf borderId="9" fillId="0" fontId="3" numFmtId="0" xfId="0" applyBorder="1" applyFont="1"/>
    <xf borderId="6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4" fillId="0" fontId="1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 vertical="center"/>
    </xf>
    <xf borderId="13" fillId="0" fontId="3" numFmtId="0" xfId="0" applyBorder="1" applyFont="1"/>
    <xf borderId="4" fillId="0" fontId="1" numFmtId="0" xfId="0" applyAlignment="1" applyBorder="1" applyFont="1">
      <alignment horizontal="center"/>
    </xf>
    <xf borderId="4" fillId="2" fontId="7" numFmtId="0" xfId="0" applyAlignment="1" applyBorder="1" applyFill="1" applyFont="1">
      <alignment horizontal="center" vertical="center"/>
    </xf>
    <xf borderId="4" fillId="2" fontId="7" numFmtId="0" xfId="0" applyAlignment="1" applyBorder="1" applyFont="1">
      <alignment horizontal="center"/>
    </xf>
    <xf borderId="4" fillId="2" fontId="2" numFmtId="1" xfId="0" applyAlignment="1" applyBorder="1" applyFont="1" applyNumberFormat="1">
      <alignment horizontal="center" vertical="center"/>
    </xf>
    <xf borderId="14" fillId="2" fontId="2" numFmtId="2" xfId="0" applyAlignment="1" applyBorder="1" applyFont="1" applyNumberFormat="1">
      <alignment horizontal="center" vertical="center"/>
    </xf>
    <xf borderId="4" fillId="2" fontId="2" numFmtId="1" xfId="0" applyAlignment="1" applyBorder="1" applyFont="1" applyNumberFormat="1">
      <alignment horizontal="center" readingOrder="0" vertical="center"/>
    </xf>
    <xf borderId="4" fillId="2" fontId="1" numFmtId="1" xfId="0" applyAlignment="1" applyBorder="1" applyFont="1" applyNumberFormat="1">
      <alignment horizontal="center"/>
    </xf>
    <xf borderId="4" fillId="0" fontId="2" numFmtId="1" xfId="0" applyAlignment="1" applyBorder="1" applyFont="1" applyNumberFormat="1">
      <alignment horizontal="center" shrinkToFit="0" wrapText="1"/>
    </xf>
    <xf borderId="4" fillId="0" fontId="2" numFmtId="0" xfId="0" applyAlignment="1" applyBorder="1" applyFont="1">
      <alignment shrinkToFit="0" wrapText="1"/>
    </xf>
    <xf borderId="15" fillId="2" fontId="7" numFmtId="0" xfId="0" applyAlignment="1" applyBorder="1" applyFont="1">
      <alignment horizontal="center" vertical="center"/>
    </xf>
    <xf borderId="15" fillId="2" fontId="7" numFmtId="0" xfId="0" applyAlignment="1" applyBorder="1" applyFont="1">
      <alignment horizontal="center"/>
    </xf>
    <xf borderId="15" fillId="3" fontId="2" numFmtId="0" xfId="0" applyAlignment="1" applyBorder="1" applyFill="1" applyFont="1">
      <alignment horizontal="center"/>
    </xf>
    <xf borderId="4" fillId="4" fontId="2" numFmtId="0" xfId="0" applyAlignment="1" applyBorder="1" applyFill="1" applyFont="1">
      <alignment horizontal="center" vertical="center"/>
    </xf>
    <xf borderId="13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horizontal="center"/>
    </xf>
    <xf borderId="4" fillId="5" fontId="2" numFmtId="0" xfId="0" applyAlignment="1" applyBorder="1" applyFill="1" applyFont="1">
      <alignment horizontal="center" vertical="center"/>
    </xf>
    <xf borderId="4" fillId="6" fontId="2" numFmtId="0" xfId="0" applyAlignment="1" applyBorder="1" applyFill="1" applyFont="1">
      <alignment horizontal="center" vertical="center"/>
    </xf>
    <xf borderId="13" fillId="0" fontId="2" numFmtId="0" xfId="0" applyAlignment="1" applyBorder="1" applyFont="1">
      <alignment horizontal="center" shrinkToFit="0" vertical="center" wrapText="1"/>
    </xf>
    <xf borderId="16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4" fillId="6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/>
    </xf>
    <xf borderId="4" fillId="4" fontId="9" numFmtId="0" xfId="0" applyAlignment="1" applyBorder="1" applyFont="1">
      <alignment horizontal="center"/>
    </xf>
    <xf borderId="10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4" fillId="7" fontId="8" numFmtId="0" xfId="0" applyAlignment="1" applyBorder="1" applyFill="1" applyFont="1">
      <alignment horizontal="center"/>
    </xf>
    <xf borderId="4" fillId="7" fontId="2" numFmtId="0" xfId="0" applyAlignment="1" applyBorder="1" applyFont="1">
      <alignment horizontal="center" vertical="center"/>
    </xf>
    <xf borderId="4" fillId="7" fontId="2" numFmtId="1" xfId="0" applyAlignment="1" applyBorder="1" applyFont="1" applyNumberFormat="1">
      <alignment horizontal="center" shrinkToFit="0" wrapText="1"/>
    </xf>
    <xf borderId="4" fillId="7" fontId="2" numFmtId="0" xfId="0" applyAlignment="1" applyBorder="1" applyFont="1">
      <alignment shrinkToFit="0" wrapText="1"/>
    </xf>
    <xf borderId="4" fillId="0" fontId="2" numFmtId="12" xfId="0" applyAlignment="1" applyBorder="1" applyFont="1" applyNumberFormat="1">
      <alignment horizontal="center" shrinkToFit="0" wrapText="1"/>
    </xf>
    <xf borderId="1" fillId="0" fontId="2" numFmtId="9" xfId="0" applyAlignment="1" applyBorder="1" applyFont="1" applyNumberFormat="1">
      <alignment horizontal="left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6" fillId="0" fontId="5" numFmtId="9" xfId="0" applyAlignment="1" applyBorder="1" applyFont="1" applyNumberFormat="1">
      <alignment horizontal="center" vertical="center"/>
    </xf>
    <xf borderId="6" fillId="0" fontId="10" numFmtId="0" xfId="0" applyAlignment="1" applyBorder="1" applyFont="1">
      <alignment horizontal="center"/>
    </xf>
    <xf borderId="4" fillId="0" fontId="5" numFmtId="49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 readingOrder="0"/>
    </xf>
    <xf borderId="13" fillId="0" fontId="10" numFmtId="0" xfId="0" applyAlignment="1" applyBorder="1" applyFont="1">
      <alignment horizontal="center" vertical="bottom"/>
    </xf>
    <xf borderId="12" fillId="0" fontId="10" numFmtId="0" xfId="0" applyAlignment="1" applyBorder="1" applyFont="1">
      <alignment horizontal="center" vertical="bottom"/>
    </xf>
    <xf borderId="4" fillId="0" fontId="5" numFmtId="1" xfId="0" applyAlignment="1" applyBorder="1" applyFont="1" applyNumberFormat="1">
      <alignment horizontal="center" readingOrder="0"/>
    </xf>
    <xf borderId="4" fillId="0" fontId="5" numFmtId="0" xfId="0" applyBorder="1" applyFont="1"/>
    <xf borderId="13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4" fillId="0" fontId="1" numFmtId="9" xfId="0" applyAlignment="1" applyBorder="1" applyFont="1" applyNumberFormat="1">
      <alignment horizontal="center"/>
    </xf>
    <xf borderId="17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0" fontId="1" numFmtId="0" xfId="0" applyBorder="1" applyFont="1"/>
    <xf borderId="4" fillId="0" fontId="6" numFmtId="9" xfId="0" applyBorder="1" applyFont="1" applyNumberFormat="1"/>
    <xf borderId="4" fillId="0" fontId="1" numFmtId="0" xfId="0" applyAlignment="1" applyBorder="1" applyFont="1">
      <alignment horizontal="center"/>
    </xf>
    <xf borderId="1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horizontal="right" readingOrder="0" vertical="bottom"/>
    </xf>
    <xf borderId="10" fillId="0" fontId="6" numFmtId="0" xfId="0" applyAlignment="1" applyBorder="1" applyFont="1">
      <alignment vertical="bottom"/>
    </xf>
    <xf borderId="12" fillId="0" fontId="6" numFmtId="0" xfId="0" applyAlignment="1" applyBorder="1" applyFont="1">
      <alignment horizontal="right" vertical="bottom"/>
    </xf>
    <xf borderId="12" fillId="0" fontId="2" numFmtId="0" xfId="0" applyAlignment="1" applyBorder="1" applyFont="1">
      <alignment horizontal="right" vertical="bottom"/>
    </xf>
    <xf borderId="12" fillId="0" fontId="11" numFmtId="0" xfId="0" applyAlignment="1" applyBorder="1" applyFont="1">
      <alignment horizontal="right" vertical="bottom"/>
    </xf>
    <xf borderId="12" fillId="0" fontId="6" numFmtId="10" xfId="0" applyAlignment="1" applyBorder="1" applyFont="1" applyNumberFormat="1">
      <alignment horizontal="right" vertical="bottom"/>
    </xf>
    <xf borderId="12" fillId="0" fontId="2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103: Discrete Mathematics  (DM) 
SECTION - B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'DMS-Spring2023'!$AZ$13:$BD$13</c:f>
            </c:strRef>
          </c:cat>
          <c:val>
            <c:numRef>
              <c:f>'DMS-Spring2023'!$AZ$60:$BD$60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59</xdr:col>
      <xdr:colOff>466725</xdr:colOff>
      <xdr:row>57</xdr:row>
      <xdr:rowOff>38100</xdr:rowOff>
    </xdr:from>
    <xdr:ext cx="5314950" cy="3162300"/>
    <xdr:graphicFrame>
      <xdr:nvGraphicFramePr>
        <xdr:cNvPr id="58397568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18.43"/>
    <col customWidth="1" min="2" max="2" width="35.0"/>
    <col customWidth="1" min="3" max="3" width="3.43"/>
    <col customWidth="1" min="4" max="6" width="4.43"/>
    <col customWidth="1" min="7" max="7" width="7.71"/>
    <col customWidth="1" min="8" max="8" width="11.14"/>
    <col customWidth="1" min="9" max="10" width="4.43"/>
    <col customWidth="1" min="11" max="11" width="6.43"/>
    <col customWidth="1" min="12" max="12" width="4.43"/>
    <col customWidth="1" min="13" max="14" width="5.14"/>
    <col customWidth="1" min="15" max="15" width="5.86"/>
    <col customWidth="1" min="16" max="16" width="7.0"/>
    <col customWidth="1" min="17" max="17" width="9.29"/>
    <col customWidth="1" min="18" max="18" width="5.29"/>
    <col customWidth="1" min="19" max="19" width="9.43"/>
    <col customWidth="1" min="20" max="20" width="5.14"/>
    <col customWidth="1" min="21" max="29" width="4.43"/>
    <col customWidth="1" min="30" max="38" width="4.71"/>
    <col customWidth="1" min="39" max="41" width="5.86"/>
    <col customWidth="1" min="42" max="42" width="4.43"/>
    <col customWidth="1" min="43" max="43" width="8.86"/>
    <col customWidth="1" min="44" max="45" width="5.29"/>
    <col customWidth="1" min="46" max="47" width="5.43"/>
    <col customWidth="1" min="48" max="48" width="6.86"/>
    <col customWidth="1" min="49" max="49" width="6.71"/>
    <col customWidth="1" min="50" max="50" width="4.43"/>
    <col customWidth="1" min="51" max="51" width="9.71"/>
    <col customWidth="1" min="52" max="52" width="6.29"/>
    <col customWidth="1" min="53" max="53" width="7.29"/>
    <col customWidth="1" min="54" max="54" width="4.86"/>
    <col customWidth="1" min="55" max="56" width="4.43"/>
    <col customWidth="1" min="57" max="57" width="7.71"/>
    <col customWidth="1" min="58" max="58" width="4.86"/>
    <col customWidth="1" min="59" max="59" width="4.43"/>
    <col customWidth="1" min="60" max="60" width="4.86"/>
    <col customWidth="1" min="61" max="62" width="4.43"/>
    <col customWidth="1" min="63" max="63" width="7.71"/>
    <col customWidth="1" min="64" max="67" width="5.86"/>
    <col customWidth="1" min="68" max="68" width="6.71"/>
    <col customWidth="1" min="69" max="69" width="11.0"/>
    <col customWidth="1" min="70" max="72" width="8.86"/>
  </cols>
  <sheetData>
    <row r="1">
      <c r="A1" s="1" t="s">
        <v>0</v>
      </c>
      <c r="B1" s="1" t="s">
        <v>1</v>
      </c>
      <c r="I1" s="2" t="s">
        <v>2</v>
      </c>
      <c r="J1" s="3"/>
      <c r="K1" s="3"/>
      <c r="L1" s="3"/>
      <c r="M1" s="3"/>
      <c r="N1" s="3"/>
      <c r="O1" s="4"/>
      <c r="AC1" s="2" t="s">
        <v>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>
      <c r="A2" s="1" t="s">
        <v>4</v>
      </c>
      <c r="B2" s="1" t="s">
        <v>5</v>
      </c>
      <c r="I2" s="6"/>
      <c r="J2" s="6" t="s">
        <v>6</v>
      </c>
      <c r="K2" s="7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8"/>
      <c r="Q2" s="7" t="s">
        <v>12</v>
      </c>
      <c r="R2" s="6" t="s">
        <v>10</v>
      </c>
      <c r="AC2" s="9"/>
      <c r="AD2" s="10" t="s">
        <v>13</v>
      </c>
      <c r="AE2" s="10" t="s">
        <v>14</v>
      </c>
      <c r="AF2" s="10" t="s">
        <v>15</v>
      </c>
      <c r="AG2" s="10" t="s">
        <v>16</v>
      </c>
      <c r="AH2" s="11" t="s">
        <v>17</v>
      </c>
      <c r="AI2" s="11" t="s">
        <v>18</v>
      </c>
      <c r="AJ2" s="11" t="s">
        <v>19</v>
      </c>
      <c r="AK2" s="10" t="s">
        <v>20</v>
      </c>
      <c r="AL2" s="10" t="s">
        <v>21</v>
      </c>
      <c r="AM2" s="10" t="s">
        <v>22</v>
      </c>
      <c r="AN2" s="10" t="s">
        <v>23</v>
      </c>
      <c r="AO2" s="10" t="s">
        <v>24</v>
      </c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>
      <c r="A3" s="1" t="s">
        <v>25</v>
      </c>
      <c r="B3" s="12" t="s">
        <v>26</v>
      </c>
      <c r="I3" s="6" t="s">
        <v>27</v>
      </c>
      <c r="J3" s="6"/>
      <c r="K3" s="6"/>
      <c r="L3" s="6"/>
      <c r="M3" s="6">
        <f t="shared" ref="M3:M7" si="1">SUMIF($S$14:$AP$14,$I3,$S$15:$AP$15)</f>
        <v>7</v>
      </c>
      <c r="N3" s="6">
        <f t="shared" ref="N3:N7" si="2">SUM(J3:M3)</f>
        <v>7</v>
      </c>
      <c r="O3" s="13">
        <f>N3/N8</f>
        <v>0.05833333333</v>
      </c>
      <c r="P3" s="8"/>
      <c r="Q3" s="14">
        <f t="shared" ref="Q3:Q7" si="3">(M3*66.67)/100</f>
        <v>4.6669</v>
      </c>
      <c r="R3" s="14">
        <f t="shared" ref="R3:R7" si="4">(J3+K3+L3+Q3)</f>
        <v>4.6669</v>
      </c>
      <c r="AC3" s="9" t="s">
        <v>27</v>
      </c>
      <c r="AD3" s="10" t="s">
        <v>28</v>
      </c>
      <c r="AE3" s="10"/>
      <c r="AF3" s="10"/>
      <c r="AG3" s="10"/>
      <c r="AH3" s="11"/>
      <c r="AI3" s="11"/>
      <c r="AJ3" s="11"/>
      <c r="AK3" s="10"/>
      <c r="AL3" s="10"/>
      <c r="AM3" s="10"/>
      <c r="AN3" s="10"/>
      <c r="AO3" s="10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>
      <c r="A4" s="1" t="s">
        <v>29</v>
      </c>
      <c r="B4" s="1" t="s">
        <v>30</v>
      </c>
      <c r="C4" s="15"/>
      <c r="I4" s="6" t="s">
        <v>31</v>
      </c>
      <c r="J4" s="6"/>
      <c r="K4" s="6"/>
      <c r="L4" s="6"/>
      <c r="M4" s="6">
        <f t="shared" si="1"/>
        <v>9</v>
      </c>
      <c r="N4" s="6">
        <f t="shared" si="2"/>
        <v>9</v>
      </c>
      <c r="O4" s="13">
        <f>N4/N8</f>
        <v>0.075</v>
      </c>
      <c r="P4" s="8"/>
      <c r="Q4" s="14">
        <f t="shared" si="3"/>
        <v>6.0003</v>
      </c>
      <c r="R4" s="14">
        <f t="shared" si="4"/>
        <v>6.0003</v>
      </c>
      <c r="AC4" s="9" t="s">
        <v>31</v>
      </c>
      <c r="AD4" s="10"/>
      <c r="AE4" s="10" t="s">
        <v>28</v>
      </c>
      <c r="AF4" s="10"/>
      <c r="AG4" s="10"/>
      <c r="AH4" s="11"/>
      <c r="AI4" s="11"/>
      <c r="AJ4" s="11"/>
      <c r="AK4" s="10"/>
      <c r="AL4" s="10"/>
      <c r="AM4" s="10"/>
      <c r="AN4" s="10"/>
      <c r="AO4" s="10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>
      <c r="A5" s="1" t="s">
        <v>32</v>
      </c>
      <c r="B5" s="16">
        <v>41.0</v>
      </c>
      <c r="C5" s="17"/>
      <c r="I5" s="6" t="s">
        <v>33</v>
      </c>
      <c r="J5" s="6">
        <v>20.0</v>
      </c>
      <c r="K5" s="6"/>
      <c r="L5" s="6"/>
      <c r="M5" s="6">
        <f t="shared" si="1"/>
        <v>33</v>
      </c>
      <c r="N5" s="6">
        <f t="shared" si="2"/>
        <v>53</v>
      </c>
      <c r="O5" s="13">
        <f>N5/N8</f>
        <v>0.4416666667</v>
      </c>
      <c r="P5" s="8"/>
      <c r="Q5" s="14">
        <f t="shared" si="3"/>
        <v>22.0011</v>
      </c>
      <c r="R5" s="14">
        <f t="shared" si="4"/>
        <v>42.0011</v>
      </c>
      <c r="AC5" s="9" t="s">
        <v>33</v>
      </c>
      <c r="AD5" s="10" t="s">
        <v>28</v>
      </c>
      <c r="AE5" s="10"/>
      <c r="AF5" s="10"/>
      <c r="AG5" s="10"/>
      <c r="AH5" s="11"/>
      <c r="AI5" s="11"/>
      <c r="AJ5" s="11"/>
      <c r="AK5" s="10"/>
      <c r="AL5" s="10"/>
      <c r="AM5" s="10"/>
      <c r="AN5" s="10"/>
      <c r="AO5" s="10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>
      <c r="B6" s="17"/>
      <c r="C6" s="17"/>
      <c r="I6" s="6" t="s">
        <v>34</v>
      </c>
      <c r="J6" s="6">
        <v>10.0</v>
      </c>
      <c r="K6" s="6">
        <v>10.0</v>
      </c>
      <c r="L6" s="6"/>
      <c r="M6" s="6">
        <f t="shared" si="1"/>
        <v>7</v>
      </c>
      <c r="N6" s="6">
        <f t="shared" si="2"/>
        <v>27</v>
      </c>
      <c r="O6" s="13">
        <f>N6/N8</f>
        <v>0.225</v>
      </c>
      <c r="P6" s="8"/>
      <c r="Q6" s="14">
        <f t="shared" si="3"/>
        <v>4.6669</v>
      </c>
      <c r="R6" s="14">
        <f t="shared" si="4"/>
        <v>24.6669</v>
      </c>
      <c r="AC6" s="18" t="s">
        <v>34</v>
      </c>
      <c r="AD6" s="19" t="s">
        <v>28</v>
      </c>
      <c r="AE6" s="19"/>
      <c r="AF6" s="19"/>
      <c r="AG6" s="19"/>
      <c r="AH6" s="20"/>
      <c r="AI6" s="20"/>
      <c r="AJ6" s="20"/>
      <c r="AK6" s="19"/>
      <c r="AL6" s="19"/>
      <c r="AM6" s="19"/>
      <c r="AN6" s="19"/>
      <c r="AO6" s="19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>
      <c r="B7" s="17"/>
      <c r="C7" s="17"/>
      <c r="I7" s="6" t="s">
        <v>35</v>
      </c>
      <c r="J7" s="6"/>
      <c r="K7" s="6"/>
      <c r="L7" s="6">
        <v>20.0</v>
      </c>
      <c r="M7" s="6">
        <f t="shared" si="1"/>
        <v>4</v>
      </c>
      <c r="N7" s="6">
        <f t="shared" si="2"/>
        <v>24</v>
      </c>
      <c r="O7" s="13">
        <f>N7/N8</f>
        <v>0.2</v>
      </c>
      <c r="P7" s="8"/>
      <c r="Q7" s="14">
        <f t="shared" si="3"/>
        <v>2.6668</v>
      </c>
      <c r="R7" s="14">
        <f t="shared" si="4"/>
        <v>22.6668</v>
      </c>
      <c r="AC7" s="21" t="s">
        <v>35</v>
      </c>
      <c r="AD7" s="10" t="s">
        <v>28</v>
      </c>
      <c r="AE7" s="10"/>
      <c r="AF7" s="10"/>
      <c r="AG7" s="10"/>
      <c r="AH7" s="11"/>
      <c r="AI7" s="11"/>
      <c r="AJ7" s="11"/>
      <c r="AK7" s="10"/>
      <c r="AL7" s="10"/>
      <c r="AM7" s="10"/>
      <c r="AN7" s="10"/>
      <c r="AO7" s="10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>
      <c r="I8" s="6"/>
      <c r="J8" s="6"/>
      <c r="K8" s="6"/>
      <c r="L8" s="6"/>
      <c r="M8" s="6"/>
      <c r="N8" s="6">
        <f t="shared" ref="N8:O8" si="5">SUM(N3:N7)</f>
        <v>120</v>
      </c>
      <c r="O8" s="13">
        <f t="shared" si="5"/>
        <v>1</v>
      </c>
      <c r="P8" s="8"/>
      <c r="Q8" s="6"/>
      <c r="R8" s="9"/>
      <c r="AC8" s="5"/>
      <c r="AD8" s="22"/>
      <c r="AE8" s="22"/>
      <c r="AF8" s="22"/>
      <c r="AG8" s="23"/>
      <c r="AH8" s="23"/>
      <c r="AI8" s="23"/>
      <c r="AJ8" s="23"/>
      <c r="AK8" s="23"/>
      <c r="AL8" s="23"/>
      <c r="AM8" s="23"/>
      <c r="AN8" s="23"/>
      <c r="AO8" s="23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>
      <c r="AD9" s="5"/>
      <c r="AE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>
      <c r="A11" s="24" t="s">
        <v>36</v>
      </c>
      <c r="B11" s="24" t="s">
        <v>37</v>
      </c>
      <c r="C11" s="25" t="s">
        <v>38</v>
      </c>
      <c r="D11" s="25" t="s">
        <v>39</v>
      </c>
      <c r="E11" s="25" t="s">
        <v>40</v>
      </c>
      <c r="F11" s="25" t="s">
        <v>41</v>
      </c>
      <c r="G11" s="25" t="s">
        <v>42</v>
      </c>
      <c r="H11" s="25" t="s">
        <v>43</v>
      </c>
      <c r="I11" s="26" t="s">
        <v>44</v>
      </c>
      <c r="J11" s="3"/>
      <c r="K11" s="3"/>
      <c r="L11" s="3"/>
      <c r="M11" s="3"/>
      <c r="N11" s="3"/>
      <c r="O11" s="3"/>
      <c r="P11" s="3"/>
      <c r="Q11" s="3"/>
      <c r="R11" s="4"/>
      <c r="S11" s="27" t="s">
        <v>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/>
      <c r="AR11" s="28" t="s">
        <v>10</v>
      </c>
      <c r="AS11" s="29"/>
      <c r="AT11" s="30" t="s">
        <v>45</v>
      </c>
      <c r="AU11" s="31"/>
      <c r="AV11" s="31"/>
      <c r="AW11" s="31"/>
      <c r="AX11" s="32"/>
      <c r="AY11" s="5"/>
      <c r="AZ11" s="30" t="s">
        <v>45</v>
      </c>
      <c r="BA11" s="31"/>
      <c r="BB11" s="31"/>
      <c r="BC11" s="31"/>
      <c r="BD11" s="32"/>
      <c r="BE11" s="33"/>
      <c r="BF11" s="30" t="s">
        <v>45</v>
      </c>
      <c r="BG11" s="31"/>
      <c r="BH11" s="31"/>
      <c r="BI11" s="31"/>
      <c r="BJ11" s="32"/>
      <c r="BK11" s="33"/>
      <c r="BL11" s="30" t="s">
        <v>45</v>
      </c>
      <c r="BM11" s="31"/>
      <c r="BN11" s="31"/>
      <c r="BO11" s="31"/>
      <c r="BP11" s="32"/>
      <c r="BQ11" s="5"/>
      <c r="BR11" s="34" t="s">
        <v>46</v>
      </c>
      <c r="BS11" s="32"/>
    </row>
    <row r="12" ht="14.25" customHeight="1">
      <c r="A12" s="35"/>
      <c r="B12" s="35"/>
      <c r="C12" s="6"/>
      <c r="D12" s="9"/>
      <c r="E12" s="9"/>
      <c r="F12" s="9"/>
      <c r="G12" s="9"/>
      <c r="H12" s="9"/>
      <c r="I12" s="26" t="s">
        <v>47</v>
      </c>
      <c r="J12" s="3"/>
      <c r="K12" s="4"/>
      <c r="L12" s="26" t="s">
        <v>48</v>
      </c>
      <c r="M12" s="3"/>
      <c r="N12" s="4"/>
      <c r="O12" s="36" t="s">
        <v>49</v>
      </c>
      <c r="P12" s="31"/>
      <c r="Q12" s="32"/>
      <c r="R12" s="37" t="s">
        <v>50</v>
      </c>
      <c r="S12" s="27" t="s">
        <v>47</v>
      </c>
      <c r="T12" s="3"/>
      <c r="U12" s="3"/>
      <c r="V12" s="4"/>
      <c r="W12" s="27" t="s">
        <v>48</v>
      </c>
      <c r="X12" s="3"/>
      <c r="Y12" s="3"/>
      <c r="Z12" s="4"/>
      <c r="AA12" s="27" t="s">
        <v>49</v>
      </c>
      <c r="AB12" s="3"/>
      <c r="AC12" s="3"/>
      <c r="AD12" s="4"/>
      <c r="AE12" s="27" t="s">
        <v>51</v>
      </c>
      <c r="AF12" s="3"/>
      <c r="AG12" s="3"/>
      <c r="AH12" s="4"/>
      <c r="AI12" s="27" t="s">
        <v>52</v>
      </c>
      <c r="AJ12" s="3"/>
      <c r="AK12" s="3"/>
      <c r="AL12" s="4"/>
      <c r="AM12" s="27" t="s">
        <v>53</v>
      </c>
      <c r="AN12" s="3"/>
      <c r="AO12" s="3"/>
      <c r="AP12" s="4"/>
      <c r="AQ12" s="28" t="s">
        <v>54</v>
      </c>
      <c r="AR12" s="35"/>
      <c r="AS12" s="29"/>
      <c r="AT12" s="38"/>
      <c r="AU12" s="39"/>
      <c r="AV12" s="39"/>
      <c r="AW12" s="39"/>
      <c r="AX12" s="40"/>
      <c r="AY12" s="5"/>
      <c r="AZ12" s="38"/>
      <c r="BA12" s="39"/>
      <c r="BB12" s="39"/>
      <c r="BC12" s="39"/>
      <c r="BD12" s="40"/>
      <c r="BE12" s="33"/>
      <c r="BF12" s="38"/>
      <c r="BG12" s="39"/>
      <c r="BH12" s="39"/>
      <c r="BI12" s="39"/>
      <c r="BJ12" s="40"/>
      <c r="BK12" s="33"/>
      <c r="BL12" s="38"/>
      <c r="BM12" s="39"/>
      <c r="BN12" s="39"/>
      <c r="BO12" s="39"/>
      <c r="BP12" s="40"/>
      <c r="BQ12" s="5"/>
      <c r="BR12" s="38"/>
      <c r="BS12" s="40"/>
    </row>
    <row r="13">
      <c r="A13" s="35"/>
      <c r="B13" s="35"/>
      <c r="C13" s="6"/>
      <c r="D13" s="9"/>
      <c r="E13" s="9"/>
      <c r="F13" s="9"/>
      <c r="G13" s="9"/>
      <c r="H13" s="9"/>
      <c r="I13" s="6" t="s">
        <v>55</v>
      </c>
      <c r="J13" s="10" t="s">
        <v>56</v>
      </c>
      <c r="K13" s="10" t="s">
        <v>57</v>
      </c>
      <c r="L13" s="10" t="s">
        <v>55</v>
      </c>
      <c r="M13" s="10" t="s">
        <v>56</v>
      </c>
      <c r="N13" s="10" t="s">
        <v>57</v>
      </c>
      <c r="O13" s="10" t="s">
        <v>55</v>
      </c>
      <c r="P13" s="10" t="s">
        <v>56</v>
      </c>
      <c r="Q13" s="10" t="s">
        <v>57</v>
      </c>
      <c r="R13" s="35"/>
      <c r="S13" s="6" t="s">
        <v>55</v>
      </c>
      <c r="T13" s="6" t="s">
        <v>56</v>
      </c>
      <c r="U13" s="6" t="s">
        <v>57</v>
      </c>
      <c r="V13" s="6" t="s">
        <v>58</v>
      </c>
      <c r="W13" s="6" t="s">
        <v>55</v>
      </c>
      <c r="X13" s="6" t="s">
        <v>56</v>
      </c>
      <c r="Y13" s="6" t="s">
        <v>57</v>
      </c>
      <c r="Z13" s="6" t="s">
        <v>58</v>
      </c>
      <c r="AA13" s="6" t="s">
        <v>55</v>
      </c>
      <c r="AB13" s="6" t="s">
        <v>56</v>
      </c>
      <c r="AC13" s="6" t="s">
        <v>57</v>
      </c>
      <c r="AD13" s="6" t="s">
        <v>58</v>
      </c>
      <c r="AE13" s="6" t="s">
        <v>55</v>
      </c>
      <c r="AF13" s="6" t="s">
        <v>56</v>
      </c>
      <c r="AG13" s="6" t="s">
        <v>57</v>
      </c>
      <c r="AH13" s="6" t="s">
        <v>58</v>
      </c>
      <c r="AI13" s="6" t="s">
        <v>55</v>
      </c>
      <c r="AJ13" s="6" t="s">
        <v>56</v>
      </c>
      <c r="AK13" s="6" t="s">
        <v>57</v>
      </c>
      <c r="AL13" s="6" t="s">
        <v>58</v>
      </c>
      <c r="AM13" s="6" t="s">
        <v>55</v>
      </c>
      <c r="AN13" s="6" t="s">
        <v>56</v>
      </c>
      <c r="AO13" s="6" t="s">
        <v>57</v>
      </c>
      <c r="AP13" s="6" t="s">
        <v>58</v>
      </c>
      <c r="AQ13" s="35"/>
      <c r="AR13" s="35"/>
      <c r="AS13" s="29"/>
      <c r="AT13" s="41" t="s">
        <v>59</v>
      </c>
      <c r="AU13" s="41" t="s">
        <v>60</v>
      </c>
      <c r="AV13" s="41" t="s">
        <v>61</v>
      </c>
      <c r="AW13" s="41" t="s">
        <v>34</v>
      </c>
      <c r="AX13" s="41" t="s">
        <v>35</v>
      </c>
      <c r="AY13" s="5"/>
      <c r="AZ13" s="41" t="s">
        <v>59</v>
      </c>
      <c r="BA13" s="41" t="s">
        <v>60</v>
      </c>
      <c r="BB13" s="41" t="s">
        <v>61</v>
      </c>
      <c r="BC13" s="41" t="s">
        <v>34</v>
      </c>
      <c r="BD13" s="41" t="s">
        <v>35</v>
      </c>
      <c r="BE13" s="42"/>
      <c r="BF13" s="13" t="s">
        <v>59</v>
      </c>
      <c r="BG13" s="13" t="s">
        <v>31</v>
      </c>
      <c r="BH13" s="13" t="s">
        <v>61</v>
      </c>
      <c r="BI13" s="13" t="s">
        <v>34</v>
      </c>
      <c r="BJ13" s="13" t="s">
        <v>35</v>
      </c>
      <c r="BK13" s="42"/>
      <c r="BL13" s="13" t="s">
        <v>59</v>
      </c>
      <c r="BM13" s="13" t="s">
        <v>31</v>
      </c>
      <c r="BN13" s="13" t="s">
        <v>61</v>
      </c>
      <c r="BO13" s="13" t="s">
        <v>34</v>
      </c>
      <c r="BP13" s="13" t="s">
        <v>35</v>
      </c>
      <c r="BQ13" s="5"/>
      <c r="BR13" s="43" t="s">
        <v>13</v>
      </c>
      <c r="BS13" s="43" t="s">
        <v>14</v>
      </c>
    </row>
    <row r="14">
      <c r="A14" s="35"/>
      <c r="B14" s="35"/>
      <c r="C14" s="6"/>
      <c r="D14" s="44" t="s">
        <v>33</v>
      </c>
      <c r="E14" s="6" t="s">
        <v>34</v>
      </c>
      <c r="F14" s="6" t="s">
        <v>33</v>
      </c>
      <c r="G14" s="6"/>
      <c r="H14" s="6" t="s">
        <v>34</v>
      </c>
      <c r="I14" s="6" t="s">
        <v>35</v>
      </c>
      <c r="J14" s="6"/>
      <c r="K14" s="6"/>
      <c r="L14" s="6"/>
      <c r="M14" s="6"/>
      <c r="N14" s="6"/>
      <c r="O14" s="6"/>
      <c r="P14" s="6"/>
      <c r="Q14" s="6"/>
      <c r="R14" s="45"/>
      <c r="S14" s="6" t="s">
        <v>31</v>
      </c>
      <c r="T14" s="6" t="s">
        <v>35</v>
      </c>
      <c r="U14" s="6"/>
      <c r="V14" s="6"/>
      <c r="W14" s="6" t="s">
        <v>33</v>
      </c>
      <c r="X14" s="10" t="s">
        <v>34</v>
      </c>
      <c r="Y14" s="6"/>
      <c r="Z14" s="6"/>
      <c r="AA14" s="6" t="s">
        <v>31</v>
      </c>
      <c r="AB14" s="6" t="s">
        <v>27</v>
      </c>
      <c r="AC14" s="6" t="s">
        <v>27</v>
      </c>
      <c r="AD14" s="6"/>
      <c r="AE14" s="6" t="s">
        <v>33</v>
      </c>
      <c r="AF14" s="6" t="s">
        <v>33</v>
      </c>
      <c r="AG14" s="10"/>
      <c r="AH14" s="10"/>
      <c r="AI14" s="6" t="s">
        <v>33</v>
      </c>
      <c r="AJ14" s="6" t="s">
        <v>33</v>
      </c>
      <c r="AK14" s="6"/>
      <c r="AL14" s="6"/>
      <c r="AM14" s="6" t="s">
        <v>33</v>
      </c>
      <c r="AN14" s="6" t="s">
        <v>33</v>
      </c>
      <c r="AO14" s="6"/>
      <c r="AP14" s="6"/>
      <c r="AQ14" s="45"/>
      <c r="AR14" s="45"/>
      <c r="AS14" s="29"/>
      <c r="AT14" s="6"/>
      <c r="AU14" s="6"/>
      <c r="AV14" s="6"/>
      <c r="AW14" s="6"/>
      <c r="AX14" s="6"/>
      <c r="AY14" s="5"/>
      <c r="AZ14" s="6"/>
      <c r="BA14" s="6"/>
      <c r="BB14" s="6"/>
      <c r="BC14" s="6"/>
      <c r="BD14" s="6"/>
      <c r="BE14" s="42"/>
      <c r="BF14" s="13"/>
      <c r="BG14" s="13"/>
      <c r="BH14" s="13"/>
      <c r="BI14" s="13"/>
      <c r="BJ14" s="13"/>
      <c r="BK14" s="42"/>
      <c r="BL14" s="13"/>
      <c r="BM14" s="13"/>
      <c r="BN14" s="13"/>
      <c r="BO14" s="13"/>
      <c r="BP14" s="13"/>
      <c r="BR14" s="46"/>
      <c r="BS14" s="46"/>
    </row>
    <row r="15">
      <c r="A15" s="45"/>
      <c r="B15" s="45"/>
      <c r="C15" s="6"/>
      <c r="D15" s="47">
        <v>10.0</v>
      </c>
      <c r="E15" s="47">
        <v>10.0</v>
      </c>
      <c r="F15" s="47">
        <v>10.0</v>
      </c>
      <c r="G15" s="47"/>
      <c r="H15" s="47">
        <v>10.0</v>
      </c>
      <c r="I15" s="48">
        <v>20.0</v>
      </c>
      <c r="J15" s="48"/>
      <c r="K15" s="48"/>
      <c r="L15" s="48"/>
      <c r="M15" s="48"/>
      <c r="N15" s="48"/>
      <c r="O15" s="48"/>
      <c r="P15" s="48"/>
      <c r="Q15" s="48"/>
      <c r="R15" s="47">
        <v>20.0</v>
      </c>
      <c r="S15" s="48">
        <v>6.0</v>
      </c>
      <c r="T15" s="48">
        <v>4.0</v>
      </c>
      <c r="U15" s="48"/>
      <c r="V15" s="48"/>
      <c r="W15" s="48">
        <v>3.0</v>
      </c>
      <c r="X15" s="48">
        <v>7.0</v>
      </c>
      <c r="Y15" s="48"/>
      <c r="Z15" s="48"/>
      <c r="AA15" s="48">
        <v>3.0</v>
      </c>
      <c r="AB15" s="48">
        <v>4.0</v>
      </c>
      <c r="AC15" s="48">
        <v>3.0</v>
      </c>
      <c r="AD15" s="48"/>
      <c r="AE15" s="48">
        <v>5.0</v>
      </c>
      <c r="AF15" s="48">
        <v>5.0</v>
      </c>
      <c r="AG15" s="48"/>
      <c r="AH15" s="48"/>
      <c r="AI15" s="48">
        <v>7.0</v>
      </c>
      <c r="AJ15" s="48">
        <v>3.0</v>
      </c>
      <c r="AK15" s="48"/>
      <c r="AL15" s="48"/>
      <c r="AM15" s="48">
        <v>4.0</v>
      </c>
      <c r="AN15" s="48">
        <v>6.0</v>
      </c>
      <c r="AO15" s="48"/>
      <c r="AP15" s="48"/>
      <c r="AQ15" s="48">
        <v>40.0</v>
      </c>
      <c r="AR15" s="9"/>
      <c r="AT15" s="49">
        <f>SUMIF($D$14:$AP$14,I$3,$D15:$AP15)-M3+Q3</f>
        <v>4.6669</v>
      </c>
      <c r="AU15" s="49">
        <f>SUMIF($D$14:$AP$14,I$4,$D15:$AP15)-M4+Q4</f>
        <v>6.0003</v>
      </c>
      <c r="AV15" s="49">
        <f>SUMIF($D$14:$AP$14,I$5,$D15:$AP15)-M5+Q5</f>
        <v>42.0011</v>
      </c>
      <c r="AW15" s="49">
        <f>SUMIF($D$14:$AP$14,I$6,$D15:$AP15)-M6+Q6</f>
        <v>24.6669</v>
      </c>
      <c r="AX15" s="49">
        <f>SUMIF($D$14:$AP$14,I$7,$D15:$AP15)-M7+Q7</f>
        <v>22.6668</v>
      </c>
      <c r="AY15" s="5"/>
      <c r="AZ15" s="49">
        <v>4.6669</v>
      </c>
      <c r="BA15" s="49">
        <v>6.000299999999999</v>
      </c>
      <c r="BB15" s="49">
        <v>42.0011</v>
      </c>
      <c r="BC15" s="49">
        <v>24.6669</v>
      </c>
      <c r="BD15" s="49">
        <v>22.666800000000002</v>
      </c>
      <c r="BE15" s="50"/>
      <c r="BF15" s="51">
        <v>2.0</v>
      </c>
      <c r="BG15" s="51">
        <v>2.0</v>
      </c>
      <c r="BH15" s="51">
        <v>2.0</v>
      </c>
      <c r="BI15" s="51">
        <v>2.0</v>
      </c>
      <c r="BJ15" s="51">
        <v>2.0</v>
      </c>
      <c r="BK15" s="50"/>
      <c r="BL15" s="49"/>
      <c r="BM15" s="49"/>
      <c r="BN15" s="49"/>
      <c r="BO15" s="49"/>
      <c r="BP15" s="49"/>
      <c r="BR15" s="52">
        <f t="shared" ref="BR15:BR56" si="8">SUM(BF15,BH15,BI15,BJ15)</f>
        <v>8</v>
      </c>
      <c r="BS15" s="52">
        <f t="shared" ref="BS15:BS56" si="9">BG15</f>
        <v>2</v>
      </c>
    </row>
    <row r="16" ht="14.25" customHeight="1">
      <c r="A16" s="53">
        <v>1.903610201807E12</v>
      </c>
      <c r="B16" s="54" t="s">
        <v>62</v>
      </c>
      <c r="C16" s="10"/>
      <c r="D16" s="55" t="s">
        <v>63</v>
      </c>
      <c r="E16" s="55" t="s">
        <v>63</v>
      </c>
      <c r="F16" s="55" t="s">
        <v>63</v>
      </c>
      <c r="G16" s="55" t="s">
        <v>63</v>
      </c>
      <c r="H16" s="55" t="s">
        <v>63</v>
      </c>
      <c r="I16" s="56"/>
      <c r="J16" s="19"/>
      <c r="K16" s="19"/>
      <c r="L16" s="57"/>
      <c r="M16" s="57"/>
      <c r="N16" s="57"/>
      <c r="O16" s="19"/>
      <c r="P16" s="19"/>
      <c r="Q16" s="19"/>
      <c r="R16" s="6">
        <f t="shared" ref="R16:R56" si="10">SUM(I16:P16)</f>
        <v>0</v>
      </c>
      <c r="S16" s="6"/>
      <c r="T16" s="6">
        <v>0.5</v>
      </c>
      <c r="U16" s="6"/>
      <c r="V16" s="6"/>
      <c r="W16" s="58"/>
      <c r="X16" s="58">
        <v>0.0</v>
      </c>
      <c r="Y16" s="58"/>
      <c r="Z16" s="58"/>
      <c r="AA16" s="6"/>
      <c r="AB16" s="6"/>
      <c r="AC16" s="6"/>
      <c r="AD16" s="6"/>
      <c r="AE16" s="58"/>
      <c r="AF16" s="58"/>
      <c r="AG16" s="58"/>
      <c r="AH16" s="58"/>
      <c r="AI16" s="6">
        <v>4.0</v>
      </c>
      <c r="AJ16" s="6">
        <v>2.0</v>
      </c>
      <c r="AK16" s="6"/>
      <c r="AL16" s="6"/>
      <c r="AM16" s="58">
        <v>2.0</v>
      </c>
      <c r="AN16" s="58">
        <v>0.0</v>
      </c>
      <c r="AO16" s="58"/>
      <c r="AP16" s="58"/>
      <c r="AQ16" s="6">
        <f t="shared" ref="AQ16:AQ23" si="11">SUM(S16:AP16)</f>
        <v>8.5</v>
      </c>
      <c r="AR16" s="59">
        <f>SUM(C16,G16,H16,R16,AQ16)</f>
        <v>8.5</v>
      </c>
      <c r="AS16" s="22"/>
      <c r="AT16" s="60">
        <f t="shared" ref="AT16:AT56" si="12">MIN(SUMIF($D$14:$AP$14,I$3,$D16:$AP16), 100)</f>
        <v>0</v>
      </c>
      <c r="AU16" s="60">
        <f t="shared" ref="AU16:AU56" si="13">MIN(SUMIF($D$14:$AP$14,I$4,$D16:$AP16), 100)</f>
        <v>0</v>
      </c>
      <c r="AV16" s="60">
        <f t="shared" ref="AV16:AV56" si="14">MIN(SUMIF($D$14:$AP$14,I$5,$D16:$AP16), 100)</f>
        <v>8</v>
      </c>
      <c r="AW16" s="49">
        <f t="shared" ref="AW16:AW56" si="15">SUMIF($D$14:$AP$14,I$6,$D16:$AP16)</f>
        <v>0</v>
      </c>
      <c r="AX16" s="60"/>
      <c r="AY16" s="5"/>
      <c r="AZ16" s="13">
        <f t="shared" ref="AZ16:AZ56" si="16">MIN(SUMIF($D$14:$AP$14,I$3,$D16:$AP16)/AZ$15, 100%)</f>
        <v>0</v>
      </c>
      <c r="BA16" s="13">
        <f t="shared" ref="BA16:BA56" si="17">MIN(SUMIF($D$14:$AP$14,I$4,$D16:$AP16)/BA$15, 100%)</f>
        <v>0</v>
      </c>
      <c r="BB16" s="13">
        <f t="shared" ref="BB16:BB56" si="18">MIN(SUMIF($D$14:$AP$14,I$5,$D16:$AP16)/BB$15, 100%)</f>
        <v>0.1904712019</v>
      </c>
      <c r="BC16" s="13">
        <f t="shared" ref="BC16:BC56" si="19">MIN(SUMIF($D$14:$AP$14,I$6,$D16:$AP16)/BC$15, 100%)</f>
        <v>0</v>
      </c>
      <c r="BD16" s="13">
        <f t="shared" ref="BD16:BD56" si="20">MIN(SUMIF($D$14:$AP$14,I$7,$D16:$AP16)/BD$15, 100%)</f>
        <v>0.02205869377</v>
      </c>
      <c r="BE16" s="42"/>
      <c r="BF16" s="6">
        <f t="shared" ref="BF16:BJ16" si="6">IF((AZ16)&gt;=50%, 2, (IF((AZ16)&lt;25%, 0, 1)))</f>
        <v>0</v>
      </c>
      <c r="BG16" s="6">
        <f t="shared" si="6"/>
        <v>0</v>
      </c>
      <c r="BH16" s="6">
        <f t="shared" si="6"/>
        <v>0</v>
      </c>
      <c r="BI16" s="6">
        <f t="shared" si="6"/>
        <v>0</v>
      </c>
      <c r="BJ16" s="6">
        <f t="shared" si="6"/>
        <v>0</v>
      </c>
      <c r="BK16" s="8"/>
      <c r="BL16" s="6" t="str">
        <f t="shared" ref="BL16:BP16" si="7">IF(BF16=2,"Att", (IF(BF16=0,"Not","Weak")))</f>
        <v>Not</v>
      </c>
      <c r="BM16" s="6" t="str">
        <f t="shared" si="7"/>
        <v>Not</v>
      </c>
      <c r="BN16" s="6" t="str">
        <f t="shared" si="7"/>
        <v>Not</v>
      </c>
      <c r="BO16" s="6" t="str">
        <f t="shared" si="7"/>
        <v>Not</v>
      </c>
      <c r="BP16" s="6" t="str">
        <f t="shared" si="7"/>
        <v>Not</v>
      </c>
      <c r="BR16" s="46">
        <f t="shared" si="8"/>
        <v>0</v>
      </c>
      <c r="BS16" s="46">
        <f t="shared" si="9"/>
        <v>0</v>
      </c>
    </row>
    <row r="17" ht="14.25" customHeight="1">
      <c r="A17" s="53">
        <v>2.10401020219E12</v>
      </c>
      <c r="B17" s="54" t="s">
        <v>64</v>
      </c>
      <c r="C17" s="61"/>
      <c r="D17" s="55" t="s">
        <v>63</v>
      </c>
      <c r="E17" s="55" t="s">
        <v>63</v>
      </c>
      <c r="F17" s="55" t="s">
        <v>63</v>
      </c>
      <c r="G17" s="55" t="s">
        <v>63</v>
      </c>
      <c r="H17" s="55" t="s">
        <v>63</v>
      </c>
      <c r="I17" s="56"/>
      <c r="J17" s="62"/>
      <c r="K17" s="62"/>
      <c r="L17" s="62"/>
      <c r="M17" s="62"/>
      <c r="N17" s="62"/>
      <c r="O17" s="62"/>
      <c r="P17" s="62"/>
      <c r="Q17" s="62"/>
      <c r="R17" s="63">
        <f t="shared" si="10"/>
        <v>0</v>
      </c>
      <c r="S17" s="6">
        <v>0.0</v>
      </c>
      <c r="T17" s="6"/>
      <c r="U17" s="6"/>
      <c r="V17" s="6"/>
      <c r="W17" s="58"/>
      <c r="X17" s="58"/>
      <c r="Y17" s="58"/>
      <c r="Z17" s="58"/>
      <c r="AA17" s="6"/>
      <c r="AB17" s="6"/>
      <c r="AC17" s="6"/>
      <c r="AD17" s="6"/>
      <c r="AE17" s="58"/>
      <c r="AF17" s="58">
        <v>0.0</v>
      </c>
      <c r="AG17" s="58"/>
      <c r="AH17" s="58"/>
      <c r="AI17" s="6"/>
      <c r="AJ17" s="6"/>
      <c r="AK17" s="6"/>
      <c r="AL17" s="6"/>
      <c r="AM17" s="58"/>
      <c r="AN17" s="58"/>
      <c r="AO17" s="58"/>
      <c r="AP17" s="58"/>
      <c r="AQ17" s="6">
        <f t="shared" si="11"/>
        <v>0</v>
      </c>
      <c r="AR17" s="59"/>
      <c r="AS17" s="22"/>
      <c r="AT17" s="60">
        <f t="shared" si="12"/>
        <v>0</v>
      </c>
      <c r="AU17" s="60">
        <f t="shared" si="13"/>
        <v>0</v>
      </c>
      <c r="AV17" s="60">
        <f t="shared" si="14"/>
        <v>0</v>
      </c>
      <c r="AW17" s="49">
        <f t="shared" si="15"/>
        <v>0</v>
      </c>
      <c r="AX17" s="60"/>
      <c r="AY17" s="5"/>
      <c r="AZ17" s="13">
        <f t="shared" si="16"/>
        <v>0</v>
      </c>
      <c r="BA17" s="13">
        <f t="shared" si="17"/>
        <v>0</v>
      </c>
      <c r="BB17" s="13">
        <f t="shared" si="18"/>
        <v>0</v>
      </c>
      <c r="BC17" s="13">
        <f t="shared" si="19"/>
        <v>0</v>
      </c>
      <c r="BD17" s="13">
        <f t="shared" si="20"/>
        <v>0</v>
      </c>
      <c r="BE17" s="42"/>
      <c r="BF17" s="6">
        <f t="shared" ref="BF17:BJ17" si="21">IF((AZ17)&gt;=50%, 2, (IF((AZ17)&lt;25%, 0, 1)))</f>
        <v>0</v>
      </c>
      <c r="BG17" s="6">
        <f t="shared" si="21"/>
        <v>0</v>
      </c>
      <c r="BH17" s="6">
        <f t="shared" si="21"/>
        <v>0</v>
      </c>
      <c r="BI17" s="6">
        <f t="shared" si="21"/>
        <v>0</v>
      </c>
      <c r="BJ17" s="6">
        <f t="shared" si="21"/>
        <v>0</v>
      </c>
      <c r="BK17" s="8"/>
      <c r="BL17" s="6" t="str">
        <f t="shared" ref="BL17:BP17" si="22">IF(BF17=2,"Att", (IF(BF17=0,"Not","Weak")))</f>
        <v>Not</v>
      </c>
      <c r="BM17" s="6" t="str">
        <f t="shared" si="22"/>
        <v>Not</v>
      </c>
      <c r="BN17" s="6" t="str">
        <f t="shared" si="22"/>
        <v>Not</v>
      </c>
      <c r="BO17" s="6" t="str">
        <f t="shared" si="22"/>
        <v>Not</v>
      </c>
      <c r="BP17" s="6" t="str">
        <f t="shared" si="22"/>
        <v>Not</v>
      </c>
      <c r="BR17" s="46">
        <f t="shared" si="8"/>
        <v>0</v>
      </c>
      <c r="BS17" s="46">
        <f t="shared" si="9"/>
        <v>0</v>
      </c>
    </row>
    <row r="18" ht="14.25" customHeight="1">
      <c r="A18" s="53">
        <v>2.104010202318E12</v>
      </c>
      <c r="B18" s="54" t="s">
        <v>65</v>
      </c>
      <c r="C18" s="61"/>
      <c r="D18" s="55" t="s">
        <v>63</v>
      </c>
      <c r="E18" s="55" t="s">
        <v>63</v>
      </c>
      <c r="F18" s="55" t="s">
        <v>63</v>
      </c>
      <c r="G18" s="55" t="s">
        <v>63</v>
      </c>
      <c r="H18" s="55" t="s">
        <v>63</v>
      </c>
      <c r="I18" s="56"/>
      <c r="J18" s="62"/>
      <c r="K18" s="62"/>
      <c r="L18" s="62"/>
      <c r="M18" s="62"/>
      <c r="N18" s="62"/>
      <c r="O18" s="62"/>
      <c r="P18" s="62"/>
      <c r="Q18" s="62"/>
      <c r="R18" s="63">
        <f t="shared" si="10"/>
        <v>0</v>
      </c>
      <c r="S18" s="6">
        <v>6.0</v>
      </c>
      <c r="T18" s="6">
        <v>0.0</v>
      </c>
      <c r="U18" s="6"/>
      <c r="V18" s="6"/>
      <c r="W18" s="58"/>
      <c r="X18" s="58"/>
      <c r="Y18" s="58"/>
      <c r="Z18" s="58"/>
      <c r="AA18" s="6">
        <v>0.0</v>
      </c>
      <c r="AB18" s="6">
        <v>2.5</v>
      </c>
      <c r="AC18" s="6">
        <v>0.0</v>
      </c>
      <c r="AD18" s="6"/>
      <c r="AE18" s="58"/>
      <c r="AF18" s="58"/>
      <c r="AG18" s="58"/>
      <c r="AH18" s="58"/>
      <c r="AI18" s="6">
        <v>6.0</v>
      </c>
      <c r="AJ18" s="6">
        <v>0.0</v>
      </c>
      <c r="AK18" s="6"/>
      <c r="AL18" s="6"/>
      <c r="AM18" s="58">
        <v>2.0</v>
      </c>
      <c r="AN18" s="58"/>
      <c r="AO18" s="58"/>
      <c r="AP18" s="58"/>
      <c r="AQ18" s="6">
        <f t="shared" si="11"/>
        <v>16.5</v>
      </c>
      <c r="AR18" s="59"/>
      <c r="AS18" s="22"/>
      <c r="AT18" s="60">
        <f t="shared" si="12"/>
        <v>2.5</v>
      </c>
      <c r="AU18" s="60">
        <f t="shared" si="13"/>
        <v>6</v>
      </c>
      <c r="AV18" s="60">
        <f t="shared" si="14"/>
        <v>8</v>
      </c>
      <c r="AW18" s="49">
        <f t="shared" si="15"/>
        <v>0</v>
      </c>
      <c r="AX18" s="60"/>
      <c r="AY18" s="5"/>
      <c r="AZ18" s="13">
        <f t="shared" si="16"/>
        <v>0.5356875013</v>
      </c>
      <c r="BA18" s="13">
        <f t="shared" si="17"/>
        <v>0.9999500025</v>
      </c>
      <c r="BB18" s="13">
        <f t="shared" si="18"/>
        <v>0.1904712019</v>
      </c>
      <c r="BC18" s="13">
        <f t="shared" si="19"/>
        <v>0</v>
      </c>
      <c r="BD18" s="13">
        <f t="shared" si="20"/>
        <v>0</v>
      </c>
      <c r="BE18" s="42"/>
      <c r="BF18" s="6">
        <f t="shared" ref="BF18:BJ18" si="23">IF((AZ18)&gt;=50%, 2, (IF((AZ18)&lt;25%, 0, 1)))</f>
        <v>2</v>
      </c>
      <c r="BG18" s="6">
        <f t="shared" si="23"/>
        <v>2</v>
      </c>
      <c r="BH18" s="6">
        <f t="shared" si="23"/>
        <v>0</v>
      </c>
      <c r="BI18" s="6">
        <f t="shared" si="23"/>
        <v>0</v>
      </c>
      <c r="BJ18" s="6">
        <f t="shared" si="23"/>
        <v>0</v>
      </c>
      <c r="BK18" s="8"/>
      <c r="BL18" s="6" t="str">
        <f t="shared" ref="BL18:BP18" si="24">IF(BF18=2,"Att", (IF(BF18=0,"Not","Weak")))</f>
        <v>Att</v>
      </c>
      <c r="BM18" s="6" t="str">
        <f t="shared" si="24"/>
        <v>Att</v>
      </c>
      <c r="BN18" s="6" t="str">
        <f t="shared" si="24"/>
        <v>Not</v>
      </c>
      <c r="BO18" s="6" t="str">
        <f t="shared" si="24"/>
        <v>Not</v>
      </c>
      <c r="BP18" s="6" t="str">
        <f t="shared" si="24"/>
        <v>Not</v>
      </c>
      <c r="BR18" s="46">
        <f t="shared" si="8"/>
        <v>2</v>
      </c>
      <c r="BS18" s="46">
        <f t="shared" si="9"/>
        <v>2</v>
      </c>
    </row>
    <row r="19" ht="14.25" customHeight="1">
      <c r="A19" s="53">
        <v>2.104010202324E12</v>
      </c>
      <c r="B19" s="54" t="s">
        <v>66</v>
      </c>
      <c r="C19" s="10"/>
      <c r="D19" s="55" t="s">
        <v>63</v>
      </c>
      <c r="E19" s="55" t="s">
        <v>63</v>
      </c>
      <c r="F19" s="55" t="s">
        <v>63</v>
      </c>
      <c r="G19" s="55" t="s">
        <v>63</v>
      </c>
      <c r="H19" s="55" t="s">
        <v>63</v>
      </c>
      <c r="I19" s="56"/>
      <c r="J19" s="64"/>
      <c r="K19" s="59"/>
      <c r="L19" s="65"/>
      <c r="M19" s="65"/>
      <c r="N19" s="65"/>
      <c r="O19" s="59"/>
      <c r="P19" s="59"/>
      <c r="Q19" s="59"/>
      <c r="R19" s="6">
        <f t="shared" si="10"/>
        <v>0</v>
      </c>
      <c r="S19" s="6"/>
      <c r="T19" s="6"/>
      <c r="U19" s="6"/>
      <c r="V19" s="6"/>
      <c r="W19" s="58"/>
      <c r="X19" s="58">
        <v>0.0</v>
      </c>
      <c r="Y19" s="58"/>
      <c r="Z19" s="58"/>
      <c r="AA19" s="6"/>
      <c r="AB19" s="6">
        <v>4.0</v>
      </c>
      <c r="AC19" s="6">
        <v>0.0</v>
      </c>
      <c r="AD19" s="6"/>
      <c r="AE19" s="58"/>
      <c r="AF19" s="58"/>
      <c r="AG19" s="58"/>
      <c r="AH19" s="58"/>
      <c r="AI19" s="6">
        <v>3.0</v>
      </c>
      <c r="AJ19" s="6">
        <v>1.0</v>
      </c>
      <c r="AK19" s="6"/>
      <c r="AL19" s="6"/>
      <c r="AM19" s="58">
        <v>4.0</v>
      </c>
      <c r="AN19" s="58">
        <v>0.0</v>
      </c>
      <c r="AO19" s="58"/>
      <c r="AP19" s="58"/>
      <c r="AQ19" s="6">
        <f t="shared" si="11"/>
        <v>12</v>
      </c>
      <c r="AR19" s="10">
        <f t="shared" ref="AR19:AR20" si="27">SUM(C19,G19,H19,R19,AQ19)</f>
        <v>12</v>
      </c>
      <c r="AS19" s="22"/>
      <c r="AT19" s="60">
        <f t="shared" si="12"/>
        <v>4</v>
      </c>
      <c r="AU19" s="60">
        <f t="shared" si="13"/>
        <v>0</v>
      </c>
      <c r="AV19" s="60">
        <f t="shared" si="14"/>
        <v>8</v>
      </c>
      <c r="AW19" s="49">
        <f t="shared" si="15"/>
        <v>0</v>
      </c>
      <c r="AX19" s="60"/>
      <c r="AY19" s="5"/>
      <c r="AZ19" s="13">
        <f t="shared" si="16"/>
        <v>0.8571000021</v>
      </c>
      <c r="BA19" s="13">
        <f t="shared" si="17"/>
        <v>0</v>
      </c>
      <c r="BB19" s="13">
        <f t="shared" si="18"/>
        <v>0.1904712019</v>
      </c>
      <c r="BC19" s="13">
        <f t="shared" si="19"/>
        <v>0</v>
      </c>
      <c r="BD19" s="13">
        <f t="shared" si="20"/>
        <v>0</v>
      </c>
      <c r="BE19" s="42"/>
      <c r="BF19" s="6">
        <f t="shared" ref="BF19:BJ19" si="25">IF((AZ19)&gt;=50%, 2, (IF((AZ19)&lt;25%, 0, 1)))</f>
        <v>2</v>
      </c>
      <c r="BG19" s="6">
        <f t="shared" si="25"/>
        <v>0</v>
      </c>
      <c r="BH19" s="6">
        <f t="shared" si="25"/>
        <v>0</v>
      </c>
      <c r="BI19" s="6">
        <f t="shared" si="25"/>
        <v>0</v>
      </c>
      <c r="BJ19" s="6">
        <f t="shared" si="25"/>
        <v>0</v>
      </c>
      <c r="BK19" s="8"/>
      <c r="BL19" s="6" t="str">
        <f t="shared" ref="BL19:BP19" si="26">IF(BF19=2,"Att", (IF(BF19=0,"Not","Weak")))</f>
        <v>Att</v>
      </c>
      <c r="BM19" s="6" t="str">
        <f t="shared" si="26"/>
        <v>Not</v>
      </c>
      <c r="BN19" s="6" t="str">
        <f t="shared" si="26"/>
        <v>Not</v>
      </c>
      <c r="BO19" s="6" t="str">
        <f t="shared" si="26"/>
        <v>Not</v>
      </c>
      <c r="BP19" s="6" t="str">
        <f t="shared" si="26"/>
        <v>Not</v>
      </c>
      <c r="BR19" s="46">
        <f t="shared" si="8"/>
        <v>2</v>
      </c>
      <c r="BS19" s="46">
        <f t="shared" si="9"/>
        <v>0</v>
      </c>
    </row>
    <row r="20">
      <c r="A20" s="53">
        <v>2.104010202332E12</v>
      </c>
      <c r="B20" s="54" t="s">
        <v>67</v>
      </c>
      <c r="C20" s="10"/>
      <c r="D20" s="55" t="s">
        <v>63</v>
      </c>
      <c r="E20" s="55" t="s">
        <v>63</v>
      </c>
      <c r="F20" s="55" t="s">
        <v>63</v>
      </c>
      <c r="G20" s="55" t="s">
        <v>63</v>
      </c>
      <c r="H20" s="55" t="s">
        <v>63</v>
      </c>
      <c r="I20" s="56"/>
      <c r="J20" s="7"/>
      <c r="K20" s="10"/>
      <c r="L20" s="66"/>
      <c r="M20" s="66"/>
      <c r="N20" s="66"/>
      <c r="O20" s="10"/>
      <c r="P20" s="10"/>
      <c r="Q20" s="10"/>
      <c r="R20" s="6">
        <f t="shared" si="10"/>
        <v>0</v>
      </c>
      <c r="S20" s="6">
        <v>3.0</v>
      </c>
      <c r="T20" s="6"/>
      <c r="U20" s="6"/>
      <c r="V20" s="6"/>
      <c r="W20" s="58"/>
      <c r="X20" s="58"/>
      <c r="Y20" s="58"/>
      <c r="Z20" s="58"/>
      <c r="AA20" s="6"/>
      <c r="AB20" s="6">
        <v>4.0</v>
      </c>
      <c r="AC20" s="6">
        <v>0.0</v>
      </c>
      <c r="AD20" s="6"/>
      <c r="AE20" s="58"/>
      <c r="AF20" s="58"/>
      <c r="AG20" s="58"/>
      <c r="AH20" s="58"/>
      <c r="AI20" s="6">
        <v>4.5</v>
      </c>
      <c r="AJ20" s="6">
        <v>0.0</v>
      </c>
      <c r="AK20" s="6"/>
      <c r="AL20" s="6"/>
      <c r="AM20" s="58">
        <v>3.0</v>
      </c>
      <c r="AN20" s="58">
        <v>1.0</v>
      </c>
      <c r="AO20" s="58"/>
      <c r="AP20" s="58"/>
      <c r="AQ20" s="6">
        <f t="shared" si="11"/>
        <v>15.5</v>
      </c>
      <c r="AR20" s="10">
        <f t="shared" si="27"/>
        <v>15.5</v>
      </c>
      <c r="AS20" s="22"/>
      <c r="AT20" s="60">
        <f t="shared" si="12"/>
        <v>4</v>
      </c>
      <c r="AU20" s="60">
        <f t="shared" si="13"/>
        <v>3</v>
      </c>
      <c r="AV20" s="60">
        <f t="shared" si="14"/>
        <v>8.5</v>
      </c>
      <c r="AW20" s="49">
        <f t="shared" si="15"/>
        <v>0</v>
      </c>
      <c r="AX20" s="60"/>
      <c r="AY20" s="5"/>
      <c r="AZ20" s="13">
        <f t="shared" si="16"/>
        <v>0.8571000021</v>
      </c>
      <c r="BA20" s="13">
        <f t="shared" si="17"/>
        <v>0.4999750012</v>
      </c>
      <c r="BB20" s="13">
        <f t="shared" si="18"/>
        <v>0.2023756521</v>
      </c>
      <c r="BC20" s="13">
        <f t="shared" si="19"/>
        <v>0</v>
      </c>
      <c r="BD20" s="13">
        <f t="shared" si="20"/>
        <v>0</v>
      </c>
      <c r="BE20" s="42"/>
      <c r="BF20" s="6">
        <f t="shared" ref="BF20:BJ20" si="28">IF((AZ20)&gt;=50%, 2, (IF((AZ20)&lt;25%, 0, 1)))</f>
        <v>2</v>
      </c>
      <c r="BG20" s="6">
        <f t="shared" si="28"/>
        <v>1</v>
      </c>
      <c r="BH20" s="6">
        <f t="shared" si="28"/>
        <v>0</v>
      </c>
      <c r="BI20" s="6">
        <f t="shared" si="28"/>
        <v>0</v>
      </c>
      <c r="BJ20" s="6">
        <f t="shared" si="28"/>
        <v>0</v>
      </c>
      <c r="BK20" s="8"/>
      <c r="BL20" s="6" t="str">
        <f t="shared" ref="BL20:BP20" si="29">IF(BF20=2,"Att", (IF(BF20=0,"Not","Weak")))</f>
        <v>Att</v>
      </c>
      <c r="BM20" s="6" t="str">
        <f t="shared" si="29"/>
        <v>Weak</v>
      </c>
      <c r="BN20" s="6" t="str">
        <f t="shared" si="29"/>
        <v>Not</v>
      </c>
      <c r="BO20" s="6" t="str">
        <f t="shared" si="29"/>
        <v>Not</v>
      </c>
      <c r="BP20" s="6" t="str">
        <f t="shared" si="29"/>
        <v>Not</v>
      </c>
      <c r="BR20" s="46">
        <f t="shared" si="8"/>
        <v>2</v>
      </c>
      <c r="BS20" s="46">
        <f t="shared" si="9"/>
        <v>1</v>
      </c>
    </row>
    <row r="21" ht="15.75" customHeight="1">
      <c r="A21" s="53">
        <v>2.104010202339E12</v>
      </c>
      <c r="B21" s="54" t="s">
        <v>68</v>
      </c>
      <c r="C21" s="61"/>
      <c r="D21" s="55" t="s">
        <v>63</v>
      </c>
      <c r="E21" s="55" t="s">
        <v>63</v>
      </c>
      <c r="F21" s="55" t="s">
        <v>63</v>
      </c>
      <c r="G21" s="55" t="s">
        <v>63</v>
      </c>
      <c r="H21" s="55" t="s">
        <v>63</v>
      </c>
      <c r="I21" s="56"/>
      <c r="J21" s="62"/>
      <c r="K21" s="62"/>
      <c r="L21" s="62"/>
      <c r="M21" s="62"/>
      <c r="N21" s="62"/>
      <c r="O21" s="62"/>
      <c r="P21" s="62"/>
      <c r="Q21" s="62"/>
      <c r="R21" s="63">
        <f t="shared" si="10"/>
        <v>0</v>
      </c>
      <c r="S21" s="6">
        <v>5.0</v>
      </c>
      <c r="T21" s="6">
        <v>1.0</v>
      </c>
      <c r="U21" s="6"/>
      <c r="V21" s="6"/>
      <c r="W21" s="58"/>
      <c r="X21" s="58"/>
      <c r="Y21" s="58"/>
      <c r="Z21" s="58"/>
      <c r="AA21" s="6">
        <v>0.0</v>
      </c>
      <c r="AB21" s="6">
        <v>3.0</v>
      </c>
      <c r="AC21" s="6">
        <v>0.0</v>
      </c>
      <c r="AD21" s="6"/>
      <c r="AE21" s="58"/>
      <c r="AF21" s="58"/>
      <c r="AG21" s="58"/>
      <c r="AH21" s="58"/>
      <c r="AI21" s="6">
        <v>4.5</v>
      </c>
      <c r="AJ21" s="6">
        <v>2.0</v>
      </c>
      <c r="AK21" s="6"/>
      <c r="AL21" s="6"/>
      <c r="AM21" s="58">
        <v>2.0</v>
      </c>
      <c r="AN21" s="58">
        <v>1.0</v>
      </c>
      <c r="AO21" s="58"/>
      <c r="AP21" s="58"/>
      <c r="AQ21" s="6">
        <f t="shared" si="11"/>
        <v>18.5</v>
      </c>
      <c r="AR21" s="10"/>
      <c r="AS21" s="22"/>
      <c r="AT21" s="60">
        <f t="shared" si="12"/>
        <v>3</v>
      </c>
      <c r="AU21" s="60">
        <f t="shared" si="13"/>
        <v>5</v>
      </c>
      <c r="AV21" s="60">
        <f t="shared" si="14"/>
        <v>9.5</v>
      </c>
      <c r="AW21" s="49">
        <f t="shared" si="15"/>
        <v>0</v>
      </c>
      <c r="AX21" s="60"/>
      <c r="AY21" s="5"/>
      <c r="AZ21" s="13">
        <f t="shared" si="16"/>
        <v>0.6428250016</v>
      </c>
      <c r="BA21" s="13">
        <f t="shared" si="17"/>
        <v>0.8332916687</v>
      </c>
      <c r="BB21" s="13">
        <f t="shared" si="18"/>
        <v>0.2261845523</v>
      </c>
      <c r="BC21" s="13">
        <f t="shared" si="19"/>
        <v>0</v>
      </c>
      <c r="BD21" s="13">
        <f t="shared" si="20"/>
        <v>0.04411738754</v>
      </c>
      <c r="BE21" s="42"/>
      <c r="BF21" s="6">
        <f t="shared" ref="BF21:BJ21" si="30">IF((AZ21)&gt;=50%, 2, (IF((AZ21)&lt;25%, 0, 1)))</f>
        <v>2</v>
      </c>
      <c r="BG21" s="6">
        <f t="shared" si="30"/>
        <v>2</v>
      </c>
      <c r="BH21" s="6">
        <f t="shared" si="30"/>
        <v>0</v>
      </c>
      <c r="BI21" s="6">
        <f t="shared" si="30"/>
        <v>0</v>
      </c>
      <c r="BJ21" s="6">
        <f t="shared" si="30"/>
        <v>0</v>
      </c>
      <c r="BK21" s="8"/>
      <c r="BL21" s="6" t="str">
        <f t="shared" ref="BL21:BP21" si="31">IF(BF21=2,"Att", (IF(BF21=0,"Not","Weak")))</f>
        <v>Att</v>
      </c>
      <c r="BM21" s="6" t="str">
        <f t="shared" si="31"/>
        <v>Att</v>
      </c>
      <c r="BN21" s="6" t="str">
        <f t="shared" si="31"/>
        <v>Not</v>
      </c>
      <c r="BO21" s="6" t="str">
        <f t="shared" si="31"/>
        <v>Not</v>
      </c>
      <c r="BP21" s="6" t="str">
        <f t="shared" si="31"/>
        <v>Not</v>
      </c>
      <c r="BR21" s="46">
        <f t="shared" si="8"/>
        <v>2</v>
      </c>
      <c r="BS21" s="46">
        <f t="shared" si="9"/>
        <v>2</v>
      </c>
    </row>
    <row r="22" ht="15.75" customHeight="1">
      <c r="A22" s="53">
        <v>2.10401020234E12</v>
      </c>
      <c r="B22" s="54" t="s">
        <v>69</v>
      </c>
      <c r="C22" s="10"/>
      <c r="D22" s="55" t="s">
        <v>63</v>
      </c>
      <c r="E22" s="55" t="s">
        <v>63</v>
      </c>
      <c r="F22" s="55" t="s">
        <v>63</v>
      </c>
      <c r="G22" s="55" t="s">
        <v>63</v>
      </c>
      <c r="H22" s="55" t="s">
        <v>63</v>
      </c>
      <c r="I22" s="56"/>
      <c r="J22" s="10"/>
      <c r="K22" s="10"/>
      <c r="L22" s="66"/>
      <c r="M22" s="66"/>
      <c r="N22" s="66"/>
      <c r="O22" s="10"/>
      <c r="P22" s="10"/>
      <c r="Q22" s="10"/>
      <c r="R22" s="6">
        <f t="shared" si="10"/>
        <v>0</v>
      </c>
      <c r="S22" s="6"/>
      <c r="T22" s="6"/>
      <c r="U22" s="6"/>
      <c r="V22" s="6"/>
      <c r="W22" s="58"/>
      <c r="X22" s="58"/>
      <c r="Y22" s="58"/>
      <c r="Z22" s="58"/>
      <c r="AA22" s="6">
        <v>0.0</v>
      </c>
      <c r="AB22" s="6">
        <v>0.0</v>
      </c>
      <c r="AC22" s="6"/>
      <c r="AD22" s="6"/>
      <c r="AE22" s="58"/>
      <c r="AF22" s="58"/>
      <c r="AG22" s="58"/>
      <c r="AH22" s="58"/>
      <c r="AI22" s="6">
        <v>4.5</v>
      </c>
      <c r="AJ22" s="6">
        <v>2.0</v>
      </c>
      <c r="AK22" s="6"/>
      <c r="AL22" s="6"/>
      <c r="AM22" s="58"/>
      <c r="AN22" s="58"/>
      <c r="AO22" s="58"/>
      <c r="AP22" s="58"/>
      <c r="AQ22" s="6">
        <f t="shared" si="11"/>
        <v>6.5</v>
      </c>
      <c r="AR22" s="10">
        <f t="shared" ref="AR22:AR23" si="34">SUM(C22,G22,H22,R22,AQ22)</f>
        <v>6.5</v>
      </c>
      <c r="AS22" s="22"/>
      <c r="AT22" s="60">
        <f t="shared" si="12"/>
        <v>0</v>
      </c>
      <c r="AU22" s="60">
        <f t="shared" si="13"/>
        <v>0</v>
      </c>
      <c r="AV22" s="60">
        <f t="shared" si="14"/>
        <v>6.5</v>
      </c>
      <c r="AW22" s="49">
        <f t="shared" si="15"/>
        <v>0</v>
      </c>
      <c r="AX22" s="60"/>
      <c r="AY22" s="5"/>
      <c r="AZ22" s="13">
        <f t="shared" si="16"/>
        <v>0</v>
      </c>
      <c r="BA22" s="13">
        <f t="shared" si="17"/>
        <v>0</v>
      </c>
      <c r="BB22" s="13">
        <f t="shared" si="18"/>
        <v>0.1547578516</v>
      </c>
      <c r="BC22" s="13">
        <f t="shared" si="19"/>
        <v>0</v>
      </c>
      <c r="BD22" s="13">
        <f t="shared" si="20"/>
        <v>0</v>
      </c>
      <c r="BE22" s="42"/>
      <c r="BF22" s="6">
        <f t="shared" ref="BF22:BJ22" si="32">IF((AZ22)&gt;=50%, 2, (IF((AZ22)&lt;25%, 0, 1)))</f>
        <v>0</v>
      </c>
      <c r="BG22" s="6">
        <f t="shared" si="32"/>
        <v>0</v>
      </c>
      <c r="BH22" s="6">
        <f t="shared" si="32"/>
        <v>0</v>
      </c>
      <c r="BI22" s="6">
        <f t="shared" si="32"/>
        <v>0</v>
      </c>
      <c r="BJ22" s="6">
        <f t="shared" si="32"/>
        <v>0</v>
      </c>
      <c r="BK22" s="8"/>
      <c r="BL22" s="6" t="str">
        <f t="shared" ref="BL22:BP22" si="33">IF(BF22=2,"Att", (IF(BF22=0,"Not","Weak")))</f>
        <v>Not</v>
      </c>
      <c r="BM22" s="6" t="str">
        <f t="shared" si="33"/>
        <v>Not</v>
      </c>
      <c r="BN22" s="6" t="str">
        <f t="shared" si="33"/>
        <v>Not</v>
      </c>
      <c r="BO22" s="6" t="str">
        <f t="shared" si="33"/>
        <v>Not</v>
      </c>
      <c r="BP22" s="6" t="str">
        <f t="shared" si="33"/>
        <v>Not</v>
      </c>
      <c r="BR22" s="46">
        <f t="shared" si="8"/>
        <v>0</v>
      </c>
      <c r="BS22" s="46">
        <f t="shared" si="9"/>
        <v>0</v>
      </c>
    </row>
    <row r="23" ht="15.75" customHeight="1">
      <c r="A23" s="53">
        <v>2.104010202342E12</v>
      </c>
      <c r="B23" s="54" t="s">
        <v>70</v>
      </c>
      <c r="C23" s="10"/>
      <c r="D23" s="55" t="s">
        <v>63</v>
      </c>
      <c r="E23" s="55" t="s">
        <v>63</v>
      </c>
      <c r="F23" s="55" t="s">
        <v>63</v>
      </c>
      <c r="G23" s="55" t="s">
        <v>63</v>
      </c>
      <c r="H23" s="55" t="s">
        <v>63</v>
      </c>
      <c r="I23" s="56"/>
      <c r="J23" s="7"/>
      <c r="K23" s="10"/>
      <c r="L23" s="66"/>
      <c r="M23" s="66"/>
      <c r="N23" s="66"/>
      <c r="O23" s="10"/>
      <c r="P23" s="10"/>
      <c r="Q23" s="10"/>
      <c r="R23" s="6">
        <f t="shared" si="10"/>
        <v>0</v>
      </c>
      <c r="S23" s="6">
        <v>3.0</v>
      </c>
      <c r="T23" s="6"/>
      <c r="U23" s="6"/>
      <c r="V23" s="6"/>
      <c r="W23" s="58"/>
      <c r="X23" s="58"/>
      <c r="Y23" s="58"/>
      <c r="Z23" s="58"/>
      <c r="AA23" s="6"/>
      <c r="AB23" s="6">
        <v>0.0</v>
      </c>
      <c r="AC23" s="6"/>
      <c r="AD23" s="6"/>
      <c r="AE23" s="58">
        <v>4.5</v>
      </c>
      <c r="AF23" s="58"/>
      <c r="AG23" s="58"/>
      <c r="AH23" s="58"/>
      <c r="AI23" s="6"/>
      <c r="AJ23" s="6">
        <v>0.0</v>
      </c>
      <c r="AK23" s="6"/>
      <c r="AL23" s="6"/>
      <c r="AM23" s="58">
        <v>2.5</v>
      </c>
      <c r="AN23" s="58">
        <v>0.0</v>
      </c>
      <c r="AO23" s="58"/>
      <c r="AP23" s="58"/>
      <c r="AQ23" s="6">
        <f t="shared" si="11"/>
        <v>10</v>
      </c>
      <c r="AR23" s="10">
        <f t="shared" si="34"/>
        <v>10</v>
      </c>
      <c r="AS23" s="22"/>
      <c r="AT23" s="60">
        <f t="shared" si="12"/>
        <v>0</v>
      </c>
      <c r="AU23" s="60">
        <f t="shared" si="13"/>
        <v>3</v>
      </c>
      <c r="AV23" s="60">
        <f t="shared" si="14"/>
        <v>7</v>
      </c>
      <c r="AW23" s="49">
        <f t="shared" si="15"/>
        <v>0</v>
      </c>
      <c r="AX23" s="60"/>
      <c r="AY23" s="5"/>
      <c r="AZ23" s="13">
        <f t="shared" si="16"/>
        <v>0</v>
      </c>
      <c r="BA23" s="13">
        <f t="shared" si="17"/>
        <v>0.4999750012</v>
      </c>
      <c r="BB23" s="13">
        <f t="shared" si="18"/>
        <v>0.1666623017</v>
      </c>
      <c r="BC23" s="13">
        <f t="shared" si="19"/>
        <v>0</v>
      </c>
      <c r="BD23" s="13">
        <f t="shared" si="20"/>
        <v>0</v>
      </c>
      <c r="BE23" s="42"/>
      <c r="BF23" s="6">
        <f t="shared" ref="BF23:BJ23" si="35">IF((AZ23)&gt;=50%, 2, (IF((AZ23)&lt;25%, 0, 1)))</f>
        <v>0</v>
      </c>
      <c r="BG23" s="6">
        <f t="shared" si="35"/>
        <v>1</v>
      </c>
      <c r="BH23" s="6">
        <f t="shared" si="35"/>
        <v>0</v>
      </c>
      <c r="BI23" s="6">
        <f t="shared" si="35"/>
        <v>0</v>
      </c>
      <c r="BJ23" s="6">
        <f t="shared" si="35"/>
        <v>0</v>
      </c>
      <c r="BK23" s="8"/>
      <c r="BL23" s="6" t="str">
        <f t="shared" ref="BL23:BP23" si="36">IF(BF23=2,"Att", (IF(BF23=0,"Not","Weak")))</f>
        <v>Not</v>
      </c>
      <c r="BM23" s="6" t="str">
        <f t="shared" si="36"/>
        <v>Weak</v>
      </c>
      <c r="BN23" s="6" t="str">
        <f t="shared" si="36"/>
        <v>Not</v>
      </c>
      <c r="BO23" s="6" t="str">
        <f t="shared" si="36"/>
        <v>Not</v>
      </c>
      <c r="BP23" s="6" t="str">
        <f t="shared" si="36"/>
        <v>Not</v>
      </c>
      <c r="BR23" s="46">
        <f t="shared" si="8"/>
        <v>0</v>
      </c>
      <c r="BS23" s="46">
        <f t="shared" si="9"/>
        <v>1</v>
      </c>
    </row>
    <row r="24" ht="15.75" customHeight="1">
      <c r="A24" s="53">
        <v>2.104010202201E12</v>
      </c>
      <c r="B24" s="54" t="s">
        <v>71</v>
      </c>
      <c r="C24" s="61"/>
      <c r="D24" s="67">
        <v>1.0</v>
      </c>
      <c r="E24" s="68"/>
      <c r="F24" s="67">
        <v>10.0</v>
      </c>
      <c r="G24" s="69">
        <f t="shared" ref="G24:G28" si="39">LARGE(D24:F24,1)+LARGE(D24:F24,2)</f>
        <v>11</v>
      </c>
      <c r="H24" s="19"/>
      <c r="I24" s="19">
        <v>0.0</v>
      </c>
      <c r="J24" s="62"/>
      <c r="K24" s="62"/>
      <c r="L24" s="62"/>
      <c r="M24" s="62"/>
      <c r="N24" s="62"/>
      <c r="O24" s="62"/>
      <c r="P24" s="62"/>
      <c r="Q24" s="62"/>
      <c r="R24" s="63">
        <f t="shared" si="10"/>
        <v>0</v>
      </c>
      <c r="S24" s="6"/>
      <c r="T24" s="6"/>
      <c r="U24" s="6"/>
      <c r="V24" s="6"/>
      <c r="W24" s="58"/>
      <c r="X24" s="58"/>
      <c r="Y24" s="58"/>
      <c r="Z24" s="58"/>
      <c r="AA24" s="6"/>
      <c r="AB24" s="6"/>
      <c r="AC24" s="6"/>
      <c r="AD24" s="6"/>
      <c r="AE24" s="58"/>
      <c r="AF24" s="58"/>
      <c r="AG24" s="58"/>
      <c r="AH24" s="58"/>
      <c r="AI24" s="6">
        <v>3.5</v>
      </c>
      <c r="AJ24" s="6">
        <v>0.0</v>
      </c>
      <c r="AK24" s="6"/>
      <c r="AL24" s="6"/>
      <c r="AM24" s="58">
        <v>0.0</v>
      </c>
      <c r="AN24" s="58"/>
      <c r="AO24" s="58"/>
      <c r="AP24" s="58"/>
      <c r="AQ24" s="6">
        <f>SUM(S24:AO24)</f>
        <v>3.5</v>
      </c>
      <c r="AR24" s="10"/>
      <c r="AS24" s="22"/>
      <c r="AT24" s="60">
        <f t="shared" si="12"/>
        <v>0</v>
      </c>
      <c r="AU24" s="60">
        <f t="shared" si="13"/>
        <v>0</v>
      </c>
      <c r="AV24" s="60">
        <f t="shared" si="14"/>
        <v>14.5</v>
      </c>
      <c r="AW24" s="49">
        <f t="shared" si="15"/>
        <v>0</v>
      </c>
      <c r="AX24" s="60"/>
      <c r="AY24" s="5"/>
      <c r="AZ24" s="13">
        <f t="shared" si="16"/>
        <v>0</v>
      </c>
      <c r="BA24" s="13">
        <f t="shared" si="17"/>
        <v>0</v>
      </c>
      <c r="BB24" s="13">
        <f t="shared" si="18"/>
        <v>0.3452290535</v>
      </c>
      <c r="BC24" s="13">
        <f t="shared" si="19"/>
        <v>0</v>
      </c>
      <c r="BD24" s="13">
        <f t="shared" si="20"/>
        <v>0</v>
      </c>
      <c r="BE24" s="42"/>
      <c r="BF24" s="6">
        <f t="shared" ref="BF24:BJ24" si="37">IF((AZ24)&gt;=50%, 2, (IF((AZ24)&lt;25%, 0, 1)))</f>
        <v>0</v>
      </c>
      <c r="BG24" s="6">
        <f t="shared" si="37"/>
        <v>0</v>
      </c>
      <c r="BH24" s="6">
        <f t="shared" si="37"/>
        <v>1</v>
      </c>
      <c r="BI24" s="6">
        <f t="shared" si="37"/>
        <v>0</v>
      </c>
      <c r="BJ24" s="6">
        <f t="shared" si="37"/>
        <v>0</v>
      </c>
      <c r="BK24" s="8"/>
      <c r="BL24" s="6" t="str">
        <f t="shared" ref="BL24:BP24" si="38">IF(BF24=2,"Att", (IF(BF24=0,"Not","Weak")))</f>
        <v>Not</v>
      </c>
      <c r="BM24" s="6" t="str">
        <f t="shared" si="38"/>
        <v>Not</v>
      </c>
      <c r="BN24" s="6" t="str">
        <f t="shared" si="38"/>
        <v>Weak</v>
      </c>
      <c r="BO24" s="6" t="str">
        <f t="shared" si="38"/>
        <v>Not</v>
      </c>
      <c r="BP24" s="6" t="str">
        <f t="shared" si="38"/>
        <v>Not</v>
      </c>
      <c r="BR24" s="46">
        <f t="shared" si="8"/>
        <v>1</v>
      </c>
      <c r="BS24" s="46">
        <f t="shared" si="9"/>
        <v>0</v>
      </c>
    </row>
    <row r="25" ht="15.75" customHeight="1">
      <c r="A25" s="53">
        <v>2.22210005101035E14</v>
      </c>
      <c r="B25" s="54" t="s">
        <v>72</v>
      </c>
      <c r="C25" s="61"/>
      <c r="D25" s="62">
        <v>2.0</v>
      </c>
      <c r="E25" s="62">
        <v>2.0</v>
      </c>
      <c r="F25" s="62">
        <v>9.0</v>
      </c>
      <c r="G25" s="69">
        <f t="shared" si="39"/>
        <v>11</v>
      </c>
      <c r="H25" s="62">
        <v>9.0</v>
      </c>
      <c r="I25" s="62">
        <v>6.0</v>
      </c>
      <c r="J25" s="62"/>
      <c r="K25" s="62"/>
      <c r="L25" s="62"/>
      <c r="M25" s="62"/>
      <c r="N25" s="62"/>
      <c r="O25" s="62"/>
      <c r="P25" s="62"/>
      <c r="Q25" s="62"/>
      <c r="R25" s="63">
        <f t="shared" si="10"/>
        <v>6</v>
      </c>
      <c r="S25" s="6">
        <v>6.0</v>
      </c>
      <c r="T25" s="6">
        <v>0.0</v>
      </c>
      <c r="U25" s="6"/>
      <c r="V25" s="6"/>
      <c r="W25" s="58"/>
      <c r="X25" s="58"/>
      <c r="Y25" s="58"/>
      <c r="Z25" s="58"/>
      <c r="AA25" s="6">
        <v>0.0</v>
      </c>
      <c r="AB25" s="6"/>
      <c r="AC25" s="6"/>
      <c r="AD25" s="6"/>
      <c r="AE25" s="70"/>
      <c r="AF25" s="71"/>
      <c r="AG25" s="70"/>
      <c r="AH25" s="70"/>
      <c r="AI25" s="6"/>
      <c r="AJ25" s="6"/>
      <c r="AK25" s="6"/>
      <c r="AL25" s="6"/>
      <c r="AM25" s="58">
        <v>2.5</v>
      </c>
      <c r="AN25" s="58"/>
      <c r="AO25" s="58"/>
      <c r="AP25" s="58"/>
      <c r="AQ25" s="6">
        <f t="shared" ref="AQ25:AQ56" si="42">SUM(S25:AP25)</f>
        <v>8.5</v>
      </c>
      <c r="AR25" s="10"/>
      <c r="AS25" s="22"/>
      <c r="AT25" s="60">
        <f t="shared" si="12"/>
        <v>0</v>
      </c>
      <c r="AU25" s="60">
        <f t="shared" si="13"/>
        <v>6</v>
      </c>
      <c r="AV25" s="60">
        <f t="shared" si="14"/>
        <v>13.5</v>
      </c>
      <c r="AW25" s="49">
        <f t="shared" si="15"/>
        <v>11</v>
      </c>
      <c r="AX25" s="60"/>
      <c r="AY25" s="5"/>
      <c r="AZ25" s="13">
        <f t="shared" si="16"/>
        <v>0</v>
      </c>
      <c r="BA25" s="13">
        <f t="shared" si="17"/>
        <v>0.9999500025</v>
      </c>
      <c r="BB25" s="13">
        <f t="shared" si="18"/>
        <v>0.3214201533</v>
      </c>
      <c r="BC25" s="13">
        <f t="shared" si="19"/>
        <v>0.4459417276</v>
      </c>
      <c r="BD25" s="13">
        <f t="shared" si="20"/>
        <v>0.2647043253</v>
      </c>
      <c r="BE25" s="42"/>
      <c r="BF25" s="6">
        <f t="shared" ref="BF25:BJ25" si="40">IF((AZ25)&gt;=50%, 2, (IF((AZ25)&lt;25%, 0, 1)))</f>
        <v>0</v>
      </c>
      <c r="BG25" s="6">
        <f t="shared" si="40"/>
        <v>2</v>
      </c>
      <c r="BH25" s="6">
        <f t="shared" si="40"/>
        <v>1</v>
      </c>
      <c r="BI25" s="6">
        <f t="shared" si="40"/>
        <v>1</v>
      </c>
      <c r="BJ25" s="6">
        <f t="shared" si="40"/>
        <v>1</v>
      </c>
      <c r="BK25" s="8"/>
      <c r="BL25" s="6" t="str">
        <f t="shared" ref="BL25:BP25" si="41">IF(BF25=2,"Att", (IF(BF25=0,"Not","Weak")))</f>
        <v>Not</v>
      </c>
      <c r="BM25" s="6" t="str">
        <f t="shared" si="41"/>
        <v>Att</v>
      </c>
      <c r="BN25" s="6" t="str">
        <f t="shared" si="41"/>
        <v>Weak</v>
      </c>
      <c r="BO25" s="6" t="str">
        <f t="shared" si="41"/>
        <v>Weak</v>
      </c>
      <c r="BP25" s="6" t="str">
        <f t="shared" si="41"/>
        <v>Weak</v>
      </c>
      <c r="BR25" s="46">
        <f t="shared" si="8"/>
        <v>3</v>
      </c>
      <c r="BS25" s="46">
        <f t="shared" si="9"/>
        <v>2</v>
      </c>
    </row>
    <row r="26" ht="15.75" customHeight="1">
      <c r="A26" s="53">
        <v>2.22210005101041E14</v>
      </c>
      <c r="B26" s="54" t="s">
        <v>73</v>
      </c>
      <c r="C26" s="10"/>
      <c r="D26" s="62">
        <v>0.0</v>
      </c>
      <c r="E26" s="62">
        <v>0.0</v>
      </c>
      <c r="F26" s="62">
        <v>10.0</v>
      </c>
      <c r="G26" s="69">
        <f t="shared" si="39"/>
        <v>10</v>
      </c>
      <c r="H26" s="62">
        <v>10.0</v>
      </c>
      <c r="I26" s="62">
        <v>4.0</v>
      </c>
      <c r="J26" s="7"/>
      <c r="K26" s="10"/>
      <c r="L26" s="66"/>
      <c r="M26" s="66"/>
      <c r="N26" s="66"/>
      <c r="O26" s="10"/>
      <c r="P26" s="10"/>
      <c r="Q26" s="10"/>
      <c r="R26" s="6">
        <f t="shared" si="10"/>
        <v>4</v>
      </c>
      <c r="S26" s="6">
        <v>5.0</v>
      </c>
      <c r="T26" s="6"/>
      <c r="U26" s="6"/>
      <c r="V26" s="6"/>
      <c r="W26" s="58"/>
      <c r="X26" s="58"/>
      <c r="Y26" s="58"/>
      <c r="Z26" s="58"/>
      <c r="AA26" s="6">
        <v>3.0</v>
      </c>
      <c r="AB26" s="6">
        <v>4.0</v>
      </c>
      <c r="AC26" s="6">
        <v>0.0</v>
      </c>
      <c r="AD26" s="6"/>
      <c r="AE26" s="58"/>
      <c r="AF26" s="58"/>
      <c r="AG26" s="58"/>
      <c r="AH26" s="58"/>
      <c r="AI26" s="6">
        <v>1.5</v>
      </c>
      <c r="AJ26" s="6"/>
      <c r="AK26" s="6"/>
      <c r="AL26" s="6"/>
      <c r="AM26" s="58"/>
      <c r="AN26" s="58"/>
      <c r="AO26" s="58"/>
      <c r="AP26" s="58"/>
      <c r="AQ26" s="6">
        <f t="shared" si="42"/>
        <v>13.5</v>
      </c>
      <c r="AR26" s="10">
        <f t="shared" ref="AR26:AR27" si="45">SUM(C26,G26,H26,R26,AQ26)</f>
        <v>37.5</v>
      </c>
      <c r="AS26" s="22"/>
      <c r="AT26" s="60">
        <f t="shared" si="12"/>
        <v>4</v>
      </c>
      <c r="AU26" s="60">
        <f t="shared" si="13"/>
        <v>8</v>
      </c>
      <c r="AV26" s="60">
        <f t="shared" si="14"/>
        <v>11.5</v>
      </c>
      <c r="AW26" s="49">
        <f t="shared" si="15"/>
        <v>10</v>
      </c>
      <c r="AX26" s="60"/>
      <c r="AY26" s="5"/>
      <c r="AZ26" s="13">
        <f t="shared" si="16"/>
        <v>0.8571000021</v>
      </c>
      <c r="BA26" s="13">
        <f t="shared" si="17"/>
        <v>1</v>
      </c>
      <c r="BB26" s="13">
        <f t="shared" si="18"/>
        <v>0.2738023528</v>
      </c>
      <c r="BC26" s="13">
        <f t="shared" si="19"/>
        <v>0.4054015705</v>
      </c>
      <c r="BD26" s="13">
        <f t="shared" si="20"/>
        <v>0.1764695502</v>
      </c>
      <c r="BE26" s="42"/>
      <c r="BF26" s="6">
        <f t="shared" ref="BF26:BJ26" si="43">IF((AZ26)&gt;=50%, 2, (IF((AZ26)&lt;25%, 0, 1)))</f>
        <v>2</v>
      </c>
      <c r="BG26" s="6">
        <f t="shared" si="43"/>
        <v>2</v>
      </c>
      <c r="BH26" s="6">
        <f t="shared" si="43"/>
        <v>1</v>
      </c>
      <c r="BI26" s="6">
        <f t="shared" si="43"/>
        <v>1</v>
      </c>
      <c r="BJ26" s="6">
        <f t="shared" si="43"/>
        <v>0</v>
      </c>
      <c r="BK26" s="8"/>
      <c r="BL26" s="6" t="str">
        <f t="shared" ref="BL26:BP26" si="44">IF(BF26=2,"Att", (IF(BF26=0,"Not","Weak")))</f>
        <v>Att</v>
      </c>
      <c r="BM26" s="6" t="str">
        <f t="shared" si="44"/>
        <v>Att</v>
      </c>
      <c r="BN26" s="6" t="str">
        <f t="shared" si="44"/>
        <v>Weak</v>
      </c>
      <c r="BO26" s="6" t="str">
        <f t="shared" si="44"/>
        <v>Weak</v>
      </c>
      <c r="BP26" s="6" t="str">
        <f t="shared" si="44"/>
        <v>Not</v>
      </c>
      <c r="BR26" s="46">
        <f t="shared" si="8"/>
        <v>4</v>
      </c>
      <c r="BS26" s="46">
        <f t="shared" si="9"/>
        <v>2</v>
      </c>
    </row>
    <row r="27" ht="15.75" customHeight="1">
      <c r="A27" s="53">
        <v>2.22210005101042E14</v>
      </c>
      <c r="B27" s="54" t="s">
        <v>74</v>
      </c>
      <c r="C27" s="10"/>
      <c r="D27" s="64">
        <v>5.0</v>
      </c>
      <c r="E27" s="72">
        <v>1.0</v>
      </c>
      <c r="F27" s="64">
        <v>8.0</v>
      </c>
      <c r="G27" s="69">
        <f t="shared" si="39"/>
        <v>13</v>
      </c>
      <c r="H27" s="59">
        <v>10.0</v>
      </c>
      <c r="I27" s="72">
        <v>0.0</v>
      </c>
      <c r="J27" s="7"/>
      <c r="K27" s="10"/>
      <c r="L27" s="66"/>
      <c r="M27" s="66"/>
      <c r="N27" s="66"/>
      <c r="O27" s="10"/>
      <c r="P27" s="10"/>
      <c r="Q27" s="10"/>
      <c r="R27" s="6">
        <f t="shared" si="10"/>
        <v>0</v>
      </c>
      <c r="S27" s="6">
        <v>3.0</v>
      </c>
      <c r="T27" s="6"/>
      <c r="U27" s="6"/>
      <c r="V27" s="6"/>
      <c r="W27" s="58"/>
      <c r="X27" s="58">
        <v>0.0</v>
      </c>
      <c r="Y27" s="58"/>
      <c r="Z27" s="58"/>
      <c r="AA27" s="6"/>
      <c r="AB27" s="6">
        <v>4.0</v>
      </c>
      <c r="AC27" s="6">
        <v>2.5</v>
      </c>
      <c r="AD27" s="6"/>
      <c r="AE27" s="58"/>
      <c r="AF27" s="58"/>
      <c r="AG27" s="58"/>
      <c r="AH27" s="58"/>
      <c r="AI27" s="6">
        <v>0.0</v>
      </c>
      <c r="AJ27" s="6"/>
      <c r="AK27" s="6"/>
      <c r="AL27" s="6"/>
      <c r="AM27" s="58"/>
      <c r="AN27" s="58"/>
      <c r="AO27" s="58"/>
      <c r="AP27" s="58"/>
      <c r="AQ27" s="6">
        <f t="shared" si="42"/>
        <v>9.5</v>
      </c>
      <c r="AR27" s="10">
        <f t="shared" si="45"/>
        <v>32.5</v>
      </c>
      <c r="AS27" s="22"/>
      <c r="AT27" s="60">
        <f t="shared" si="12"/>
        <v>6.5</v>
      </c>
      <c r="AU27" s="60">
        <f t="shared" si="13"/>
        <v>3</v>
      </c>
      <c r="AV27" s="60">
        <f t="shared" si="14"/>
        <v>13</v>
      </c>
      <c r="AW27" s="49">
        <f t="shared" si="15"/>
        <v>11</v>
      </c>
      <c r="AX27" s="60"/>
      <c r="AY27" s="5"/>
      <c r="AZ27" s="13">
        <f t="shared" si="16"/>
        <v>1</v>
      </c>
      <c r="BA27" s="13">
        <f t="shared" si="17"/>
        <v>0.4999750012</v>
      </c>
      <c r="BB27" s="13">
        <f t="shared" si="18"/>
        <v>0.3095157032</v>
      </c>
      <c r="BC27" s="13">
        <f t="shared" si="19"/>
        <v>0.4459417276</v>
      </c>
      <c r="BD27" s="13">
        <f t="shared" si="20"/>
        <v>0</v>
      </c>
      <c r="BE27" s="42"/>
      <c r="BF27" s="6">
        <f t="shared" ref="BF27:BJ27" si="46">IF((AZ27)&gt;=50%, 2, (IF((AZ27)&lt;25%, 0, 1)))</f>
        <v>2</v>
      </c>
      <c r="BG27" s="6">
        <f t="shared" si="46"/>
        <v>1</v>
      </c>
      <c r="BH27" s="6">
        <f t="shared" si="46"/>
        <v>1</v>
      </c>
      <c r="BI27" s="6">
        <f t="shared" si="46"/>
        <v>1</v>
      </c>
      <c r="BJ27" s="6">
        <f t="shared" si="46"/>
        <v>0</v>
      </c>
      <c r="BK27" s="8"/>
      <c r="BL27" s="6" t="str">
        <f t="shared" ref="BL27:BP27" si="47">IF(BF27=2,"Att", (IF(BF27=0,"Not","Weak")))</f>
        <v>Att</v>
      </c>
      <c r="BM27" s="6" t="str">
        <f t="shared" si="47"/>
        <v>Weak</v>
      </c>
      <c r="BN27" s="6" t="str">
        <f t="shared" si="47"/>
        <v>Weak</v>
      </c>
      <c r="BO27" s="6" t="str">
        <f t="shared" si="47"/>
        <v>Weak</v>
      </c>
      <c r="BP27" s="6" t="str">
        <f t="shared" si="47"/>
        <v>Not</v>
      </c>
      <c r="BR27" s="46">
        <f t="shared" si="8"/>
        <v>4</v>
      </c>
      <c r="BS27" s="46">
        <f t="shared" si="9"/>
        <v>1</v>
      </c>
    </row>
    <row r="28" ht="15.75" customHeight="1">
      <c r="A28" s="53">
        <v>2.22210005101044E14</v>
      </c>
      <c r="B28" s="54" t="s">
        <v>75</v>
      </c>
      <c r="C28" s="61"/>
      <c r="D28" s="7">
        <v>5.0</v>
      </c>
      <c r="E28" s="73">
        <v>6.0</v>
      </c>
      <c r="F28" s="7">
        <v>10.0</v>
      </c>
      <c r="G28" s="69">
        <f t="shared" si="39"/>
        <v>16</v>
      </c>
      <c r="H28" s="10">
        <v>9.0</v>
      </c>
      <c r="I28" s="73">
        <v>7.0</v>
      </c>
      <c r="J28" s="62"/>
      <c r="K28" s="62"/>
      <c r="L28" s="62"/>
      <c r="M28" s="62"/>
      <c r="N28" s="62"/>
      <c r="O28" s="62"/>
      <c r="P28" s="62"/>
      <c r="Q28" s="62"/>
      <c r="R28" s="63">
        <f t="shared" si="10"/>
        <v>7</v>
      </c>
      <c r="S28" s="6">
        <v>6.0</v>
      </c>
      <c r="T28" s="6">
        <v>3.0</v>
      </c>
      <c r="U28" s="6"/>
      <c r="V28" s="6"/>
      <c r="W28" s="58"/>
      <c r="X28" s="58"/>
      <c r="Y28" s="58"/>
      <c r="Z28" s="58"/>
      <c r="AA28" s="6">
        <v>3.0</v>
      </c>
      <c r="AB28" s="6">
        <v>4.0</v>
      </c>
      <c r="AC28" s="6">
        <v>0.0</v>
      </c>
      <c r="AD28" s="6"/>
      <c r="AE28" s="58"/>
      <c r="AF28" s="58"/>
      <c r="AG28" s="58"/>
      <c r="AH28" s="58"/>
      <c r="AI28" s="6">
        <v>4.0</v>
      </c>
      <c r="AJ28" s="6">
        <v>2.0</v>
      </c>
      <c r="AK28" s="6"/>
      <c r="AL28" s="6"/>
      <c r="AM28" s="58">
        <v>2.0</v>
      </c>
      <c r="AN28" s="58">
        <v>2.0</v>
      </c>
      <c r="AO28" s="58"/>
      <c r="AP28" s="58"/>
      <c r="AQ28" s="6">
        <f t="shared" si="42"/>
        <v>26</v>
      </c>
      <c r="AR28" s="10"/>
      <c r="AS28" s="22"/>
      <c r="AT28" s="60">
        <f t="shared" si="12"/>
        <v>4</v>
      </c>
      <c r="AU28" s="60">
        <f t="shared" si="13"/>
        <v>9</v>
      </c>
      <c r="AV28" s="60">
        <f t="shared" si="14"/>
        <v>25</v>
      </c>
      <c r="AW28" s="49">
        <f t="shared" si="15"/>
        <v>15</v>
      </c>
      <c r="AX28" s="60"/>
      <c r="AY28" s="5"/>
      <c r="AZ28" s="13">
        <f t="shared" si="16"/>
        <v>0.8571000021</v>
      </c>
      <c r="BA28" s="13">
        <f t="shared" si="17"/>
        <v>1</v>
      </c>
      <c r="BB28" s="13">
        <f t="shared" si="18"/>
        <v>0.5952225061</v>
      </c>
      <c r="BC28" s="13">
        <f t="shared" si="19"/>
        <v>0.6081023558</v>
      </c>
      <c r="BD28" s="13">
        <f t="shared" si="20"/>
        <v>0.4411738754</v>
      </c>
      <c r="BE28" s="42"/>
      <c r="BF28" s="6">
        <f t="shared" ref="BF28:BJ28" si="48">IF((AZ28)&gt;=50%, 2, (IF((AZ28)&lt;25%, 0, 1)))</f>
        <v>2</v>
      </c>
      <c r="BG28" s="6">
        <f t="shared" si="48"/>
        <v>2</v>
      </c>
      <c r="BH28" s="6">
        <f t="shared" si="48"/>
        <v>2</v>
      </c>
      <c r="BI28" s="6">
        <f t="shared" si="48"/>
        <v>2</v>
      </c>
      <c r="BJ28" s="6">
        <f t="shared" si="48"/>
        <v>1</v>
      </c>
      <c r="BK28" s="8"/>
      <c r="BL28" s="6" t="str">
        <f t="shared" ref="BL28:BP28" si="49">IF(BF28=2,"Att", (IF(BF28=0,"Not","Weak")))</f>
        <v>Att</v>
      </c>
      <c r="BM28" s="6" t="str">
        <f t="shared" si="49"/>
        <v>Att</v>
      </c>
      <c r="BN28" s="6" t="str">
        <f t="shared" si="49"/>
        <v>Att</v>
      </c>
      <c r="BO28" s="6" t="str">
        <f t="shared" si="49"/>
        <v>Att</v>
      </c>
      <c r="BP28" s="6" t="str">
        <f t="shared" si="49"/>
        <v>Weak</v>
      </c>
      <c r="BR28" s="46">
        <f t="shared" si="8"/>
        <v>7</v>
      </c>
      <c r="BS28" s="46">
        <f t="shared" si="9"/>
        <v>2</v>
      </c>
    </row>
    <row r="29" ht="15.75" customHeight="1">
      <c r="A29" s="53">
        <v>2.22210005101046E14</v>
      </c>
      <c r="B29" s="54" t="s">
        <v>76</v>
      </c>
      <c r="C29" s="10"/>
      <c r="D29" s="62">
        <v>6.0</v>
      </c>
      <c r="E29" s="62">
        <v>5.0</v>
      </c>
      <c r="F29" s="62">
        <v>10.0</v>
      </c>
      <c r="G29" s="69">
        <v>0.0</v>
      </c>
      <c r="H29" s="62">
        <v>9.0</v>
      </c>
      <c r="I29" s="62">
        <v>5.0</v>
      </c>
      <c r="J29" s="7"/>
      <c r="K29" s="10"/>
      <c r="L29" s="66"/>
      <c r="M29" s="66"/>
      <c r="N29" s="66"/>
      <c r="O29" s="10"/>
      <c r="P29" s="10"/>
      <c r="Q29" s="10"/>
      <c r="R29" s="6">
        <f t="shared" si="10"/>
        <v>5</v>
      </c>
      <c r="S29" s="6">
        <v>4.0</v>
      </c>
      <c r="T29" s="6">
        <v>3.0</v>
      </c>
      <c r="U29" s="6"/>
      <c r="V29" s="6"/>
      <c r="W29" s="58"/>
      <c r="X29" s="58"/>
      <c r="Y29" s="58"/>
      <c r="Z29" s="58"/>
      <c r="AA29" s="6">
        <v>3.0</v>
      </c>
      <c r="AB29" s="6">
        <v>3.5</v>
      </c>
      <c r="AC29" s="6">
        <v>2.5</v>
      </c>
      <c r="AD29" s="6"/>
      <c r="AE29" s="58"/>
      <c r="AF29" s="58"/>
      <c r="AG29" s="58"/>
      <c r="AH29" s="58"/>
      <c r="AI29" s="6">
        <v>5.5</v>
      </c>
      <c r="AJ29" s="6">
        <v>3.0</v>
      </c>
      <c r="AK29" s="6"/>
      <c r="AL29" s="6"/>
      <c r="AM29" s="58">
        <v>2.5</v>
      </c>
      <c r="AN29" s="58">
        <v>0.0</v>
      </c>
      <c r="AO29" s="58"/>
      <c r="AP29" s="58"/>
      <c r="AQ29" s="6">
        <f t="shared" si="42"/>
        <v>27</v>
      </c>
      <c r="AR29" s="10">
        <f t="shared" ref="AR29:AR32" si="52">SUM(C29,G29,H29,R29,AQ29)</f>
        <v>41</v>
      </c>
      <c r="AS29" s="22"/>
      <c r="AT29" s="60">
        <f t="shared" si="12"/>
        <v>6</v>
      </c>
      <c r="AU29" s="60">
        <f t="shared" si="13"/>
        <v>7</v>
      </c>
      <c r="AV29" s="60">
        <f t="shared" si="14"/>
        <v>27</v>
      </c>
      <c r="AW29" s="49">
        <f t="shared" si="15"/>
        <v>14</v>
      </c>
      <c r="AX29" s="60"/>
      <c r="AY29" s="5"/>
      <c r="AZ29" s="13">
        <f t="shared" si="16"/>
        <v>1</v>
      </c>
      <c r="BA29" s="13">
        <f t="shared" si="17"/>
        <v>1</v>
      </c>
      <c r="BB29" s="13">
        <f t="shared" si="18"/>
        <v>0.6428403066</v>
      </c>
      <c r="BC29" s="13">
        <f t="shared" si="19"/>
        <v>0.5675621987</v>
      </c>
      <c r="BD29" s="13">
        <f t="shared" si="20"/>
        <v>0.3529391004</v>
      </c>
      <c r="BE29" s="42"/>
      <c r="BF29" s="6">
        <f t="shared" ref="BF29:BJ29" si="50">IF((AZ29)&gt;=50%, 2, (IF((AZ29)&lt;25%, 0, 1)))</f>
        <v>2</v>
      </c>
      <c r="BG29" s="6">
        <f t="shared" si="50"/>
        <v>2</v>
      </c>
      <c r="BH29" s="6">
        <f t="shared" si="50"/>
        <v>2</v>
      </c>
      <c r="BI29" s="6">
        <f t="shared" si="50"/>
        <v>2</v>
      </c>
      <c r="BJ29" s="6">
        <f t="shared" si="50"/>
        <v>1</v>
      </c>
      <c r="BK29" s="8"/>
      <c r="BL29" s="6" t="str">
        <f t="shared" ref="BL29:BP29" si="51">IF(BF29=2,"Att", (IF(BF29=0,"Not","Weak")))</f>
        <v>Att</v>
      </c>
      <c r="BM29" s="6" t="str">
        <f t="shared" si="51"/>
        <v>Att</v>
      </c>
      <c r="BN29" s="6" t="str">
        <f t="shared" si="51"/>
        <v>Att</v>
      </c>
      <c r="BO29" s="6" t="str">
        <f t="shared" si="51"/>
        <v>Att</v>
      </c>
      <c r="BP29" s="6" t="str">
        <f t="shared" si="51"/>
        <v>Weak</v>
      </c>
      <c r="BR29" s="46">
        <f t="shared" si="8"/>
        <v>7</v>
      </c>
      <c r="BS29" s="46">
        <f t="shared" si="9"/>
        <v>2</v>
      </c>
    </row>
    <row r="30" ht="15.75" customHeight="1">
      <c r="A30" s="53">
        <v>2.22210005101047E14</v>
      </c>
      <c r="B30" s="54" t="s">
        <v>77</v>
      </c>
      <c r="C30" s="10"/>
      <c r="D30" s="7">
        <v>1.0</v>
      </c>
      <c r="E30" s="73">
        <v>5.0</v>
      </c>
      <c r="F30" s="7">
        <v>10.0</v>
      </c>
      <c r="G30" s="69">
        <v>0.0</v>
      </c>
      <c r="H30" s="10">
        <v>9.0</v>
      </c>
      <c r="I30" s="10">
        <v>9.0</v>
      </c>
      <c r="J30" s="7"/>
      <c r="K30" s="10"/>
      <c r="L30" s="66"/>
      <c r="M30" s="66"/>
      <c r="N30" s="66"/>
      <c r="O30" s="10"/>
      <c r="P30" s="10"/>
      <c r="Q30" s="10"/>
      <c r="R30" s="6">
        <f t="shared" si="10"/>
        <v>9</v>
      </c>
      <c r="S30" s="6">
        <v>4.0</v>
      </c>
      <c r="T30" s="6">
        <v>0.0</v>
      </c>
      <c r="U30" s="6"/>
      <c r="V30" s="6"/>
      <c r="W30" s="58"/>
      <c r="X30" s="58"/>
      <c r="Y30" s="58"/>
      <c r="Z30" s="58"/>
      <c r="AA30" s="6">
        <v>0.0</v>
      </c>
      <c r="AB30" s="6">
        <v>4.0</v>
      </c>
      <c r="AC30" s="6">
        <v>0.0</v>
      </c>
      <c r="AD30" s="6"/>
      <c r="AE30" s="58"/>
      <c r="AF30" s="58"/>
      <c r="AG30" s="58"/>
      <c r="AH30" s="58"/>
      <c r="AI30" s="6">
        <v>4.5</v>
      </c>
      <c r="AJ30" s="6">
        <v>3.0</v>
      </c>
      <c r="AK30" s="6"/>
      <c r="AL30" s="6"/>
      <c r="AM30" s="58">
        <v>2.5</v>
      </c>
      <c r="AN30" s="58">
        <v>4.0</v>
      </c>
      <c r="AO30" s="58"/>
      <c r="AP30" s="58"/>
      <c r="AQ30" s="6">
        <f t="shared" si="42"/>
        <v>22</v>
      </c>
      <c r="AR30" s="10">
        <f t="shared" si="52"/>
        <v>40</v>
      </c>
      <c r="AS30" s="22"/>
      <c r="AT30" s="60">
        <f t="shared" si="12"/>
        <v>4</v>
      </c>
      <c r="AU30" s="60">
        <f t="shared" si="13"/>
        <v>4</v>
      </c>
      <c r="AV30" s="60">
        <f t="shared" si="14"/>
        <v>25</v>
      </c>
      <c r="AW30" s="49">
        <f t="shared" si="15"/>
        <v>14</v>
      </c>
      <c r="AX30" s="60"/>
      <c r="AY30" s="5"/>
      <c r="AZ30" s="13">
        <f t="shared" si="16"/>
        <v>0.8571000021</v>
      </c>
      <c r="BA30" s="13">
        <f t="shared" si="17"/>
        <v>0.666633335</v>
      </c>
      <c r="BB30" s="13">
        <f t="shared" si="18"/>
        <v>0.5952225061</v>
      </c>
      <c r="BC30" s="13">
        <f t="shared" si="19"/>
        <v>0.5675621987</v>
      </c>
      <c r="BD30" s="13">
        <f t="shared" si="20"/>
        <v>0.3970564879</v>
      </c>
      <c r="BE30" s="42"/>
      <c r="BF30" s="6">
        <f t="shared" ref="BF30:BJ30" si="53">IF((AZ30)&gt;=50%, 2, (IF((AZ30)&lt;25%, 0, 1)))</f>
        <v>2</v>
      </c>
      <c r="BG30" s="6">
        <f t="shared" si="53"/>
        <v>2</v>
      </c>
      <c r="BH30" s="6">
        <f t="shared" si="53"/>
        <v>2</v>
      </c>
      <c r="BI30" s="6">
        <f t="shared" si="53"/>
        <v>2</v>
      </c>
      <c r="BJ30" s="6">
        <f t="shared" si="53"/>
        <v>1</v>
      </c>
      <c r="BK30" s="8"/>
      <c r="BL30" s="6" t="str">
        <f t="shared" ref="BL30:BP30" si="54">IF(BF30=2,"Att", (IF(BF30=0,"Not","Weak")))</f>
        <v>Att</v>
      </c>
      <c r="BM30" s="6" t="str">
        <f t="shared" si="54"/>
        <v>Att</v>
      </c>
      <c r="BN30" s="6" t="str">
        <f t="shared" si="54"/>
        <v>Att</v>
      </c>
      <c r="BO30" s="6" t="str">
        <f t="shared" si="54"/>
        <v>Att</v>
      </c>
      <c r="BP30" s="6" t="str">
        <f t="shared" si="54"/>
        <v>Weak</v>
      </c>
      <c r="BR30" s="46">
        <f t="shared" si="8"/>
        <v>7</v>
      </c>
      <c r="BS30" s="46">
        <f t="shared" si="9"/>
        <v>2</v>
      </c>
    </row>
    <row r="31" ht="15.75" customHeight="1">
      <c r="A31" s="53">
        <v>2.22210005101049E14</v>
      </c>
      <c r="B31" s="54" t="s">
        <v>78</v>
      </c>
      <c r="C31" s="10"/>
      <c r="D31" s="7">
        <v>0.0</v>
      </c>
      <c r="E31" s="73">
        <v>0.0</v>
      </c>
      <c r="F31" s="7">
        <v>10.0</v>
      </c>
      <c r="G31" s="69">
        <f t="shared" ref="G31:G56" si="57">LARGE(D31:F31,1)+LARGE(D31:F31,2)</f>
        <v>10</v>
      </c>
      <c r="H31" s="10">
        <v>9.0</v>
      </c>
      <c r="I31" s="73">
        <v>2.5</v>
      </c>
      <c r="J31" s="7"/>
      <c r="K31" s="10"/>
      <c r="L31" s="66"/>
      <c r="M31" s="66"/>
      <c r="N31" s="66"/>
      <c r="O31" s="10"/>
      <c r="P31" s="10"/>
      <c r="Q31" s="10"/>
      <c r="R31" s="6">
        <f t="shared" si="10"/>
        <v>2.5</v>
      </c>
      <c r="S31" s="6">
        <v>3.0</v>
      </c>
      <c r="T31" s="6"/>
      <c r="U31" s="6"/>
      <c r="V31" s="6"/>
      <c r="W31" s="58"/>
      <c r="X31" s="58"/>
      <c r="Y31" s="58"/>
      <c r="Z31" s="58"/>
      <c r="AA31" s="6"/>
      <c r="AB31" s="6">
        <v>0.0</v>
      </c>
      <c r="AC31" s="6"/>
      <c r="AD31" s="6"/>
      <c r="AE31" s="58"/>
      <c r="AF31" s="58"/>
      <c r="AG31" s="58"/>
      <c r="AH31" s="58"/>
      <c r="AI31" s="6">
        <v>1.5</v>
      </c>
      <c r="AJ31" s="6">
        <v>3.0</v>
      </c>
      <c r="AK31" s="6"/>
      <c r="AL31" s="6"/>
      <c r="AM31" s="58">
        <v>2.0</v>
      </c>
      <c r="AN31" s="58">
        <v>1.0</v>
      </c>
      <c r="AO31" s="58"/>
      <c r="AP31" s="58"/>
      <c r="AQ31" s="6">
        <f t="shared" si="42"/>
        <v>10.5</v>
      </c>
      <c r="AR31" s="10">
        <f t="shared" si="52"/>
        <v>32</v>
      </c>
      <c r="AS31" s="22"/>
      <c r="AT31" s="60">
        <f t="shared" si="12"/>
        <v>0</v>
      </c>
      <c r="AU31" s="60">
        <f t="shared" si="13"/>
        <v>3</v>
      </c>
      <c r="AV31" s="60">
        <f t="shared" si="14"/>
        <v>17.5</v>
      </c>
      <c r="AW31" s="49">
        <f t="shared" si="15"/>
        <v>9</v>
      </c>
      <c r="AX31" s="60"/>
      <c r="AY31" s="5"/>
      <c r="AZ31" s="13">
        <f t="shared" si="16"/>
        <v>0</v>
      </c>
      <c r="BA31" s="13">
        <f t="shared" si="17"/>
        <v>0.4999750012</v>
      </c>
      <c r="BB31" s="13">
        <f t="shared" si="18"/>
        <v>0.4166557543</v>
      </c>
      <c r="BC31" s="13">
        <f t="shared" si="19"/>
        <v>0.3648614135</v>
      </c>
      <c r="BD31" s="13">
        <f t="shared" si="20"/>
        <v>0.1102934689</v>
      </c>
      <c r="BE31" s="42"/>
      <c r="BF31" s="6">
        <f t="shared" ref="BF31:BJ31" si="55">IF((AZ31)&gt;=50%, 2, (IF((AZ31)&lt;25%, 0, 1)))</f>
        <v>0</v>
      </c>
      <c r="BG31" s="6">
        <f t="shared" si="55"/>
        <v>1</v>
      </c>
      <c r="BH31" s="6">
        <f t="shared" si="55"/>
        <v>1</v>
      </c>
      <c r="BI31" s="6">
        <f t="shared" si="55"/>
        <v>1</v>
      </c>
      <c r="BJ31" s="6">
        <f t="shared" si="55"/>
        <v>0</v>
      </c>
      <c r="BK31" s="8"/>
      <c r="BL31" s="6" t="str">
        <f t="shared" ref="BL31:BP31" si="56">IF(BF31=2,"Att", (IF(BF31=0,"Not","Weak")))</f>
        <v>Not</v>
      </c>
      <c r="BM31" s="6" t="str">
        <f t="shared" si="56"/>
        <v>Weak</v>
      </c>
      <c r="BN31" s="6" t="str">
        <f t="shared" si="56"/>
        <v>Weak</v>
      </c>
      <c r="BO31" s="6" t="str">
        <f t="shared" si="56"/>
        <v>Weak</v>
      </c>
      <c r="BP31" s="6" t="str">
        <f t="shared" si="56"/>
        <v>Not</v>
      </c>
      <c r="BR31" s="46">
        <f t="shared" si="8"/>
        <v>2</v>
      </c>
      <c r="BS31" s="46">
        <f t="shared" si="9"/>
        <v>1</v>
      </c>
    </row>
    <row r="32" ht="15.75" customHeight="1">
      <c r="A32" s="53">
        <v>2.2221000510105E14</v>
      </c>
      <c r="B32" s="54" t="s">
        <v>79</v>
      </c>
      <c r="C32" s="10"/>
      <c r="D32" s="62">
        <v>1.0</v>
      </c>
      <c r="E32" s="62">
        <v>0.0</v>
      </c>
      <c r="F32" s="62">
        <v>10.0</v>
      </c>
      <c r="G32" s="69">
        <f t="shared" si="57"/>
        <v>11</v>
      </c>
      <c r="H32" s="62">
        <v>9.0</v>
      </c>
      <c r="I32" s="62">
        <v>6.0</v>
      </c>
      <c r="J32" s="7"/>
      <c r="K32" s="10"/>
      <c r="L32" s="66"/>
      <c r="M32" s="66"/>
      <c r="N32" s="66"/>
      <c r="O32" s="10"/>
      <c r="P32" s="10"/>
      <c r="Q32" s="10"/>
      <c r="R32" s="6">
        <f t="shared" si="10"/>
        <v>6</v>
      </c>
      <c r="S32" s="6">
        <v>3.0</v>
      </c>
      <c r="T32" s="6">
        <v>0.0</v>
      </c>
      <c r="U32" s="6"/>
      <c r="V32" s="6"/>
      <c r="W32" s="58"/>
      <c r="X32" s="58"/>
      <c r="Y32" s="58"/>
      <c r="Z32" s="58"/>
      <c r="AA32" s="6"/>
      <c r="AB32" s="6">
        <v>4.0</v>
      </c>
      <c r="AC32" s="6">
        <v>0.0</v>
      </c>
      <c r="AD32" s="6"/>
      <c r="AE32" s="58"/>
      <c r="AF32" s="58"/>
      <c r="AG32" s="58"/>
      <c r="AH32" s="58"/>
      <c r="AI32" s="6">
        <v>0.0</v>
      </c>
      <c r="AJ32" s="6">
        <v>1.0</v>
      </c>
      <c r="AK32" s="6"/>
      <c r="AL32" s="6"/>
      <c r="AM32" s="58">
        <v>0.0</v>
      </c>
      <c r="AN32" s="58">
        <v>2.0</v>
      </c>
      <c r="AO32" s="58"/>
      <c r="AP32" s="58"/>
      <c r="AQ32" s="6">
        <f t="shared" si="42"/>
        <v>10</v>
      </c>
      <c r="AR32" s="10">
        <f t="shared" si="52"/>
        <v>36</v>
      </c>
      <c r="AS32" s="22"/>
      <c r="AT32" s="60">
        <f t="shared" si="12"/>
        <v>4</v>
      </c>
      <c r="AU32" s="60">
        <f t="shared" si="13"/>
        <v>3</v>
      </c>
      <c r="AV32" s="60">
        <f t="shared" si="14"/>
        <v>14</v>
      </c>
      <c r="AW32" s="49">
        <f t="shared" si="15"/>
        <v>9</v>
      </c>
      <c r="AX32" s="60"/>
      <c r="AY32" s="5"/>
      <c r="AZ32" s="13">
        <f t="shared" si="16"/>
        <v>0.8571000021</v>
      </c>
      <c r="BA32" s="13">
        <f t="shared" si="17"/>
        <v>0.4999750012</v>
      </c>
      <c r="BB32" s="13">
        <f t="shared" si="18"/>
        <v>0.3333246034</v>
      </c>
      <c r="BC32" s="13">
        <f t="shared" si="19"/>
        <v>0.3648614135</v>
      </c>
      <c r="BD32" s="13">
        <f t="shared" si="20"/>
        <v>0.2647043253</v>
      </c>
      <c r="BE32" s="42"/>
      <c r="BF32" s="6">
        <f t="shared" ref="BF32:BJ32" si="58">IF((AZ32)&gt;=50%, 2, (IF((AZ32)&lt;25%, 0, 1)))</f>
        <v>2</v>
      </c>
      <c r="BG32" s="6">
        <f t="shared" si="58"/>
        <v>1</v>
      </c>
      <c r="BH32" s="6">
        <f t="shared" si="58"/>
        <v>1</v>
      </c>
      <c r="BI32" s="6">
        <f t="shared" si="58"/>
        <v>1</v>
      </c>
      <c r="BJ32" s="6">
        <f t="shared" si="58"/>
        <v>1</v>
      </c>
      <c r="BK32" s="8"/>
      <c r="BL32" s="6" t="str">
        <f t="shared" ref="BL32:BP32" si="59">IF(BF32=2,"Att", (IF(BF32=0,"Not","Weak")))</f>
        <v>Att</v>
      </c>
      <c r="BM32" s="6" t="str">
        <f t="shared" si="59"/>
        <v>Weak</v>
      </c>
      <c r="BN32" s="6" t="str">
        <f t="shared" si="59"/>
        <v>Weak</v>
      </c>
      <c r="BO32" s="6" t="str">
        <f t="shared" si="59"/>
        <v>Weak</v>
      </c>
      <c r="BP32" s="6" t="str">
        <f t="shared" si="59"/>
        <v>Weak</v>
      </c>
      <c r="BR32" s="46">
        <f t="shared" si="8"/>
        <v>5</v>
      </c>
      <c r="BS32" s="46">
        <f t="shared" si="9"/>
        <v>1</v>
      </c>
    </row>
    <row r="33" ht="15.75" customHeight="1">
      <c r="A33" s="53">
        <v>2.22210005101051E14</v>
      </c>
      <c r="B33" s="54" t="s">
        <v>80</v>
      </c>
      <c r="C33" s="74"/>
      <c r="D33" s="62">
        <v>0.0</v>
      </c>
      <c r="E33" s="62">
        <v>0.0</v>
      </c>
      <c r="F33" s="62">
        <v>10.0</v>
      </c>
      <c r="G33" s="69">
        <f t="shared" si="57"/>
        <v>10</v>
      </c>
      <c r="H33" s="62">
        <v>9.0</v>
      </c>
      <c r="I33" s="62">
        <v>4.0</v>
      </c>
      <c r="J33" s="62"/>
      <c r="K33" s="62"/>
      <c r="L33" s="62"/>
      <c r="M33" s="62"/>
      <c r="N33" s="62"/>
      <c r="O33" s="62"/>
      <c r="P33" s="62"/>
      <c r="Q33" s="62"/>
      <c r="R33" s="63">
        <f t="shared" si="10"/>
        <v>4</v>
      </c>
      <c r="S33" s="75">
        <v>3.0</v>
      </c>
      <c r="T33" s="75"/>
      <c r="U33" s="75"/>
      <c r="V33" s="75"/>
      <c r="W33" s="58"/>
      <c r="X33" s="58"/>
      <c r="Y33" s="58"/>
      <c r="Z33" s="58"/>
      <c r="AA33" s="75"/>
      <c r="AB33" s="75">
        <v>0.0</v>
      </c>
      <c r="AC33" s="75">
        <v>0.0</v>
      </c>
      <c r="AD33" s="75"/>
      <c r="AE33" s="58"/>
      <c r="AF33" s="58"/>
      <c r="AG33" s="58"/>
      <c r="AH33" s="58"/>
      <c r="AI33" s="75">
        <v>3.0</v>
      </c>
      <c r="AJ33" s="75">
        <v>2.0</v>
      </c>
      <c r="AK33" s="75"/>
      <c r="AL33" s="75"/>
      <c r="AM33" s="58">
        <v>0.0</v>
      </c>
      <c r="AN33" s="58">
        <v>2.0</v>
      </c>
      <c r="AO33" s="58"/>
      <c r="AP33" s="58"/>
      <c r="AQ33" s="75">
        <f t="shared" si="42"/>
        <v>10</v>
      </c>
      <c r="AR33" s="10"/>
      <c r="AS33" s="22"/>
      <c r="AT33" s="60">
        <f t="shared" si="12"/>
        <v>0</v>
      </c>
      <c r="AU33" s="60">
        <f t="shared" si="13"/>
        <v>3</v>
      </c>
      <c r="AV33" s="60">
        <f t="shared" si="14"/>
        <v>17</v>
      </c>
      <c r="AW33" s="49">
        <f t="shared" si="15"/>
        <v>9</v>
      </c>
      <c r="AX33" s="60"/>
      <c r="AY33" s="5"/>
      <c r="AZ33" s="13">
        <f t="shared" si="16"/>
        <v>0</v>
      </c>
      <c r="BA33" s="13">
        <f t="shared" si="17"/>
        <v>0.4999750012</v>
      </c>
      <c r="BB33" s="13">
        <f t="shared" si="18"/>
        <v>0.4047513041</v>
      </c>
      <c r="BC33" s="13">
        <f t="shared" si="19"/>
        <v>0.3648614135</v>
      </c>
      <c r="BD33" s="13">
        <f t="shared" si="20"/>
        <v>0.1764695502</v>
      </c>
      <c r="BE33" s="42"/>
      <c r="BF33" s="6">
        <f t="shared" ref="BF33:BJ33" si="60">IF((AZ33)&gt;=50%, 2, (IF((AZ33)&lt;25%, 0, 1)))</f>
        <v>0</v>
      </c>
      <c r="BG33" s="6">
        <f t="shared" si="60"/>
        <v>1</v>
      </c>
      <c r="BH33" s="6">
        <f t="shared" si="60"/>
        <v>1</v>
      </c>
      <c r="BI33" s="6">
        <f t="shared" si="60"/>
        <v>1</v>
      </c>
      <c r="BJ33" s="6">
        <f t="shared" si="60"/>
        <v>0</v>
      </c>
      <c r="BK33" s="8"/>
      <c r="BL33" s="6" t="str">
        <f t="shared" ref="BL33:BP33" si="61">IF(BF33=2,"Att", (IF(BF33=0,"Not","Weak")))</f>
        <v>Not</v>
      </c>
      <c r="BM33" s="6" t="str">
        <f t="shared" si="61"/>
        <v>Weak</v>
      </c>
      <c r="BN33" s="6" t="str">
        <f t="shared" si="61"/>
        <v>Weak</v>
      </c>
      <c r="BO33" s="6" t="str">
        <f t="shared" si="61"/>
        <v>Weak</v>
      </c>
      <c r="BP33" s="6" t="str">
        <f t="shared" si="61"/>
        <v>Not</v>
      </c>
      <c r="BR33" s="46">
        <f t="shared" si="8"/>
        <v>2</v>
      </c>
      <c r="BS33" s="46">
        <f t="shared" si="9"/>
        <v>1</v>
      </c>
    </row>
    <row r="34" ht="15.75" customHeight="1">
      <c r="A34" s="53">
        <v>2.22210005101053E14</v>
      </c>
      <c r="B34" s="54" t="s">
        <v>81</v>
      </c>
      <c r="C34" s="10"/>
      <c r="D34" s="7">
        <v>1.0</v>
      </c>
      <c r="E34" s="73">
        <v>1.0</v>
      </c>
      <c r="F34" s="7">
        <v>10.0</v>
      </c>
      <c r="G34" s="69">
        <f t="shared" si="57"/>
        <v>11</v>
      </c>
      <c r="H34" s="10">
        <v>9.0</v>
      </c>
      <c r="I34" s="73">
        <v>6.0</v>
      </c>
      <c r="J34" s="7"/>
      <c r="K34" s="10"/>
      <c r="L34" s="66"/>
      <c r="M34" s="66"/>
      <c r="N34" s="66"/>
      <c r="O34" s="10"/>
      <c r="P34" s="10"/>
      <c r="Q34" s="10"/>
      <c r="R34" s="6">
        <f t="shared" si="10"/>
        <v>6</v>
      </c>
      <c r="S34" s="6">
        <v>6.0</v>
      </c>
      <c r="T34" s="6">
        <v>3.0</v>
      </c>
      <c r="U34" s="6"/>
      <c r="V34" s="6"/>
      <c r="W34" s="58"/>
      <c r="X34" s="58"/>
      <c r="Y34" s="58"/>
      <c r="Z34" s="58"/>
      <c r="AA34" s="6">
        <v>3.0</v>
      </c>
      <c r="AB34" s="6">
        <v>3.5</v>
      </c>
      <c r="AC34" s="6">
        <v>2.5</v>
      </c>
      <c r="AD34" s="6"/>
      <c r="AE34" s="58">
        <v>2.0</v>
      </c>
      <c r="AF34" s="58">
        <v>5.0</v>
      </c>
      <c r="AG34" s="58"/>
      <c r="AH34" s="58"/>
      <c r="AI34" s="6">
        <v>5.5</v>
      </c>
      <c r="AJ34" s="6">
        <v>2.0</v>
      </c>
      <c r="AK34" s="6"/>
      <c r="AL34" s="6"/>
      <c r="AM34" s="58"/>
      <c r="AN34" s="58"/>
      <c r="AO34" s="58"/>
      <c r="AP34" s="58"/>
      <c r="AQ34" s="6">
        <f t="shared" si="42"/>
        <v>32.5</v>
      </c>
      <c r="AR34" s="10">
        <f t="shared" ref="AR34:AR35" si="64">SUM(C34,G34,H34,R34,AQ34)</f>
        <v>58.5</v>
      </c>
      <c r="AS34" s="22"/>
      <c r="AT34" s="60">
        <f t="shared" si="12"/>
        <v>6</v>
      </c>
      <c r="AU34" s="60">
        <f t="shared" si="13"/>
        <v>9</v>
      </c>
      <c r="AV34" s="60">
        <f t="shared" si="14"/>
        <v>25.5</v>
      </c>
      <c r="AW34" s="49">
        <f t="shared" si="15"/>
        <v>10</v>
      </c>
      <c r="AX34" s="60"/>
      <c r="AY34" s="5"/>
      <c r="AZ34" s="13">
        <f t="shared" si="16"/>
        <v>1</v>
      </c>
      <c r="BA34" s="13">
        <f t="shared" si="17"/>
        <v>1</v>
      </c>
      <c r="BB34" s="13">
        <f t="shared" si="18"/>
        <v>0.6071269562</v>
      </c>
      <c r="BC34" s="13">
        <f t="shared" si="19"/>
        <v>0.4054015705</v>
      </c>
      <c r="BD34" s="13">
        <f t="shared" si="20"/>
        <v>0.3970564879</v>
      </c>
      <c r="BE34" s="42"/>
      <c r="BF34" s="6">
        <f t="shared" ref="BF34:BJ34" si="62">IF((AZ34)&gt;=50%, 2, (IF((AZ34)&lt;25%, 0, 1)))</f>
        <v>2</v>
      </c>
      <c r="BG34" s="6">
        <f t="shared" si="62"/>
        <v>2</v>
      </c>
      <c r="BH34" s="6">
        <f t="shared" si="62"/>
        <v>2</v>
      </c>
      <c r="BI34" s="6">
        <f t="shared" si="62"/>
        <v>1</v>
      </c>
      <c r="BJ34" s="6">
        <f t="shared" si="62"/>
        <v>1</v>
      </c>
      <c r="BK34" s="8"/>
      <c r="BL34" s="6" t="str">
        <f t="shared" ref="BL34:BP34" si="63">IF(BF34=2,"Att", (IF(BF34=0,"Not","Weak")))</f>
        <v>Att</v>
      </c>
      <c r="BM34" s="6" t="str">
        <f t="shared" si="63"/>
        <v>Att</v>
      </c>
      <c r="BN34" s="6" t="str">
        <f t="shared" si="63"/>
        <v>Att</v>
      </c>
      <c r="BO34" s="6" t="str">
        <f t="shared" si="63"/>
        <v>Weak</v>
      </c>
      <c r="BP34" s="6" t="str">
        <f t="shared" si="63"/>
        <v>Weak</v>
      </c>
      <c r="BR34" s="46">
        <f t="shared" si="8"/>
        <v>6</v>
      </c>
      <c r="BS34" s="46">
        <f t="shared" si="9"/>
        <v>2</v>
      </c>
    </row>
    <row r="35" ht="15.75" customHeight="1">
      <c r="A35" s="53">
        <v>2.22210005101054E14</v>
      </c>
      <c r="B35" s="54" t="s">
        <v>82</v>
      </c>
      <c r="C35" s="10"/>
      <c r="D35" s="7">
        <v>0.0</v>
      </c>
      <c r="E35" s="73">
        <v>0.0</v>
      </c>
      <c r="F35" s="7">
        <v>10.0</v>
      </c>
      <c r="G35" s="69">
        <f t="shared" si="57"/>
        <v>10</v>
      </c>
      <c r="H35" s="10">
        <v>9.0</v>
      </c>
      <c r="I35" s="73">
        <v>0.0</v>
      </c>
      <c r="J35" s="7"/>
      <c r="K35" s="10"/>
      <c r="L35" s="66"/>
      <c r="M35" s="66"/>
      <c r="N35" s="66"/>
      <c r="O35" s="10"/>
      <c r="P35" s="10"/>
      <c r="Q35" s="10"/>
      <c r="R35" s="6">
        <f t="shared" si="10"/>
        <v>0</v>
      </c>
      <c r="S35" s="6">
        <v>0.0</v>
      </c>
      <c r="T35" s="6">
        <v>0.0</v>
      </c>
      <c r="U35" s="6"/>
      <c r="V35" s="6"/>
      <c r="W35" s="58"/>
      <c r="X35" s="58"/>
      <c r="Y35" s="58"/>
      <c r="Z35" s="58"/>
      <c r="AA35" s="6">
        <v>3.0</v>
      </c>
      <c r="AB35" s="6"/>
      <c r="AC35" s="6"/>
      <c r="AD35" s="6"/>
      <c r="AE35" s="58"/>
      <c r="AF35" s="58">
        <v>0.0</v>
      </c>
      <c r="AG35" s="58"/>
      <c r="AH35" s="58"/>
      <c r="AI35" s="6">
        <v>0.0</v>
      </c>
      <c r="AJ35" s="6">
        <v>0.0</v>
      </c>
      <c r="AK35" s="6"/>
      <c r="AL35" s="6"/>
      <c r="AM35" s="58"/>
      <c r="AN35" s="58"/>
      <c r="AO35" s="58"/>
      <c r="AP35" s="58"/>
      <c r="AQ35" s="6">
        <f t="shared" si="42"/>
        <v>3</v>
      </c>
      <c r="AR35" s="10">
        <f t="shared" si="64"/>
        <v>22</v>
      </c>
      <c r="AS35" s="22"/>
      <c r="AT35" s="60">
        <f t="shared" si="12"/>
        <v>0</v>
      </c>
      <c r="AU35" s="60">
        <f t="shared" si="13"/>
        <v>3</v>
      </c>
      <c r="AV35" s="60">
        <f t="shared" si="14"/>
        <v>10</v>
      </c>
      <c r="AW35" s="49">
        <f t="shared" si="15"/>
        <v>9</v>
      </c>
      <c r="AX35" s="60"/>
      <c r="AY35" s="5"/>
      <c r="AZ35" s="13">
        <f t="shared" si="16"/>
        <v>0</v>
      </c>
      <c r="BA35" s="13">
        <f t="shared" si="17"/>
        <v>0.4999750012</v>
      </c>
      <c r="BB35" s="13">
        <f t="shared" si="18"/>
        <v>0.2380890024</v>
      </c>
      <c r="BC35" s="13">
        <f t="shared" si="19"/>
        <v>0.3648614135</v>
      </c>
      <c r="BD35" s="13">
        <f t="shared" si="20"/>
        <v>0</v>
      </c>
      <c r="BE35" s="42"/>
      <c r="BF35" s="6">
        <f t="shared" ref="BF35:BJ35" si="65">IF((AZ35)&gt;=50%, 2, (IF((AZ35)&lt;25%, 0, 1)))</f>
        <v>0</v>
      </c>
      <c r="BG35" s="6">
        <f t="shared" si="65"/>
        <v>1</v>
      </c>
      <c r="BH35" s="6">
        <f t="shared" si="65"/>
        <v>0</v>
      </c>
      <c r="BI35" s="6">
        <f t="shared" si="65"/>
        <v>1</v>
      </c>
      <c r="BJ35" s="6">
        <f t="shared" si="65"/>
        <v>0</v>
      </c>
      <c r="BK35" s="8"/>
      <c r="BL35" s="6" t="str">
        <f t="shared" ref="BL35:BP35" si="66">IF(BF35=2,"Att", (IF(BF35=0,"Not","Weak")))</f>
        <v>Not</v>
      </c>
      <c r="BM35" s="6" t="str">
        <f t="shared" si="66"/>
        <v>Weak</v>
      </c>
      <c r="BN35" s="6" t="str">
        <f t="shared" si="66"/>
        <v>Not</v>
      </c>
      <c r="BO35" s="6" t="str">
        <f t="shared" si="66"/>
        <v>Weak</v>
      </c>
      <c r="BP35" s="6" t="str">
        <f t="shared" si="66"/>
        <v>Not</v>
      </c>
      <c r="BR35" s="46">
        <f t="shared" si="8"/>
        <v>1</v>
      </c>
      <c r="BS35" s="46">
        <f t="shared" si="9"/>
        <v>1</v>
      </c>
    </row>
    <row r="36" ht="15.75" customHeight="1">
      <c r="A36" s="53">
        <v>2.22210005101055E14</v>
      </c>
      <c r="B36" s="54" t="s">
        <v>83</v>
      </c>
      <c r="C36" s="61"/>
      <c r="D36" s="62">
        <v>0.0</v>
      </c>
      <c r="E36" s="62">
        <v>4.0</v>
      </c>
      <c r="F36" s="62">
        <v>10.0</v>
      </c>
      <c r="G36" s="69">
        <f t="shared" si="57"/>
        <v>14</v>
      </c>
      <c r="H36" s="62">
        <v>9.0</v>
      </c>
      <c r="I36" s="62">
        <v>6.0</v>
      </c>
      <c r="J36" s="62"/>
      <c r="K36" s="62"/>
      <c r="L36" s="62"/>
      <c r="M36" s="62"/>
      <c r="N36" s="62"/>
      <c r="O36" s="62"/>
      <c r="P36" s="62"/>
      <c r="Q36" s="62"/>
      <c r="R36" s="63">
        <f t="shared" si="10"/>
        <v>6</v>
      </c>
      <c r="S36" s="6">
        <v>4.0</v>
      </c>
      <c r="T36" s="6">
        <v>2.5</v>
      </c>
      <c r="U36" s="6"/>
      <c r="V36" s="6"/>
      <c r="W36" s="58"/>
      <c r="X36" s="58"/>
      <c r="Y36" s="58"/>
      <c r="Z36" s="58"/>
      <c r="AA36" s="6">
        <v>3.0</v>
      </c>
      <c r="AB36" s="6">
        <v>4.0</v>
      </c>
      <c r="AC36" s="6">
        <v>2.5</v>
      </c>
      <c r="AD36" s="6"/>
      <c r="AE36" s="58"/>
      <c r="AF36" s="58"/>
      <c r="AG36" s="58"/>
      <c r="AH36" s="58"/>
      <c r="AI36" s="6">
        <v>2.0</v>
      </c>
      <c r="AJ36" s="6">
        <v>0.0</v>
      </c>
      <c r="AK36" s="6"/>
      <c r="AL36" s="6"/>
      <c r="AM36" s="58">
        <v>0.0</v>
      </c>
      <c r="AN36" s="58">
        <v>2.0</v>
      </c>
      <c r="AO36" s="58"/>
      <c r="AP36" s="58"/>
      <c r="AQ36" s="6">
        <f t="shared" si="42"/>
        <v>20</v>
      </c>
      <c r="AR36" s="10"/>
      <c r="AS36" s="22"/>
      <c r="AT36" s="60">
        <f t="shared" si="12"/>
        <v>6.5</v>
      </c>
      <c r="AU36" s="60">
        <f t="shared" si="13"/>
        <v>7</v>
      </c>
      <c r="AV36" s="60">
        <f t="shared" si="14"/>
        <v>14</v>
      </c>
      <c r="AW36" s="49">
        <f t="shared" si="15"/>
        <v>13</v>
      </c>
      <c r="AX36" s="60"/>
      <c r="AY36" s="5"/>
      <c r="AZ36" s="13">
        <f t="shared" si="16"/>
        <v>1</v>
      </c>
      <c r="BA36" s="13">
        <f t="shared" si="17"/>
        <v>1</v>
      </c>
      <c r="BB36" s="13">
        <f t="shared" si="18"/>
        <v>0.3333246034</v>
      </c>
      <c r="BC36" s="13">
        <f t="shared" si="19"/>
        <v>0.5270220417</v>
      </c>
      <c r="BD36" s="13">
        <f t="shared" si="20"/>
        <v>0.3749977941</v>
      </c>
      <c r="BE36" s="42"/>
      <c r="BF36" s="6">
        <f t="shared" ref="BF36:BJ36" si="67">IF((AZ36)&gt;=50%, 2, (IF((AZ36)&lt;25%, 0, 1)))</f>
        <v>2</v>
      </c>
      <c r="BG36" s="6">
        <f t="shared" si="67"/>
        <v>2</v>
      </c>
      <c r="BH36" s="6">
        <f t="shared" si="67"/>
        <v>1</v>
      </c>
      <c r="BI36" s="6">
        <f t="shared" si="67"/>
        <v>2</v>
      </c>
      <c r="BJ36" s="6">
        <f t="shared" si="67"/>
        <v>1</v>
      </c>
      <c r="BK36" s="8"/>
      <c r="BL36" s="6" t="str">
        <f t="shared" ref="BL36:BP36" si="68">IF(BF36=2,"Att", (IF(BF36=0,"Not","Weak")))</f>
        <v>Att</v>
      </c>
      <c r="BM36" s="6" t="str">
        <f t="shared" si="68"/>
        <v>Att</v>
      </c>
      <c r="BN36" s="6" t="str">
        <f t="shared" si="68"/>
        <v>Weak</v>
      </c>
      <c r="BO36" s="6" t="str">
        <f t="shared" si="68"/>
        <v>Att</v>
      </c>
      <c r="BP36" s="6" t="str">
        <f t="shared" si="68"/>
        <v>Weak</v>
      </c>
      <c r="BR36" s="46">
        <f t="shared" si="8"/>
        <v>6</v>
      </c>
      <c r="BS36" s="46">
        <f t="shared" si="9"/>
        <v>2</v>
      </c>
    </row>
    <row r="37" ht="15.75" customHeight="1">
      <c r="A37" s="53">
        <v>2.22210005101056E14</v>
      </c>
      <c r="B37" s="54" t="s">
        <v>84</v>
      </c>
      <c r="C37" s="10"/>
      <c r="D37" s="7">
        <v>4.0</v>
      </c>
      <c r="E37" s="73">
        <v>0.0</v>
      </c>
      <c r="F37" s="7">
        <v>10.0</v>
      </c>
      <c r="G37" s="69">
        <f t="shared" si="57"/>
        <v>14</v>
      </c>
      <c r="H37" s="10">
        <v>9.0</v>
      </c>
      <c r="I37" s="73">
        <v>10.0</v>
      </c>
      <c r="J37" s="7"/>
      <c r="K37" s="10"/>
      <c r="L37" s="66"/>
      <c r="M37" s="66"/>
      <c r="N37" s="66"/>
      <c r="O37" s="10"/>
      <c r="P37" s="10"/>
      <c r="Q37" s="10"/>
      <c r="R37" s="6">
        <f t="shared" si="10"/>
        <v>10</v>
      </c>
      <c r="S37" s="6">
        <v>5.0</v>
      </c>
      <c r="T37" s="6"/>
      <c r="U37" s="6"/>
      <c r="V37" s="6"/>
      <c r="W37" s="58"/>
      <c r="X37" s="58"/>
      <c r="Y37" s="58"/>
      <c r="Z37" s="58"/>
      <c r="AA37" s="6">
        <v>0.0</v>
      </c>
      <c r="AB37" s="6">
        <v>4.0</v>
      </c>
      <c r="AC37" s="6">
        <v>2.5</v>
      </c>
      <c r="AD37" s="6"/>
      <c r="AE37" s="58"/>
      <c r="AF37" s="58"/>
      <c r="AG37" s="58"/>
      <c r="AH37" s="58"/>
      <c r="AI37" s="6">
        <v>5.0</v>
      </c>
      <c r="AJ37" s="6"/>
      <c r="AK37" s="6"/>
      <c r="AL37" s="6"/>
      <c r="AM37" s="58"/>
      <c r="AN37" s="58">
        <v>2.0</v>
      </c>
      <c r="AO37" s="58"/>
      <c r="AP37" s="58"/>
      <c r="AQ37" s="6">
        <f t="shared" si="42"/>
        <v>18.5</v>
      </c>
      <c r="AR37" s="10">
        <f t="shared" ref="AR37:AR56" si="71">SUM(C37,G37,H37,R37,AQ37)</f>
        <v>51.5</v>
      </c>
      <c r="AS37" s="22"/>
      <c r="AT37" s="60">
        <f t="shared" si="12"/>
        <v>6.5</v>
      </c>
      <c r="AU37" s="60">
        <f t="shared" si="13"/>
        <v>5</v>
      </c>
      <c r="AV37" s="60">
        <f t="shared" si="14"/>
        <v>21</v>
      </c>
      <c r="AW37" s="49">
        <f t="shared" si="15"/>
        <v>9</v>
      </c>
      <c r="AX37" s="60"/>
      <c r="AY37" s="5"/>
      <c r="AZ37" s="13">
        <f t="shared" si="16"/>
        <v>1</v>
      </c>
      <c r="BA37" s="13">
        <f t="shared" si="17"/>
        <v>0.8332916687</v>
      </c>
      <c r="BB37" s="13">
        <f t="shared" si="18"/>
        <v>0.4999869051</v>
      </c>
      <c r="BC37" s="13">
        <f t="shared" si="19"/>
        <v>0.3648614135</v>
      </c>
      <c r="BD37" s="13">
        <f t="shared" si="20"/>
        <v>0.4411738754</v>
      </c>
      <c r="BE37" s="42"/>
      <c r="BF37" s="6">
        <f t="shared" ref="BF37:BJ37" si="69">IF((AZ37)&gt;=50%, 2, (IF((AZ37)&lt;25%, 0, 1)))</f>
        <v>2</v>
      </c>
      <c r="BG37" s="6">
        <f t="shared" si="69"/>
        <v>2</v>
      </c>
      <c r="BH37" s="6">
        <f t="shared" si="69"/>
        <v>1</v>
      </c>
      <c r="BI37" s="6">
        <f t="shared" si="69"/>
        <v>1</v>
      </c>
      <c r="BJ37" s="6">
        <f t="shared" si="69"/>
        <v>1</v>
      </c>
      <c r="BK37" s="8"/>
      <c r="BL37" s="6" t="str">
        <f t="shared" ref="BL37:BP37" si="70">IF(BF37=2,"Att", (IF(BF37=0,"Not","Weak")))</f>
        <v>Att</v>
      </c>
      <c r="BM37" s="6" t="str">
        <f t="shared" si="70"/>
        <v>Att</v>
      </c>
      <c r="BN37" s="6" t="str">
        <f t="shared" si="70"/>
        <v>Weak</v>
      </c>
      <c r="BO37" s="6" t="str">
        <f t="shared" si="70"/>
        <v>Weak</v>
      </c>
      <c r="BP37" s="6" t="str">
        <f t="shared" si="70"/>
        <v>Weak</v>
      </c>
      <c r="BR37" s="46">
        <f t="shared" si="8"/>
        <v>5</v>
      </c>
      <c r="BS37" s="46">
        <f t="shared" si="9"/>
        <v>2</v>
      </c>
    </row>
    <row r="38" ht="15.75" customHeight="1">
      <c r="A38" s="53">
        <v>2.22210005101057E14</v>
      </c>
      <c r="B38" s="54" t="s">
        <v>85</v>
      </c>
      <c r="C38" s="10"/>
      <c r="D38" s="7">
        <v>1.0</v>
      </c>
      <c r="E38" s="73">
        <v>0.0</v>
      </c>
      <c r="F38" s="7">
        <v>10.0</v>
      </c>
      <c r="G38" s="69">
        <f t="shared" si="57"/>
        <v>11</v>
      </c>
      <c r="H38" s="10">
        <v>6.0</v>
      </c>
      <c r="I38" s="73">
        <v>0.0</v>
      </c>
      <c r="J38" s="7"/>
      <c r="K38" s="10"/>
      <c r="L38" s="66"/>
      <c r="M38" s="66"/>
      <c r="N38" s="66"/>
      <c r="O38" s="10"/>
      <c r="P38" s="10"/>
      <c r="Q38" s="10"/>
      <c r="R38" s="6">
        <f t="shared" si="10"/>
        <v>0</v>
      </c>
      <c r="S38" s="6">
        <v>0.0</v>
      </c>
      <c r="T38" s="6">
        <v>0.0</v>
      </c>
      <c r="U38" s="6"/>
      <c r="V38" s="6"/>
      <c r="W38" s="58"/>
      <c r="X38" s="58"/>
      <c r="Y38" s="58"/>
      <c r="Z38" s="58"/>
      <c r="AA38" s="6">
        <v>0.0</v>
      </c>
      <c r="AB38" s="6">
        <v>0.0</v>
      </c>
      <c r="AC38" s="6">
        <v>0.0</v>
      </c>
      <c r="AD38" s="6"/>
      <c r="AE38" s="58"/>
      <c r="AF38" s="58"/>
      <c r="AG38" s="58"/>
      <c r="AH38" s="58"/>
      <c r="AI38" s="6">
        <v>4.0</v>
      </c>
      <c r="AJ38" s="6">
        <v>2.0</v>
      </c>
      <c r="AK38" s="6"/>
      <c r="AL38" s="6"/>
      <c r="AM38" s="58">
        <v>2.0</v>
      </c>
      <c r="AN38" s="58">
        <v>0.0</v>
      </c>
      <c r="AO38" s="58"/>
      <c r="AP38" s="58"/>
      <c r="AQ38" s="6">
        <f t="shared" si="42"/>
        <v>8</v>
      </c>
      <c r="AR38" s="10">
        <f t="shared" si="71"/>
        <v>25</v>
      </c>
      <c r="AS38" s="22"/>
      <c r="AT38" s="60">
        <f t="shared" si="12"/>
        <v>0</v>
      </c>
      <c r="AU38" s="60">
        <f t="shared" si="13"/>
        <v>0</v>
      </c>
      <c r="AV38" s="60">
        <f t="shared" si="14"/>
        <v>19</v>
      </c>
      <c r="AW38" s="49">
        <f t="shared" si="15"/>
        <v>6</v>
      </c>
      <c r="AX38" s="60"/>
      <c r="AY38" s="5"/>
      <c r="AZ38" s="13">
        <f t="shared" si="16"/>
        <v>0</v>
      </c>
      <c r="BA38" s="13">
        <f t="shared" si="17"/>
        <v>0</v>
      </c>
      <c r="BB38" s="13">
        <f t="shared" si="18"/>
        <v>0.4523691046</v>
      </c>
      <c r="BC38" s="13">
        <f t="shared" si="19"/>
        <v>0.2432409423</v>
      </c>
      <c r="BD38" s="13">
        <f t="shared" si="20"/>
        <v>0</v>
      </c>
      <c r="BE38" s="42"/>
      <c r="BF38" s="6">
        <f t="shared" ref="BF38:BJ38" si="72">IF((AZ38)&gt;=50%, 2, (IF((AZ38)&lt;25%, 0, 1)))</f>
        <v>0</v>
      </c>
      <c r="BG38" s="6">
        <f t="shared" si="72"/>
        <v>0</v>
      </c>
      <c r="BH38" s="6">
        <f t="shared" si="72"/>
        <v>1</v>
      </c>
      <c r="BI38" s="6">
        <f t="shared" si="72"/>
        <v>0</v>
      </c>
      <c r="BJ38" s="6">
        <f t="shared" si="72"/>
        <v>0</v>
      </c>
      <c r="BK38" s="8"/>
      <c r="BL38" s="6" t="str">
        <f t="shared" ref="BL38:BP38" si="73">IF(BF38=2,"Att", (IF(BF38=0,"Not","Weak")))</f>
        <v>Not</v>
      </c>
      <c r="BM38" s="6" t="str">
        <f t="shared" si="73"/>
        <v>Not</v>
      </c>
      <c r="BN38" s="6" t="str">
        <f t="shared" si="73"/>
        <v>Weak</v>
      </c>
      <c r="BO38" s="6" t="str">
        <f t="shared" si="73"/>
        <v>Not</v>
      </c>
      <c r="BP38" s="6" t="str">
        <f t="shared" si="73"/>
        <v>Not</v>
      </c>
      <c r="BR38" s="46">
        <f t="shared" si="8"/>
        <v>1</v>
      </c>
      <c r="BS38" s="46">
        <f t="shared" si="9"/>
        <v>0</v>
      </c>
    </row>
    <row r="39" ht="15.75" customHeight="1">
      <c r="A39" s="53">
        <v>2.22210005101059E14</v>
      </c>
      <c r="B39" s="54" t="s">
        <v>86</v>
      </c>
      <c r="C39" s="10"/>
      <c r="D39" s="7">
        <v>2.0</v>
      </c>
      <c r="E39" s="73">
        <v>1.0</v>
      </c>
      <c r="F39" s="7">
        <v>10.0</v>
      </c>
      <c r="G39" s="69">
        <f t="shared" si="57"/>
        <v>12</v>
      </c>
      <c r="H39" s="10">
        <v>9.0</v>
      </c>
      <c r="I39" s="73">
        <v>9.0</v>
      </c>
      <c r="J39" s="7"/>
      <c r="K39" s="10"/>
      <c r="L39" s="66"/>
      <c r="M39" s="66"/>
      <c r="N39" s="66"/>
      <c r="O39" s="10"/>
      <c r="P39" s="10"/>
      <c r="Q39" s="10"/>
      <c r="R39" s="6">
        <f t="shared" si="10"/>
        <v>9</v>
      </c>
      <c r="S39" s="6">
        <v>6.0</v>
      </c>
      <c r="T39" s="6">
        <v>2.5</v>
      </c>
      <c r="U39" s="6"/>
      <c r="V39" s="6"/>
      <c r="W39" s="58"/>
      <c r="X39" s="58"/>
      <c r="Y39" s="58"/>
      <c r="Z39" s="58"/>
      <c r="AA39" s="6">
        <v>3.0</v>
      </c>
      <c r="AB39" s="6">
        <v>4.0</v>
      </c>
      <c r="AC39" s="6">
        <v>2.5</v>
      </c>
      <c r="AD39" s="6"/>
      <c r="AE39" s="58">
        <v>0.0</v>
      </c>
      <c r="AF39" s="58">
        <v>0.0</v>
      </c>
      <c r="AG39" s="58"/>
      <c r="AH39" s="58"/>
      <c r="AI39" s="6">
        <v>2.5</v>
      </c>
      <c r="AJ39" s="6">
        <v>3.0</v>
      </c>
      <c r="AK39" s="6"/>
      <c r="AL39" s="6"/>
      <c r="AM39" s="58"/>
      <c r="AN39" s="58"/>
      <c r="AO39" s="58"/>
      <c r="AP39" s="58"/>
      <c r="AQ39" s="6">
        <f t="shared" si="42"/>
        <v>23.5</v>
      </c>
      <c r="AR39" s="10">
        <f t="shared" si="71"/>
        <v>53.5</v>
      </c>
      <c r="AS39" s="22"/>
      <c r="AT39" s="60">
        <f t="shared" si="12"/>
        <v>6.5</v>
      </c>
      <c r="AU39" s="60">
        <f t="shared" si="13"/>
        <v>9</v>
      </c>
      <c r="AV39" s="60">
        <f t="shared" si="14"/>
        <v>17.5</v>
      </c>
      <c r="AW39" s="49">
        <f t="shared" si="15"/>
        <v>10</v>
      </c>
      <c r="AX39" s="60"/>
      <c r="AY39" s="5"/>
      <c r="AZ39" s="13">
        <f t="shared" si="16"/>
        <v>1</v>
      </c>
      <c r="BA39" s="13">
        <f t="shared" si="17"/>
        <v>1</v>
      </c>
      <c r="BB39" s="13">
        <f t="shared" si="18"/>
        <v>0.4166557543</v>
      </c>
      <c r="BC39" s="13">
        <f t="shared" si="19"/>
        <v>0.4054015705</v>
      </c>
      <c r="BD39" s="13">
        <f t="shared" si="20"/>
        <v>0.5073499568</v>
      </c>
      <c r="BE39" s="42"/>
      <c r="BF39" s="6">
        <f t="shared" ref="BF39:BJ39" si="74">IF((AZ39)&gt;=50%, 2, (IF((AZ39)&lt;25%, 0, 1)))</f>
        <v>2</v>
      </c>
      <c r="BG39" s="6">
        <f t="shared" si="74"/>
        <v>2</v>
      </c>
      <c r="BH39" s="6">
        <f t="shared" si="74"/>
        <v>1</v>
      </c>
      <c r="BI39" s="6">
        <f t="shared" si="74"/>
        <v>1</v>
      </c>
      <c r="BJ39" s="6">
        <f t="shared" si="74"/>
        <v>2</v>
      </c>
      <c r="BK39" s="8"/>
      <c r="BL39" s="6" t="str">
        <f t="shared" ref="BL39:BP39" si="75">IF(BF39=2,"Att", (IF(BF39=0,"Not","Weak")))</f>
        <v>Att</v>
      </c>
      <c r="BM39" s="6" t="str">
        <f t="shared" si="75"/>
        <v>Att</v>
      </c>
      <c r="BN39" s="6" t="str">
        <f t="shared" si="75"/>
        <v>Weak</v>
      </c>
      <c r="BO39" s="6" t="str">
        <f t="shared" si="75"/>
        <v>Weak</v>
      </c>
      <c r="BP39" s="6" t="str">
        <f t="shared" si="75"/>
        <v>Att</v>
      </c>
      <c r="BR39" s="46">
        <f t="shared" si="8"/>
        <v>6</v>
      </c>
      <c r="BS39" s="46">
        <f t="shared" si="9"/>
        <v>2</v>
      </c>
    </row>
    <row r="40" ht="15.75" customHeight="1">
      <c r="A40" s="53">
        <v>2.2221000510106E14</v>
      </c>
      <c r="B40" s="54" t="s">
        <v>87</v>
      </c>
      <c r="C40" s="10"/>
      <c r="D40" s="7">
        <v>2.0</v>
      </c>
      <c r="E40" s="73">
        <v>2.0</v>
      </c>
      <c r="F40" s="7">
        <v>9.0</v>
      </c>
      <c r="G40" s="69">
        <f t="shared" si="57"/>
        <v>11</v>
      </c>
      <c r="H40" s="10">
        <v>9.0</v>
      </c>
      <c r="I40" s="73">
        <v>2.5</v>
      </c>
      <c r="J40" s="7"/>
      <c r="K40" s="10"/>
      <c r="L40" s="66"/>
      <c r="M40" s="66"/>
      <c r="N40" s="66"/>
      <c r="O40" s="10"/>
      <c r="P40" s="10"/>
      <c r="Q40" s="10"/>
      <c r="R40" s="6">
        <f t="shared" si="10"/>
        <v>2.5</v>
      </c>
      <c r="S40" s="6"/>
      <c r="T40" s="6"/>
      <c r="U40" s="6"/>
      <c r="V40" s="6"/>
      <c r="W40" s="58"/>
      <c r="X40" s="58"/>
      <c r="Y40" s="58"/>
      <c r="Z40" s="58"/>
      <c r="AA40" s="6">
        <v>0.0</v>
      </c>
      <c r="AB40" s="6">
        <v>4.0</v>
      </c>
      <c r="AC40" s="6">
        <v>2.5</v>
      </c>
      <c r="AD40" s="6"/>
      <c r="AE40" s="58"/>
      <c r="AF40" s="58">
        <v>0.0</v>
      </c>
      <c r="AG40" s="58"/>
      <c r="AH40" s="58"/>
      <c r="AI40" s="6">
        <v>0.0</v>
      </c>
      <c r="AJ40" s="6">
        <v>2.0</v>
      </c>
      <c r="AK40" s="6"/>
      <c r="AL40" s="6"/>
      <c r="AM40" s="58">
        <v>0.0</v>
      </c>
      <c r="AN40" s="58">
        <v>2.0</v>
      </c>
      <c r="AO40" s="58"/>
      <c r="AP40" s="58"/>
      <c r="AQ40" s="6">
        <f t="shared" si="42"/>
        <v>10.5</v>
      </c>
      <c r="AR40" s="10">
        <f t="shared" si="71"/>
        <v>33</v>
      </c>
      <c r="AS40" s="22"/>
      <c r="AT40" s="60">
        <f t="shared" si="12"/>
        <v>6.5</v>
      </c>
      <c r="AU40" s="60">
        <f t="shared" si="13"/>
        <v>0</v>
      </c>
      <c r="AV40" s="60">
        <f t="shared" si="14"/>
        <v>15</v>
      </c>
      <c r="AW40" s="49">
        <f t="shared" si="15"/>
        <v>11</v>
      </c>
      <c r="AX40" s="60"/>
      <c r="AY40" s="5"/>
      <c r="AZ40" s="13">
        <f t="shared" si="16"/>
        <v>1</v>
      </c>
      <c r="BA40" s="13">
        <f t="shared" si="17"/>
        <v>0</v>
      </c>
      <c r="BB40" s="13">
        <f t="shared" si="18"/>
        <v>0.3571335036</v>
      </c>
      <c r="BC40" s="13">
        <f t="shared" si="19"/>
        <v>0.4459417276</v>
      </c>
      <c r="BD40" s="13">
        <f t="shared" si="20"/>
        <v>0.1102934689</v>
      </c>
      <c r="BE40" s="42"/>
      <c r="BF40" s="6">
        <f t="shared" ref="BF40:BJ40" si="76">IF((AZ40)&gt;=50%, 2, (IF((AZ40)&lt;25%, 0, 1)))</f>
        <v>2</v>
      </c>
      <c r="BG40" s="6">
        <f t="shared" si="76"/>
        <v>0</v>
      </c>
      <c r="BH40" s="6">
        <f t="shared" si="76"/>
        <v>1</v>
      </c>
      <c r="BI40" s="6">
        <f t="shared" si="76"/>
        <v>1</v>
      </c>
      <c r="BJ40" s="6">
        <f t="shared" si="76"/>
        <v>0</v>
      </c>
      <c r="BK40" s="8"/>
      <c r="BL40" s="6" t="str">
        <f t="shared" ref="BL40:BP40" si="77">IF(BF40=2,"Att", (IF(BF40=0,"Not","Weak")))</f>
        <v>Att</v>
      </c>
      <c r="BM40" s="6" t="str">
        <f t="shared" si="77"/>
        <v>Not</v>
      </c>
      <c r="BN40" s="6" t="str">
        <f t="shared" si="77"/>
        <v>Weak</v>
      </c>
      <c r="BO40" s="6" t="str">
        <f t="shared" si="77"/>
        <v>Weak</v>
      </c>
      <c r="BP40" s="6" t="str">
        <f t="shared" si="77"/>
        <v>Not</v>
      </c>
      <c r="BR40" s="46">
        <f t="shared" si="8"/>
        <v>4</v>
      </c>
      <c r="BS40" s="46">
        <f t="shared" si="9"/>
        <v>0</v>
      </c>
    </row>
    <row r="41" ht="15.75" customHeight="1">
      <c r="A41" s="76">
        <v>2.22210005101061E14</v>
      </c>
      <c r="B41" s="77" t="s">
        <v>88</v>
      </c>
      <c r="C41" s="10"/>
      <c r="D41" s="62">
        <v>1.0</v>
      </c>
      <c r="E41" s="62"/>
      <c r="F41" s="62"/>
      <c r="G41" s="69" t="str">
        <f t="shared" si="57"/>
        <v>#NUM!</v>
      </c>
      <c r="H41" s="62"/>
      <c r="I41" s="62">
        <v>4.0</v>
      </c>
      <c r="J41" s="7"/>
      <c r="K41" s="10"/>
      <c r="L41" s="66"/>
      <c r="M41" s="66"/>
      <c r="N41" s="66"/>
      <c r="O41" s="10"/>
      <c r="P41" s="10"/>
      <c r="Q41" s="10"/>
      <c r="R41" s="6">
        <f t="shared" si="10"/>
        <v>4</v>
      </c>
      <c r="S41" s="6">
        <v>4.0</v>
      </c>
      <c r="T41" s="6">
        <v>0.0</v>
      </c>
      <c r="U41" s="6"/>
      <c r="V41" s="6"/>
      <c r="W41" s="58">
        <v>0.0</v>
      </c>
      <c r="X41" s="58">
        <v>0.0</v>
      </c>
      <c r="Y41" s="58"/>
      <c r="Z41" s="58"/>
      <c r="AA41" s="6"/>
      <c r="AB41" s="6"/>
      <c r="AC41" s="6"/>
      <c r="AD41" s="6"/>
      <c r="AE41" s="58"/>
      <c r="AF41" s="58"/>
      <c r="AG41" s="58"/>
      <c r="AH41" s="58"/>
      <c r="AI41" s="6"/>
      <c r="AJ41" s="6">
        <v>0.0</v>
      </c>
      <c r="AK41" s="6"/>
      <c r="AL41" s="6"/>
      <c r="AM41" s="58">
        <v>0.0</v>
      </c>
      <c r="AN41" s="58">
        <v>2.0</v>
      </c>
      <c r="AO41" s="58"/>
      <c r="AP41" s="58"/>
      <c r="AQ41" s="6">
        <f t="shared" si="42"/>
        <v>6</v>
      </c>
      <c r="AR41" s="10" t="str">
        <f t="shared" si="71"/>
        <v>#NUM!</v>
      </c>
      <c r="AS41" s="22"/>
      <c r="AT41" s="60">
        <f t="shared" si="12"/>
        <v>0</v>
      </c>
      <c r="AU41" s="60">
        <f t="shared" si="13"/>
        <v>4</v>
      </c>
      <c r="AV41" s="60">
        <f t="shared" si="14"/>
        <v>3</v>
      </c>
      <c r="AW41" s="49">
        <f t="shared" si="15"/>
        <v>0</v>
      </c>
      <c r="AX41" s="60"/>
      <c r="AY41" s="5"/>
      <c r="AZ41" s="13">
        <f t="shared" si="16"/>
        <v>0</v>
      </c>
      <c r="BA41" s="13">
        <f t="shared" si="17"/>
        <v>0.666633335</v>
      </c>
      <c r="BB41" s="13">
        <f t="shared" si="18"/>
        <v>0.07142670073</v>
      </c>
      <c r="BC41" s="13">
        <f t="shared" si="19"/>
        <v>0</v>
      </c>
      <c r="BD41" s="13">
        <f t="shared" si="20"/>
        <v>0.1764695502</v>
      </c>
      <c r="BE41" s="42"/>
      <c r="BF41" s="6">
        <f t="shared" ref="BF41:BJ41" si="78">IF((AZ41)&gt;=50%, 2, (IF((AZ41)&lt;25%, 0, 1)))</f>
        <v>0</v>
      </c>
      <c r="BG41" s="6">
        <f t="shared" si="78"/>
        <v>2</v>
      </c>
      <c r="BH41" s="6">
        <f t="shared" si="78"/>
        <v>0</v>
      </c>
      <c r="BI41" s="6">
        <f t="shared" si="78"/>
        <v>0</v>
      </c>
      <c r="BJ41" s="6">
        <f t="shared" si="78"/>
        <v>0</v>
      </c>
      <c r="BK41" s="8"/>
      <c r="BL41" s="6" t="str">
        <f t="shared" ref="BL41:BP41" si="79">IF(BF41=2,"Att", (IF(BF41=0,"Not","Weak")))</f>
        <v>Not</v>
      </c>
      <c r="BM41" s="6" t="str">
        <f t="shared" si="79"/>
        <v>Att</v>
      </c>
      <c r="BN41" s="6" t="str">
        <f t="shared" si="79"/>
        <v>Not</v>
      </c>
      <c r="BO41" s="6" t="str">
        <f t="shared" si="79"/>
        <v>Not</v>
      </c>
      <c r="BP41" s="6" t="str">
        <f t="shared" si="79"/>
        <v>Not</v>
      </c>
      <c r="BR41" s="46">
        <f t="shared" si="8"/>
        <v>0</v>
      </c>
      <c r="BS41" s="46">
        <f t="shared" si="9"/>
        <v>2</v>
      </c>
    </row>
    <row r="42" ht="15.75" customHeight="1">
      <c r="A42" s="53">
        <v>2.22210005101062E14</v>
      </c>
      <c r="B42" s="54" t="s">
        <v>89</v>
      </c>
      <c r="C42" s="10"/>
      <c r="D42" s="7">
        <v>3.0</v>
      </c>
      <c r="E42" s="73">
        <v>2.0</v>
      </c>
      <c r="F42" s="7">
        <v>10.0</v>
      </c>
      <c r="G42" s="69">
        <f t="shared" si="57"/>
        <v>13</v>
      </c>
      <c r="H42" s="10">
        <v>10.0</v>
      </c>
      <c r="I42" s="73">
        <v>11.0</v>
      </c>
      <c r="J42" s="7"/>
      <c r="K42" s="10"/>
      <c r="L42" s="66"/>
      <c r="M42" s="66"/>
      <c r="N42" s="66"/>
      <c r="O42" s="10"/>
      <c r="P42" s="10"/>
      <c r="Q42" s="10"/>
      <c r="R42" s="6">
        <f t="shared" si="10"/>
        <v>11</v>
      </c>
      <c r="S42" s="6">
        <v>5.0</v>
      </c>
      <c r="T42" s="6">
        <v>1.0</v>
      </c>
      <c r="U42" s="6"/>
      <c r="V42" s="6"/>
      <c r="W42" s="58"/>
      <c r="X42" s="58"/>
      <c r="Y42" s="58"/>
      <c r="Z42" s="58"/>
      <c r="AA42" s="6">
        <v>3.0</v>
      </c>
      <c r="AB42" s="6">
        <v>3.0</v>
      </c>
      <c r="AC42" s="6">
        <v>0.0</v>
      </c>
      <c r="AD42" s="6"/>
      <c r="AE42" s="58"/>
      <c r="AF42" s="58"/>
      <c r="AG42" s="58"/>
      <c r="AH42" s="58"/>
      <c r="AI42" s="6">
        <v>3.0</v>
      </c>
      <c r="AJ42" s="6">
        <v>2.0</v>
      </c>
      <c r="AK42" s="6"/>
      <c r="AL42" s="6"/>
      <c r="AM42" s="58">
        <v>2.5</v>
      </c>
      <c r="AN42" s="58">
        <v>0.0</v>
      </c>
      <c r="AO42" s="58"/>
      <c r="AP42" s="58"/>
      <c r="AQ42" s="6">
        <f t="shared" si="42"/>
        <v>19.5</v>
      </c>
      <c r="AR42" s="10">
        <f t="shared" si="71"/>
        <v>53.5</v>
      </c>
      <c r="AS42" s="22"/>
      <c r="AT42" s="60">
        <f t="shared" si="12"/>
        <v>3</v>
      </c>
      <c r="AU42" s="60">
        <f t="shared" si="13"/>
        <v>8</v>
      </c>
      <c r="AV42" s="60">
        <f t="shared" si="14"/>
        <v>20.5</v>
      </c>
      <c r="AW42" s="49">
        <f t="shared" si="15"/>
        <v>12</v>
      </c>
      <c r="AX42" s="60"/>
      <c r="AY42" s="5"/>
      <c r="AZ42" s="13">
        <f t="shared" si="16"/>
        <v>0.6428250016</v>
      </c>
      <c r="BA42" s="13">
        <f t="shared" si="17"/>
        <v>1</v>
      </c>
      <c r="BB42" s="13">
        <f t="shared" si="18"/>
        <v>0.488082455</v>
      </c>
      <c r="BC42" s="13">
        <f t="shared" si="19"/>
        <v>0.4864818846</v>
      </c>
      <c r="BD42" s="13">
        <f t="shared" si="20"/>
        <v>0.5294086505</v>
      </c>
      <c r="BE42" s="42"/>
      <c r="BF42" s="6">
        <f t="shared" ref="BF42:BJ42" si="80">IF((AZ42)&gt;=50%, 2, (IF((AZ42)&lt;25%, 0, 1)))</f>
        <v>2</v>
      </c>
      <c r="BG42" s="6">
        <f t="shared" si="80"/>
        <v>2</v>
      </c>
      <c r="BH42" s="6">
        <f t="shared" si="80"/>
        <v>1</v>
      </c>
      <c r="BI42" s="6">
        <f t="shared" si="80"/>
        <v>1</v>
      </c>
      <c r="BJ42" s="6">
        <f t="shared" si="80"/>
        <v>2</v>
      </c>
      <c r="BK42" s="8"/>
      <c r="BL42" s="6" t="str">
        <f t="shared" ref="BL42:BP42" si="81">IF(BF42=2,"Att", (IF(BF42=0,"Not","Weak")))</f>
        <v>Att</v>
      </c>
      <c r="BM42" s="6" t="str">
        <f t="shared" si="81"/>
        <v>Att</v>
      </c>
      <c r="BN42" s="6" t="str">
        <f t="shared" si="81"/>
        <v>Weak</v>
      </c>
      <c r="BO42" s="6" t="str">
        <f t="shared" si="81"/>
        <v>Weak</v>
      </c>
      <c r="BP42" s="6" t="str">
        <f t="shared" si="81"/>
        <v>Att</v>
      </c>
      <c r="BR42" s="46">
        <f t="shared" si="8"/>
        <v>6</v>
      </c>
      <c r="BS42" s="46">
        <f t="shared" si="9"/>
        <v>2</v>
      </c>
    </row>
    <row r="43" ht="15.75" customHeight="1">
      <c r="A43" s="53">
        <v>2.22210005101063E14</v>
      </c>
      <c r="B43" s="54" t="s">
        <v>90</v>
      </c>
      <c r="C43" s="10"/>
      <c r="D43" s="7">
        <v>5.0</v>
      </c>
      <c r="E43" s="73">
        <v>2.0</v>
      </c>
      <c r="F43" s="7">
        <v>9.0</v>
      </c>
      <c r="G43" s="69">
        <f t="shared" si="57"/>
        <v>14</v>
      </c>
      <c r="H43" s="10">
        <v>10.0</v>
      </c>
      <c r="I43" s="73">
        <v>2.0</v>
      </c>
      <c r="J43" s="7"/>
      <c r="K43" s="10"/>
      <c r="L43" s="66"/>
      <c r="M43" s="66"/>
      <c r="N43" s="66"/>
      <c r="O43" s="10"/>
      <c r="P43" s="10"/>
      <c r="Q43" s="10"/>
      <c r="R43" s="6">
        <f t="shared" si="10"/>
        <v>2</v>
      </c>
      <c r="S43" s="6">
        <v>6.0</v>
      </c>
      <c r="T43" s="6">
        <v>3.0</v>
      </c>
      <c r="U43" s="6"/>
      <c r="V43" s="6"/>
      <c r="W43" s="58">
        <v>0.0</v>
      </c>
      <c r="X43" s="58">
        <v>0.0</v>
      </c>
      <c r="Y43" s="58"/>
      <c r="Z43" s="58"/>
      <c r="AA43" s="6">
        <v>3.0</v>
      </c>
      <c r="AB43" s="6">
        <v>4.0</v>
      </c>
      <c r="AC43" s="6">
        <v>2.5</v>
      </c>
      <c r="AD43" s="6"/>
      <c r="AE43" s="58"/>
      <c r="AF43" s="58"/>
      <c r="AG43" s="58"/>
      <c r="AH43" s="58"/>
      <c r="AI43" s="6">
        <v>2.5</v>
      </c>
      <c r="AJ43" s="6">
        <v>3.0</v>
      </c>
      <c r="AK43" s="6"/>
      <c r="AL43" s="6"/>
      <c r="AM43" s="58"/>
      <c r="AN43" s="58"/>
      <c r="AO43" s="58"/>
      <c r="AP43" s="58"/>
      <c r="AQ43" s="6">
        <f t="shared" si="42"/>
        <v>24</v>
      </c>
      <c r="AR43" s="10">
        <f t="shared" si="71"/>
        <v>50</v>
      </c>
      <c r="AS43" s="22"/>
      <c r="AT43" s="60">
        <f t="shared" si="12"/>
        <v>6.5</v>
      </c>
      <c r="AU43" s="60">
        <f t="shared" si="13"/>
        <v>9</v>
      </c>
      <c r="AV43" s="60">
        <f t="shared" si="14"/>
        <v>19.5</v>
      </c>
      <c r="AW43" s="49">
        <f t="shared" si="15"/>
        <v>12</v>
      </c>
      <c r="AX43" s="60"/>
      <c r="AY43" s="5"/>
      <c r="AZ43" s="13">
        <f t="shared" si="16"/>
        <v>1</v>
      </c>
      <c r="BA43" s="13">
        <f t="shared" si="17"/>
        <v>1</v>
      </c>
      <c r="BB43" s="13">
        <f t="shared" si="18"/>
        <v>0.4642735547</v>
      </c>
      <c r="BC43" s="13">
        <f t="shared" si="19"/>
        <v>0.4864818846</v>
      </c>
      <c r="BD43" s="13">
        <f t="shared" si="20"/>
        <v>0.2205869377</v>
      </c>
      <c r="BE43" s="42"/>
      <c r="BF43" s="6">
        <f t="shared" ref="BF43:BJ43" si="82">IF((AZ43)&gt;=50%, 2, (IF((AZ43)&lt;25%, 0, 1)))</f>
        <v>2</v>
      </c>
      <c r="BG43" s="6">
        <f t="shared" si="82"/>
        <v>2</v>
      </c>
      <c r="BH43" s="6">
        <f t="shared" si="82"/>
        <v>1</v>
      </c>
      <c r="BI43" s="6">
        <f t="shared" si="82"/>
        <v>1</v>
      </c>
      <c r="BJ43" s="6">
        <f t="shared" si="82"/>
        <v>0</v>
      </c>
      <c r="BK43" s="8"/>
      <c r="BL43" s="6" t="str">
        <f t="shared" ref="BL43:BP43" si="83">IF(BF43=2,"Att", (IF(BF43=0,"Not","Weak")))</f>
        <v>Att</v>
      </c>
      <c r="BM43" s="6" t="str">
        <f t="shared" si="83"/>
        <v>Att</v>
      </c>
      <c r="BN43" s="6" t="str">
        <f t="shared" si="83"/>
        <v>Weak</v>
      </c>
      <c r="BO43" s="6" t="str">
        <f t="shared" si="83"/>
        <v>Weak</v>
      </c>
      <c r="BP43" s="6" t="str">
        <f t="shared" si="83"/>
        <v>Not</v>
      </c>
      <c r="BR43" s="46">
        <f t="shared" si="8"/>
        <v>4</v>
      </c>
      <c r="BS43" s="46">
        <f t="shared" si="9"/>
        <v>2</v>
      </c>
    </row>
    <row r="44" ht="15.75" customHeight="1">
      <c r="A44" s="53">
        <v>2.22210005101064E14</v>
      </c>
      <c r="B44" s="54" t="s">
        <v>91</v>
      </c>
      <c r="C44" s="10"/>
      <c r="D44" s="62">
        <v>0.0</v>
      </c>
      <c r="E44" s="62">
        <v>0.0</v>
      </c>
      <c r="F44" s="62">
        <v>10.0</v>
      </c>
      <c r="G44" s="69">
        <f t="shared" si="57"/>
        <v>10</v>
      </c>
      <c r="H44" s="62">
        <v>6.0</v>
      </c>
      <c r="I44" s="62">
        <v>0.0</v>
      </c>
      <c r="J44" s="7"/>
      <c r="K44" s="10"/>
      <c r="L44" s="66"/>
      <c r="M44" s="66"/>
      <c r="N44" s="66"/>
      <c r="O44" s="10"/>
      <c r="P44" s="10"/>
      <c r="Q44" s="10"/>
      <c r="R44" s="6">
        <f t="shared" si="10"/>
        <v>0</v>
      </c>
      <c r="S44" s="6" t="s">
        <v>55</v>
      </c>
      <c r="T44" s="6" t="s">
        <v>55</v>
      </c>
      <c r="U44" s="6"/>
      <c r="V44" s="6"/>
      <c r="W44" s="58" t="s">
        <v>55</v>
      </c>
      <c r="X44" s="58" t="s">
        <v>55</v>
      </c>
      <c r="Y44" s="58"/>
      <c r="Z44" s="58"/>
      <c r="AA44" s="6" t="s">
        <v>55</v>
      </c>
      <c r="AB44" s="6" t="s">
        <v>55</v>
      </c>
      <c r="AC44" s="6" t="s">
        <v>55</v>
      </c>
      <c r="AD44" s="6" t="s">
        <v>55</v>
      </c>
      <c r="AE44" s="58" t="s">
        <v>55</v>
      </c>
      <c r="AF44" s="58" t="s">
        <v>55</v>
      </c>
      <c r="AG44" s="58" t="s">
        <v>55</v>
      </c>
      <c r="AH44" s="58" t="s">
        <v>55</v>
      </c>
      <c r="AI44" s="6" t="s">
        <v>55</v>
      </c>
      <c r="AJ44" s="6" t="s">
        <v>55</v>
      </c>
      <c r="AK44" s="6"/>
      <c r="AL44" s="6"/>
      <c r="AM44" s="58" t="s">
        <v>55</v>
      </c>
      <c r="AN44" s="58" t="s">
        <v>55</v>
      </c>
      <c r="AO44" s="58"/>
      <c r="AP44" s="58"/>
      <c r="AQ44" s="6">
        <f t="shared" si="42"/>
        <v>0</v>
      </c>
      <c r="AR44" s="10">
        <f t="shared" si="71"/>
        <v>16</v>
      </c>
      <c r="AS44" s="22"/>
      <c r="AT44" s="60">
        <f t="shared" si="12"/>
        <v>0</v>
      </c>
      <c r="AU44" s="60">
        <f t="shared" si="13"/>
        <v>0</v>
      </c>
      <c r="AV44" s="60">
        <f t="shared" si="14"/>
        <v>10</v>
      </c>
      <c r="AW44" s="49">
        <f t="shared" si="15"/>
        <v>6</v>
      </c>
      <c r="AX44" s="60"/>
      <c r="AY44" s="5"/>
      <c r="AZ44" s="13">
        <f t="shared" si="16"/>
        <v>0</v>
      </c>
      <c r="BA44" s="13">
        <f t="shared" si="17"/>
        <v>0</v>
      </c>
      <c r="BB44" s="13">
        <f t="shared" si="18"/>
        <v>0.2380890024</v>
      </c>
      <c r="BC44" s="13">
        <f t="shared" si="19"/>
        <v>0.2432409423</v>
      </c>
      <c r="BD44" s="13">
        <f t="shared" si="20"/>
        <v>0</v>
      </c>
      <c r="BE44" s="42"/>
      <c r="BF44" s="6">
        <f t="shared" ref="BF44:BJ44" si="84">IF((AZ44)&gt;=50%, 2, (IF((AZ44)&lt;25%, 0, 1)))</f>
        <v>0</v>
      </c>
      <c r="BG44" s="6">
        <f t="shared" si="84"/>
        <v>0</v>
      </c>
      <c r="BH44" s="6">
        <f t="shared" si="84"/>
        <v>0</v>
      </c>
      <c r="BI44" s="6">
        <f t="shared" si="84"/>
        <v>0</v>
      </c>
      <c r="BJ44" s="6">
        <f t="shared" si="84"/>
        <v>0</v>
      </c>
      <c r="BK44" s="8"/>
      <c r="BL44" s="6" t="str">
        <f t="shared" ref="BL44:BP44" si="85">IF(BF44=2,"Att", (IF(BF44=0,"Not","Weak")))</f>
        <v>Not</v>
      </c>
      <c r="BM44" s="6" t="str">
        <f t="shared" si="85"/>
        <v>Not</v>
      </c>
      <c r="BN44" s="6" t="str">
        <f t="shared" si="85"/>
        <v>Not</v>
      </c>
      <c r="BO44" s="6" t="str">
        <f t="shared" si="85"/>
        <v>Not</v>
      </c>
      <c r="BP44" s="6" t="str">
        <f t="shared" si="85"/>
        <v>Not</v>
      </c>
      <c r="BR44" s="46">
        <f t="shared" si="8"/>
        <v>0</v>
      </c>
      <c r="BS44" s="46">
        <f t="shared" si="9"/>
        <v>0</v>
      </c>
    </row>
    <row r="45" ht="15.75" customHeight="1">
      <c r="A45" s="53">
        <v>2.22210005101065E14</v>
      </c>
      <c r="B45" s="54" t="s">
        <v>92</v>
      </c>
      <c r="C45" s="10"/>
      <c r="D45" s="7">
        <v>0.0</v>
      </c>
      <c r="E45" s="73">
        <v>0.0</v>
      </c>
      <c r="F45" s="7">
        <v>10.0</v>
      </c>
      <c r="G45" s="69">
        <f t="shared" si="57"/>
        <v>10</v>
      </c>
      <c r="H45" s="10">
        <v>9.0</v>
      </c>
      <c r="I45" s="73">
        <v>4.5</v>
      </c>
      <c r="J45" s="7"/>
      <c r="K45" s="10"/>
      <c r="L45" s="66"/>
      <c r="M45" s="66"/>
      <c r="N45" s="66"/>
      <c r="O45" s="10"/>
      <c r="P45" s="10"/>
      <c r="Q45" s="10"/>
      <c r="R45" s="6">
        <f t="shared" si="10"/>
        <v>4.5</v>
      </c>
      <c r="S45" s="6">
        <v>4.0</v>
      </c>
      <c r="T45" s="6"/>
      <c r="U45" s="6"/>
      <c r="V45" s="6"/>
      <c r="W45" s="58"/>
      <c r="X45" s="58"/>
      <c r="Y45" s="58"/>
      <c r="Z45" s="58"/>
      <c r="AA45" s="6"/>
      <c r="AB45" s="6">
        <v>0.0</v>
      </c>
      <c r="AC45" s="6">
        <v>0.0</v>
      </c>
      <c r="AD45" s="6"/>
      <c r="AE45" s="58"/>
      <c r="AF45" s="58"/>
      <c r="AG45" s="58"/>
      <c r="AH45" s="58"/>
      <c r="AI45" s="6">
        <v>0.0</v>
      </c>
      <c r="AJ45" s="6"/>
      <c r="AK45" s="6"/>
      <c r="AL45" s="6"/>
      <c r="AM45" s="58"/>
      <c r="AN45" s="58">
        <v>1.0</v>
      </c>
      <c r="AO45" s="58"/>
      <c r="AP45" s="58"/>
      <c r="AQ45" s="6">
        <f t="shared" si="42"/>
        <v>5</v>
      </c>
      <c r="AR45" s="10">
        <f t="shared" si="71"/>
        <v>28.5</v>
      </c>
      <c r="AS45" s="22"/>
      <c r="AT45" s="60">
        <f t="shared" si="12"/>
        <v>0</v>
      </c>
      <c r="AU45" s="60">
        <f t="shared" si="13"/>
        <v>4</v>
      </c>
      <c r="AV45" s="60">
        <f t="shared" si="14"/>
        <v>11</v>
      </c>
      <c r="AW45" s="49">
        <f t="shared" si="15"/>
        <v>9</v>
      </c>
      <c r="AX45" s="60"/>
      <c r="AY45" s="5"/>
      <c r="AZ45" s="13">
        <f t="shared" si="16"/>
        <v>0</v>
      </c>
      <c r="BA45" s="13">
        <f t="shared" si="17"/>
        <v>0.666633335</v>
      </c>
      <c r="BB45" s="13">
        <f t="shared" si="18"/>
        <v>0.2618979027</v>
      </c>
      <c r="BC45" s="13">
        <f t="shared" si="19"/>
        <v>0.3648614135</v>
      </c>
      <c r="BD45" s="13">
        <f t="shared" si="20"/>
        <v>0.198528244</v>
      </c>
      <c r="BE45" s="42"/>
      <c r="BF45" s="6">
        <f t="shared" ref="BF45:BJ45" si="86">IF((AZ45)&gt;=50%, 2, (IF((AZ45)&lt;25%, 0, 1)))</f>
        <v>0</v>
      </c>
      <c r="BG45" s="6">
        <f t="shared" si="86"/>
        <v>2</v>
      </c>
      <c r="BH45" s="6">
        <f t="shared" si="86"/>
        <v>1</v>
      </c>
      <c r="BI45" s="6">
        <f t="shared" si="86"/>
        <v>1</v>
      </c>
      <c r="BJ45" s="6">
        <f t="shared" si="86"/>
        <v>0</v>
      </c>
      <c r="BK45" s="8"/>
      <c r="BL45" s="6" t="str">
        <f t="shared" ref="BL45:BP45" si="87">IF(BF45=2,"Att", (IF(BF45=0,"Not","Weak")))</f>
        <v>Not</v>
      </c>
      <c r="BM45" s="6" t="str">
        <f t="shared" si="87"/>
        <v>Att</v>
      </c>
      <c r="BN45" s="6" t="str">
        <f t="shared" si="87"/>
        <v>Weak</v>
      </c>
      <c r="BO45" s="6" t="str">
        <f t="shared" si="87"/>
        <v>Weak</v>
      </c>
      <c r="BP45" s="6" t="str">
        <f t="shared" si="87"/>
        <v>Not</v>
      </c>
      <c r="BR45" s="46">
        <f t="shared" si="8"/>
        <v>2</v>
      </c>
      <c r="BS45" s="46">
        <f t="shared" si="9"/>
        <v>2</v>
      </c>
    </row>
    <row r="46" ht="15.75" customHeight="1">
      <c r="A46" s="78">
        <v>2.22210005101066E14</v>
      </c>
      <c r="B46" s="54" t="s">
        <v>93</v>
      </c>
      <c r="C46" s="10"/>
      <c r="D46" s="7">
        <v>3.0</v>
      </c>
      <c r="E46" s="73">
        <v>5.0</v>
      </c>
      <c r="F46" s="7">
        <v>9.0</v>
      </c>
      <c r="G46" s="69">
        <f t="shared" si="57"/>
        <v>14</v>
      </c>
      <c r="H46" s="10">
        <v>9.0</v>
      </c>
      <c r="I46" s="73">
        <v>11.0</v>
      </c>
      <c r="J46" s="7"/>
      <c r="K46" s="10"/>
      <c r="L46" s="66"/>
      <c r="M46" s="66"/>
      <c r="N46" s="66"/>
      <c r="O46" s="10"/>
      <c r="P46" s="10"/>
      <c r="Q46" s="10"/>
      <c r="R46" s="6">
        <f t="shared" si="10"/>
        <v>11</v>
      </c>
      <c r="S46" s="6">
        <v>3.0</v>
      </c>
      <c r="T46" s="6">
        <v>1.5</v>
      </c>
      <c r="U46" s="6"/>
      <c r="V46" s="6"/>
      <c r="W46" s="58"/>
      <c r="X46" s="58"/>
      <c r="Y46" s="58"/>
      <c r="Z46" s="58"/>
      <c r="AA46" s="6">
        <v>0.5</v>
      </c>
      <c r="AB46" s="6">
        <v>3.0</v>
      </c>
      <c r="AC46" s="6">
        <v>0.0</v>
      </c>
      <c r="AD46" s="6"/>
      <c r="AE46" s="58"/>
      <c r="AF46" s="58"/>
      <c r="AG46" s="58"/>
      <c r="AH46" s="58"/>
      <c r="AI46" s="6">
        <v>0.0</v>
      </c>
      <c r="AJ46" s="6">
        <v>1.0</v>
      </c>
      <c r="AK46" s="6"/>
      <c r="AL46" s="6"/>
      <c r="AM46" s="58">
        <v>2.5</v>
      </c>
      <c r="AN46" s="58">
        <v>0.0</v>
      </c>
      <c r="AO46" s="58"/>
      <c r="AP46" s="58"/>
      <c r="AQ46" s="6">
        <f t="shared" si="42"/>
        <v>11.5</v>
      </c>
      <c r="AR46" s="10">
        <f t="shared" si="71"/>
        <v>45.5</v>
      </c>
      <c r="AS46" s="22"/>
      <c r="AT46" s="60">
        <f t="shared" si="12"/>
        <v>3</v>
      </c>
      <c r="AU46" s="60">
        <f t="shared" si="13"/>
        <v>3.5</v>
      </c>
      <c r="AV46" s="60">
        <f t="shared" si="14"/>
        <v>15.5</v>
      </c>
      <c r="AW46" s="49">
        <f t="shared" si="15"/>
        <v>14</v>
      </c>
      <c r="AX46" s="60"/>
      <c r="AY46" s="5"/>
      <c r="AZ46" s="13">
        <f t="shared" si="16"/>
        <v>0.6428250016</v>
      </c>
      <c r="BA46" s="13">
        <f t="shared" si="17"/>
        <v>0.5833041681</v>
      </c>
      <c r="BB46" s="13">
        <f t="shared" si="18"/>
        <v>0.3690379538</v>
      </c>
      <c r="BC46" s="13">
        <f t="shared" si="19"/>
        <v>0.5675621987</v>
      </c>
      <c r="BD46" s="13">
        <f t="shared" si="20"/>
        <v>0.5514673443</v>
      </c>
      <c r="BE46" s="42"/>
      <c r="BF46" s="6">
        <f t="shared" ref="BF46:BJ46" si="88">IF((AZ46)&gt;=50%, 2, (IF((AZ46)&lt;25%, 0, 1)))</f>
        <v>2</v>
      </c>
      <c r="BG46" s="6">
        <f t="shared" si="88"/>
        <v>2</v>
      </c>
      <c r="BH46" s="6">
        <f t="shared" si="88"/>
        <v>1</v>
      </c>
      <c r="BI46" s="6">
        <f t="shared" si="88"/>
        <v>2</v>
      </c>
      <c r="BJ46" s="6">
        <f t="shared" si="88"/>
        <v>2</v>
      </c>
      <c r="BK46" s="8"/>
      <c r="BL46" s="6" t="str">
        <f t="shared" ref="BL46:BP46" si="89">IF(BF46=2,"Att", (IF(BF46=0,"Not","Weak")))</f>
        <v>Att</v>
      </c>
      <c r="BM46" s="6" t="str">
        <f t="shared" si="89"/>
        <v>Att</v>
      </c>
      <c r="BN46" s="6" t="str">
        <f t="shared" si="89"/>
        <v>Weak</v>
      </c>
      <c r="BO46" s="6" t="str">
        <f t="shared" si="89"/>
        <v>Att</v>
      </c>
      <c r="BP46" s="6" t="str">
        <f t="shared" si="89"/>
        <v>Att</v>
      </c>
      <c r="BR46" s="46">
        <f t="shared" si="8"/>
        <v>7</v>
      </c>
      <c r="BS46" s="46">
        <f t="shared" si="9"/>
        <v>2</v>
      </c>
    </row>
    <row r="47" ht="15.75" customHeight="1">
      <c r="A47" s="78">
        <v>2.22210005101068E14</v>
      </c>
      <c r="B47" s="54" t="s">
        <v>94</v>
      </c>
      <c r="C47" s="10"/>
      <c r="D47" s="7">
        <v>0.0</v>
      </c>
      <c r="E47" s="73">
        <v>2.0</v>
      </c>
      <c r="F47" s="7">
        <v>10.0</v>
      </c>
      <c r="G47" s="69">
        <f t="shared" si="57"/>
        <v>12</v>
      </c>
      <c r="H47" s="10">
        <v>9.0</v>
      </c>
      <c r="I47" s="73">
        <v>5.0</v>
      </c>
      <c r="J47" s="7"/>
      <c r="K47" s="10"/>
      <c r="L47" s="66"/>
      <c r="M47" s="66"/>
      <c r="N47" s="66"/>
      <c r="O47" s="10"/>
      <c r="P47" s="10"/>
      <c r="Q47" s="10"/>
      <c r="R47" s="6">
        <f t="shared" si="10"/>
        <v>5</v>
      </c>
      <c r="S47" s="6">
        <v>6.0</v>
      </c>
      <c r="T47" s="6">
        <v>2.5</v>
      </c>
      <c r="U47" s="6"/>
      <c r="V47" s="6"/>
      <c r="W47" s="58"/>
      <c r="X47" s="58"/>
      <c r="Y47" s="58"/>
      <c r="Z47" s="58"/>
      <c r="AA47" s="6">
        <v>3.0</v>
      </c>
      <c r="AB47" s="6">
        <v>4.0</v>
      </c>
      <c r="AC47" s="6">
        <v>2.5</v>
      </c>
      <c r="AD47" s="6"/>
      <c r="AE47" s="58"/>
      <c r="AF47" s="58"/>
      <c r="AG47" s="58"/>
      <c r="AH47" s="58"/>
      <c r="AI47" s="6">
        <v>4.0</v>
      </c>
      <c r="AJ47" s="6">
        <v>3.0</v>
      </c>
      <c r="AK47" s="6"/>
      <c r="AL47" s="6"/>
      <c r="AM47" s="58">
        <v>4.0</v>
      </c>
      <c r="AN47" s="58">
        <v>0.0</v>
      </c>
      <c r="AO47" s="58"/>
      <c r="AP47" s="58"/>
      <c r="AQ47" s="6">
        <f t="shared" si="42"/>
        <v>29</v>
      </c>
      <c r="AR47" s="10">
        <f t="shared" si="71"/>
        <v>55</v>
      </c>
      <c r="AS47" s="22"/>
      <c r="AT47" s="60">
        <f t="shared" si="12"/>
        <v>6.5</v>
      </c>
      <c r="AU47" s="60">
        <f t="shared" si="13"/>
        <v>9</v>
      </c>
      <c r="AV47" s="60">
        <f t="shared" si="14"/>
        <v>21</v>
      </c>
      <c r="AW47" s="49">
        <f t="shared" si="15"/>
        <v>11</v>
      </c>
      <c r="AX47" s="60"/>
      <c r="AY47" s="5"/>
      <c r="AZ47" s="13">
        <f t="shared" si="16"/>
        <v>1</v>
      </c>
      <c r="BA47" s="13">
        <f t="shared" si="17"/>
        <v>1</v>
      </c>
      <c r="BB47" s="13">
        <f t="shared" si="18"/>
        <v>0.4999869051</v>
      </c>
      <c r="BC47" s="13">
        <f t="shared" si="19"/>
        <v>0.4459417276</v>
      </c>
      <c r="BD47" s="13">
        <f t="shared" si="20"/>
        <v>0.3308804066</v>
      </c>
      <c r="BE47" s="42"/>
      <c r="BF47" s="6">
        <f t="shared" ref="BF47:BJ47" si="90">IF((AZ47)&gt;=50%, 2, (IF((AZ47)&lt;25%, 0, 1)))</f>
        <v>2</v>
      </c>
      <c r="BG47" s="6">
        <f t="shared" si="90"/>
        <v>2</v>
      </c>
      <c r="BH47" s="6">
        <f t="shared" si="90"/>
        <v>1</v>
      </c>
      <c r="BI47" s="6">
        <f t="shared" si="90"/>
        <v>1</v>
      </c>
      <c r="BJ47" s="6">
        <f t="shared" si="90"/>
        <v>1</v>
      </c>
      <c r="BK47" s="8"/>
      <c r="BL47" s="6" t="str">
        <f t="shared" ref="BL47:BP47" si="91">IF(BF47=2,"Att", (IF(BF47=0,"Not","Weak")))</f>
        <v>Att</v>
      </c>
      <c r="BM47" s="6" t="str">
        <f t="shared" si="91"/>
        <v>Att</v>
      </c>
      <c r="BN47" s="6" t="str">
        <f t="shared" si="91"/>
        <v>Weak</v>
      </c>
      <c r="BO47" s="6" t="str">
        <f t="shared" si="91"/>
        <v>Weak</v>
      </c>
      <c r="BP47" s="6" t="str">
        <f t="shared" si="91"/>
        <v>Weak</v>
      </c>
      <c r="BR47" s="46">
        <f t="shared" si="8"/>
        <v>5</v>
      </c>
      <c r="BS47" s="46">
        <f t="shared" si="9"/>
        <v>2</v>
      </c>
    </row>
    <row r="48" ht="15.75" customHeight="1">
      <c r="A48" s="78">
        <v>2.22210005101071E14</v>
      </c>
      <c r="B48" s="54" t="s">
        <v>95</v>
      </c>
      <c r="C48" s="10"/>
      <c r="D48" s="7">
        <v>5.0</v>
      </c>
      <c r="E48" s="73">
        <v>1.0</v>
      </c>
      <c r="F48" s="7">
        <v>10.0</v>
      </c>
      <c r="G48" s="69">
        <f t="shared" si="57"/>
        <v>15</v>
      </c>
      <c r="H48" s="10">
        <v>9.0</v>
      </c>
      <c r="I48" s="73">
        <v>8.0</v>
      </c>
      <c r="J48" s="7"/>
      <c r="K48" s="10"/>
      <c r="L48" s="66"/>
      <c r="M48" s="66"/>
      <c r="N48" s="66"/>
      <c r="O48" s="10"/>
      <c r="P48" s="10"/>
      <c r="Q48" s="10"/>
      <c r="R48" s="6">
        <f t="shared" si="10"/>
        <v>8</v>
      </c>
      <c r="S48" s="6">
        <v>5.0</v>
      </c>
      <c r="T48" s="6">
        <v>2.5</v>
      </c>
      <c r="U48" s="6"/>
      <c r="V48" s="6"/>
      <c r="W48" s="58">
        <v>3.0</v>
      </c>
      <c r="X48" s="58">
        <v>0.0</v>
      </c>
      <c r="Y48" s="58"/>
      <c r="Z48" s="58"/>
      <c r="AA48" s="6">
        <v>3.0</v>
      </c>
      <c r="AB48" s="6">
        <v>4.0</v>
      </c>
      <c r="AC48" s="6">
        <v>2.5</v>
      </c>
      <c r="AD48" s="6"/>
      <c r="AE48" s="58"/>
      <c r="AF48" s="58"/>
      <c r="AG48" s="58"/>
      <c r="AH48" s="58"/>
      <c r="AI48" s="6">
        <v>2.0</v>
      </c>
      <c r="AJ48" s="6">
        <v>3.0</v>
      </c>
      <c r="AK48" s="6"/>
      <c r="AL48" s="6"/>
      <c r="AM48" s="58"/>
      <c r="AN48" s="58"/>
      <c r="AO48" s="58"/>
      <c r="AP48" s="58"/>
      <c r="AQ48" s="6">
        <f t="shared" si="42"/>
        <v>25</v>
      </c>
      <c r="AR48" s="10">
        <f t="shared" si="71"/>
        <v>57</v>
      </c>
      <c r="AS48" s="22"/>
      <c r="AT48" s="60">
        <f t="shared" si="12"/>
        <v>6.5</v>
      </c>
      <c r="AU48" s="60">
        <f t="shared" si="13"/>
        <v>8</v>
      </c>
      <c r="AV48" s="60">
        <f t="shared" si="14"/>
        <v>23</v>
      </c>
      <c r="AW48" s="49">
        <f t="shared" si="15"/>
        <v>10</v>
      </c>
      <c r="AX48" s="60"/>
      <c r="AY48" s="5"/>
      <c r="AZ48" s="13">
        <f t="shared" si="16"/>
        <v>1</v>
      </c>
      <c r="BA48" s="13">
        <f t="shared" si="17"/>
        <v>1</v>
      </c>
      <c r="BB48" s="13">
        <f t="shared" si="18"/>
        <v>0.5476047056</v>
      </c>
      <c r="BC48" s="13">
        <f t="shared" si="19"/>
        <v>0.4054015705</v>
      </c>
      <c r="BD48" s="13">
        <f t="shared" si="20"/>
        <v>0.4632325692</v>
      </c>
      <c r="BE48" s="42"/>
      <c r="BF48" s="6">
        <f t="shared" ref="BF48:BJ48" si="92">IF((AZ48)&gt;=50%, 2, (IF((AZ48)&lt;25%, 0, 1)))</f>
        <v>2</v>
      </c>
      <c r="BG48" s="6">
        <f t="shared" si="92"/>
        <v>2</v>
      </c>
      <c r="BH48" s="6">
        <f t="shared" si="92"/>
        <v>2</v>
      </c>
      <c r="BI48" s="6">
        <f t="shared" si="92"/>
        <v>1</v>
      </c>
      <c r="BJ48" s="6">
        <f t="shared" si="92"/>
        <v>1</v>
      </c>
      <c r="BK48" s="8"/>
      <c r="BL48" s="6" t="str">
        <f t="shared" ref="BL48:BP48" si="93">IF(BF48=2,"Att", (IF(BF48=0,"Not","Weak")))</f>
        <v>Att</v>
      </c>
      <c r="BM48" s="6" t="str">
        <f t="shared" si="93"/>
        <v>Att</v>
      </c>
      <c r="BN48" s="6" t="str">
        <f t="shared" si="93"/>
        <v>Att</v>
      </c>
      <c r="BO48" s="6" t="str">
        <f t="shared" si="93"/>
        <v>Weak</v>
      </c>
      <c r="BP48" s="6" t="str">
        <f t="shared" si="93"/>
        <v>Weak</v>
      </c>
      <c r="BR48" s="46">
        <f t="shared" si="8"/>
        <v>6</v>
      </c>
      <c r="BS48" s="46">
        <f t="shared" si="9"/>
        <v>2</v>
      </c>
    </row>
    <row r="49" ht="15.75" customHeight="1">
      <c r="A49" s="78">
        <v>2.22210005101072E14</v>
      </c>
      <c r="B49" s="54" t="s">
        <v>96</v>
      </c>
      <c r="C49" s="10"/>
      <c r="D49" s="7">
        <v>1.0</v>
      </c>
      <c r="E49" s="73">
        <v>5.0</v>
      </c>
      <c r="F49" s="7">
        <v>9.0</v>
      </c>
      <c r="G49" s="69">
        <f t="shared" si="57"/>
        <v>14</v>
      </c>
      <c r="H49" s="10">
        <v>10.0</v>
      </c>
      <c r="I49" s="73">
        <v>9.0</v>
      </c>
      <c r="J49" s="7"/>
      <c r="K49" s="10"/>
      <c r="L49" s="66"/>
      <c r="M49" s="66"/>
      <c r="N49" s="66"/>
      <c r="O49" s="10"/>
      <c r="P49" s="10"/>
      <c r="Q49" s="10"/>
      <c r="R49" s="6">
        <f t="shared" si="10"/>
        <v>9</v>
      </c>
      <c r="S49" s="6">
        <v>4.0</v>
      </c>
      <c r="T49" s="6">
        <v>2.5</v>
      </c>
      <c r="U49" s="6"/>
      <c r="V49" s="6"/>
      <c r="W49" s="58"/>
      <c r="X49" s="58"/>
      <c r="Y49" s="58"/>
      <c r="Z49" s="58"/>
      <c r="AA49" s="6">
        <v>1.0</v>
      </c>
      <c r="AB49" s="6">
        <v>4.0</v>
      </c>
      <c r="AC49" s="6">
        <v>2.5</v>
      </c>
      <c r="AD49" s="6"/>
      <c r="AE49" s="58"/>
      <c r="AF49" s="58"/>
      <c r="AG49" s="58"/>
      <c r="AH49" s="58"/>
      <c r="AI49" s="6">
        <v>4.5</v>
      </c>
      <c r="AJ49" s="6">
        <v>1.0</v>
      </c>
      <c r="AK49" s="6"/>
      <c r="AL49" s="6"/>
      <c r="AM49" s="58">
        <v>2.5</v>
      </c>
      <c r="AN49" s="58">
        <v>0.0</v>
      </c>
      <c r="AO49" s="58"/>
      <c r="AP49" s="58"/>
      <c r="AQ49" s="6">
        <f t="shared" si="42"/>
        <v>22</v>
      </c>
      <c r="AR49" s="10">
        <f t="shared" si="71"/>
        <v>55</v>
      </c>
      <c r="AS49" s="22"/>
      <c r="AT49" s="60">
        <f t="shared" si="12"/>
        <v>6.5</v>
      </c>
      <c r="AU49" s="60">
        <f t="shared" si="13"/>
        <v>5</v>
      </c>
      <c r="AV49" s="60">
        <f t="shared" si="14"/>
        <v>18</v>
      </c>
      <c r="AW49" s="49">
        <f t="shared" si="15"/>
        <v>15</v>
      </c>
      <c r="AX49" s="60"/>
      <c r="AY49" s="5"/>
      <c r="AZ49" s="13">
        <f t="shared" si="16"/>
        <v>1</v>
      </c>
      <c r="BA49" s="13">
        <f t="shared" si="17"/>
        <v>0.8332916687</v>
      </c>
      <c r="BB49" s="13">
        <f t="shared" si="18"/>
        <v>0.4285602044</v>
      </c>
      <c r="BC49" s="13">
        <f t="shared" si="19"/>
        <v>0.6081023558</v>
      </c>
      <c r="BD49" s="13">
        <f t="shared" si="20"/>
        <v>0.5073499568</v>
      </c>
      <c r="BE49" s="42"/>
      <c r="BF49" s="6">
        <f t="shared" ref="BF49:BJ49" si="94">IF((AZ49)&gt;=50%, 2, (IF((AZ49)&lt;25%, 0, 1)))</f>
        <v>2</v>
      </c>
      <c r="BG49" s="6">
        <f t="shared" si="94"/>
        <v>2</v>
      </c>
      <c r="BH49" s="6">
        <f t="shared" si="94"/>
        <v>1</v>
      </c>
      <c r="BI49" s="6">
        <f t="shared" si="94"/>
        <v>2</v>
      </c>
      <c r="BJ49" s="6">
        <f t="shared" si="94"/>
        <v>2</v>
      </c>
      <c r="BK49" s="8"/>
      <c r="BL49" s="6" t="str">
        <f t="shared" ref="BL49:BP49" si="95">IF(BF49=2,"Att", (IF(BF49=0,"Not","Weak")))</f>
        <v>Att</v>
      </c>
      <c r="BM49" s="6" t="str">
        <f t="shared" si="95"/>
        <v>Att</v>
      </c>
      <c r="BN49" s="6" t="str">
        <f t="shared" si="95"/>
        <v>Weak</v>
      </c>
      <c r="BO49" s="6" t="str">
        <f t="shared" si="95"/>
        <v>Att</v>
      </c>
      <c r="BP49" s="6" t="str">
        <f t="shared" si="95"/>
        <v>Att</v>
      </c>
      <c r="BR49" s="46">
        <f t="shared" si="8"/>
        <v>7</v>
      </c>
      <c r="BS49" s="46">
        <f t="shared" si="9"/>
        <v>2</v>
      </c>
      <c r="BT49" s="5"/>
    </row>
    <row r="50" ht="15.75" customHeight="1">
      <c r="A50" s="78">
        <v>2.22210005101073E14</v>
      </c>
      <c r="B50" s="54" t="s">
        <v>97</v>
      </c>
      <c r="C50" s="10"/>
      <c r="D50" s="7">
        <v>1.0</v>
      </c>
      <c r="E50" s="73">
        <v>6.0</v>
      </c>
      <c r="F50" s="7">
        <v>10.0</v>
      </c>
      <c r="G50" s="69">
        <f t="shared" si="57"/>
        <v>16</v>
      </c>
      <c r="H50" s="10">
        <v>7.0</v>
      </c>
      <c r="I50" s="73">
        <v>7.0</v>
      </c>
      <c r="J50" s="7"/>
      <c r="K50" s="10"/>
      <c r="L50" s="66"/>
      <c r="M50" s="66"/>
      <c r="N50" s="66"/>
      <c r="O50" s="10"/>
      <c r="P50" s="10"/>
      <c r="Q50" s="10"/>
      <c r="R50" s="6">
        <f t="shared" si="10"/>
        <v>7</v>
      </c>
      <c r="S50" s="6">
        <v>4.0</v>
      </c>
      <c r="T50" s="6">
        <v>1.0</v>
      </c>
      <c r="U50" s="6"/>
      <c r="V50" s="6"/>
      <c r="W50" s="58"/>
      <c r="X50" s="58"/>
      <c r="Y50" s="58"/>
      <c r="Z50" s="58"/>
      <c r="AA50" s="6">
        <v>0.0</v>
      </c>
      <c r="AB50" s="6">
        <v>4.0</v>
      </c>
      <c r="AC50" s="6">
        <v>0.0</v>
      </c>
      <c r="AD50" s="6"/>
      <c r="AE50" s="58"/>
      <c r="AF50" s="58"/>
      <c r="AG50" s="58"/>
      <c r="AH50" s="58"/>
      <c r="AI50" s="6">
        <v>0.0</v>
      </c>
      <c r="AJ50" s="6">
        <v>0.0</v>
      </c>
      <c r="AK50" s="6"/>
      <c r="AL50" s="6"/>
      <c r="AM50" s="58"/>
      <c r="AN50" s="58"/>
      <c r="AO50" s="58"/>
      <c r="AP50" s="58"/>
      <c r="AQ50" s="6">
        <f t="shared" si="42"/>
        <v>9</v>
      </c>
      <c r="AR50" s="10">
        <f t="shared" si="71"/>
        <v>39</v>
      </c>
      <c r="AS50" s="22"/>
      <c r="AT50" s="60">
        <f t="shared" si="12"/>
        <v>4</v>
      </c>
      <c r="AU50" s="60">
        <f t="shared" si="13"/>
        <v>4</v>
      </c>
      <c r="AV50" s="60">
        <f t="shared" si="14"/>
        <v>11</v>
      </c>
      <c r="AW50" s="49">
        <f t="shared" si="15"/>
        <v>13</v>
      </c>
      <c r="AX50" s="60"/>
      <c r="AY50" s="5"/>
      <c r="AZ50" s="13">
        <f t="shared" si="16"/>
        <v>0.8571000021</v>
      </c>
      <c r="BA50" s="13">
        <f t="shared" si="17"/>
        <v>0.666633335</v>
      </c>
      <c r="BB50" s="13">
        <f t="shared" si="18"/>
        <v>0.2618979027</v>
      </c>
      <c r="BC50" s="13">
        <f t="shared" si="19"/>
        <v>0.5270220417</v>
      </c>
      <c r="BD50" s="13">
        <f t="shared" si="20"/>
        <v>0.3529391004</v>
      </c>
      <c r="BE50" s="42"/>
      <c r="BF50" s="6">
        <f t="shared" ref="BF50:BJ50" si="96">IF((AZ50)&gt;=50%, 2, (IF((AZ50)&lt;25%, 0, 1)))</f>
        <v>2</v>
      </c>
      <c r="BG50" s="6">
        <f t="shared" si="96"/>
        <v>2</v>
      </c>
      <c r="BH50" s="6">
        <f t="shared" si="96"/>
        <v>1</v>
      </c>
      <c r="BI50" s="6">
        <f t="shared" si="96"/>
        <v>2</v>
      </c>
      <c r="BJ50" s="6">
        <f t="shared" si="96"/>
        <v>1</v>
      </c>
      <c r="BK50" s="8"/>
      <c r="BL50" s="6" t="str">
        <f t="shared" ref="BL50:BP50" si="97">IF(BF50=2,"Att", (IF(BF50=0,"Not","Weak")))</f>
        <v>Att</v>
      </c>
      <c r="BM50" s="6" t="str">
        <f t="shared" si="97"/>
        <v>Att</v>
      </c>
      <c r="BN50" s="6" t="str">
        <f t="shared" si="97"/>
        <v>Weak</v>
      </c>
      <c r="BO50" s="6" t="str">
        <f t="shared" si="97"/>
        <v>Att</v>
      </c>
      <c r="BP50" s="6" t="str">
        <f t="shared" si="97"/>
        <v>Weak</v>
      </c>
      <c r="BR50" s="46">
        <f t="shared" si="8"/>
        <v>6</v>
      </c>
      <c r="BS50" s="46">
        <f t="shared" si="9"/>
        <v>2</v>
      </c>
      <c r="BT50" s="5"/>
    </row>
    <row r="51" ht="15.75" customHeight="1">
      <c r="A51" s="78">
        <v>2.22210005101074E14</v>
      </c>
      <c r="B51" s="54" t="s">
        <v>98</v>
      </c>
      <c r="C51" s="10"/>
      <c r="D51" s="7">
        <v>2.0</v>
      </c>
      <c r="E51" s="73">
        <v>5.0</v>
      </c>
      <c r="F51" s="7">
        <v>10.0</v>
      </c>
      <c r="G51" s="69">
        <f t="shared" si="57"/>
        <v>15</v>
      </c>
      <c r="H51" s="10">
        <v>9.0</v>
      </c>
      <c r="I51" s="73">
        <v>8.0</v>
      </c>
      <c r="J51" s="7"/>
      <c r="K51" s="10"/>
      <c r="L51" s="66"/>
      <c r="M51" s="66"/>
      <c r="N51" s="66"/>
      <c r="O51" s="10"/>
      <c r="P51" s="10"/>
      <c r="Q51" s="10"/>
      <c r="R51" s="6">
        <f t="shared" si="10"/>
        <v>8</v>
      </c>
      <c r="S51" s="6">
        <v>5.0</v>
      </c>
      <c r="T51" s="6">
        <v>1.0</v>
      </c>
      <c r="U51" s="6"/>
      <c r="V51" s="6"/>
      <c r="W51" s="58"/>
      <c r="X51" s="58"/>
      <c r="Y51" s="58"/>
      <c r="Z51" s="58"/>
      <c r="AA51" s="6">
        <v>3.0</v>
      </c>
      <c r="AB51" s="6">
        <v>3.5</v>
      </c>
      <c r="AC51" s="6">
        <v>2.5</v>
      </c>
      <c r="AD51" s="6"/>
      <c r="AE51" s="58"/>
      <c r="AF51" s="58"/>
      <c r="AG51" s="58"/>
      <c r="AH51" s="58"/>
      <c r="AI51" s="6">
        <v>5.5</v>
      </c>
      <c r="AJ51" s="6">
        <v>2.0</v>
      </c>
      <c r="AK51" s="6"/>
      <c r="AL51" s="6"/>
      <c r="AM51" s="58">
        <v>2.5</v>
      </c>
      <c r="AN51" s="58">
        <v>0.0</v>
      </c>
      <c r="AO51" s="58"/>
      <c r="AP51" s="58"/>
      <c r="AQ51" s="6">
        <f t="shared" si="42"/>
        <v>25</v>
      </c>
      <c r="AR51" s="10">
        <f t="shared" si="71"/>
        <v>57</v>
      </c>
      <c r="AS51" s="22"/>
      <c r="AT51" s="60">
        <f t="shared" si="12"/>
        <v>6</v>
      </c>
      <c r="AU51" s="60">
        <f t="shared" si="13"/>
        <v>8</v>
      </c>
      <c r="AV51" s="60">
        <f t="shared" si="14"/>
        <v>22</v>
      </c>
      <c r="AW51" s="49">
        <f t="shared" si="15"/>
        <v>14</v>
      </c>
      <c r="AX51" s="60"/>
      <c r="AY51" s="5"/>
      <c r="AZ51" s="13">
        <f t="shared" si="16"/>
        <v>1</v>
      </c>
      <c r="BA51" s="13">
        <f t="shared" si="17"/>
        <v>1</v>
      </c>
      <c r="BB51" s="13">
        <f t="shared" si="18"/>
        <v>0.5237958053</v>
      </c>
      <c r="BC51" s="13">
        <f t="shared" si="19"/>
        <v>0.5675621987</v>
      </c>
      <c r="BD51" s="13">
        <f t="shared" si="20"/>
        <v>0.3970564879</v>
      </c>
      <c r="BE51" s="42"/>
      <c r="BF51" s="6">
        <f t="shared" ref="BF51:BJ51" si="98">IF((AZ51)&gt;=50%, 2, (IF((AZ51)&lt;25%, 0, 1)))</f>
        <v>2</v>
      </c>
      <c r="BG51" s="6">
        <f t="shared" si="98"/>
        <v>2</v>
      </c>
      <c r="BH51" s="6">
        <f t="shared" si="98"/>
        <v>2</v>
      </c>
      <c r="BI51" s="6">
        <f t="shared" si="98"/>
        <v>2</v>
      </c>
      <c r="BJ51" s="6">
        <f t="shared" si="98"/>
        <v>1</v>
      </c>
      <c r="BK51" s="8"/>
      <c r="BL51" s="6" t="str">
        <f t="shared" ref="BL51:BP51" si="99">IF(BF51=2,"Att", (IF(BF51=0,"Not","Weak")))</f>
        <v>Att</v>
      </c>
      <c r="BM51" s="6" t="str">
        <f t="shared" si="99"/>
        <v>Att</v>
      </c>
      <c r="BN51" s="6" t="str">
        <f t="shared" si="99"/>
        <v>Att</v>
      </c>
      <c r="BO51" s="6" t="str">
        <f t="shared" si="99"/>
        <v>Att</v>
      </c>
      <c r="BP51" s="6" t="str">
        <f t="shared" si="99"/>
        <v>Weak</v>
      </c>
      <c r="BR51" s="46">
        <f t="shared" si="8"/>
        <v>7</v>
      </c>
      <c r="BS51" s="46">
        <f t="shared" si="9"/>
        <v>2</v>
      </c>
      <c r="BT51" s="5"/>
    </row>
    <row r="52" ht="15.75" customHeight="1">
      <c r="A52" s="78">
        <v>2.22210005101075E14</v>
      </c>
      <c r="B52" s="54" t="s">
        <v>99</v>
      </c>
      <c r="C52" s="10"/>
      <c r="D52" s="7">
        <v>4.0</v>
      </c>
      <c r="E52" s="73">
        <v>0.0</v>
      </c>
      <c r="F52" s="7">
        <v>10.0</v>
      </c>
      <c r="G52" s="69">
        <f t="shared" si="57"/>
        <v>14</v>
      </c>
      <c r="H52" s="10">
        <v>9.0</v>
      </c>
      <c r="I52" s="73">
        <v>13.0</v>
      </c>
      <c r="J52" s="7"/>
      <c r="K52" s="10"/>
      <c r="L52" s="66"/>
      <c r="M52" s="66"/>
      <c r="N52" s="66"/>
      <c r="O52" s="10"/>
      <c r="P52" s="10"/>
      <c r="Q52" s="10"/>
      <c r="R52" s="6">
        <f t="shared" si="10"/>
        <v>13</v>
      </c>
      <c r="S52" s="6">
        <v>3.0</v>
      </c>
      <c r="T52" s="6">
        <v>1.0</v>
      </c>
      <c r="U52" s="6"/>
      <c r="V52" s="6"/>
      <c r="W52" s="58"/>
      <c r="X52" s="58"/>
      <c r="Y52" s="58"/>
      <c r="Z52" s="58"/>
      <c r="AA52" s="6">
        <v>3.0</v>
      </c>
      <c r="AB52" s="6">
        <v>4.0</v>
      </c>
      <c r="AC52" s="6">
        <v>2.5</v>
      </c>
      <c r="AD52" s="6"/>
      <c r="AE52" s="58"/>
      <c r="AF52" s="58"/>
      <c r="AG52" s="58"/>
      <c r="AH52" s="58"/>
      <c r="AI52" s="6">
        <v>5.5</v>
      </c>
      <c r="AJ52" s="6">
        <v>0.0</v>
      </c>
      <c r="AK52" s="6"/>
      <c r="AL52" s="6"/>
      <c r="AM52" s="58">
        <v>0.0</v>
      </c>
      <c r="AN52" s="58">
        <v>0.0</v>
      </c>
      <c r="AO52" s="58"/>
      <c r="AP52" s="58"/>
      <c r="AQ52" s="6">
        <f t="shared" si="42"/>
        <v>19</v>
      </c>
      <c r="AR52" s="10">
        <f t="shared" si="71"/>
        <v>55</v>
      </c>
      <c r="AS52" s="22"/>
      <c r="AT52" s="60">
        <f t="shared" si="12"/>
        <v>6.5</v>
      </c>
      <c r="AU52" s="60">
        <f t="shared" si="13"/>
        <v>6</v>
      </c>
      <c r="AV52" s="60">
        <f t="shared" si="14"/>
        <v>19.5</v>
      </c>
      <c r="AW52" s="49">
        <f t="shared" si="15"/>
        <v>9</v>
      </c>
      <c r="AX52" s="60"/>
      <c r="AY52" s="5"/>
      <c r="AZ52" s="13">
        <f t="shared" si="16"/>
        <v>1</v>
      </c>
      <c r="BA52" s="13">
        <f t="shared" si="17"/>
        <v>0.9999500025</v>
      </c>
      <c r="BB52" s="13">
        <f t="shared" si="18"/>
        <v>0.4642735547</v>
      </c>
      <c r="BC52" s="13">
        <f t="shared" si="19"/>
        <v>0.3648614135</v>
      </c>
      <c r="BD52" s="13">
        <f t="shared" si="20"/>
        <v>0.6176434256</v>
      </c>
      <c r="BE52" s="42"/>
      <c r="BF52" s="6">
        <f t="shared" ref="BF52:BJ52" si="100">IF((AZ52)&gt;=50%, 2, (IF((AZ52)&lt;25%, 0, 1)))</f>
        <v>2</v>
      </c>
      <c r="BG52" s="6">
        <f t="shared" si="100"/>
        <v>2</v>
      </c>
      <c r="BH52" s="6">
        <f t="shared" si="100"/>
        <v>1</v>
      </c>
      <c r="BI52" s="6">
        <f t="shared" si="100"/>
        <v>1</v>
      </c>
      <c r="BJ52" s="6">
        <f t="shared" si="100"/>
        <v>2</v>
      </c>
      <c r="BK52" s="8"/>
      <c r="BL52" s="6" t="str">
        <f t="shared" ref="BL52:BP52" si="101">IF(BF52=2,"Att", (IF(BF52=0,"Not","Weak")))</f>
        <v>Att</v>
      </c>
      <c r="BM52" s="6" t="str">
        <f t="shared" si="101"/>
        <v>Att</v>
      </c>
      <c r="BN52" s="6" t="str">
        <f t="shared" si="101"/>
        <v>Weak</v>
      </c>
      <c r="BO52" s="6" t="str">
        <f t="shared" si="101"/>
        <v>Weak</v>
      </c>
      <c r="BP52" s="6" t="str">
        <f t="shared" si="101"/>
        <v>Att</v>
      </c>
      <c r="BR52" s="46">
        <f t="shared" si="8"/>
        <v>6</v>
      </c>
      <c r="BS52" s="46">
        <f t="shared" si="9"/>
        <v>2</v>
      </c>
      <c r="BT52" s="5"/>
    </row>
    <row r="53" ht="15.75" customHeight="1">
      <c r="A53" s="78">
        <v>2.22210005101076E14</v>
      </c>
      <c r="B53" s="54" t="s">
        <v>100</v>
      </c>
      <c r="C53" s="10"/>
      <c r="D53" s="7">
        <v>3.0</v>
      </c>
      <c r="E53" s="73">
        <v>4.0</v>
      </c>
      <c r="F53" s="7">
        <v>10.0</v>
      </c>
      <c r="G53" s="69">
        <f t="shared" si="57"/>
        <v>14</v>
      </c>
      <c r="H53" s="10">
        <v>9.0</v>
      </c>
      <c r="I53" s="73">
        <v>5.5</v>
      </c>
      <c r="J53" s="7"/>
      <c r="K53" s="10"/>
      <c r="L53" s="66"/>
      <c r="M53" s="66"/>
      <c r="N53" s="66"/>
      <c r="O53" s="10"/>
      <c r="P53" s="10"/>
      <c r="Q53" s="10"/>
      <c r="R53" s="6">
        <f t="shared" si="10"/>
        <v>5.5</v>
      </c>
      <c r="S53" s="6">
        <v>3.0</v>
      </c>
      <c r="T53" s="6">
        <v>1.5</v>
      </c>
      <c r="U53" s="6"/>
      <c r="V53" s="6"/>
      <c r="W53" s="58"/>
      <c r="X53" s="58"/>
      <c r="Y53" s="58"/>
      <c r="Z53" s="58"/>
      <c r="AA53" s="6">
        <v>0.5</v>
      </c>
      <c r="AB53" s="6">
        <v>4.0</v>
      </c>
      <c r="AC53" s="6">
        <v>0.0</v>
      </c>
      <c r="AD53" s="6"/>
      <c r="AE53" s="58"/>
      <c r="AF53" s="58"/>
      <c r="AG53" s="58"/>
      <c r="AH53" s="58"/>
      <c r="AI53" s="6">
        <v>6.0</v>
      </c>
      <c r="AJ53" s="6">
        <v>0.0</v>
      </c>
      <c r="AK53" s="6"/>
      <c r="AL53" s="6"/>
      <c r="AM53" s="58">
        <v>4.0</v>
      </c>
      <c r="AN53" s="58">
        <v>0.0</v>
      </c>
      <c r="AO53" s="58"/>
      <c r="AP53" s="58"/>
      <c r="AQ53" s="6">
        <f t="shared" si="42"/>
        <v>19</v>
      </c>
      <c r="AR53" s="10">
        <f t="shared" si="71"/>
        <v>47.5</v>
      </c>
      <c r="AS53" s="22"/>
      <c r="AT53" s="60">
        <f t="shared" si="12"/>
        <v>4</v>
      </c>
      <c r="AU53" s="60">
        <f t="shared" si="13"/>
        <v>3.5</v>
      </c>
      <c r="AV53" s="60">
        <f t="shared" si="14"/>
        <v>23</v>
      </c>
      <c r="AW53" s="49">
        <f t="shared" si="15"/>
        <v>13</v>
      </c>
      <c r="AX53" s="60"/>
      <c r="AY53" s="5"/>
      <c r="AZ53" s="13">
        <f t="shared" si="16"/>
        <v>0.8571000021</v>
      </c>
      <c r="BA53" s="13">
        <f t="shared" si="17"/>
        <v>0.5833041681</v>
      </c>
      <c r="BB53" s="13">
        <f t="shared" si="18"/>
        <v>0.5476047056</v>
      </c>
      <c r="BC53" s="13">
        <f t="shared" si="19"/>
        <v>0.5270220417</v>
      </c>
      <c r="BD53" s="13">
        <f t="shared" si="20"/>
        <v>0.3088217128</v>
      </c>
      <c r="BE53" s="42"/>
      <c r="BF53" s="6">
        <f t="shared" ref="BF53:BJ53" si="102">IF((AZ53)&gt;=50%, 2, (IF((AZ53)&lt;25%, 0, 1)))</f>
        <v>2</v>
      </c>
      <c r="BG53" s="6">
        <f t="shared" si="102"/>
        <v>2</v>
      </c>
      <c r="BH53" s="6">
        <f t="shared" si="102"/>
        <v>2</v>
      </c>
      <c r="BI53" s="6">
        <f t="shared" si="102"/>
        <v>2</v>
      </c>
      <c r="BJ53" s="6">
        <f t="shared" si="102"/>
        <v>1</v>
      </c>
      <c r="BK53" s="8"/>
      <c r="BL53" s="6" t="str">
        <f t="shared" ref="BL53:BP53" si="103">IF(BF53=2,"Att", (IF(BF53=0,"Not","Weak")))</f>
        <v>Att</v>
      </c>
      <c r="BM53" s="6" t="str">
        <f t="shared" si="103"/>
        <v>Att</v>
      </c>
      <c r="BN53" s="6" t="str">
        <f t="shared" si="103"/>
        <v>Att</v>
      </c>
      <c r="BO53" s="6" t="str">
        <f t="shared" si="103"/>
        <v>Att</v>
      </c>
      <c r="BP53" s="6" t="str">
        <f t="shared" si="103"/>
        <v>Weak</v>
      </c>
      <c r="BR53" s="46">
        <f t="shared" si="8"/>
        <v>7</v>
      </c>
      <c r="BS53" s="46">
        <f t="shared" si="9"/>
        <v>2</v>
      </c>
      <c r="BT53" s="5"/>
    </row>
    <row r="54" ht="15.75" customHeight="1">
      <c r="A54" s="78">
        <v>2.22210005101077E14</v>
      </c>
      <c r="B54" s="54" t="s">
        <v>101</v>
      </c>
      <c r="C54" s="10"/>
      <c r="D54" s="7">
        <v>0.0</v>
      </c>
      <c r="E54" s="73">
        <v>4.0</v>
      </c>
      <c r="F54" s="7">
        <v>10.0</v>
      </c>
      <c r="G54" s="69">
        <f t="shared" si="57"/>
        <v>14</v>
      </c>
      <c r="H54" s="10">
        <v>9.0</v>
      </c>
      <c r="I54" s="73">
        <v>5.5</v>
      </c>
      <c r="J54" s="7"/>
      <c r="K54" s="10"/>
      <c r="L54" s="66"/>
      <c r="M54" s="66"/>
      <c r="N54" s="66"/>
      <c r="O54" s="10"/>
      <c r="P54" s="10"/>
      <c r="Q54" s="10"/>
      <c r="R54" s="6">
        <f t="shared" si="10"/>
        <v>5.5</v>
      </c>
      <c r="S54" s="6">
        <v>4.0</v>
      </c>
      <c r="T54" s="6">
        <v>0.0</v>
      </c>
      <c r="U54" s="6"/>
      <c r="V54" s="6"/>
      <c r="W54" s="58"/>
      <c r="X54" s="58"/>
      <c r="Y54" s="58"/>
      <c r="Z54" s="58"/>
      <c r="AA54" s="6">
        <v>0.0</v>
      </c>
      <c r="AB54" s="6">
        <v>4.0</v>
      </c>
      <c r="AC54" s="6">
        <v>0.0</v>
      </c>
      <c r="AD54" s="6"/>
      <c r="AE54" s="58"/>
      <c r="AF54" s="58"/>
      <c r="AG54" s="58"/>
      <c r="AH54" s="58"/>
      <c r="AI54" s="6">
        <v>4.5</v>
      </c>
      <c r="AJ54" s="6">
        <v>0.0</v>
      </c>
      <c r="AK54" s="6"/>
      <c r="AL54" s="6"/>
      <c r="AM54" s="58">
        <v>0.0</v>
      </c>
      <c r="AN54" s="58">
        <v>1.0</v>
      </c>
      <c r="AO54" s="58"/>
      <c r="AP54" s="58"/>
      <c r="AQ54" s="6">
        <f t="shared" si="42"/>
        <v>13.5</v>
      </c>
      <c r="AR54" s="10">
        <f t="shared" si="71"/>
        <v>42</v>
      </c>
      <c r="AS54" s="22"/>
      <c r="AT54" s="60">
        <f t="shared" si="12"/>
        <v>4</v>
      </c>
      <c r="AU54" s="60">
        <f t="shared" si="13"/>
        <v>4</v>
      </c>
      <c r="AV54" s="60">
        <f t="shared" si="14"/>
        <v>15.5</v>
      </c>
      <c r="AW54" s="49">
        <f t="shared" si="15"/>
        <v>13</v>
      </c>
      <c r="AX54" s="60"/>
      <c r="AY54" s="5"/>
      <c r="AZ54" s="13">
        <f t="shared" si="16"/>
        <v>0.8571000021</v>
      </c>
      <c r="BA54" s="13">
        <f t="shared" si="17"/>
        <v>0.666633335</v>
      </c>
      <c r="BB54" s="13">
        <f t="shared" si="18"/>
        <v>0.3690379538</v>
      </c>
      <c r="BC54" s="13">
        <f t="shared" si="19"/>
        <v>0.5270220417</v>
      </c>
      <c r="BD54" s="13">
        <f t="shared" si="20"/>
        <v>0.2426456315</v>
      </c>
      <c r="BE54" s="42"/>
      <c r="BF54" s="6">
        <f t="shared" ref="BF54:BJ54" si="104">IF((AZ54)&gt;=50%, 2, (IF((AZ54)&lt;25%, 0, 1)))</f>
        <v>2</v>
      </c>
      <c r="BG54" s="6">
        <f t="shared" si="104"/>
        <v>2</v>
      </c>
      <c r="BH54" s="6">
        <f t="shared" si="104"/>
        <v>1</v>
      </c>
      <c r="BI54" s="6">
        <f t="shared" si="104"/>
        <v>2</v>
      </c>
      <c r="BJ54" s="6">
        <f t="shared" si="104"/>
        <v>0</v>
      </c>
      <c r="BK54" s="8"/>
      <c r="BL54" s="6" t="str">
        <f t="shared" ref="BL54:BP54" si="105">IF(BF54=2,"Att", (IF(BF54=0,"Not","Weak")))</f>
        <v>Att</v>
      </c>
      <c r="BM54" s="6" t="str">
        <f t="shared" si="105"/>
        <v>Att</v>
      </c>
      <c r="BN54" s="6" t="str">
        <f t="shared" si="105"/>
        <v>Weak</v>
      </c>
      <c r="BO54" s="6" t="str">
        <f t="shared" si="105"/>
        <v>Att</v>
      </c>
      <c r="BP54" s="6" t="str">
        <f t="shared" si="105"/>
        <v>Not</v>
      </c>
      <c r="BR54" s="46">
        <f t="shared" si="8"/>
        <v>5</v>
      </c>
      <c r="BS54" s="46">
        <f t="shared" si="9"/>
        <v>2</v>
      </c>
      <c r="BT54" s="5"/>
    </row>
    <row r="55" ht="15.75" customHeight="1">
      <c r="A55" s="78">
        <v>2.22210005101078E14</v>
      </c>
      <c r="B55" s="54" t="s">
        <v>102</v>
      </c>
      <c r="C55" s="10"/>
      <c r="D55" s="7">
        <v>8.0</v>
      </c>
      <c r="E55" s="73">
        <v>4.0</v>
      </c>
      <c r="F55" s="7">
        <v>10.0</v>
      </c>
      <c r="G55" s="69">
        <f t="shared" si="57"/>
        <v>18</v>
      </c>
      <c r="H55" s="10">
        <v>9.0</v>
      </c>
      <c r="I55" s="73">
        <v>11.0</v>
      </c>
      <c r="J55" s="7"/>
      <c r="K55" s="10"/>
      <c r="L55" s="66"/>
      <c r="M55" s="66"/>
      <c r="N55" s="66"/>
      <c r="O55" s="10"/>
      <c r="P55" s="10"/>
      <c r="Q55" s="10"/>
      <c r="R55" s="6">
        <f t="shared" si="10"/>
        <v>11</v>
      </c>
      <c r="S55" s="6">
        <v>3.0</v>
      </c>
      <c r="T55" s="6">
        <v>1.5</v>
      </c>
      <c r="U55" s="6"/>
      <c r="V55" s="6"/>
      <c r="W55" s="58"/>
      <c r="X55" s="58"/>
      <c r="Y55" s="58"/>
      <c r="Z55" s="58"/>
      <c r="AA55" s="6">
        <v>3.0</v>
      </c>
      <c r="AB55" s="6">
        <v>4.0</v>
      </c>
      <c r="AC55" s="6">
        <v>2.5</v>
      </c>
      <c r="AD55" s="6"/>
      <c r="AE55" s="58"/>
      <c r="AF55" s="58"/>
      <c r="AG55" s="58"/>
      <c r="AH55" s="58"/>
      <c r="AI55" s="6">
        <v>6.0</v>
      </c>
      <c r="AJ55" s="6">
        <v>1.0</v>
      </c>
      <c r="AK55" s="6"/>
      <c r="AL55" s="6"/>
      <c r="AM55" s="58">
        <v>4.0</v>
      </c>
      <c r="AN55" s="58">
        <v>0.0</v>
      </c>
      <c r="AO55" s="58"/>
      <c r="AP55" s="58"/>
      <c r="AQ55" s="6">
        <f t="shared" si="42"/>
        <v>25</v>
      </c>
      <c r="AR55" s="10">
        <f t="shared" si="71"/>
        <v>63</v>
      </c>
      <c r="AS55" s="22"/>
      <c r="AT55" s="60">
        <f t="shared" si="12"/>
        <v>6.5</v>
      </c>
      <c r="AU55" s="60">
        <f t="shared" si="13"/>
        <v>6</v>
      </c>
      <c r="AV55" s="60">
        <f t="shared" si="14"/>
        <v>29</v>
      </c>
      <c r="AW55" s="49">
        <f t="shared" si="15"/>
        <v>13</v>
      </c>
      <c r="AX55" s="60"/>
      <c r="AY55" s="5"/>
      <c r="AZ55" s="13">
        <f t="shared" si="16"/>
        <v>1</v>
      </c>
      <c r="BA55" s="13">
        <f t="shared" si="17"/>
        <v>0.9999500025</v>
      </c>
      <c r="BB55" s="13">
        <f t="shared" si="18"/>
        <v>0.690458107</v>
      </c>
      <c r="BC55" s="13">
        <f t="shared" si="19"/>
        <v>0.5270220417</v>
      </c>
      <c r="BD55" s="13">
        <f t="shared" si="20"/>
        <v>0.5514673443</v>
      </c>
      <c r="BE55" s="42"/>
      <c r="BF55" s="6">
        <f t="shared" ref="BF55:BJ55" si="106">IF((AZ55)&gt;=50%, 2, (IF((AZ55)&lt;25%, 0, 1)))</f>
        <v>2</v>
      </c>
      <c r="BG55" s="6">
        <f t="shared" si="106"/>
        <v>2</v>
      </c>
      <c r="BH55" s="6">
        <f t="shared" si="106"/>
        <v>2</v>
      </c>
      <c r="BI55" s="6">
        <f t="shared" si="106"/>
        <v>2</v>
      </c>
      <c r="BJ55" s="6">
        <f t="shared" si="106"/>
        <v>2</v>
      </c>
      <c r="BK55" s="8"/>
      <c r="BL55" s="6" t="str">
        <f t="shared" ref="BL55:BP55" si="107">IF(BF55=2,"Att", (IF(BF55=0,"Not","Weak")))</f>
        <v>Att</v>
      </c>
      <c r="BM55" s="6" t="str">
        <f t="shared" si="107"/>
        <v>Att</v>
      </c>
      <c r="BN55" s="6" t="str">
        <f t="shared" si="107"/>
        <v>Att</v>
      </c>
      <c r="BO55" s="6" t="str">
        <f t="shared" si="107"/>
        <v>Att</v>
      </c>
      <c r="BP55" s="6" t="str">
        <f t="shared" si="107"/>
        <v>Att</v>
      </c>
      <c r="BR55" s="46">
        <f t="shared" si="8"/>
        <v>8</v>
      </c>
      <c r="BS55" s="46">
        <f t="shared" si="9"/>
        <v>2</v>
      </c>
      <c r="BT55" s="5"/>
    </row>
    <row r="56" ht="15.75" customHeight="1">
      <c r="A56" s="78">
        <v>2.2221000510108E14</v>
      </c>
      <c r="B56" s="54" t="s">
        <v>103</v>
      </c>
      <c r="C56" s="10"/>
      <c r="D56" s="7">
        <v>3.0</v>
      </c>
      <c r="E56" s="73">
        <v>1.0</v>
      </c>
      <c r="F56" s="7">
        <v>10.0</v>
      </c>
      <c r="G56" s="69">
        <f t="shared" si="57"/>
        <v>13</v>
      </c>
      <c r="H56" s="10">
        <v>9.0</v>
      </c>
      <c r="I56" s="73">
        <v>12.0</v>
      </c>
      <c r="J56" s="7"/>
      <c r="K56" s="10"/>
      <c r="L56" s="66"/>
      <c r="M56" s="66"/>
      <c r="N56" s="66"/>
      <c r="O56" s="10"/>
      <c r="P56" s="10"/>
      <c r="Q56" s="10"/>
      <c r="R56" s="6">
        <f t="shared" si="10"/>
        <v>12</v>
      </c>
      <c r="S56" s="6">
        <v>6.0</v>
      </c>
      <c r="T56" s="6">
        <v>2.5</v>
      </c>
      <c r="U56" s="6"/>
      <c r="V56" s="6"/>
      <c r="W56" s="58"/>
      <c r="X56" s="58"/>
      <c r="Y56" s="58"/>
      <c r="Z56" s="58"/>
      <c r="AA56" s="6">
        <v>3.0</v>
      </c>
      <c r="AB56" s="6">
        <v>0.0</v>
      </c>
      <c r="AC56" s="6">
        <v>0.0</v>
      </c>
      <c r="AD56" s="6"/>
      <c r="AE56" s="58"/>
      <c r="AF56" s="58"/>
      <c r="AG56" s="58"/>
      <c r="AH56" s="58"/>
      <c r="AI56" s="6">
        <v>4.5</v>
      </c>
      <c r="AJ56" s="6">
        <v>2.0</v>
      </c>
      <c r="AK56" s="6"/>
      <c r="AL56" s="6"/>
      <c r="AM56" s="58">
        <v>2.0</v>
      </c>
      <c r="AN56" s="58">
        <v>2.0</v>
      </c>
      <c r="AO56" s="58"/>
      <c r="AP56" s="58"/>
      <c r="AQ56" s="6">
        <f t="shared" si="42"/>
        <v>22</v>
      </c>
      <c r="AR56" s="10">
        <f t="shared" si="71"/>
        <v>56</v>
      </c>
      <c r="AS56" s="22"/>
      <c r="AT56" s="60">
        <f t="shared" si="12"/>
        <v>0</v>
      </c>
      <c r="AU56" s="60">
        <f t="shared" si="13"/>
        <v>9</v>
      </c>
      <c r="AV56" s="60">
        <f t="shared" si="14"/>
        <v>23.5</v>
      </c>
      <c r="AW56" s="49">
        <f t="shared" si="15"/>
        <v>10</v>
      </c>
      <c r="AX56" s="60"/>
      <c r="AY56" s="5"/>
      <c r="AZ56" s="13">
        <f t="shared" si="16"/>
        <v>0</v>
      </c>
      <c r="BA56" s="13">
        <f t="shared" si="17"/>
        <v>1</v>
      </c>
      <c r="BB56" s="13">
        <f t="shared" si="18"/>
        <v>0.5595091557</v>
      </c>
      <c r="BC56" s="13">
        <f t="shared" si="19"/>
        <v>0.4054015705</v>
      </c>
      <c r="BD56" s="13">
        <f t="shared" si="20"/>
        <v>0.6397021194</v>
      </c>
      <c r="BE56" s="42"/>
      <c r="BF56" s="6">
        <f t="shared" ref="BF56:BJ56" si="108">IF((AZ56)&gt;=50%, 2, (IF((AZ56)&lt;25%, 0, 1)))</f>
        <v>0</v>
      </c>
      <c r="BG56" s="6">
        <f t="shared" si="108"/>
        <v>2</v>
      </c>
      <c r="BH56" s="6">
        <f t="shared" si="108"/>
        <v>2</v>
      </c>
      <c r="BI56" s="6">
        <f t="shared" si="108"/>
        <v>1</v>
      </c>
      <c r="BJ56" s="6">
        <f t="shared" si="108"/>
        <v>2</v>
      </c>
      <c r="BK56" s="8"/>
      <c r="BL56" s="6" t="str">
        <f t="shared" ref="BL56:BP56" si="109">IF(BF56=2,"Att", (IF(BF56=0,"Not","Weak")))</f>
        <v>Not</v>
      </c>
      <c r="BM56" s="6" t="str">
        <f t="shared" si="109"/>
        <v>Att</v>
      </c>
      <c r="BN56" s="6" t="str">
        <f t="shared" si="109"/>
        <v>Att</v>
      </c>
      <c r="BO56" s="6" t="str">
        <f t="shared" si="109"/>
        <v>Weak</v>
      </c>
      <c r="BP56" s="6" t="str">
        <f t="shared" si="109"/>
        <v>Att</v>
      </c>
      <c r="BR56" s="46">
        <f t="shared" si="8"/>
        <v>5</v>
      </c>
      <c r="BS56" s="46">
        <f t="shared" si="9"/>
        <v>2</v>
      </c>
      <c r="BT56" s="5"/>
    </row>
    <row r="57" ht="15.75" customHeight="1"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ht="14.25" customHeight="1"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79" t="s">
        <v>104</v>
      </c>
      <c r="AR58" s="3"/>
      <c r="AS58" s="3"/>
      <c r="AT58" s="3"/>
      <c r="AU58" s="3"/>
      <c r="AV58" s="3"/>
      <c r="AW58" s="3"/>
      <c r="AX58" s="3"/>
      <c r="AY58" s="4"/>
      <c r="AZ58" s="6">
        <f t="shared" ref="AZ58:BD58" si="110">COUNT(AZ16:AZ56)</f>
        <v>41</v>
      </c>
      <c r="BA58" s="6">
        <f t="shared" si="110"/>
        <v>41</v>
      </c>
      <c r="BB58" s="6">
        <f t="shared" si="110"/>
        <v>41</v>
      </c>
      <c r="BC58" s="6">
        <f t="shared" si="110"/>
        <v>41</v>
      </c>
      <c r="BD58" s="6">
        <f t="shared" si="110"/>
        <v>41</v>
      </c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ht="14.25" customHeight="1">
      <c r="D59" s="22"/>
      <c r="F59" s="22"/>
      <c r="G59" s="22"/>
      <c r="AQ59" s="79" t="s">
        <v>105</v>
      </c>
      <c r="AR59" s="3"/>
      <c r="AS59" s="3"/>
      <c r="AT59" s="3"/>
      <c r="AU59" s="3"/>
      <c r="AV59" s="3"/>
      <c r="AW59" s="3"/>
      <c r="AX59" s="3"/>
      <c r="AY59" s="4"/>
      <c r="AZ59" s="6">
        <f t="shared" ref="AZ59:BD59" si="111">COUNTIF(AZ16:AZ56,"&gt;=25%")</f>
        <v>27</v>
      </c>
      <c r="BA59" s="6">
        <f t="shared" si="111"/>
        <v>33</v>
      </c>
      <c r="BB59" s="6">
        <f t="shared" si="111"/>
        <v>30</v>
      </c>
      <c r="BC59" s="6">
        <f t="shared" si="111"/>
        <v>29</v>
      </c>
      <c r="BD59" s="6">
        <f t="shared" si="111"/>
        <v>20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ht="15.75" customHeight="1">
      <c r="AQ60" s="79" t="s">
        <v>106</v>
      </c>
      <c r="AR60" s="3"/>
      <c r="AS60" s="3"/>
      <c r="AT60" s="3"/>
      <c r="AU60" s="3"/>
      <c r="AV60" s="3"/>
      <c r="AW60" s="3"/>
      <c r="AX60" s="3"/>
      <c r="AY60" s="4"/>
      <c r="AZ60" s="13">
        <f t="shared" ref="AZ60:BD60" si="112">AZ59/(AZ58)</f>
        <v>0.6585365854</v>
      </c>
      <c r="BA60" s="13">
        <f t="shared" si="112"/>
        <v>0.8048780488</v>
      </c>
      <c r="BB60" s="13">
        <f t="shared" si="112"/>
        <v>0.7317073171</v>
      </c>
      <c r="BC60" s="13">
        <f t="shared" si="112"/>
        <v>0.7073170732</v>
      </c>
      <c r="BD60" s="13">
        <f t="shared" si="112"/>
        <v>0.487804878</v>
      </c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</row>
    <row r="61" ht="15.75" customHeight="1"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ht="15.75" customHeight="1"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ht="15.75" customHeight="1"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ht="15.75" customHeight="1"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ht="15.75" customHeight="1"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ht="15.75" customHeight="1"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ht="15.75" customHeight="1"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ht="15.75" customHeight="1"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ht="15.75" customHeight="1"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ht="15.75" customHeight="1"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ht="15.75" customHeight="1"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ht="15.75" customHeight="1"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ht="15.75" customHeight="1"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ht="15.75" customHeight="1"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ht="15.75" customHeight="1"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ht="15.75" customHeight="1"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ht="15.75" customHeight="1"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ht="15.75" customHeight="1"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ht="15.75" customHeight="1"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ht="15.75" customHeight="1"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ht="15.75" customHeight="1"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ht="15.75" customHeight="1"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ht="15.75" customHeight="1"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ht="15.75" customHeight="1"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ht="15.75" customHeight="1"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ht="15.75" customHeight="1"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ht="15.75" customHeight="1"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ht="15.75" customHeight="1"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ht="15.75" customHeight="1"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ht="15.75" customHeight="1"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ht="15.75" customHeight="1"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ht="15.75" customHeight="1"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ht="15.75" customHeight="1"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ht="15.75" customHeight="1"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ht="15.75" customHeight="1"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ht="15.75" customHeight="1"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ht="15.75" customHeight="1"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ht="15.75" customHeight="1"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ht="15.75" customHeight="1"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ht="15.75" customHeight="1"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ht="15.75" customHeight="1"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ht="15.75" customHeight="1"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ht="15.75" customHeight="1"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ht="15.75" customHeight="1"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ht="15.75" customHeight="1"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ht="15.75" customHeight="1"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ht="15.75" customHeight="1"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ht="15.75" customHeight="1"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ht="15.75" customHeight="1"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ht="15.75" customHeight="1"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ht="15.75" customHeight="1"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ht="15.75" customHeight="1"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ht="15.75" customHeight="1"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ht="15.75" customHeight="1"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ht="15.75" customHeight="1"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ht="15.75" customHeight="1"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ht="15.75" customHeight="1"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ht="15.75" customHeight="1"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ht="15.75" customHeight="1"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ht="15.75" customHeight="1"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ht="15.75" customHeight="1"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ht="15.75" customHeight="1"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ht="15.75" customHeight="1"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ht="15.75" customHeight="1"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ht="15.75" customHeight="1"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ht="15.75" customHeight="1"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ht="15.75" customHeight="1"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ht="15.75" customHeight="1"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ht="15.75" customHeight="1"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ht="15.75" customHeight="1"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ht="15.75" customHeight="1"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ht="15.75" customHeight="1"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ht="15.75" customHeight="1"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ht="15.75" customHeight="1"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ht="15.75" customHeight="1"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ht="15.75" customHeight="1"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ht="15.75" customHeight="1"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ht="15.75" customHeight="1"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ht="15.75" customHeight="1"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ht="15.75" customHeight="1"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ht="15.75" customHeight="1"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ht="15.75" customHeight="1"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ht="15.75" customHeight="1"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ht="15.75" customHeight="1"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ht="15.75" customHeight="1"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ht="15.75" customHeight="1"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ht="15.75" customHeight="1"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ht="15.75" customHeight="1"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ht="15.75" customHeight="1"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ht="15.75" customHeight="1"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ht="15.75" customHeight="1"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ht="15.75" customHeight="1"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ht="15.75" customHeight="1"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ht="15.75" customHeight="1"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ht="15.75" customHeight="1"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ht="15.75" customHeight="1"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ht="15.75" customHeight="1"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ht="15.75" customHeight="1"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ht="15.75" customHeight="1"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ht="15.75" customHeight="1"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ht="15.75" customHeight="1"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ht="15.75" customHeight="1"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ht="15.75" customHeight="1"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ht="15.75" customHeight="1"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ht="15.75" customHeight="1"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ht="15.75" customHeight="1"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ht="15.75" customHeight="1"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ht="15.75" customHeight="1"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ht="15.75" customHeight="1"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ht="15.75" customHeight="1"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ht="15.75" customHeight="1"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ht="15.75" customHeight="1"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ht="15.75" customHeight="1"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ht="15.75" customHeight="1"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ht="15.75" customHeight="1"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ht="15.75" customHeight="1"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ht="15.75" customHeight="1"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ht="15.75" customHeight="1"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ht="15.75" customHeight="1"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ht="15.75" customHeight="1"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ht="15.75" customHeight="1"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ht="15.75" customHeight="1"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ht="15.75" customHeight="1"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ht="15.75" customHeight="1"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ht="15.75" customHeight="1"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ht="15.75" customHeight="1"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ht="15.75" customHeight="1"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ht="15.75" customHeight="1"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ht="15.75" customHeight="1"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ht="15.75" customHeight="1"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ht="15.75" customHeight="1"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ht="15.75" customHeight="1"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ht="15.75" customHeight="1"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ht="15.75" customHeight="1"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ht="15.75" customHeight="1"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ht="15.75" customHeight="1"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ht="15.75" customHeight="1"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ht="15.75" customHeight="1"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ht="15.75" customHeight="1"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ht="15.75" customHeight="1"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ht="15.75" customHeight="1"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ht="15.75" customHeight="1"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ht="15.75" customHeight="1"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ht="15.75" customHeight="1"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ht="15.75" customHeight="1"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ht="15.75" customHeight="1"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ht="15.75" customHeight="1"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ht="15.75" customHeight="1"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ht="15.75" customHeight="1"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ht="15.75" customHeight="1"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ht="15.75" customHeight="1"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ht="15.75" customHeight="1"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ht="15.75" customHeight="1"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ht="15.75" customHeight="1"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ht="15.75" customHeight="1"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ht="15.75" customHeight="1"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ht="15.75" customHeight="1"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ht="15.75" customHeight="1"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ht="15.75" customHeight="1"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ht="15.75" customHeight="1"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ht="15.75" customHeight="1"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ht="15.75" customHeight="1"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ht="15.75" customHeight="1"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ht="15.75" customHeight="1"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ht="15.75" customHeight="1"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ht="15.75" customHeight="1"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ht="15.75" customHeight="1"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ht="15.75" customHeight="1"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ht="15.75" customHeight="1"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ht="15.75" customHeight="1"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ht="15.75" customHeight="1"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ht="15.75" customHeight="1"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ht="15.75" customHeight="1"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ht="15.75" customHeight="1"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ht="15.75" customHeight="1"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ht="15.75" customHeight="1"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ht="15.75" customHeight="1"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ht="15.75" customHeight="1"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ht="15.75" customHeight="1"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ht="15.75" customHeight="1"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ht="15.75" customHeight="1"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ht="15.75" customHeight="1"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ht="15.75" customHeight="1"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ht="15.75" customHeight="1"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ht="15.75" customHeight="1"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ht="15.75" customHeight="1"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ht="15.75" customHeight="1"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ht="15.75" customHeight="1"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ht="15.75" customHeight="1"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ht="15.75" customHeight="1"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ht="15.75" customHeight="1"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ht="15.75" customHeight="1"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ht="15.75" customHeight="1"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ht="15.75" customHeight="1"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ht="15.75" customHeight="1"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ht="15.75" customHeight="1"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ht="15.75" customHeight="1"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ht="15.75" customHeight="1"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ht="15.75" customHeight="1"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ht="15.75" customHeight="1"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ht="15.75" customHeight="1"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ht="15.75" customHeight="1"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ht="15.75" customHeight="1"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ht="15.75" customHeight="1"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ht="15.75" customHeight="1"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ht="15.75" customHeight="1"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ht="15.75" customHeight="1"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ht="15.75" customHeight="1"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ht="15.75" customHeight="1"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ht="15.75" customHeight="1"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ht="15.75" customHeight="1"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ht="15.75" customHeight="1"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ht="15.75" customHeight="1"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ht="15.75" customHeight="1"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ht="15.75" customHeight="1"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ht="15.75" customHeight="1"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ht="15.75" customHeight="1"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ht="15.75" customHeight="1"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ht="15.75" customHeight="1"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ht="15.75" customHeight="1"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ht="15.75" customHeight="1"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ht="15.75" customHeight="1"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ht="15.75" customHeight="1"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ht="15.75" customHeight="1"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ht="15.75" customHeight="1"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ht="15.75" customHeight="1"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ht="15.75" customHeight="1"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ht="15.75" customHeight="1"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ht="15.75" customHeight="1"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ht="15.75" customHeight="1"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ht="15.75" customHeight="1"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ht="15.75" customHeight="1"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ht="15.75" customHeight="1"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ht="15.75" customHeight="1"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ht="15.75" customHeight="1"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ht="15.75" customHeight="1"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ht="15.75" customHeight="1"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ht="15.75" customHeight="1"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ht="15.75" customHeight="1"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ht="15.75" customHeight="1"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ht="15.75" customHeight="1"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ht="15.75" customHeight="1"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ht="15.75" customHeight="1"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ht="15.75" customHeight="1"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ht="15.75" customHeight="1"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ht="15.75" customHeight="1"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ht="15.75" customHeight="1"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ht="15.75" customHeight="1"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ht="15.75" customHeight="1"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ht="15.75" customHeight="1"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ht="15.75" customHeight="1"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ht="15.75" customHeight="1"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ht="15.75" customHeight="1"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ht="15.75" customHeight="1"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ht="15.75" customHeight="1"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ht="15.75" customHeight="1"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ht="15.75" customHeight="1"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ht="15.75" customHeight="1"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ht="15.75" customHeight="1"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ht="15.75" customHeight="1"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ht="15.75" customHeight="1"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ht="15.75" customHeight="1"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ht="15.75" customHeight="1"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ht="15.75" customHeight="1"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ht="15.75" customHeight="1"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ht="15.75" customHeight="1"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ht="15.75" customHeight="1"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ht="15.75" customHeight="1"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ht="15.75" customHeight="1"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ht="15.75" customHeight="1"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ht="15.75" customHeight="1"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ht="15.75" customHeight="1"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ht="15.75" customHeight="1"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ht="15.75" customHeight="1"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ht="15.75" customHeight="1"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ht="15.75" customHeight="1"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ht="15.75" customHeight="1"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ht="15.75" customHeight="1"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ht="15.75" customHeight="1"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ht="15.75" customHeight="1"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ht="15.75" customHeight="1"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ht="15.75" customHeight="1"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ht="15.75" customHeight="1"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ht="15.75" customHeight="1"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ht="15.75" customHeight="1"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ht="15.75" customHeight="1"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ht="15.75" customHeight="1"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ht="15.75" customHeight="1"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ht="15.75" customHeight="1"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ht="15.75" customHeight="1"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ht="15.75" customHeight="1"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ht="15.75" customHeight="1"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ht="15.75" customHeight="1"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ht="15.75" customHeight="1"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ht="15.75" customHeight="1"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ht="15.75" customHeight="1"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ht="15.75" customHeight="1"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ht="15.75" customHeight="1"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ht="15.75" customHeight="1"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ht="15.75" customHeight="1"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ht="15.75" customHeight="1"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ht="15.75" customHeight="1"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ht="15.75" customHeight="1"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ht="15.75" customHeight="1"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ht="15.75" customHeight="1"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ht="15.75" customHeight="1"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ht="15.75" customHeight="1"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ht="15.75" customHeight="1"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ht="15.75" customHeight="1"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ht="15.75" customHeight="1"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ht="15.75" customHeight="1"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ht="15.75" customHeight="1"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ht="15.75" customHeight="1"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ht="15.75" customHeight="1"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ht="15.75" customHeight="1"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ht="15.75" customHeight="1"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ht="15.75" customHeight="1"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ht="15.75" customHeight="1"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ht="15.75" customHeight="1"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ht="15.75" customHeight="1"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ht="15.75" customHeight="1"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ht="15.75" customHeight="1"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ht="15.75" customHeight="1"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ht="15.75" customHeight="1"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ht="15.75" customHeight="1"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ht="15.75" customHeight="1"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ht="15.75" customHeight="1"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ht="15.75" customHeight="1"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ht="15.75" customHeight="1"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ht="15.75" customHeight="1"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ht="15.75" customHeight="1"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ht="15.75" customHeight="1"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ht="15.75" customHeight="1"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ht="15.75" customHeight="1"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ht="15.75" customHeight="1"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ht="15.75" customHeight="1"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ht="15.75" customHeight="1"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ht="15.75" customHeight="1"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ht="15.75" customHeight="1"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ht="15.75" customHeight="1"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ht="15.75" customHeight="1"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ht="15.75" customHeight="1"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ht="15.75" customHeight="1"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ht="15.75" customHeight="1"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ht="15.75" customHeight="1"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ht="15.75" customHeight="1"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ht="15.75" customHeight="1"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ht="15.75" customHeight="1"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ht="15.75" customHeight="1"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ht="15.75" customHeight="1"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ht="15.75" customHeight="1"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ht="15.75" customHeight="1"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ht="15.75" customHeight="1"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ht="15.75" customHeight="1"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ht="15.75" customHeight="1"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ht="15.75" customHeight="1"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ht="15.75" customHeight="1"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ht="15.75" customHeight="1"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ht="15.75" customHeight="1"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ht="15.75" customHeight="1"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ht="15.75" customHeight="1"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ht="15.75" customHeight="1"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ht="15.75" customHeight="1"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ht="15.75" customHeight="1"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ht="15.75" customHeight="1"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ht="15.75" customHeight="1"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ht="15.75" customHeight="1"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ht="15.75" customHeight="1"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ht="15.75" customHeight="1"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ht="15.75" customHeight="1"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ht="15.75" customHeight="1"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ht="15.75" customHeight="1"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ht="15.75" customHeight="1"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ht="15.75" customHeight="1"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ht="15.75" customHeight="1"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ht="15.75" customHeight="1"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ht="15.75" customHeight="1"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ht="15.75" customHeight="1"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ht="15.75" customHeight="1"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ht="15.75" customHeight="1"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ht="15.75" customHeight="1"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ht="15.75" customHeight="1"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ht="15.75" customHeight="1"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ht="15.75" customHeight="1"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ht="15.75" customHeight="1"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ht="15.75" customHeight="1"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ht="15.75" customHeight="1"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ht="15.75" customHeight="1"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ht="15.75" customHeight="1"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ht="15.75" customHeight="1"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ht="15.75" customHeight="1"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ht="15.75" customHeight="1"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ht="15.75" customHeight="1"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ht="15.75" customHeight="1"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ht="15.75" customHeight="1"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ht="15.75" customHeight="1"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ht="15.75" customHeight="1"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ht="15.75" customHeight="1"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ht="15.75" customHeight="1"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ht="15.75" customHeight="1"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ht="15.75" customHeight="1"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ht="15.75" customHeight="1"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ht="15.75" customHeight="1"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ht="15.75" customHeight="1"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ht="15.75" customHeight="1"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ht="15.75" customHeight="1"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ht="15.75" customHeight="1"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ht="15.75" customHeight="1"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ht="15.75" customHeight="1"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ht="15.75" customHeight="1"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ht="15.75" customHeight="1"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ht="15.75" customHeight="1"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ht="15.75" customHeight="1"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ht="15.75" customHeight="1"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ht="15.75" customHeight="1"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ht="15.75" customHeight="1"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ht="15.75" customHeight="1"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ht="15.75" customHeight="1"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ht="15.75" customHeight="1"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ht="15.75" customHeight="1"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ht="15.75" customHeight="1"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ht="15.75" customHeight="1"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ht="15.75" customHeight="1"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ht="15.75" customHeight="1"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ht="15.75" customHeight="1"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ht="15.75" customHeight="1"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ht="15.75" customHeight="1"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ht="15.75" customHeight="1"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ht="15.75" customHeight="1"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ht="15.75" customHeight="1"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ht="15.75" customHeight="1"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ht="15.75" customHeight="1"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ht="15.75" customHeight="1"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ht="15.75" customHeight="1"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ht="15.75" customHeight="1"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ht="15.75" customHeight="1"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ht="15.75" customHeight="1"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ht="15.75" customHeight="1"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ht="15.75" customHeight="1"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ht="15.75" customHeight="1"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ht="15.75" customHeight="1"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ht="15.75" customHeight="1"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ht="15.75" customHeight="1"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ht="15.75" customHeight="1"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ht="15.75" customHeight="1"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ht="15.75" customHeight="1"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ht="15.75" customHeight="1"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ht="15.75" customHeight="1"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ht="15.75" customHeight="1"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ht="15.75" customHeight="1"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ht="15.75" customHeight="1"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ht="15.75" customHeight="1"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ht="15.75" customHeight="1"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ht="15.75" customHeight="1"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ht="15.75" customHeight="1"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ht="15.75" customHeight="1"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ht="15.75" customHeight="1"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ht="15.75" customHeight="1"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ht="15.75" customHeight="1"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ht="15.75" customHeight="1"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ht="15.75" customHeight="1"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ht="15.75" customHeight="1"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ht="15.75" customHeight="1"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ht="15.75" customHeight="1"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ht="15.75" customHeight="1"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ht="15.75" customHeight="1"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ht="15.75" customHeight="1"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ht="15.75" customHeight="1"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ht="15.75" customHeight="1"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ht="15.75" customHeight="1"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ht="15.75" customHeight="1"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ht="15.75" customHeight="1"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ht="15.75" customHeight="1"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ht="15.75" customHeight="1"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ht="15.75" customHeight="1"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ht="15.75" customHeight="1"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ht="15.75" customHeight="1"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ht="15.75" customHeight="1"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ht="15.75" customHeight="1"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ht="15.75" customHeight="1"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ht="15.75" customHeight="1"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ht="15.75" customHeight="1"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ht="15.75" customHeight="1"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ht="15.75" customHeight="1"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ht="15.75" customHeight="1"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ht="15.75" customHeight="1"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ht="15.75" customHeight="1"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ht="15.75" customHeight="1"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ht="15.75" customHeight="1"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ht="15.75" customHeight="1"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ht="15.75" customHeight="1"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ht="15.75" customHeight="1"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ht="15.75" customHeight="1"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ht="15.75" customHeight="1"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ht="15.75" customHeight="1"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ht="15.75" customHeight="1"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ht="15.75" customHeight="1"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ht="15.75" customHeight="1"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ht="15.75" customHeight="1"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ht="15.75" customHeight="1"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ht="15.75" customHeight="1"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ht="15.75" customHeight="1"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ht="15.75" customHeight="1"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ht="15.75" customHeight="1"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ht="15.75" customHeight="1"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ht="15.75" customHeight="1"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ht="15.75" customHeight="1"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ht="15.75" customHeight="1"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ht="15.75" customHeight="1"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ht="15.75" customHeight="1"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ht="15.75" customHeight="1"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ht="15.75" customHeight="1"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ht="15.75" customHeight="1"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ht="15.75" customHeight="1"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ht="15.75" customHeight="1"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ht="15.75" customHeight="1"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ht="15.75" customHeight="1"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ht="15.75" customHeight="1"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ht="15.75" customHeight="1"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ht="15.75" customHeight="1"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ht="15.75" customHeight="1"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ht="15.75" customHeight="1"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ht="15.75" customHeight="1"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ht="15.75" customHeight="1"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ht="15.75" customHeight="1"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ht="15.75" customHeight="1"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ht="15.75" customHeight="1"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ht="15.75" customHeight="1"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ht="15.75" customHeight="1"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ht="15.75" customHeight="1"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ht="15.75" customHeight="1"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ht="15.75" customHeight="1"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ht="15.75" customHeight="1"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ht="15.75" customHeight="1"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ht="15.75" customHeight="1"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ht="15.75" customHeight="1"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ht="15.75" customHeight="1"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ht="15.75" customHeight="1"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ht="15.75" customHeight="1"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ht="15.75" customHeight="1"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ht="15.75" customHeight="1"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ht="15.75" customHeight="1"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ht="15.75" customHeight="1"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ht="15.75" customHeight="1"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ht="15.75" customHeight="1"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ht="15.75" customHeight="1"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ht="15.75" customHeight="1"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ht="15.75" customHeight="1"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ht="15.75" customHeight="1"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ht="15.75" customHeight="1"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ht="15.75" customHeight="1"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ht="15.75" customHeight="1"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ht="15.75" customHeight="1"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ht="15.75" customHeight="1"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ht="15.75" customHeight="1"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ht="15.75" customHeight="1"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ht="15.75" customHeight="1"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ht="15.75" customHeight="1"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ht="15.75" customHeight="1"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ht="15.75" customHeight="1"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ht="15.75" customHeight="1"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ht="15.75" customHeight="1"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ht="15.75" customHeight="1"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ht="15.75" customHeight="1"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ht="15.75" customHeight="1"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ht="15.75" customHeight="1"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ht="15.75" customHeight="1"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ht="15.75" customHeight="1"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ht="15.75" customHeight="1"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ht="15.75" customHeight="1"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ht="15.75" customHeight="1"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ht="15.75" customHeight="1"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ht="15.75" customHeight="1"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ht="15.75" customHeight="1"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ht="15.75" customHeight="1"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ht="15.75" customHeight="1"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ht="15.75" customHeight="1"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ht="15.75" customHeight="1"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ht="15.75" customHeight="1"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ht="15.75" customHeight="1"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ht="15.75" customHeight="1"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ht="15.75" customHeight="1"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ht="15.75" customHeight="1"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ht="15.75" customHeight="1"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ht="15.75" customHeight="1"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ht="15.75" customHeight="1"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ht="15.75" customHeight="1"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ht="15.75" customHeight="1"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ht="15.75" customHeight="1"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ht="15.75" customHeight="1"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ht="15.75" customHeight="1"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ht="15.75" customHeight="1"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ht="15.75" customHeight="1"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ht="15.75" customHeight="1"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ht="15.75" customHeight="1"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ht="15.75" customHeight="1"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ht="15.75" customHeight="1"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ht="15.75" customHeight="1"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ht="15.75" customHeight="1"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ht="15.75" customHeight="1"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ht="15.75" customHeight="1"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ht="15.75" customHeight="1"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ht="15.75" customHeight="1"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ht="15.75" customHeight="1"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ht="15.75" customHeight="1"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ht="15.75" customHeight="1"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ht="15.75" customHeight="1"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ht="15.75" customHeight="1"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ht="15.75" customHeight="1"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ht="15.75" customHeight="1"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ht="15.75" customHeight="1"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ht="15.75" customHeight="1"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ht="15.75" customHeight="1"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ht="15.75" customHeight="1"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ht="15.75" customHeight="1"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ht="15.75" customHeight="1"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ht="15.75" customHeight="1"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ht="15.75" customHeight="1"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ht="15.75" customHeight="1"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ht="15.75" customHeight="1"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ht="15.75" customHeight="1"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ht="15.75" customHeight="1"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ht="15.75" customHeight="1"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ht="15.75" customHeight="1"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ht="15.75" customHeight="1"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ht="15.75" customHeight="1"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ht="15.75" customHeight="1"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ht="15.75" customHeight="1"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ht="15.75" customHeight="1"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ht="15.75" customHeight="1"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ht="15.75" customHeight="1"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ht="15.75" customHeight="1"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ht="15.75" customHeight="1"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ht="15.75" customHeight="1"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ht="15.75" customHeight="1"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ht="15.75" customHeight="1"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ht="15.75" customHeight="1"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ht="15.75" customHeight="1"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ht="15.75" customHeight="1"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ht="15.75" customHeight="1"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ht="15.75" customHeight="1"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ht="15.75" customHeight="1"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ht="15.75" customHeight="1"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ht="15.75" customHeight="1"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ht="15.75" customHeight="1"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ht="15.75" customHeight="1"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ht="15.75" customHeight="1"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ht="15.75" customHeight="1"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ht="15.75" customHeight="1"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ht="15.75" customHeight="1"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ht="15.75" customHeight="1"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ht="15.75" customHeight="1"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ht="15.75" customHeight="1"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ht="15.75" customHeight="1"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ht="15.75" customHeight="1"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ht="15.75" customHeight="1"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ht="15.75" customHeight="1"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ht="15.75" customHeight="1"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ht="15.75" customHeight="1"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ht="15.75" customHeight="1"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ht="15.75" customHeight="1"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ht="15.75" customHeight="1"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ht="15.75" customHeight="1"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ht="15.75" customHeight="1"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ht="15.75" customHeight="1"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ht="15.75" customHeight="1"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ht="15.75" customHeight="1"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ht="15.75" customHeight="1"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ht="15.75" customHeight="1"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ht="15.75" customHeight="1"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ht="15.75" customHeight="1"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ht="15.75" customHeight="1"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ht="15.75" customHeight="1"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ht="15.75" customHeight="1"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ht="15.75" customHeight="1"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ht="15.75" customHeight="1"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ht="15.75" customHeight="1"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ht="15.75" customHeight="1"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ht="15.75" customHeight="1"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ht="15.75" customHeight="1"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ht="15.75" customHeight="1"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ht="15.75" customHeight="1"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ht="15.75" customHeight="1"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ht="15.75" customHeight="1"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ht="15.75" customHeight="1"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ht="15.75" customHeight="1"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ht="15.75" customHeight="1"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ht="15.75" customHeight="1"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ht="15.75" customHeight="1"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ht="15.75" customHeight="1"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ht="15.75" customHeight="1"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ht="15.75" customHeight="1"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ht="15.75" customHeight="1"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ht="15.75" customHeight="1"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ht="15.75" customHeight="1"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ht="15.75" customHeight="1"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ht="15.75" customHeight="1"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ht="15.75" customHeight="1"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ht="15.75" customHeight="1"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ht="15.75" customHeight="1"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ht="15.75" customHeight="1"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ht="15.75" customHeight="1"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ht="15.75" customHeight="1"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ht="15.75" customHeight="1"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ht="15.75" customHeight="1"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ht="15.75" customHeight="1"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ht="15.75" customHeight="1"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ht="15.75" customHeight="1"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ht="15.75" customHeight="1"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ht="15.75" customHeight="1"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ht="15.75" customHeight="1"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ht="15.75" customHeight="1"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ht="15.75" customHeight="1"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ht="15.75" customHeight="1"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ht="15.75" customHeight="1"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ht="15.75" customHeight="1"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ht="15.75" customHeight="1"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ht="15.75" customHeight="1"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ht="15.75" customHeight="1"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ht="15.75" customHeight="1"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ht="15.75" customHeight="1"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ht="15.75" customHeight="1"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ht="15.75" customHeight="1"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ht="15.75" customHeight="1"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ht="15.75" customHeight="1"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ht="15.75" customHeight="1"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ht="15.75" customHeight="1"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ht="15.75" customHeight="1"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ht="15.75" customHeight="1"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ht="15.75" customHeight="1"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ht="15.75" customHeight="1"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ht="15.75" customHeight="1"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ht="15.75" customHeight="1"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ht="15.75" customHeight="1"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ht="15.75" customHeight="1"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ht="15.75" customHeight="1"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ht="15.75" customHeight="1"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ht="15.75" customHeight="1"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ht="15.75" customHeight="1"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ht="15.75" customHeight="1"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ht="15.75" customHeight="1"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ht="15.75" customHeight="1"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ht="15.75" customHeight="1"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ht="15.75" customHeight="1"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ht="15.75" customHeight="1"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ht="15.75" customHeight="1"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ht="15.75" customHeight="1"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ht="15.75" customHeight="1"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ht="15.75" customHeight="1"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ht="15.75" customHeight="1"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ht="15.75" customHeight="1"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ht="15.75" customHeight="1"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ht="15.75" customHeight="1"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ht="15.75" customHeight="1"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ht="15.75" customHeight="1"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ht="15.75" customHeight="1"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ht="15.75" customHeight="1"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ht="15.75" customHeight="1"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ht="15.75" customHeight="1"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ht="15.75" customHeight="1"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ht="15.75" customHeight="1"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ht="15.75" customHeight="1"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ht="15.75" customHeight="1"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ht="15.75" customHeight="1"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ht="15.75" customHeight="1"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ht="15.75" customHeight="1"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ht="15.75" customHeight="1"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ht="15.75" customHeight="1"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ht="15.75" customHeight="1"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ht="15.75" customHeight="1"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ht="15.75" customHeight="1"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ht="15.75" customHeight="1"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ht="15.75" customHeight="1"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ht="15.75" customHeight="1"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ht="15.75" customHeight="1"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ht="15.75" customHeight="1"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ht="15.75" customHeight="1"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ht="15.75" customHeight="1"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ht="15.75" customHeight="1"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ht="15.75" customHeight="1"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ht="15.75" customHeight="1"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ht="15.75" customHeight="1"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ht="15.75" customHeight="1"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ht="15.75" customHeight="1"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ht="15.75" customHeight="1"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ht="15.75" customHeight="1"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ht="15.75" customHeight="1"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ht="15.75" customHeight="1"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ht="15.75" customHeight="1"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ht="15.75" customHeight="1"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ht="15.75" customHeight="1"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ht="15.75" customHeight="1"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ht="15.75" customHeight="1"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ht="15.75" customHeight="1"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ht="15.75" customHeight="1"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ht="15.75" customHeight="1"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ht="15.75" customHeight="1"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ht="15.75" customHeight="1"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ht="15.75" customHeight="1"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ht="15.75" customHeight="1"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ht="15.75" customHeight="1"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ht="15.75" customHeight="1"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ht="15.75" customHeight="1"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ht="15.75" customHeight="1"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ht="15.75" customHeight="1"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ht="15.75" customHeight="1"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ht="15.75" customHeight="1"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ht="15.75" customHeight="1"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ht="15.75" customHeight="1"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ht="15.75" customHeight="1"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ht="15.75" customHeight="1"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ht="15.75" customHeight="1"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ht="15.75" customHeight="1"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ht="15.75" customHeight="1"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ht="15.75" customHeight="1"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ht="15.75" customHeight="1"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ht="15.75" customHeight="1"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ht="15.75" customHeight="1"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ht="15.75" customHeight="1"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ht="15.75" customHeight="1"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ht="15.75" customHeight="1"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ht="15.75" customHeight="1"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ht="15.75" customHeight="1"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ht="15.75" customHeight="1"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ht="15.75" customHeight="1"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ht="15.75" customHeight="1"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ht="15.75" customHeight="1"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ht="15.75" customHeight="1"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ht="15.75" customHeight="1"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ht="15.75" customHeight="1"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ht="15.75" customHeight="1"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ht="15.75" customHeight="1"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ht="15.75" customHeight="1"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ht="15.75" customHeight="1"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ht="15.75" customHeight="1"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ht="15.75" customHeight="1"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ht="15.75" customHeight="1"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ht="15.75" customHeight="1"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ht="15.75" customHeight="1"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ht="15.75" customHeight="1"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ht="15.75" customHeight="1"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ht="15.75" customHeight="1"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ht="15.75" customHeight="1"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ht="15.75" customHeight="1"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ht="15.75" customHeight="1"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ht="15.75" customHeight="1"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ht="15.75" customHeight="1"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ht="15.75" customHeight="1"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ht="15.75" customHeight="1"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ht="15.75" customHeight="1"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ht="15.75" customHeight="1"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ht="15.75" customHeight="1"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ht="15.75" customHeight="1"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ht="15.75" customHeight="1"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ht="15.75" customHeight="1"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ht="15.75" customHeight="1"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ht="15.75" customHeight="1"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ht="15.75" customHeight="1"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ht="15.75" customHeight="1"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ht="15.75" customHeight="1"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ht="15.75" customHeight="1"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ht="15.75" customHeight="1"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ht="15.75" customHeight="1"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ht="15.75" customHeight="1"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ht="15.75" customHeight="1"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ht="15.75" customHeight="1"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ht="15.75" customHeight="1"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ht="15.75" customHeight="1"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ht="15.75" customHeight="1"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ht="15.75" customHeight="1"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ht="15.75" customHeight="1"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ht="15.75" customHeight="1"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ht="15.75" customHeight="1"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ht="15.75" customHeight="1"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ht="15.75" customHeight="1"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ht="15.75" customHeight="1"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ht="15.75" customHeight="1"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ht="15.75" customHeight="1"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ht="15.75" customHeight="1"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ht="15.75" customHeight="1"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ht="15.75" customHeight="1"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ht="15.75" customHeight="1"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ht="15.75" customHeight="1"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ht="15.75" customHeight="1"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ht="15.75" customHeight="1"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ht="15.75" customHeight="1"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ht="15.75" customHeight="1"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ht="15.75" customHeight="1"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ht="15.75" customHeight="1"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ht="15.75" customHeight="1"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ht="15.75" customHeight="1"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ht="15.75" customHeight="1"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ht="15.75" customHeight="1"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ht="15.75" customHeight="1"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ht="15.75" customHeight="1"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ht="15.75" customHeight="1"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ht="15.75" customHeight="1"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ht="15.75" customHeight="1"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ht="15.75" customHeight="1"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ht="15.75" customHeight="1"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ht="15.75" customHeight="1"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ht="15.75" customHeight="1"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ht="15.75" customHeight="1"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ht="15.75" customHeight="1"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ht="15.75" customHeight="1"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ht="15.75" customHeight="1"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ht="15.75" customHeight="1"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ht="15.75" customHeight="1"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ht="15.75" customHeight="1"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ht="15.75" customHeight="1"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ht="15.75" customHeight="1"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ht="15.75" customHeight="1"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ht="15.75" customHeight="1"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ht="15.75" customHeight="1"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ht="15.75" customHeight="1"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ht="15.75" customHeight="1"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ht="15.75" customHeight="1"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ht="15.75" customHeight="1"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ht="15.75" customHeight="1"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ht="15.75" customHeight="1"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ht="15.75" customHeight="1"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ht="15.75" customHeight="1"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ht="15.75" customHeight="1"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ht="15.75" customHeight="1"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ht="15.75" customHeight="1"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ht="15.75" customHeight="1"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ht="15.75" customHeight="1"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ht="15.75" customHeight="1"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ht="15.75" customHeight="1"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ht="15.75" customHeight="1"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ht="15.75" customHeight="1"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ht="15.75" customHeight="1"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ht="15.75" customHeight="1"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ht="15.75" customHeight="1"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ht="15.75" customHeight="1"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ht="15.75" customHeight="1"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ht="15.75" customHeight="1"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ht="15.75" customHeight="1"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ht="15.75" customHeight="1"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ht="15.75" customHeight="1"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mergeCells count="27">
    <mergeCell ref="AT11:AX12"/>
    <mergeCell ref="AZ11:BD12"/>
    <mergeCell ref="BF11:BJ12"/>
    <mergeCell ref="BL11:BP12"/>
    <mergeCell ref="BR11:BS12"/>
    <mergeCell ref="I12:K12"/>
    <mergeCell ref="L12:N12"/>
    <mergeCell ref="D59:E59"/>
    <mergeCell ref="O12:Q12"/>
    <mergeCell ref="R12:R14"/>
    <mergeCell ref="S12:V12"/>
    <mergeCell ref="W12:Z12"/>
    <mergeCell ref="AA12:AD12"/>
    <mergeCell ref="AE12:AH12"/>
    <mergeCell ref="AI12:AL12"/>
    <mergeCell ref="AM12:AP12"/>
    <mergeCell ref="AQ58:AY58"/>
    <mergeCell ref="AQ59:AY59"/>
    <mergeCell ref="AQ60:AY60"/>
    <mergeCell ref="I1:O1"/>
    <mergeCell ref="AC1:AO1"/>
    <mergeCell ref="A11:A15"/>
    <mergeCell ref="B11:B15"/>
    <mergeCell ref="I11:R11"/>
    <mergeCell ref="S11:AQ11"/>
    <mergeCell ref="AR11:AR14"/>
    <mergeCell ref="AQ12:AQ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38.71"/>
  </cols>
  <sheetData>
    <row r="2">
      <c r="A2" s="80" t="s">
        <v>107</v>
      </c>
      <c r="B2" s="3"/>
      <c r="C2" s="3"/>
      <c r="D2" s="3"/>
      <c r="E2" s="3"/>
      <c r="F2" s="3"/>
      <c r="G2" s="3"/>
      <c r="H2" s="3"/>
      <c r="I2" s="4"/>
      <c r="J2" s="81"/>
      <c r="K2" s="81"/>
    </row>
    <row r="3">
      <c r="A3" s="28" t="s">
        <v>36</v>
      </c>
      <c r="B3" s="28" t="s">
        <v>37</v>
      </c>
      <c r="C3" s="82" t="s">
        <v>45</v>
      </c>
      <c r="D3" s="31"/>
      <c r="E3" s="31"/>
      <c r="F3" s="31"/>
      <c r="G3" s="32"/>
      <c r="H3" s="34" t="s">
        <v>46</v>
      </c>
      <c r="I3" s="32"/>
      <c r="J3" s="83" t="s">
        <v>108</v>
      </c>
      <c r="K3" s="32"/>
    </row>
    <row r="4">
      <c r="A4" s="35"/>
      <c r="B4" s="35"/>
      <c r="C4" s="38"/>
      <c r="D4" s="39"/>
      <c r="E4" s="39"/>
      <c r="F4" s="39"/>
      <c r="G4" s="40"/>
      <c r="H4" s="38"/>
      <c r="I4" s="40"/>
      <c r="J4" s="38"/>
      <c r="K4" s="40"/>
    </row>
    <row r="5">
      <c r="A5" s="35"/>
      <c r="B5" s="35"/>
      <c r="C5" s="84" t="s">
        <v>59</v>
      </c>
      <c r="D5" s="84" t="s">
        <v>60</v>
      </c>
      <c r="E5" s="84" t="s">
        <v>61</v>
      </c>
      <c r="F5" s="84" t="s">
        <v>34</v>
      </c>
      <c r="G5" s="84" t="s">
        <v>35</v>
      </c>
      <c r="H5" s="85" t="s">
        <v>13</v>
      </c>
      <c r="I5" s="85" t="s">
        <v>14</v>
      </c>
      <c r="J5" s="86" t="s">
        <v>13</v>
      </c>
      <c r="K5" s="87" t="s">
        <v>14</v>
      </c>
    </row>
    <row r="6">
      <c r="A6" s="45"/>
      <c r="B6" s="45"/>
      <c r="C6" s="88" t="s">
        <v>11</v>
      </c>
      <c r="D6" s="88" t="s">
        <v>11</v>
      </c>
      <c r="E6" s="88" t="s">
        <v>11</v>
      </c>
      <c r="F6" s="88" t="s">
        <v>11</v>
      </c>
      <c r="G6" s="88" t="s">
        <v>11</v>
      </c>
      <c r="H6" s="89"/>
      <c r="I6" s="89"/>
      <c r="J6" s="90"/>
      <c r="K6" s="91"/>
    </row>
    <row r="7">
      <c r="A7" s="53">
        <v>1.903610201807E12</v>
      </c>
      <c r="B7" s="54" t="s">
        <v>62</v>
      </c>
      <c r="C7" s="92">
        <v>0.0</v>
      </c>
      <c r="D7" s="92">
        <v>0.0</v>
      </c>
      <c r="E7" s="92">
        <v>0.19047120194471096</v>
      </c>
      <c r="F7" s="92">
        <v>0.0</v>
      </c>
      <c r="G7" s="92">
        <v>0.022058693772389573</v>
      </c>
      <c r="H7" s="46">
        <v>0.0</v>
      </c>
      <c r="I7" s="46">
        <v>0.0</v>
      </c>
      <c r="J7" s="93" t="str">
        <f t="shared" ref="J7:J47" si="1">IF(H7&gt;4,"Att", (IF(H7&lt;2,"Not","Weak")))</f>
        <v>Not</v>
      </c>
      <c r="K7" s="94" t="str">
        <f t="shared" ref="K7:K47" si="2">IF(I7=2,"Att", (IF(I7=0,"Not","Weak")))</f>
        <v>Not</v>
      </c>
    </row>
    <row r="8">
      <c r="A8" s="53">
        <v>2.10401020219E12</v>
      </c>
      <c r="B8" s="54" t="s">
        <v>64</v>
      </c>
      <c r="C8" s="92">
        <v>0.0</v>
      </c>
      <c r="D8" s="92">
        <v>0.0</v>
      </c>
      <c r="E8" s="92">
        <v>0.0</v>
      </c>
      <c r="F8" s="92">
        <v>0.0</v>
      </c>
      <c r="G8" s="92">
        <v>0.0</v>
      </c>
      <c r="H8" s="46">
        <v>0.0</v>
      </c>
      <c r="I8" s="46">
        <v>0.0</v>
      </c>
      <c r="J8" s="93" t="str">
        <f t="shared" si="1"/>
        <v>Not</v>
      </c>
      <c r="K8" s="94" t="str">
        <f t="shared" si="2"/>
        <v>Not</v>
      </c>
    </row>
    <row r="9">
      <c r="A9" s="53">
        <v>2.104010202318E12</v>
      </c>
      <c r="B9" s="54" t="s">
        <v>65</v>
      </c>
      <c r="C9" s="92">
        <v>0.5356875013392187</v>
      </c>
      <c r="D9" s="92">
        <v>0.9999500024998751</v>
      </c>
      <c r="E9" s="92">
        <v>0.19047120194471096</v>
      </c>
      <c r="F9" s="92">
        <v>0.0</v>
      </c>
      <c r="G9" s="92">
        <v>0.0</v>
      </c>
      <c r="H9" s="46">
        <v>2.0</v>
      </c>
      <c r="I9" s="46">
        <v>2.0</v>
      </c>
      <c r="J9" s="93" t="str">
        <f t="shared" si="1"/>
        <v>Weak</v>
      </c>
      <c r="K9" s="94" t="str">
        <f t="shared" si="2"/>
        <v>Att</v>
      </c>
    </row>
    <row r="10">
      <c r="A10" s="53">
        <v>2.104010202324E12</v>
      </c>
      <c r="B10" s="54" t="s">
        <v>66</v>
      </c>
      <c r="C10" s="92">
        <v>0.85710000214275</v>
      </c>
      <c r="D10" s="92">
        <v>0.0</v>
      </c>
      <c r="E10" s="92">
        <v>0.19047120194471096</v>
      </c>
      <c r="F10" s="92">
        <v>0.0</v>
      </c>
      <c r="G10" s="92">
        <v>0.0</v>
      </c>
      <c r="H10" s="46">
        <v>2.0</v>
      </c>
      <c r="I10" s="46">
        <v>0.0</v>
      </c>
      <c r="J10" s="93" t="str">
        <f t="shared" si="1"/>
        <v>Weak</v>
      </c>
      <c r="K10" s="94" t="str">
        <f t="shared" si="2"/>
        <v>Not</v>
      </c>
    </row>
    <row r="11">
      <c r="A11" s="53">
        <v>2.104010202332E12</v>
      </c>
      <c r="B11" s="54" t="s">
        <v>67</v>
      </c>
      <c r="C11" s="92">
        <v>0.85710000214275</v>
      </c>
      <c r="D11" s="92">
        <v>0.49997500124993755</v>
      </c>
      <c r="E11" s="92">
        <v>0.2023756520662554</v>
      </c>
      <c r="F11" s="92">
        <v>0.0</v>
      </c>
      <c r="G11" s="92">
        <v>0.0</v>
      </c>
      <c r="H11" s="46">
        <v>2.0</v>
      </c>
      <c r="I11" s="46">
        <v>1.0</v>
      </c>
      <c r="J11" s="93" t="str">
        <f t="shared" si="1"/>
        <v>Weak</v>
      </c>
      <c r="K11" s="94" t="str">
        <f t="shared" si="2"/>
        <v>Weak</v>
      </c>
    </row>
    <row r="12">
      <c r="A12" s="53">
        <v>2.104010202339E12</v>
      </c>
      <c r="B12" s="54" t="s">
        <v>68</v>
      </c>
      <c r="C12" s="92">
        <v>0.6428250016070625</v>
      </c>
      <c r="D12" s="92">
        <v>0.8332916687498959</v>
      </c>
      <c r="E12" s="92">
        <v>0.22618455230934428</v>
      </c>
      <c r="F12" s="92">
        <v>0.0</v>
      </c>
      <c r="G12" s="92">
        <v>0.044117387544779146</v>
      </c>
      <c r="H12" s="46">
        <v>2.0</v>
      </c>
      <c r="I12" s="46">
        <v>2.0</v>
      </c>
      <c r="J12" s="93" t="str">
        <f t="shared" si="1"/>
        <v>Weak</v>
      </c>
      <c r="K12" s="94" t="str">
        <f t="shared" si="2"/>
        <v>Att</v>
      </c>
    </row>
    <row r="13">
      <c r="A13" s="53">
        <v>2.10401020234E12</v>
      </c>
      <c r="B13" s="54" t="s">
        <v>69</v>
      </c>
      <c r="C13" s="92">
        <v>0.0</v>
      </c>
      <c r="D13" s="92">
        <v>0.0</v>
      </c>
      <c r="E13" s="92">
        <v>0.15475785158007765</v>
      </c>
      <c r="F13" s="92">
        <v>0.0</v>
      </c>
      <c r="G13" s="92">
        <v>0.0</v>
      </c>
      <c r="H13" s="46">
        <v>0.0</v>
      </c>
      <c r="I13" s="46">
        <v>0.0</v>
      </c>
      <c r="J13" s="93" t="str">
        <f t="shared" si="1"/>
        <v>Not</v>
      </c>
      <c r="K13" s="94" t="str">
        <f t="shared" si="2"/>
        <v>Not</v>
      </c>
    </row>
    <row r="14">
      <c r="A14" s="53">
        <v>2.104010202342E12</v>
      </c>
      <c r="B14" s="54" t="s">
        <v>70</v>
      </c>
      <c r="C14" s="92">
        <v>0.0</v>
      </c>
      <c r="D14" s="92">
        <v>0.49997500124993755</v>
      </c>
      <c r="E14" s="92">
        <v>0.1666623017016221</v>
      </c>
      <c r="F14" s="92">
        <v>0.0</v>
      </c>
      <c r="G14" s="92">
        <v>0.0</v>
      </c>
      <c r="H14" s="46">
        <v>0.0</v>
      </c>
      <c r="I14" s="46">
        <v>1.0</v>
      </c>
      <c r="J14" s="93" t="str">
        <f t="shared" si="1"/>
        <v>Not</v>
      </c>
      <c r="K14" s="94" t="str">
        <f t="shared" si="2"/>
        <v>Weak</v>
      </c>
    </row>
    <row r="15">
      <c r="A15" s="53">
        <v>2.104010202201E12</v>
      </c>
      <c r="B15" s="54" t="s">
        <v>71</v>
      </c>
      <c r="C15" s="92">
        <v>0.0</v>
      </c>
      <c r="D15" s="92">
        <v>0.0</v>
      </c>
      <c r="E15" s="92">
        <v>0.3452290535247886</v>
      </c>
      <c r="F15" s="92">
        <v>0.0</v>
      </c>
      <c r="G15" s="92">
        <v>0.0</v>
      </c>
      <c r="H15" s="46">
        <v>1.0</v>
      </c>
      <c r="I15" s="46">
        <v>0.0</v>
      </c>
      <c r="J15" s="93" t="str">
        <f t="shared" si="1"/>
        <v>Not</v>
      </c>
      <c r="K15" s="94" t="str">
        <f t="shared" si="2"/>
        <v>Not</v>
      </c>
    </row>
    <row r="16">
      <c r="A16" s="53">
        <v>2.22210005101035E14</v>
      </c>
      <c r="B16" s="54" t="s">
        <v>72</v>
      </c>
      <c r="C16" s="92">
        <v>0.0</v>
      </c>
      <c r="D16" s="92">
        <v>0.9999500024998751</v>
      </c>
      <c r="E16" s="92">
        <v>0.32142015328169976</v>
      </c>
      <c r="F16" s="92">
        <v>0.4459417275782527</v>
      </c>
      <c r="G16" s="92">
        <v>0.2647043252686749</v>
      </c>
      <c r="H16" s="46">
        <v>3.0</v>
      </c>
      <c r="I16" s="46">
        <v>2.0</v>
      </c>
      <c r="J16" s="93" t="str">
        <f t="shared" si="1"/>
        <v>Weak</v>
      </c>
      <c r="K16" s="94" t="str">
        <f t="shared" si="2"/>
        <v>Att</v>
      </c>
    </row>
    <row r="17">
      <c r="A17" s="53">
        <v>2.22210005101041E14</v>
      </c>
      <c r="B17" s="54" t="s">
        <v>73</v>
      </c>
      <c r="C17" s="92">
        <v>0.85710000214275</v>
      </c>
      <c r="D17" s="92">
        <v>1.0</v>
      </c>
      <c r="E17" s="92">
        <v>0.273802352795522</v>
      </c>
      <c r="F17" s="92">
        <v>0.40540157052568426</v>
      </c>
      <c r="G17" s="92">
        <v>0.17646955017911659</v>
      </c>
      <c r="H17" s="46">
        <v>4.0</v>
      </c>
      <c r="I17" s="46">
        <v>2.0</v>
      </c>
      <c r="J17" s="93" t="str">
        <f t="shared" si="1"/>
        <v>Weak</v>
      </c>
      <c r="K17" s="94" t="str">
        <f t="shared" si="2"/>
        <v>Att</v>
      </c>
    </row>
    <row r="18">
      <c r="A18" s="53">
        <v>2.22210005101042E14</v>
      </c>
      <c r="B18" s="54" t="s">
        <v>74</v>
      </c>
      <c r="C18" s="92">
        <v>1.0</v>
      </c>
      <c r="D18" s="92">
        <v>0.49997500124993755</v>
      </c>
      <c r="E18" s="92">
        <v>0.3095157031601553</v>
      </c>
      <c r="F18" s="92">
        <v>0.4459417275782527</v>
      </c>
      <c r="G18" s="92">
        <v>0.0</v>
      </c>
      <c r="H18" s="46">
        <v>4.0</v>
      </c>
      <c r="I18" s="46">
        <v>1.0</v>
      </c>
      <c r="J18" s="93" t="str">
        <f t="shared" si="1"/>
        <v>Weak</v>
      </c>
      <c r="K18" s="94" t="str">
        <f t="shared" si="2"/>
        <v>Weak</v>
      </c>
    </row>
    <row r="19">
      <c r="A19" s="53">
        <v>2.22210005101044E14</v>
      </c>
      <c r="B19" s="54" t="s">
        <v>75</v>
      </c>
      <c r="C19" s="92">
        <v>0.85710000214275</v>
      </c>
      <c r="D19" s="92">
        <v>1.0</v>
      </c>
      <c r="E19" s="92">
        <v>0.5952225060772218</v>
      </c>
      <c r="F19" s="92">
        <v>0.6081023557885263</v>
      </c>
      <c r="G19" s="92">
        <v>0.44117387544779146</v>
      </c>
      <c r="H19" s="46">
        <v>7.0</v>
      </c>
      <c r="I19" s="46">
        <v>2.0</v>
      </c>
      <c r="J19" s="93" t="str">
        <f t="shared" si="1"/>
        <v>Att</v>
      </c>
      <c r="K19" s="94" t="str">
        <f t="shared" si="2"/>
        <v>Att</v>
      </c>
    </row>
    <row r="20">
      <c r="A20" s="53">
        <v>2.22210005101046E14</v>
      </c>
      <c r="B20" s="54" t="s">
        <v>76</v>
      </c>
      <c r="C20" s="92">
        <v>1.0</v>
      </c>
      <c r="D20" s="92">
        <v>1.0</v>
      </c>
      <c r="E20" s="92">
        <v>0.6428403065633995</v>
      </c>
      <c r="F20" s="92">
        <v>0.5675621987359579</v>
      </c>
      <c r="G20" s="92">
        <v>0.35293910035823317</v>
      </c>
      <c r="H20" s="46">
        <v>7.0</v>
      </c>
      <c r="I20" s="46">
        <v>2.0</v>
      </c>
      <c r="J20" s="93" t="str">
        <f t="shared" si="1"/>
        <v>Att</v>
      </c>
      <c r="K20" s="94" t="str">
        <f t="shared" si="2"/>
        <v>Att</v>
      </c>
    </row>
    <row r="21">
      <c r="A21" s="53">
        <v>2.22210005101047E14</v>
      </c>
      <c r="B21" s="54" t="s">
        <v>77</v>
      </c>
      <c r="C21" s="92">
        <v>0.85710000214275</v>
      </c>
      <c r="D21" s="92">
        <v>0.6666333349999167</v>
      </c>
      <c r="E21" s="92">
        <v>0.5952225060772218</v>
      </c>
      <c r="F21" s="92">
        <v>0.5675621987359579</v>
      </c>
      <c r="G21" s="92">
        <v>0.3970564879030123</v>
      </c>
      <c r="H21" s="46">
        <v>7.0</v>
      </c>
      <c r="I21" s="46">
        <v>2.0</v>
      </c>
      <c r="J21" s="93" t="str">
        <f t="shared" si="1"/>
        <v>Att</v>
      </c>
      <c r="K21" s="94" t="str">
        <f t="shared" si="2"/>
        <v>Att</v>
      </c>
    </row>
    <row r="22">
      <c r="A22" s="53">
        <v>2.22210005101049E14</v>
      </c>
      <c r="B22" s="54" t="s">
        <v>78</v>
      </c>
      <c r="C22" s="92">
        <v>0.0</v>
      </c>
      <c r="D22" s="92">
        <v>0.49997500124993755</v>
      </c>
      <c r="E22" s="92">
        <v>0.41665575425405527</v>
      </c>
      <c r="F22" s="92">
        <v>0.36486141347311585</v>
      </c>
      <c r="G22" s="92">
        <v>0.11029346886194787</v>
      </c>
      <c r="H22" s="46">
        <v>2.0</v>
      </c>
      <c r="I22" s="46">
        <v>1.0</v>
      </c>
      <c r="J22" s="93" t="str">
        <f t="shared" si="1"/>
        <v>Weak</v>
      </c>
      <c r="K22" s="94" t="str">
        <f t="shared" si="2"/>
        <v>Weak</v>
      </c>
    </row>
    <row r="23">
      <c r="A23" s="53">
        <v>2.2221000510105E14</v>
      </c>
      <c r="B23" s="54" t="s">
        <v>79</v>
      </c>
      <c r="C23" s="92">
        <v>0.85710000214275</v>
      </c>
      <c r="D23" s="92">
        <v>0.49997500124993755</v>
      </c>
      <c r="E23" s="92">
        <v>0.3333246034032442</v>
      </c>
      <c r="F23" s="92">
        <v>0.36486141347311585</v>
      </c>
      <c r="G23" s="92">
        <v>0.2647043252686749</v>
      </c>
      <c r="H23" s="46">
        <v>5.0</v>
      </c>
      <c r="I23" s="46">
        <v>1.0</v>
      </c>
      <c r="J23" s="93" t="str">
        <f t="shared" si="1"/>
        <v>Att</v>
      </c>
      <c r="K23" s="94" t="str">
        <f t="shared" si="2"/>
        <v>Weak</v>
      </c>
    </row>
    <row r="24">
      <c r="A24" s="53">
        <v>2.22210005101051E14</v>
      </c>
      <c r="B24" s="54" t="s">
        <v>80</v>
      </c>
      <c r="C24" s="92">
        <v>0.0</v>
      </c>
      <c r="D24" s="92">
        <v>0.49997500124993755</v>
      </c>
      <c r="E24" s="92">
        <v>0.4047513041325108</v>
      </c>
      <c r="F24" s="92">
        <v>0.36486141347311585</v>
      </c>
      <c r="G24" s="92">
        <v>0.17646955017911659</v>
      </c>
      <c r="H24" s="46">
        <v>2.0</v>
      </c>
      <c r="I24" s="46">
        <v>1.0</v>
      </c>
      <c r="J24" s="93" t="str">
        <f t="shared" si="1"/>
        <v>Weak</v>
      </c>
      <c r="K24" s="94" t="str">
        <f t="shared" si="2"/>
        <v>Weak</v>
      </c>
    </row>
    <row r="25">
      <c r="A25" s="53">
        <v>2.22210005101053E14</v>
      </c>
      <c r="B25" s="54" t="s">
        <v>81</v>
      </c>
      <c r="C25" s="92">
        <v>1.0</v>
      </c>
      <c r="D25" s="92">
        <v>1.0</v>
      </c>
      <c r="E25" s="92">
        <v>0.6071269561987662</v>
      </c>
      <c r="F25" s="92">
        <v>0.40540157052568426</v>
      </c>
      <c r="G25" s="92">
        <v>0.3970564879030123</v>
      </c>
      <c r="H25" s="46">
        <v>6.0</v>
      </c>
      <c r="I25" s="46">
        <v>2.0</v>
      </c>
      <c r="J25" s="93" t="str">
        <f t="shared" si="1"/>
        <v>Att</v>
      </c>
      <c r="K25" s="94" t="str">
        <f t="shared" si="2"/>
        <v>Att</v>
      </c>
    </row>
    <row r="26">
      <c r="A26" s="53">
        <v>2.22210005101054E14</v>
      </c>
      <c r="B26" s="54" t="s">
        <v>82</v>
      </c>
      <c r="C26" s="92">
        <v>0.0</v>
      </c>
      <c r="D26" s="92">
        <v>0.49997500124993755</v>
      </c>
      <c r="E26" s="92">
        <v>0.2380890024308887</v>
      </c>
      <c r="F26" s="92">
        <v>0.36486141347311585</v>
      </c>
      <c r="G26" s="92">
        <v>0.0</v>
      </c>
      <c r="H26" s="46">
        <v>1.0</v>
      </c>
      <c r="I26" s="46">
        <v>1.0</v>
      </c>
      <c r="J26" s="93" t="str">
        <f t="shared" si="1"/>
        <v>Not</v>
      </c>
      <c r="K26" s="94" t="str">
        <f t="shared" si="2"/>
        <v>Weak</v>
      </c>
    </row>
    <row r="27">
      <c r="A27" s="53">
        <v>2.22210005101055E14</v>
      </c>
      <c r="B27" s="54" t="s">
        <v>83</v>
      </c>
      <c r="C27" s="92">
        <v>1.0</v>
      </c>
      <c r="D27" s="92">
        <v>1.0</v>
      </c>
      <c r="E27" s="92">
        <v>0.3333246034032442</v>
      </c>
      <c r="F27" s="92">
        <v>0.5270220416833895</v>
      </c>
      <c r="G27" s="92">
        <v>0.37499779413062273</v>
      </c>
      <c r="H27" s="46">
        <v>6.0</v>
      </c>
      <c r="I27" s="46">
        <v>2.0</v>
      </c>
      <c r="J27" s="93" t="str">
        <f t="shared" si="1"/>
        <v>Att</v>
      </c>
      <c r="K27" s="94" t="str">
        <f t="shared" si="2"/>
        <v>Att</v>
      </c>
    </row>
    <row r="28">
      <c r="A28" s="53">
        <v>2.22210005101056E14</v>
      </c>
      <c r="B28" s="54" t="s">
        <v>84</v>
      </c>
      <c r="C28" s="92">
        <v>1.0</v>
      </c>
      <c r="D28" s="92">
        <v>0.8332916687498959</v>
      </c>
      <c r="E28" s="92">
        <v>0.49998690510486626</v>
      </c>
      <c r="F28" s="92">
        <v>0.36486141347311585</v>
      </c>
      <c r="G28" s="92">
        <v>0.44117387544779146</v>
      </c>
      <c r="H28" s="46">
        <v>5.0</v>
      </c>
      <c r="I28" s="46">
        <v>2.0</v>
      </c>
      <c r="J28" s="93" t="str">
        <f t="shared" si="1"/>
        <v>Att</v>
      </c>
      <c r="K28" s="94" t="str">
        <f t="shared" si="2"/>
        <v>Att</v>
      </c>
    </row>
    <row r="29">
      <c r="A29" s="53">
        <v>2.22210005101057E14</v>
      </c>
      <c r="B29" s="54" t="s">
        <v>85</v>
      </c>
      <c r="C29" s="92">
        <v>0.0</v>
      </c>
      <c r="D29" s="92">
        <v>0.0</v>
      </c>
      <c r="E29" s="92">
        <v>0.45236910461868857</v>
      </c>
      <c r="F29" s="92">
        <v>0.24324094231541055</v>
      </c>
      <c r="G29" s="92">
        <v>0.0</v>
      </c>
      <c r="H29" s="46">
        <v>1.0</v>
      </c>
      <c r="I29" s="46">
        <v>0.0</v>
      </c>
      <c r="J29" s="93" t="str">
        <f t="shared" si="1"/>
        <v>Not</v>
      </c>
      <c r="K29" s="94" t="str">
        <f t="shared" si="2"/>
        <v>Not</v>
      </c>
    </row>
    <row r="30">
      <c r="A30" s="53">
        <v>2.22210005101059E14</v>
      </c>
      <c r="B30" s="54" t="s">
        <v>86</v>
      </c>
      <c r="C30" s="92">
        <v>1.0</v>
      </c>
      <c r="D30" s="92">
        <v>1.0</v>
      </c>
      <c r="E30" s="92">
        <v>0.41665575425405527</v>
      </c>
      <c r="F30" s="92">
        <v>0.40540157052568426</v>
      </c>
      <c r="G30" s="92">
        <v>0.5073499567649602</v>
      </c>
      <c r="H30" s="46">
        <v>6.0</v>
      </c>
      <c r="I30" s="46">
        <v>2.0</v>
      </c>
      <c r="J30" s="93" t="str">
        <f t="shared" si="1"/>
        <v>Att</v>
      </c>
      <c r="K30" s="94" t="str">
        <f t="shared" si="2"/>
        <v>Att</v>
      </c>
    </row>
    <row r="31">
      <c r="A31" s="53">
        <v>2.2221000510106E14</v>
      </c>
      <c r="B31" s="54" t="s">
        <v>87</v>
      </c>
      <c r="C31" s="92">
        <v>1.0</v>
      </c>
      <c r="D31" s="92">
        <v>0.0</v>
      </c>
      <c r="E31" s="92">
        <v>0.35713350364633306</v>
      </c>
      <c r="F31" s="92">
        <v>0.4459417275782527</v>
      </c>
      <c r="G31" s="92">
        <v>0.11029346886194787</v>
      </c>
      <c r="H31" s="46">
        <v>4.0</v>
      </c>
      <c r="I31" s="46">
        <v>0.0</v>
      </c>
      <c r="J31" s="93" t="str">
        <f t="shared" si="1"/>
        <v>Weak</v>
      </c>
      <c r="K31" s="94" t="str">
        <f t="shared" si="2"/>
        <v>Not</v>
      </c>
    </row>
    <row r="32">
      <c r="A32" s="76">
        <v>2.22210005101061E14</v>
      </c>
      <c r="B32" s="77" t="s">
        <v>88</v>
      </c>
      <c r="C32" s="92">
        <v>0.0</v>
      </c>
      <c r="D32" s="92">
        <v>0.6666333349999167</v>
      </c>
      <c r="E32" s="92">
        <v>0.07142670072926662</v>
      </c>
      <c r="F32" s="92">
        <v>0.0</v>
      </c>
      <c r="G32" s="92">
        <v>0.17646955017911659</v>
      </c>
      <c r="H32" s="46">
        <v>0.0</v>
      </c>
      <c r="I32" s="46">
        <v>2.0</v>
      </c>
      <c r="J32" s="93" t="str">
        <f t="shared" si="1"/>
        <v>Not</v>
      </c>
      <c r="K32" s="94" t="str">
        <f t="shared" si="2"/>
        <v>Att</v>
      </c>
    </row>
    <row r="33">
      <c r="A33" s="53">
        <v>2.22210005101062E14</v>
      </c>
      <c r="B33" s="54" t="s">
        <v>89</v>
      </c>
      <c r="C33" s="92">
        <v>0.6428250016070625</v>
      </c>
      <c r="D33" s="92">
        <v>1.0</v>
      </c>
      <c r="E33" s="92">
        <v>0.48808245498332187</v>
      </c>
      <c r="F33" s="92">
        <v>0.4864818846308211</v>
      </c>
      <c r="G33" s="92">
        <v>0.5294086505373498</v>
      </c>
      <c r="H33" s="46">
        <v>6.0</v>
      </c>
      <c r="I33" s="46">
        <v>2.0</v>
      </c>
      <c r="J33" s="93" t="str">
        <f t="shared" si="1"/>
        <v>Att</v>
      </c>
      <c r="K33" s="94" t="str">
        <f t="shared" si="2"/>
        <v>Att</v>
      </c>
    </row>
    <row r="34">
      <c r="A34" s="53">
        <v>2.22210005101063E14</v>
      </c>
      <c r="B34" s="54" t="s">
        <v>90</v>
      </c>
      <c r="C34" s="92">
        <v>1.0</v>
      </c>
      <c r="D34" s="92">
        <v>1.0</v>
      </c>
      <c r="E34" s="92">
        <v>0.46427355474023296</v>
      </c>
      <c r="F34" s="92">
        <v>0.4864818846308211</v>
      </c>
      <c r="G34" s="92">
        <v>0.22058693772389573</v>
      </c>
      <c r="H34" s="46">
        <v>4.0</v>
      </c>
      <c r="I34" s="46">
        <v>2.0</v>
      </c>
      <c r="J34" s="93" t="str">
        <f t="shared" si="1"/>
        <v>Weak</v>
      </c>
      <c r="K34" s="94" t="str">
        <f t="shared" si="2"/>
        <v>Att</v>
      </c>
    </row>
    <row r="35">
      <c r="A35" s="53">
        <v>2.22210005101064E14</v>
      </c>
      <c r="B35" s="54" t="s">
        <v>91</v>
      </c>
      <c r="C35" s="92">
        <v>0.0</v>
      </c>
      <c r="D35" s="92">
        <v>0.0</v>
      </c>
      <c r="E35" s="92">
        <v>0.2380890024308887</v>
      </c>
      <c r="F35" s="92">
        <v>0.24324094231541055</v>
      </c>
      <c r="G35" s="92">
        <v>0.0</v>
      </c>
      <c r="H35" s="46">
        <v>0.0</v>
      </c>
      <c r="I35" s="46">
        <v>0.0</v>
      </c>
      <c r="J35" s="93" t="str">
        <f t="shared" si="1"/>
        <v>Not</v>
      </c>
      <c r="K35" s="94" t="str">
        <f t="shared" si="2"/>
        <v>Not</v>
      </c>
    </row>
    <row r="36">
      <c r="A36" s="53">
        <v>2.22210005101065E14</v>
      </c>
      <c r="B36" s="54" t="s">
        <v>92</v>
      </c>
      <c r="C36" s="92">
        <v>0.0</v>
      </c>
      <c r="D36" s="92">
        <v>0.6666333349999167</v>
      </c>
      <c r="E36" s="92">
        <v>0.26189790267397756</v>
      </c>
      <c r="F36" s="92">
        <v>0.36486141347311585</v>
      </c>
      <c r="G36" s="92">
        <v>0.19852824395150614</v>
      </c>
      <c r="H36" s="46">
        <v>2.0</v>
      </c>
      <c r="I36" s="46">
        <v>2.0</v>
      </c>
      <c r="J36" s="93" t="str">
        <f t="shared" si="1"/>
        <v>Weak</v>
      </c>
      <c r="K36" s="94" t="str">
        <f t="shared" si="2"/>
        <v>Att</v>
      </c>
    </row>
    <row r="37">
      <c r="A37" s="78">
        <v>2.22210005101066E14</v>
      </c>
      <c r="B37" s="54" t="s">
        <v>93</v>
      </c>
      <c r="C37" s="92">
        <v>0.6428250016070625</v>
      </c>
      <c r="D37" s="92">
        <v>0.5833041681249271</v>
      </c>
      <c r="E37" s="92">
        <v>0.3690379537678775</v>
      </c>
      <c r="F37" s="92">
        <v>0.5675621987359579</v>
      </c>
      <c r="G37" s="92">
        <v>0.5514673443097393</v>
      </c>
      <c r="H37" s="46">
        <v>7.0</v>
      </c>
      <c r="I37" s="46">
        <v>2.0</v>
      </c>
      <c r="J37" s="93" t="str">
        <f t="shared" si="1"/>
        <v>Att</v>
      </c>
      <c r="K37" s="94" t="str">
        <f t="shared" si="2"/>
        <v>Att</v>
      </c>
    </row>
    <row r="38">
      <c r="A38" s="78">
        <v>2.22210005101068E14</v>
      </c>
      <c r="B38" s="54" t="s">
        <v>94</v>
      </c>
      <c r="C38" s="92">
        <v>1.0</v>
      </c>
      <c r="D38" s="92">
        <v>1.0</v>
      </c>
      <c r="E38" s="92">
        <v>0.49998690510486626</v>
      </c>
      <c r="F38" s="92">
        <v>0.4459417275782527</v>
      </c>
      <c r="G38" s="92">
        <v>0.33088040658584356</v>
      </c>
      <c r="H38" s="46">
        <v>5.0</v>
      </c>
      <c r="I38" s="46">
        <v>2.0</v>
      </c>
      <c r="J38" s="93" t="str">
        <f t="shared" si="1"/>
        <v>Att</v>
      </c>
      <c r="K38" s="94" t="str">
        <f t="shared" si="2"/>
        <v>Att</v>
      </c>
    </row>
    <row r="39">
      <c r="A39" s="78">
        <v>2.22210005101071E14</v>
      </c>
      <c r="B39" s="54" t="s">
        <v>95</v>
      </c>
      <c r="C39" s="92">
        <v>1.0</v>
      </c>
      <c r="D39" s="92">
        <v>1.0</v>
      </c>
      <c r="E39" s="92">
        <v>0.547604705591044</v>
      </c>
      <c r="F39" s="92">
        <v>0.40540157052568426</v>
      </c>
      <c r="G39" s="92">
        <v>0.463232569220181</v>
      </c>
      <c r="H39" s="46">
        <v>6.0</v>
      </c>
      <c r="I39" s="46">
        <v>2.0</v>
      </c>
      <c r="J39" s="93" t="str">
        <f t="shared" si="1"/>
        <v>Att</v>
      </c>
      <c r="K39" s="94" t="str">
        <f t="shared" si="2"/>
        <v>Att</v>
      </c>
    </row>
    <row r="40">
      <c r="A40" s="78">
        <v>2.22210005101072E14</v>
      </c>
      <c r="B40" s="54" t="s">
        <v>96</v>
      </c>
      <c r="C40" s="92">
        <v>1.0</v>
      </c>
      <c r="D40" s="92">
        <v>0.8332916687498959</v>
      </c>
      <c r="E40" s="92">
        <v>0.42856020437559966</v>
      </c>
      <c r="F40" s="92">
        <v>0.6081023557885263</v>
      </c>
      <c r="G40" s="92">
        <v>0.5073499567649602</v>
      </c>
      <c r="H40" s="46">
        <v>7.0</v>
      </c>
      <c r="I40" s="46">
        <v>2.0</v>
      </c>
      <c r="J40" s="93" t="str">
        <f t="shared" si="1"/>
        <v>Att</v>
      </c>
      <c r="K40" s="94" t="str">
        <f t="shared" si="2"/>
        <v>Att</v>
      </c>
    </row>
    <row r="41">
      <c r="A41" s="78">
        <v>2.22210005101073E14</v>
      </c>
      <c r="B41" s="54" t="s">
        <v>97</v>
      </c>
      <c r="C41" s="92">
        <v>0.85710000214275</v>
      </c>
      <c r="D41" s="92">
        <v>0.6666333349999167</v>
      </c>
      <c r="E41" s="92">
        <v>0.26189790267397756</v>
      </c>
      <c r="F41" s="92">
        <v>0.5270220416833895</v>
      </c>
      <c r="G41" s="92">
        <v>0.35293910035823317</v>
      </c>
      <c r="H41" s="46">
        <v>6.0</v>
      </c>
      <c r="I41" s="46">
        <v>2.0</v>
      </c>
      <c r="J41" s="93" t="str">
        <f t="shared" si="1"/>
        <v>Att</v>
      </c>
      <c r="K41" s="94" t="str">
        <f t="shared" si="2"/>
        <v>Att</v>
      </c>
    </row>
    <row r="42">
      <c r="A42" s="78">
        <v>2.22210005101074E14</v>
      </c>
      <c r="B42" s="54" t="s">
        <v>98</v>
      </c>
      <c r="C42" s="92">
        <v>1.0</v>
      </c>
      <c r="D42" s="92">
        <v>1.0</v>
      </c>
      <c r="E42" s="92">
        <v>0.5237958053479551</v>
      </c>
      <c r="F42" s="92">
        <v>0.5675621987359579</v>
      </c>
      <c r="G42" s="92">
        <v>0.3970564879030123</v>
      </c>
      <c r="H42" s="46">
        <v>7.0</v>
      </c>
      <c r="I42" s="46">
        <v>2.0</v>
      </c>
      <c r="J42" s="93" t="str">
        <f t="shared" si="1"/>
        <v>Att</v>
      </c>
      <c r="K42" s="94" t="str">
        <f t="shared" si="2"/>
        <v>Att</v>
      </c>
    </row>
    <row r="43">
      <c r="A43" s="78">
        <v>2.22210005101075E14</v>
      </c>
      <c r="B43" s="54" t="s">
        <v>99</v>
      </c>
      <c r="C43" s="92">
        <v>1.0</v>
      </c>
      <c r="D43" s="92">
        <v>0.9999500024998751</v>
      </c>
      <c r="E43" s="92">
        <v>0.46427355474023296</v>
      </c>
      <c r="F43" s="92">
        <v>0.36486141347311585</v>
      </c>
      <c r="G43" s="92">
        <v>0.617643425626908</v>
      </c>
      <c r="H43" s="46">
        <v>6.0</v>
      </c>
      <c r="I43" s="46">
        <v>2.0</v>
      </c>
      <c r="J43" s="93" t="str">
        <f t="shared" si="1"/>
        <v>Att</v>
      </c>
      <c r="K43" s="94" t="str">
        <f t="shared" si="2"/>
        <v>Att</v>
      </c>
    </row>
    <row r="44">
      <c r="A44" s="78">
        <v>2.22210005101076E14</v>
      </c>
      <c r="B44" s="54" t="s">
        <v>100</v>
      </c>
      <c r="C44" s="92">
        <v>0.85710000214275</v>
      </c>
      <c r="D44" s="92">
        <v>0.5833041681249271</v>
      </c>
      <c r="E44" s="92">
        <v>0.547604705591044</v>
      </c>
      <c r="F44" s="92">
        <v>0.5270220416833895</v>
      </c>
      <c r="G44" s="92">
        <v>0.308821712813454</v>
      </c>
      <c r="H44" s="46">
        <v>7.0</v>
      </c>
      <c r="I44" s="46">
        <v>2.0</v>
      </c>
      <c r="J44" s="93" t="str">
        <f t="shared" si="1"/>
        <v>Att</v>
      </c>
      <c r="K44" s="94" t="str">
        <f t="shared" si="2"/>
        <v>Att</v>
      </c>
    </row>
    <row r="45">
      <c r="A45" s="78">
        <v>2.22210005101077E14</v>
      </c>
      <c r="B45" s="54" t="s">
        <v>101</v>
      </c>
      <c r="C45" s="92">
        <v>0.85710000214275</v>
      </c>
      <c r="D45" s="92">
        <v>0.6666333349999167</v>
      </c>
      <c r="E45" s="92">
        <v>0.3690379537678775</v>
      </c>
      <c r="F45" s="92">
        <v>0.5270220416833895</v>
      </c>
      <c r="G45" s="92">
        <v>0.2426456314962853</v>
      </c>
      <c r="H45" s="46">
        <v>5.0</v>
      </c>
      <c r="I45" s="46">
        <v>2.0</v>
      </c>
      <c r="J45" s="93" t="str">
        <f t="shared" si="1"/>
        <v>Att</v>
      </c>
      <c r="K45" s="94" t="str">
        <f t="shared" si="2"/>
        <v>Att</v>
      </c>
    </row>
    <row r="46">
      <c r="A46" s="78">
        <v>2.22210005101078E14</v>
      </c>
      <c r="B46" s="54" t="s">
        <v>102</v>
      </c>
      <c r="C46" s="92">
        <v>1.0</v>
      </c>
      <c r="D46" s="92">
        <v>0.9999500024998751</v>
      </c>
      <c r="E46" s="92">
        <v>0.6904581070495772</v>
      </c>
      <c r="F46" s="92">
        <v>0.5270220416833895</v>
      </c>
      <c r="G46" s="92">
        <v>0.5514673443097393</v>
      </c>
      <c r="H46" s="46">
        <v>8.0</v>
      </c>
      <c r="I46" s="46">
        <v>2.0</v>
      </c>
      <c r="J46" s="93" t="str">
        <f t="shared" si="1"/>
        <v>Att</v>
      </c>
      <c r="K46" s="94" t="str">
        <f t="shared" si="2"/>
        <v>Att</v>
      </c>
    </row>
    <row r="47">
      <c r="A47" s="78">
        <v>2.2221000510108E14</v>
      </c>
      <c r="B47" s="54" t="s">
        <v>103</v>
      </c>
      <c r="C47" s="92">
        <v>0.0</v>
      </c>
      <c r="D47" s="92">
        <v>1.0</v>
      </c>
      <c r="E47" s="92">
        <v>0.5595091557125884</v>
      </c>
      <c r="F47" s="92">
        <v>0.40540157052568426</v>
      </c>
      <c r="G47" s="92">
        <v>0.6397021193992976</v>
      </c>
      <c r="H47" s="46">
        <v>5.0</v>
      </c>
      <c r="I47" s="46">
        <v>2.0</v>
      </c>
      <c r="J47" s="93" t="str">
        <f t="shared" si="1"/>
        <v>Att</v>
      </c>
      <c r="K47" s="94" t="str">
        <f t="shared" si="2"/>
        <v>Att</v>
      </c>
    </row>
    <row r="48">
      <c r="A48" s="95"/>
      <c r="B48" s="96" t="s">
        <v>104</v>
      </c>
      <c r="C48" s="97">
        <v>41.0</v>
      </c>
      <c r="D48" s="97">
        <v>41.0</v>
      </c>
      <c r="E48" s="97">
        <v>41.0</v>
      </c>
      <c r="F48" s="97">
        <v>41.0</v>
      </c>
      <c r="G48" s="97">
        <v>41.0</v>
      </c>
      <c r="H48" s="46"/>
      <c r="I48" s="46"/>
    </row>
    <row r="49">
      <c r="A49" s="95"/>
      <c r="B49" s="96" t="s">
        <v>105</v>
      </c>
      <c r="C49" s="97">
        <v>27.0</v>
      </c>
      <c r="D49" s="97">
        <v>33.0</v>
      </c>
      <c r="E49" s="97">
        <v>30.0</v>
      </c>
      <c r="F49" s="97">
        <v>29.0</v>
      </c>
      <c r="G49" s="97">
        <v>20.0</v>
      </c>
      <c r="H49" s="46"/>
      <c r="I49" s="46"/>
    </row>
    <row r="50">
      <c r="A50" s="95"/>
      <c r="B50" s="96" t="s">
        <v>106</v>
      </c>
      <c r="C50" s="92">
        <v>0.6585365853658537</v>
      </c>
      <c r="D50" s="92">
        <v>0.8048780487804879</v>
      </c>
      <c r="E50" s="92">
        <v>0.7317073170731707</v>
      </c>
      <c r="F50" s="92">
        <v>0.7073170731707317</v>
      </c>
      <c r="G50" s="92">
        <v>0.4878048780487805</v>
      </c>
      <c r="H50" s="46"/>
      <c r="I50" s="46"/>
    </row>
    <row r="52">
      <c r="H52" s="98" t="s">
        <v>109</v>
      </c>
      <c r="I52" s="4"/>
      <c r="J52" s="99">
        <v>41.0</v>
      </c>
      <c r="K52" s="100">
        <v>41.0</v>
      </c>
    </row>
    <row r="53">
      <c r="H53" s="101" t="s">
        <v>110</v>
      </c>
      <c r="I53" s="40"/>
      <c r="J53" s="102">
        <f t="shared" ref="J53:K53" si="3">COUNTIF(J3:J47, "Att")</f>
        <v>20</v>
      </c>
      <c r="K53" s="103">
        <f t="shared" si="3"/>
        <v>26</v>
      </c>
    </row>
    <row r="54">
      <c r="H54" s="101" t="s">
        <v>111</v>
      </c>
      <c r="I54" s="40"/>
      <c r="J54" s="104">
        <f>COUNTIF(J3:J47, "Weak")</f>
        <v>12</v>
      </c>
      <c r="K54" s="103">
        <f>COUNTIF(J3:J47, "Weak")</f>
        <v>12</v>
      </c>
    </row>
    <row r="55">
      <c r="H55" s="101" t="s">
        <v>112</v>
      </c>
      <c r="I55" s="40"/>
      <c r="J55" s="105">
        <f t="shared" ref="J55:K55" si="4">(J53/J52)</f>
        <v>0.487804878</v>
      </c>
      <c r="K55" s="106">
        <f t="shared" si="4"/>
        <v>0.6341463415</v>
      </c>
    </row>
    <row r="56">
      <c r="H56" s="101" t="s">
        <v>113</v>
      </c>
      <c r="I56" s="40"/>
      <c r="J56" s="105">
        <f t="shared" ref="J56:K56" si="5">(J54/J52)</f>
        <v>0.2926829268</v>
      </c>
      <c r="K56" s="106">
        <f t="shared" si="5"/>
        <v>0.2926829268</v>
      </c>
    </row>
    <row r="57">
      <c r="H57" s="101" t="s">
        <v>114</v>
      </c>
      <c r="I57" s="40"/>
      <c r="J57" s="105">
        <f t="shared" ref="J57:K57" si="6">1-(J55+J56)</f>
        <v>0.2195121951</v>
      </c>
      <c r="K57" s="106">
        <f t="shared" si="6"/>
        <v>0.07317073171</v>
      </c>
    </row>
  </sheetData>
  <mergeCells count="12">
    <mergeCell ref="H53:I53"/>
    <mergeCell ref="H54:I54"/>
    <mergeCell ref="H55:I55"/>
    <mergeCell ref="H56:I56"/>
    <mergeCell ref="H57:I57"/>
    <mergeCell ref="A2:I2"/>
    <mergeCell ref="A3:A6"/>
    <mergeCell ref="B3:B6"/>
    <mergeCell ref="C3:G4"/>
    <mergeCell ref="H3:I4"/>
    <mergeCell ref="J3:K4"/>
    <mergeCell ref="H52:I5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2022-05-29T15:06:08Z</dcterms:created>
  <dc:creator>Personal</dc:creator>
</cp:coreProperties>
</file>