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S-Spring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3cOVd6Dz6JHDpTZ0va+3ItItG9mrXMvRlFKf9HHHQ8I="/>
    </ext>
  </extLst>
</workbook>
</file>

<file path=xl/sharedStrings.xml><?xml version="1.0" encoding="utf-8"?>
<sst xmlns="http://schemas.openxmlformats.org/spreadsheetml/2006/main" count="463" uniqueCount="143">
  <si>
    <t>Course Code</t>
  </si>
  <si>
    <t>CSE 103</t>
  </si>
  <si>
    <t xml:space="preserve">        CO-Question Matrix</t>
  </si>
  <si>
    <t>Mapping of Course Outcomes to Program Outcomes</t>
  </si>
  <si>
    <t>Course Title</t>
  </si>
  <si>
    <t>Decreate Mathemetics</t>
  </si>
  <si>
    <t>CT</t>
  </si>
  <si>
    <t>Assign
ment</t>
  </si>
  <si>
    <t>MT</t>
  </si>
  <si>
    <t>Final</t>
  </si>
  <si>
    <t>Total</t>
  </si>
  <si>
    <t>%</t>
  </si>
  <si>
    <t>Final 
Weighted</t>
  </si>
  <si>
    <t>Discrete Mathematics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</si>
  <si>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</si>
  <si>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</si>
  <si>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</si>
  <si>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</si>
  <si>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</si>
  <si>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</si>
  <si>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</si>
  <si>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</si>
  <si>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</si>
  <si>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</si>
  <si>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</si>
  <si>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</si>
  <si>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</si>
  <si>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</si>
  <si>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</si>
  <si>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</si>
  <si>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</si>
  <si>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</si>
  <si>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</si>
  <si>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</si>
  <si>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</si>
  <si>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</si>
  <si>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</si>
  <si>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</si>
  <si>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</si>
  <si>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</si>
  <si>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</si>
  <si>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</si>
  <si>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</si>
  <si>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</si>
  <si>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</si>
  <si>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</si>
  <si>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</si>
  <si>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</si>
  <si>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</si>
  <si>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</si>
  <si>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</si>
  <si>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</si>
  <si>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</si>
  <si>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</si>
  <si>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</si>
  <si>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</si>
  <si>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</si>
  <si>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</si>
  <si>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</si>
  <si>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</si>
  <si>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</si>
  <si>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</si>
  <si>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NAILA ZAHIR &lt;R&gt;</t>
  </si>
  <si>
    <t>R</t>
  </si>
  <si>
    <t>Tahsina Tanvin &lt;R&gt;</t>
  </si>
  <si>
    <t>Aysha Siddika Marua &lt;R&gt;</t>
  </si>
  <si>
    <t>Pranta Nath &lt;R&gt;</t>
  </si>
  <si>
    <t>Durjoy Das &lt;R&gt;</t>
  </si>
  <si>
    <t>Orni Banik &lt;R&gt;</t>
  </si>
  <si>
    <t>Moumita Nag &lt;R&gt;</t>
  </si>
  <si>
    <t>Ram Prashad Das Kanto &lt;R&gt;</t>
  </si>
  <si>
    <t>Israt Jahan Shible &lt;R&gt;</t>
  </si>
  <si>
    <t>Akkhar Barua &lt;R&gt;</t>
  </si>
  <si>
    <t>MD. Tohidul Alam</t>
  </si>
  <si>
    <t>Bibi Kulsum Mukta</t>
  </si>
  <si>
    <t>Niloy Dhar</t>
  </si>
  <si>
    <t>Abdullah Al Araf</t>
  </si>
  <si>
    <t>Samir Murad</t>
  </si>
  <si>
    <t>Md. Raisul Islam Chy Nihad</t>
  </si>
  <si>
    <t>Md. Kamal</t>
  </si>
  <si>
    <t>Niharika Mallick</t>
  </si>
  <si>
    <t>Md. Arman Siddique</t>
  </si>
  <si>
    <t>Md. Iqbal</t>
  </si>
  <si>
    <t>Sharmin Akter Ripa</t>
  </si>
  <si>
    <t>Umme Homira</t>
  </si>
  <si>
    <t>Trisha Datta</t>
  </si>
  <si>
    <t>Md. Ataul Karim</t>
  </si>
  <si>
    <t>Farhan Iqbal Chowdhury</t>
  </si>
  <si>
    <t>SANJOY SENGUPTA</t>
  </si>
  <si>
    <t>Mashuqa Anjum Hoque</t>
  </si>
  <si>
    <t>Shuvra Roy</t>
  </si>
  <si>
    <t>Sumaiya Khanam</t>
  </si>
  <si>
    <t>RIMPY PAUL</t>
  </si>
  <si>
    <t>Abdullah Bin Nawaz</t>
  </si>
  <si>
    <t>Ashi Datta</t>
  </si>
  <si>
    <t>Arnab Shikder</t>
  </si>
  <si>
    <t>Mohammod Hamed Hasan</t>
  </si>
  <si>
    <t>SOBUJ GUPTA</t>
  </si>
  <si>
    <t>BIBI HAZARATUN NESA</t>
  </si>
  <si>
    <t>SAYED HOSSAIN</t>
  </si>
  <si>
    <t>SHARIKA ALI SUHI</t>
  </si>
  <si>
    <t>Asad Ullah Khan</t>
  </si>
  <si>
    <t>SYED IRFAN SHABAB</t>
  </si>
  <si>
    <t>BISHWAJIT CHAKRABORTY</t>
  </si>
  <si>
    <t>MD TAWSID UDDIN CHOWDHURY</t>
  </si>
  <si>
    <t>SOUMEN BISWAS</t>
  </si>
  <si>
    <t>FHARIA ELIAS CHOWDHURY</t>
  </si>
  <si>
    <t>SHEIKH MD. MAHAMUDUL HASAN</t>
  </si>
  <si>
    <t>ARNOB CHAKRABORTY</t>
  </si>
  <si>
    <t>MEHEDI IQBAL EMON</t>
  </si>
  <si>
    <t>PROTTOY DHAR ABIR</t>
  </si>
  <si>
    <t>MOHAMMAD HAFIZUR RAHMAN SAKIB</t>
  </si>
  <si>
    <t>BRISTY DEB</t>
  </si>
  <si>
    <t>PRIYANTU DAS ANTU</t>
  </si>
  <si>
    <t>Mohammad Asmual Hoque Yousha</t>
  </si>
  <si>
    <t>SHIFAT-E-NOOR CHOWDHURY</t>
  </si>
  <si>
    <t>MOHAMMAD OHIDUL ALAM</t>
  </si>
  <si>
    <t>RIYA SAHA</t>
  </si>
  <si>
    <t>UMME SHAHNUMA MEHERUN</t>
  </si>
  <si>
    <t>MD. RAIHAN SIKDER</t>
  </si>
  <si>
    <t>MD. MOSTAFA KAMAL ANNA</t>
  </si>
  <si>
    <t>MAHBUB MORSHED</t>
  </si>
  <si>
    <t>JERIN AKTER KUMA</t>
  </si>
  <si>
    <t>TANJILUL ISLAM</t>
  </si>
  <si>
    <t>SIRAZUM MUNIRA</t>
  </si>
  <si>
    <t>SHADEAN MONTASIR RAFI</t>
  </si>
  <si>
    <t>JANNATUL MAWA</t>
  </si>
  <si>
    <t>UTSHA BARUA</t>
  </si>
  <si>
    <t>KANIZ FATEMA KEYA</t>
  </si>
  <si>
    <t>SAIFUL ISLAM RANA</t>
  </si>
  <si>
    <t>IKRAMUL HUQ</t>
  </si>
  <si>
    <t># Students Attempted CO</t>
  </si>
  <si>
    <t># Students Achieved CO</t>
  </si>
  <si>
    <t>% Students Achieved CO</t>
  </si>
  <si>
    <t>CSE 103 - Discrete Mathematics, Sec- C</t>
  </si>
  <si>
    <t>PO Attainment</t>
  </si>
  <si>
    <t>PO Attainment (%)</t>
  </si>
  <si>
    <t>No of Attempted Students</t>
  </si>
  <si>
    <t>No of Students Attained PO</t>
  </si>
  <si>
    <t>No of Students Weak Attained PO</t>
  </si>
  <si>
    <t>% Students Attained PO</t>
  </si>
  <si>
    <t>% Students Weak Attained PO</t>
  </si>
  <si>
    <t>% Not Attained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</si>
</sst>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000"/>
  </numFmts>
  <fonts count="10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Times New Roman"/>
    </font>
    <font>
      <b/>
      <i/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Times New Roman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9" xfId="0" applyFont="1" applyNumberFormat="1"/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4" fillId="0" fontId="1" numFmtId="9" xfId="0" applyAlignment="1" applyBorder="1" applyFont="1" applyNumberFormat="1">
      <alignment horizontal="center" vertical="center"/>
    </xf>
    <xf borderId="4" fillId="0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1" numFmtId="9" xfId="0" applyAlignment="1" applyFont="1" applyNumberFormat="1">
      <alignment horizontal="left"/>
    </xf>
    <xf borderId="4" fillId="0" fontId="1" numFmtId="9" xfId="0" applyBorder="1" applyFont="1" applyNumberFormat="1"/>
    <xf borderId="5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3" numFmtId="9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3" numFmtId="9" xfId="0" applyAlignment="1" applyFont="1" applyNumberForma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0" fontId="1" numFmtId="49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4" fillId="0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vertical="center"/>
    </xf>
    <xf borderId="13" fillId="0" fontId="2" numFmtId="0" xfId="0" applyBorder="1" applyFont="1"/>
    <xf borderId="4" fillId="0" fontId="4" numFmtId="0" xfId="0" applyAlignment="1" applyBorder="1" applyFont="1">
      <alignment horizontal="center"/>
    </xf>
    <xf borderId="4" fillId="2" fontId="6" numFmtId="0" xfId="0" applyAlignment="1" applyBorder="1" applyFill="1" applyFont="1">
      <alignment horizontal="center" vertical="center"/>
    </xf>
    <xf borderId="4" fillId="2" fontId="6" numFmtId="0" xfId="0" applyAlignment="1" applyBorder="1" applyFont="1">
      <alignment horizontal="center"/>
    </xf>
    <xf borderId="4" fillId="2" fontId="1" numFmtId="1" xfId="0" applyAlignment="1" applyBorder="1" applyFont="1" applyNumberFormat="1">
      <alignment horizontal="center" vertical="center"/>
    </xf>
    <xf borderId="14" fillId="2" fontId="1" numFmtId="2" xfId="0" applyAlignment="1" applyBorder="1" applyFont="1" applyNumberFormat="1">
      <alignment horizontal="center" vertical="center"/>
    </xf>
    <xf borderId="4" fillId="2" fontId="1" numFmtId="1" xfId="0" applyAlignment="1" applyBorder="1" applyFont="1" applyNumberFormat="1">
      <alignment horizontal="center" readingOrder="0" vertical="center"/>
    </xf>
    <xf borderId="4" fillId="2" fontId="4" numFmtId="1" xfId="0" applyAlignment="1" applyBorder="1" applyFont="1" applyNumberFormat="1">
      <alignment horizontal="center"/>
    </xf>
    <xf borderId="4" fillId="0" fontId="1" numFmtId="1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shrinkToFit="0" wrapText="1"/>
    </xf>
    <xf borderId="15" fillId="2" fontId="6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15" fillId="3" fontId="1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1" numFmtId="2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6" fontId="1" numFmtId="0" xfId="0" applyAlignment="1" applyBorder="1" applyFill="1" applyFont="1">
      <alignment horizontal="center" vertical="center"/>
    </xf>
    <xf borderId="4" fillId="5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7" fontId="7" numFmtId="0" xfId="0" applyAlignment="1" applyBorder="1" applyFill="1" applyFont="1">
      <alignment horizontal="center"/>
    </xf>
    <xf borderId="4" fillId="6" fontId="1" numFmtId="0" xfId="0" applyAlignment="1" applyBorder="1" applyFont="1">
      <alignment horizontal="center"/>
    </xf>
    <xf borderId="4" fillId="7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vertical="center"/>
    </xf>
    <xf borderId="0" fillId="0" fontId="1" numFmtId="1" xfId="0" applyFont="1" applyNumberFormat="1"/>
    <xf borderId="6" fillId="0" fontId="1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vertical="center"/>
    </xf>
    <xf borderId="4" fillId="6" fontId="1" numFmtId="0" xfId="0" applyBorder="1" applyFont="1"/>
    <xf borderId="4" fillId="6" fontId="1" numFmtId="9" xfId="0" applyBorder="1" applyFont="1" applyNumberFormat="1"/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14" fillId="5" fontId="1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/>
    </xf>
    <xf borderId="14" fillId="6" fontId="1" numFmtId="0" xfId="0" applyAlignment="1" applyBorder="1" applyFont="1">
      <alignment horizontal="center"/>
    </xf>
    <xf borderId="14" fillId="6" fontId="1" numFmtId="9" xfId="0" applyBorder="1" applyFont="1" applyNumberFormat="1"/>
    <xf borderId="0" fillId="0" fontId="1" numFmtId="2" xfId="0" applyAlignment="1" applyFont="1" applyNumberFormat="1">
      <alignment horizontal="center" vertical="center"/>
    </xf>
    <xf borderId="1" fillId="0" fontId="1" numFmtId="9" xfId="0" applyAlignment="1" applyBorder="1" applyFont="1" applyNumberFormat="1">
      <alignment horizontal="left"/>
    </xf>
    <xf borderId="1" fillId="0" fontId="8" numFmtId="0" xfId="0" applyAlignment="1" applyBorder="1" applyFont="1">
      <alignment horizontal="center" readingOrder="0" shrinkToFit="0" vertical="center" wrapText="0"/>
    </xf>
    <xf borderId="6" fillId="0" fontId="8" numFmtId="9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49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17" fillId="0" fontId="8" numFmtId="0" xfId="0" applyAlignment="1" applyBorder="1" applyFont="1">
      <alignment horizontal="center" vertical="bottom"/>
    </xf>
    <xf borderId="4" fillId="0" fontId="4" numFmtId="0" xfId="0" applyBorder="1" applyFont="1"/>
    <xf borderId="4" fillId="0" fontId="4" numFmtId="9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4" fillId="0" fontId="5" numFmtId="9" xfId="0" applyBorder="1" applyFont="1" applyNumberFormat="1"/>
    <xf borderId="4" fillId="0" fontId="4" numFmtId="0" xfId="0" applyAlignment="1" applyBorder="1" applyFont="1">
      <alignment horizontal="center"/>
    </xf>
    <xf borderId="1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10" fillId="0" fontId="5" numFmtId="0" xfId="0" applyAlignment="1" applyBorder="1" applyFont="1">
      <alignment vertical="bottom"/>
    </xf>
    <xf borderId="12" fillId="0" fontId="5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right" vertical="bottom"/>
    </xf>
    <xf borderId="12" fillId="0" fontId="9" numFmtId="0" xfId="0" applyAlignment="1" applyBorder="1" applyFont="1">
      <alignment horizontal="right" vertical="bottom"/>
    </xf>
    <xf borderId="12" fillId="0" fontId="5" numFmtId="10" xfId="0" applyAlignment="1" applyBorder="1" applyFont="1" applyNumberFormat="1">
      <alignment horizontal="right" vertical="bottom"/>
    </xf>
    <xf borderId="12" fillId="0" fontId="1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103: Discrete Mathmatics (DM) 
SECTION - C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'DMS-Spring2023'!$AZ$13:$BD$13</c:f>
            </c:strRef>
          </c:cat>
          <c:val>
            <c:numRef>
              <c:f>'DMS-Spring2023'!$AZ$89:$BD$89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86</xdr:row>
      <xdr:rowOff>38100</xdr:rowOff>
    </xdr:from>
    <xdr:ext cx="5067300" cy="3162300"/>
    <xdr:graphicFrame>
      <xdr:nvGraphicFramePr>
        <xdr:cNvPr id="2517583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18.43"/>
    <col customWidth="1" min="2" max="2" width="28.43"/>
    <col customWidth="1" min="3" max="3" width="3.43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43"/>
    <col customWidth="1" min="12" max="12" width="4.43"/>
    <col customWidth="1" min="13" max="14" width="5.14"/>
    <col customWidth="1" min="15" max="15" width="5.86"/>
    <col customWidth="1" min="16" max="16" width="7.0"/>
    <col customWidth="1" min="17" max="17" width="9.29"/>
    <col customWidth="1" min="18" max="18" width="5.29"/>
    <col customWidth="1" min="19" max="19" width="9.43"/>
    <col customWidth="1" min="20" max="20" width="5.14"/>
    <col customWidth="1" min="21" max="29" width="4.43"/>
    <col customWidth="1" min="30" max="38" width="4.71"/>
    <col customWidth="1" min="39" max="41" width="5.86"/>
    <col customWidth="1" min="42" max="42" width="4.43"/>
    <col customWidth="1" min="43" max="43" width="8.86"/>
    <col customWidth="1" min="44" max="45" width="5.29"/>
    <col customWidth="1" min="46" max="47" width="5.43"/>
    <col customWidth="1" min="48" max="49" width="6.14"/>
    <col customWidth="1" min="50" max="50" width="5.86"/>
    <col customWidth="1" min="51" max="51" width="9.71"/>
    <col customWidth="1" min="52" max="52" width="6.29"/>
    <col customWidth="1" min="53" max="53" width="5.71"/>
    <col customWidth="1" min="54" max="54" width="4.86"/>
    <col customWidth="1" min="55" max="55" width="5.43"/>
    <col customWidth="1" min="56" max="56" width="5.71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6" width="5.86"/>
    <col customWidth="1" min="67" max="68" width="4.43"/>
    <col customWidth="1" min="69" max="69" width="11.0"/>
    <col customWidth="1" min="70" max="72" width="8.86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V1" s="1" t="s">
        <v>1</v>
      </c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4</v>
      </c>
      <c r="B2" s="1" t="s">
        <v>5</v>
      </c>
      <c r="I2" s="6"/>
      <c r="J2" s="6" t="s">
        <v>6</v>
      </c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8"/>
      <c r="Q2" s="7" t="s">
        <v>12</v>
      </c>
      <c r="R2" s="6" t="s">
        <v>10</v>
      </c>
      <c r="V2" s="1" t="s">
        <v>13</v>
      </c>
      <c r="AC2" s="9"/>
      <c r="AD2" s="10" t="s">
        <v>14</v>
      </c>
      <c r="AE2" s="10" t="s">
        <v>15</v>
      </c>
      <c r="AF2" s="10" t="s">
        <v>16</v>
      </c>
      <c r="AG2" s="10" t="s">
        <v>17</v>
      </c>
      <c r="AH2" s="11" t="s">
        <v>18</v>
      </c>
      <c r="AI2" s="11" t="s">
        <v>19</v>
      </c>
      <c r="AJ2" s="11" t="s">
        <v>20</v>
      </c>
      <c r="AK2" s="10" t="s">
        <v>21</v>
      </c>
      <c r="AL2" s="10" t="s">
        <v>22</v>
      </c>
      <c r="AM2" s="10" t="s">
        <v>23</v>
      </c>
      <c r="AN2" s="10" t="s">
        <v>24</v>
      </c>
      <c r="AO2" s="10" t="s">
        <v>25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26</v>
      </c>
      <c r="B3" s="1" t="s">
        <v>27</v>
      </c>
      <c r="I3" s="6" t="s">
        <v>28</v>
      </c>
      <c r="J3" s="6"/>
      <c r="K3" s="6"/>
      <c r="L3" s="6"/>
      <c r="M3" s="6">
        <f t="shared" ref="M3:M7" si="1">SUMIF($S$14:$AP$14,$I3,$S$15:$AP$15)</f>
        <v>7</v>
      </c>
      <c r="N3" s="6">
        <f t="shared" ref="N3:N7" si="2">SUM(J3:M3)</f>
        <v>7</v>
      </c>
      <c r="O3" s="12">
        <f>N3/N8</f>
        <v>0.05833333333</v>
      </c>
      <c r="P3" s="8"/>
      <c r="Q3" s="13">
        <f t="shared" ref="Q3:Q7" si="3">(M3*66.67)/100</f>
        <v>4.6669</v>
      </c>
      <c r="R3" s="13">
        <f t="shared" ref="R3:R7" si="4">(J3+K3+L3+Q3)</f>
        <v>4.6669</v>
      </c>
      <c r="V3" s="1" t="s">
        <v>27</v>
      </c>
      <c r="AC3" s="9" t="s">
        <v>28</v>
      </c>
      <c r="AD3" s="9" t="s">
        <v>29</v>
      </c>
      <c r="AE3" s="9"/>
      <c r="AF3" s="9"/>
      <c r="AG3" s="10"/>
      <c r="AH3" s="11"/>
      <c r="AI3" s="11"/>
      <c r="AJ3" s="11"/>
      <c r="AK3" s="10"/>
      <c r="AL3" s="10"/>
      <c r="AM3" s="10"/>
      <c r="AN3" s="10"/>
      <c r="AO3" s="10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30</v>
      </c>
      <c r="B4" s="1" t="s">
        <v>31</v>
      </c>
      <c r="C4" s="14"/>
      <c r="I4" s="6" t="s">
        <v>32</v>
      </c>
      <c r="J4" s="6"/>
      <c r="K4" s="6"/>
      <c r="L4" s="6"/>
      <c r="M4" s="6">
        <f t="shared" si="1"/>
        <v>9</v>
      </c>
      <c r="N4" s="6">
        <f t="shared" si="2"/>
        <v>9</v>
      </c>
      <c r="O4" s="12">
        <f>N4/N8</f>
        <v>0.075</v>
      </c>
      <c r="P4" s="8"/>
      <c r="Q4" s="13">
        <f t="shared" si="3"/>
        <v>6.0003</v>
      </c>
      <c r="R4" s="13">
        <f t="shared" si="4"/>
        <v>6.0003</v>
      </c>
      <c r="V4" s="1" t="s">
        <v>31</v>
      </c>
      <c r="AC4" s="9" t="s">
        <v>32</v>
      </c>
      <c r="AD4" s="9"/>
      <c r="AE4" s="9" t="s">
        <v>29</v>
      </c>
      <c r="AF4" s="9"/>
      <c r="AG4" s="10"/>
      <c r="AH4" s="11"/>
      <c r="AI4" s="11"/>
      <c r="AJ4" s="11"/>
      <c r="AK4" s="10"/>
      <c r="AL4" s="10"/>
      <c r="AM4" s="10"/>
      <c r="AN4" s="10"/>
      <c r="AO4" s="10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33</v>
      </c>
      <c r="B5" s="14">
        <v>68.0</v>
      </c>
      <c r="C5" s="15"/>
      <c r="I5" s="6" t="s">
        <v>34</v>
      </c>
      <c r="J5" s="6">
        <v>20.0</v>
      </c>
      <c r="K5" s="6"/>
      <c r="L5" s="6"/>
      <c r="M5" s="6">
        <f t="shared" si="1"/>
        <v>33</v>
      </c>
      <c r="N5" s="6">
        <f t="shared" si="2"/>
        <v>53</v>
      </c>
      <c r="O5" s="12">
        <f>N5/N8</f>
        <v>0.4416666667</v>
      </c>
      <c r="P5" s="8"/>
      <c r="Q5" s="13">
        <f t="shared" si="3"/>
        <v>22.0011</v>
      </c>
      <c r="R5" s="13">
        <f t="shared" si="4"/>
        <v>42.0011</v>
      </c>
      <c r="AC5" s="9" t="s">
        <v>34</v>
      </c>
      <c r="AD5" s="9" t="s">
        <v>29</v>
      </c>
      <c r="AE5" s="9"/>
      <c r="AF5" s="9"/>
      <c r="AG5" s="10"/>
      <c r="AH5" s="11"/>
      <c r="AI5" s="11"/>
      <c r="AJ5" s="11"/>
      <c r="AK5" s="10"/>
      <c r="AL5" s="10"/>
      <c r="AM5" s="10"/>
      <c r="AN5" s="10"/>
      <c r="AO5" s="10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B6" s="15"/>
      <c r="C6" s="15"/>
      <c r="I6" s="6" t="s">
        <v>35</v>
      </c>
      <c r="J6" s="6">
        <v>10.0</v>
      </c>
      <c r="K6" s="6">
        <v>10.0</v>
      </c>
      <c r="L6" s="6"/>
      <c r="M6" s="6">
        <f t="shared" si="1"/>
        <v>7</v>
      </c>
      <c r="N6" s="6">
        <f t="shared" si="2"/>
        <v>27</v>
      </c>
      <c r="O6" s="12">
        <f>N6/N8</f>
        <v>0.225</v>
      </c>
      <c r="P6" s="8"/>
      <c r="Q6" s="13">
        <f t="shared" si="3"/>
        <v>4.6669</v>
      </c>
      <c r="R6" s="13">
        <f t="shared" si="4"/>
        <v>24.6669</v>
      </c>
      <c r="AC6" s="9" t="s">
        <v>35</v>
      </c>
      <c r="AD6" s="9" t="s">
        <v>29</v>
      </c>
      <c r="AE6" s="9"/>
      <c r="AF6" s="9"/>
      <c r="AG6" s="10"/>
      <c r="AH6" s="11"/>
      <c r="AI6" s="11"/>
      <c r="AJ6" s="11"/>
      <c r="AK6" s="10"/>
      <c r="AL6" s="10"/>
      <c r="AM6" s="10"/>
      <c r="AN6" s="10"/>
      <c r="AO6" s="10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B7" s="15"/>
      <c r="C7" s="15"/>
      <c r="I7" s="6" t="s">
        <v>36</v>
      </c>
      <c r="J7" s="6"/>
      <c r="K7" s="6"/>
      <c r="L7" s="6">
        <v>20.0</v>
      </c>
      <c r="M7" s="6">
        <f t="shared" si="1"/>
        <v>4</v>
      </c>
      <c r="N7" s="6">
        <f t="shared" si="2"/>
        <v>24</v>
      </c>
      <c r="O7" s="12">
        <f>N7/N8</f>
        <v>0.2</v>
      </c>
      <c r="P7" s="8"/>
      <c r="Q7" s="13">
        <f t="shared" si="3"/>
        <v>2.6668</v>
      </c>
      <c r="R7" s="13">
        <f t="shared" si="4"/>
        <v>22.6668</v>
      </c>
      <c r="AC7" s="16" t="s">
        <v>36</v>
      </c>
      <c r="AD7" s="9" t="s">
        <v>29</v>
      </c>
      <c r="AE7" s="9"/>
      <c r="AF7" s="9"/>
      <c r="AG7" s="10"/>
      <c r="AH7" s="11"/>
      <c r="AI7" s="11"/>
      <c r="AJ7" s="11"/>
      <c r="AK7" s="10"/>
      <c r="AL7" s="10"/>
      <c r="AM7" s="10"/>
      <c r="AN7" s="10"/>
      <c r="AO7" s="10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I8" s="6"/>
      <c r="J8" s="6"/>
      <c r="K8" s="6"/>
      <c r="L8" s="6"/>
      <c r="M8" s="6"/>
      <c r="N8" s="6">
        <f t="shared" ref="N8:O8" si="5">SUM(N3:N7)</f>
        <v>120</v>
      </c>
      <c r="O8" s="12">
        <f t="shared" si="5"/>
        <v>1</v>
      </c>
      <c r="P8" s="8"/>
      <c r="Q8" s="6"/>
      <c r="R8" s="9"/>
      <c r="AC8" s="5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D9" s="5"/>
      <c r="AE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17" t="s">
        <v>37</v>
      </c>
      <c r="B11" s="17" t="s">
        <v>38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H11" s="18" t="s">
        <v>44</v>
      </c>
      <c r="I11" s="19" t="s">
        <v>45</v>
      </c>
      <c r="J11" s="3"/>
      <c r="K11" s="3"/>
      <c r="L11" s="3"/>
      <c r="M11" s="3"/>
      <c r="N11" s="3"/>
      <c r="O11" s="3"/>
      <c r="P11" s="3"/>
      <c r="Q11" s="3"/>
      <c r="R11" s="4"/>
      <c r="S11" s="20" t="s">
        <v>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21" t="s">
        <v>10</v>
      </c>
      <c r="AS11" s="22"/>
      <c r="AT11" s="23" t="s">
        <v>46</v>
      </c>
      <c r="AU11" s="24"/>
      <c r="AV11" s="24"/>
      <c r="AW11" s="24"/>
      <c r="AX11" s="25"/>
      <c r="AY11" s="5"/>
      <c r="AZ11" s="23" t="s">
        <v>46</v>
      </c>
      <c r="BA11" s="24"/>
      <c r="BB11" s="24"/>
      <c r="BC11" s="24"/>
      <c r="BD11" s="25"/>
      <c r="BE11" s="26"/>
      <c r="BF11" s="23" t="s">
        <v>46</v>
      </c>
      <c r="BG11" s="24"/>
      <c r="BH11" s="24"/>
      <c r="BI11" s="24"/>
      <c r="BJ11" s="25"/>
      <c r="BK11" s="26"/>
      <c r="BL11" s="23" t="s">
        <v>46</v>
      </c>
      <c r="BM11" s="24"/>
      <c r="BN11" s="24"/>
      <c r="BO11" s="24"/>
      <c r="BP11" s="25"/>
      <c r="BQ11" s="5"/>
    </row>
    <row r="12" ht="14.25" customHeight="1">
      <c r="A12" s="27"/>
      <c r="B12" s="27"/>
      <c r="C12" s="6"/>
      <c r="D12" s="9"/>
      <c r="E12" s="9"/>
      <c r="F12" s="9"/>
      <c r="G12" s="9"/>
      <c r="H12" s="9"/>
      <c r="I12" s="19" t="s">
        <v>47</v>
      </c>
      <c r="J12" s="3"/>
      <c r="K12" s="4"/>
      <c r="L12" s="19" t="s">
        <v>48</v>
      </c>
      <c r="M12" s="3"/>
      <c r="N12" s="4"/>
      <c r="O12" s="28" t="s">
        <v>49</v>
      </c>
      <c r="P12" s="24"/>
      <c r="Q12" s="25"/>
      <c r="R12" s="29" t="s">
        <v>50</v>
      </c>
      <c r="S12" s="20" t="s">
        <v>47</v>
      </c>
      <c r="T12" s="3"/>
      <c r="U12" s="3"/>
      <c r="V12" s="4"/>
      <c r="W12" s="20" t="s">
        <v>48</v>
      </c>
      <c r="X12" s="3"/>
      <c r="Y12" s="3"/>
      <c r="Z12" s="4"/>
      <c r="AA12" s="20" t="s">
        <v>49</v>
      </c>
      <c r="AB12" s="3"/>
      <c r="AC12" s="3"/>
      <c r="AD12" s="4"/>
      <c r="AE12" s="20" t="s">
        <v>51</v>
      </c>
      <c r="AF12" s="3"/>
      <c r="AG12" s="3"/>
      <c r="AH12" s="4"/>
      <c r="AI12" s="20" t="s">
        <v>52</v>
      </c>
      <c r="AJ12" s="3"/>
      <c r="AK12" s="3"/>
      <c r="AL12" s="4"/>
      <c r="AM12" s="20" t="s">
        <v>53</v>
      </c>
      <c r="AN12" s="3"/>
      <c r="AO12" s="3"/>
      <c r="AP12" s="4"/>
      <c r="AQ12" s="21" t="s">
        <v>54</v>
      </c>
      <c r="AR12" s="27"/>
      <c r="AS12" s="22"/>
      <c r="AT12" s="30"/>
      <c r="AU12" s="31"/>
      <c r="AV12" s="31"/>
      <c r="AW12" s="31"/>
      <c r="AX12" s="32"/>
      <c r="AY12" s="5"/>
      <c r="AZ12" s="30"/>
      <c r="BA12" s="31"/>
      <c r="BB12" s="31"/>
      <c r="BC12" s="31"/>
      <c r="BD12" s="32"/>
      <c r="BE12" s="26"/>
      <c r="BF12" s="30"/>
      <c r="BG12" s="31"/>
      <c r="BH12" s="31"/>
      <c r="BI12" s="31"/>
      <c r="BJ12" s="32"/>
      <c r="BK12" s="26"/>
      <c r="BL12" s="30"/>
      <c r="BM12" s="31"/>
      <c r="BN12" s="31"/>
      <c r="BO12" s="31"/>
      <c r="BP12" s="32"/>
      <c r="BQ12" s="5"/>
    </row>
    <row r="13">
      <c r="A13" s="27"/>
      <c r="B13" s="27"/>
      <c r="C13" s="6"/>
      <c r="D13" s="9"/>
      <c r="E13" s="9"/>
      <c r="F13" s="9"/>
      <c r="G13" s="9"/>
      <c r="H13" s="9"/>
      <c r="I13" s="10" t="s">
        <v>55</v>
      </c>
      <c r="J13" s="10" t="s">
        <v>56</v>
      </c>
      <c r="K13" s="10" t="s">
        <v>57</v>
      </c>
      <c r="L13" s="10" t="s">
        <v>55</v>
      </c>
      <c r="M13" s="10" t="s">
        <v>56</v>
      </c>
      <c r="N13" s="10" t="s">
        <v>57</v>
      </c>
      <c r="O13" s="10" t="s">
        <v>55</v>
      </c>
      <c r="P13" s="10" t="s">
        <v>56</v>
      </c>
      <c r="Q13" s="10" t="s">
        <v>57</v>
      </c>
      <c r="R13" s="27"/>
      <c r="S13" s="6" t="s">
        <v>55</v>
      </c>
      <c r="T13" s="6" t="s">
        <v>56</v>
      </c>
      <c r="U13" s="6" t="s">
        <v>57</v>
      </c>
      <c r="V13" s="6" t="s">
        <v>58</v>
      </c>
      <c r="W13" s="6" t="s">
        <v>55</v>
      </c>
      <c r="X13" s="6" t="s">
        <v>56</v>
      </c>
      <c r="Y13" s="6" t="s">
        <v>57</v>
      </c>
      <c r="Z13" s="6" t="s">
        <v>58</v>
      </c>
      <c r="AA13" s="6" t="s">
        <v>55</v>
      </c>
      <c r="AB13" s="6" t="s">
        <v>56</v>
      </c>
      <c r="AC13" s="6" t="s">
        <v>57</v>
      </c>
      <c r="AD13" s="6" t="s">
        <v>58</v>
      </c>
      <c r="AE13" s="6" t="s">
        <v>55</v>
      </c>
      <c r="AF13" s="6" t="s">
        <v>56</v>
      </c>
      <c r="AG13" s="6" t="s">
        <v>57</v>
      </c>
      <c r="AH13" s="6" t="s">
        <v>58</v>
      </c>
      <c r="AI13" s="6" t="s">
        <v>55</v>
      </c>
      <c r="AJ13" s="6" t="s">
        <v>56</v>
      </c>
      <c r="AK13" s="6" t="s">
        <v>57</v>
      </c>
      <c r="AL13" s="6" t="s">
        <v>58</v>
      </c>
      <c r="AM13" s="6" t="s">
        <v>55</v>
      </c>
      <c r="AN13" s="6" t="s">
        <v>56</v>
      </c>
      <c r="AO13" s="6" t="s">
        <v>57</v>
      </c>
      <c r="AP13" s="6" t="s">
        <v>58</v>
      </c>
      <c r="AQ13" s="27"/>
      <c r="AR13" s="27"/>
      <c r="AS13" s="22"/>
      <c r="AT13" s="33" t="s">
        <v>59</v>
      </c>
      <c r="AU13" s="33" t="s">
        <v>60</v>
      </c>
      <c r="AV13" s="33" t="s">
        <v>61</v>
      </c>
      <c r="AW13" s="33" t="s">
        <v>35</v>
      </c>
      <c r="AX13" s="33" t="s">
        <v>36</v>
      </c>
      <c r="AY13" s="5"/>
      <c r="AZ13" s="33" t="s">
        <v>59</v>
      </c>
      <c r="BA13" s="33" t="s">
        <v>60</v>
      </c>
      <c r="BB13" s="33" t="s">
        <v>61</v>
      </c>
      <c r="BC13" s="33" t="s">
        <v>35</v>
      </c>
      <c r="BD13" s="33" t="s">
        <v>36</v>
      </c>
      <c r="BE13" s="34"/>
      <c r="BF13" s="12" t="s">
        <v>59</v>
      </c>
      <c r="BG13" s="12" t="s">
        <v>32</v>
      </c>
      <c r="BH13" s="12" t="s">
        <v>61</v>
      </c>
      <c r="BI13" s="12" t="s">
        <v>35</v>
      </c>
      <c r="BJ13" s="12" t="s">
        <v>36</v>
      </c>
      <c r="BK13" s="34"/>
      <c r="BL13" s="12" t="s">
        <v>59</v>
      </c>
      <c r="BM13" s="12" t="s">
        <v>32</v>
      </c>
      <c r="BN13" s="12" t="s">
        <v>61</v>
      </c>
      <c r="BO13" s="12" t="s">
        <v>35</v>
      </c>
      <c r="BP13" s="12" t="s">
        <v>36</v>
      </c>
      <c r="BQ13" s="5"/>
      <c r="BR13" s="35" t="s">
        <v>14</v>
      </c>
      <c r="BS13" s="35" t="s">
        <v>15</v>
      </c>
    </row>
    <row r="14">
      <c r="A14" s="27"/>
      <c r="B14" s="27"/>
      <c r="C14" s="6"/>
      <c r="D14" s="36" t="s">
        <v>34</v>
      </c>
      <c r="E14" s="6" t="s">
        <v>35</v>
      </c>
      <c r="F14" s="6" t="s">
        <v>34</v>
      </c>
      <c r="G14" s="6"/>
      <c r="H14" s="6" t="s">
        <v>35</v>
      </c>
      <c r="I14" s="6" t="s">
        <v>36</v>
      </c>
      <c r="J14" s="6" t="s">
        <v>32</v>
      </c>
      <c r="K14" s="6" t="s">
        <v>32</v>
      </c>
      <c r="L14" s="6" t="s">
        <v>28</v>
      </c>
      <c r="M14" s="6" t="s">
        <v>32</v>
      </c>
      <c r="N14" s="6"/>
      <c r="O14" s="6" t="s">
        <v>28</v>
      </c>
      <c r="P14" s="6" t="s">
        <v>32</v>
      </c>
      <c r="Q14" s="6"/>
      <c r="R14" s="37"/>
      <c r="S14" s="6" t="s">
        <v>32</v>
      </c>
      <c r="T14" s="6" t="s">
        <v>36</v>
      </c>
      <c r="V14" s="6"/>
      <c r="W14" s="6" t="s">
        <v>34</v>
      </c>
      <c r="X14" s="10" t="s">
        <v>35</v>
      </c>
      <c r="Y14" s="6"/>
      <c r="Z14" s="6"/>
      <c r="AA14" s="6" t="s">
        <v>32</v>
      </c>
      <c r="AB14" s="6" t="s">
        <v>28</v>
      </c>
      <c r="AC14" s="6" t="s">
        <v>28</v>
      </c>
      <c r="AD14" s="6"/>
      <c r="AE14" s="6" t="s">
        <v>34</v>
      </c>
      <c r="AF14" s="6" t="s">
        <v>34</v>
      </c>
      <c r="AG14" s="10"/>
      <c r="AH14" s="10"/>
      <c r="AI14" s="6" t="s">
        <v>34</v>
      </c>
      <c r="AJ14" s="6" t="s">
        <v>34</v>
      </c>
      <c r="AK14" s="6"/>
      <c r="AL14" s="6"/>
      <c r="AM14" s="6" t="s">
        <v>34</v>
      </c>
      <c r="AN14" s="6" t="s">
        <v>34</v>
      </c>
      <c r="AO14" s="6"/>
      <c r="AP14" s="6"/>
      <c r="AQ14" s="37"/>
      <c r="AR14" s="37"/>
      <c r="AS14" s="22"/>
      <c r="AT14" s="6"/>
      <c r="AU14" s="6"/>
      <c r="AV14" s="6"/>
      <c r="AW14" s="6"/>
      <c r="AX14" s="6"/>
      <c r="AY14" s="5"/>
      <c r="AZ14" s="6"/>
      <c r="BA14" s="6"/>
      <c r="BB14" s="6"/>
      <c r="BC14" s="6"/>
      <c r="BD14" s="6"/>
      <c r="BE14" s="34"/>
      <c r="BF14" s="12"/>
      <c r="BG14" s="12"/>
      <c r="BH14" s="12"/>
      <c r="BI14" s="12"/>
      <c r="BJ14" s="12"/>
      <c r="BK14" s="34"/>
      <c r="BL14" s="12"/>
      <c r="BM14" s="12"/>
      <c r="BN14" s="12"/>
      <c r="BO14" s="12"/>
      <c r="BP14" s="12"/>
      <c r="BR14" s="38"/>
      <c r="BS14" s="38"/>
    </row>
    <row r="15">
      <c r="A15" s="37"/>
      <c r="B15" s="37"/>
      <c r="C15" s="6"/>
      <c r="D15" s="39">
        <v>10.0</v>
      </c>
      <c r="E15" s="39">
        <v>10.0</v>
      </c>
      <c r="F15" s="39">
        <v>10.0</v>
      </c>
      <c r="G15" s="39"/>
      <c r="H15" s="39">
        <v>10.0</v>
      </c>
      <c r="I15" s="40">
        <v>20.0</v>
      </c>
      <c r="J15" s="40"/>
      <c r="K15" s="40"/>
      <c r="L15" s="40"/>
      <c r="M15" s="40"/>
      <c r="N15" s="40"/>
      <c r="O15" s="40"/>
      <c r="P15" s="40"/>
      <c r="Q15" s="40"/>
      <c r="R15" s="39">
        <v>20.0</v>
      </c>
      <c r="S15" s="40">
        <v>6.0</v>
      </c>
      <c r="T15" s="40">
        <v>4.0</v>
      </c>
      <c r="U15" s="40"/>
      <c r="V15" s="40"/>
      <c r="W15" s="40">
        <v>3.0</v>
      </c>
      <c r="X15" s="40">
        <v>7.0</v>
      </c>
      <c r="Y15" s="40"/>
      <c r="Z15" s="40"/>
      <c r="AA15" s="40">
        <v>3.0</v>
      </c>
      <c r="AB15" s="40">
        <v>4.0</v>
      </c>
      <c r="AC15" s="40">
        <v>3.0</v>
      </c>
      <c r="AD15" s="40"/>
      <c r="AE15" s="40">
        <v>5.0</v>
      </c>
      <c r="AF15" s="40">
        <v>5.0</v>
      </c>
      <c r="AG15" s="40"/>
      <c r="AH15" s="40"/>
      <c r="AI15" s="40">
        <v>7.0</v>
      </c>
      <c r="AJ15" s="40">
        <v>3.0</v>
      </c>
      <c r="AK15" s="40"/>
      <c r="AL15" s="40"/>
      <c r="AM15" s="40">
        <v>4.0</v>
      </c>
      <c r="AN15" s="40">
        <v>6.0</v>
      </c>
      <c r="AO15" s="40"/>
      <c r="AP15" s="40"/>
      <c r="AQ15" s="40">
        <v>40.0</v>
      </c>
      <c r="AR15" s="9"/>
      <c r="AT15" s="41">
        <f>SUMIF($D$14:$AP$14,I$3,$D15:$AP15)-M3+Q3</f>
        <v>4.6669</v>
      </c>
      <c r="AU15" s="41">
        <f>SUMIF($D$14:$AP$14,I$4,$D15:$AP15)-M4+Q4</f>
        <v>6.0003</v>
      </c>
      <c r="AV15" s="41">
        <f>SUMIF($D$14:$AP$14,I$5,$D15:$AP15)-M5+Q5</f>
        <v>42.0011</v>
      </c>
      <c r="AW15" s="41">
        <f>SUMIF($D$14:$AP$14,I$6,$D15:$AP15)-M6+Q6</f>
        <v>24.6669</v>
      </c>
      <c r="AX15" s="41">
        <f>SUMIF($D$14:$AP$14,I$7,$D15:$AP15)-M7+Q7</f>
        <v>22.6668</v>
      </c>
      <c r="AY15" s="5"/>
      <c r="AZ15" s="41">
        <v>4.6669</v>
      </c>
      <c r="BA15" s="41">
        <v>6.000299999999999</v>
      </c>
      <c r="BB15" s="41">
        <v>42.0011</v>
      </c>
      <c r="BC15" s="41">
        <v>24.6669</v>
      </c>
      <c r="BD15" s="41">
        <v>22.666800000000002</v>
      </c>
      <c r="BE15" s="42"/>
      <c r="BF15" s="43">
        <v>2.0</v>
      </c>
      <c r="BG15" s="43">
        <v>2.0</v>
      </c>
      <c r="BH15" s="43">
        <v>2.0</v>
      </c>
      <c r="BI15" s="43">
        <v>2.0</v>
      </c>
      <c r="BJ15" s="43">
        <v>2.0</v>
      </c>
      <c r="BK15" s="42"/>
      <c r="BL15" s="41"/>
      <c r="BM15" s="41"/>
      <c r="BN15" s="41"/>
      <c r="BO15" s="41"/>
      <c r="BP15" s="41"/>
      <c r="BR15" s="44">
        <f t="shared" ref="BR15:BR83" si="8">SUM(BF15,BH15,BI15,BJ15)</f>
        <v>8</v>
      </c>
      <c r="BS15" s="44">
        <f t="shared" ref="BS15:BS83" si="9">BG15</f>
        <v>2</v>
      </c>
    </row>
    <row r="16" ht="14.25" customHeight="1">
      <c r="A16" s="45">
        <v>2.103910202124E12</v>
      </c>
      <c r="B16" s="46" t="s">
        <v>62</v>
      </c>
      <c r="C16" s="10"/>
      <c r="D16" s="47" t="s">
        <v>63</v>
      </c>
      <c r="E16" s="47" t="s">
        <v>63</v>
      </c>
      <c r="F16" s="47" t="s">
        <v>63</v>
      </c>
      <c r="G16" s="47" t="s">
        <v>63</v>
      </c>
      <c r="H16" s="47" t="s">
        <v>63</v>
      </c>
      <c r="I16" s="47" t="s">
        <v>63</v>
      </c>
      <c r="J16" s="48"/>
      <c r="K16" s="48"/>
      <c r="L16" s="49"/>
      <c r="M16" s="49"/>
      <c r="N16" s="49"/>
      <c r="O16" s="48"/>
      <c r="P16" s="48"/>
      <c r="Q16" s="48"/>
      <c r="R16" s="6">
        <f t="shared" ref="R16:R83" si="10">SUM(I16:P16)</f>
        <v>0</v>
      </c>
      <c r="S16" s="50">
        <v>0.0</v>
      </c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>
        <v>0.0</v>
      </c>
      <c r="AF16" s="50">
        <v>0.0</v>
      </c>
      <c r="AG16" s="50"/>
      <c r="AH16" s="50"/>
      <c r="AI16" s="50">
        <v>1.5</v>
      </c>
      <c r="AJ16" s="50">
        <v>1.0</v>
      </c>
      <c r="AK16" s="50"/>
      <c r="AL16" s="50"/>
      <c r="AM16" s="50">
        <v>2.5</v>
      </c>
      <c r="AN16" s="50">
        <v>1.5</v>
      </c>
      <c r="AO16" s="50"/>
      <c r="AP16" s="50"/>
      <c r="AQ16" s="6">
        <f t="shared" ref="AQ16:AQ23" si="11">SUM(S16:AP16)</f>
        <v>6.5</v>
      </c>
      <c r="AR16" s="51">
        <f>SUM(C16,G16,H16,R16,AQ16)</f>
        <v>6.5</v>
      </c>
      <c r="AS16" s="52"/>
      <c r="AT16" s="53">
        <f t="shared" ref="AT16:AT83" si="12">MIN(SUMIF($D$14:$AP$14,I$3,$D16:$AP16), 100)</f>
        <v>0</v>
      </c>
      <c r="AU16" s="53">
        <f t="shared" ref="AU16:AU83" si="13">MIN(SUMIF($D$14:$AP$14,I$4,$D16:$AP16), 100)</f>
        <v>0</v>
      </c>
      <c r="AV16" s="53">
        <f t="shared" ref="AV16:AV83" si="14">MIN(SUMIF($D$14:$AP$14,I$5,$D16:$AP16), 100)</f>
        <v>6.5</v>
      </c>
      <c r="AW16" s="53">
        <f t="shared" ref="AW16:AW83" si="15">SUMIF($D$14:$AP$14,I$6,$D16:$AP16)</f>
        <v>0</v>
      </c>
      <c r="AX16" s="53">
        <f t="shared" ref="AX16:AX83" si="16">MIN(SUMIF($D$14:$AP$14,I$7,$D16:$AP16), 100)</f>
        <v>0</v>
      </c>
      <c r="AY16" s="5"/>
      <c r="AZ16" s="12">
        <f t="shared" ref="AZ16:AZ83" si="17">MIN(SUMIF($D$14:$AP$14,I$3,$D16:$AP16)/AZ$15, 100%)</f>
        <v>0</v>
      </c>
      <c r="BA16" s="12">
        <f t="shared" ref="BA16:BA83" si="18">MIN(SUMIF($D$14:$AP$14,I$4,$D16:$AP16)/BA$15, 100%)</f>
        <v>0</v>
      </c>
      <c r="BB16" s="12">
        <f t="shared" ref="BB16:BB83" si="19">MIN(SUMIF($D$14:$AP$14,I$5,$D16:$AP16)/BB$15, 100%)</f>
        <v>0.1547578516</v>
      </c>
      <c r="BC16" s="12">
        <f t="shared" ref="BC16:BC83" si="20">MIN(SUMIF($D$14:$AP$14,I$6,$D16:$AP16)/BC$15, 100%)</f>
        <v>0</v>
      </c>
      <c r="BD16" s="12">
        <f t="shared" ref="BD16:BD83" si="21">MIN(SUMIF($D$14:$AP$14,I$7,$D16:$AP16)/BD$15, 100%)</f>
        <v>0</v>
      </c>
      <c r="BE16" s="34"/>
      <c r="BF16" s="6">
        <f t="shared" ref="BF16:BJ16" si="6">IF((AZ16)&gt;=50%, 2, (IF((AZ16)&lt;25%, 0, 1)))</f>
        <v>0</v>
      </c>
      <c r="BG16" s="6">
        <f t="shared" si="6"/>
        <v>0</v>
      </c>
      <c r="BH16" s="6">
        <f t="shared" si="6"/>
        <v>0</v>
      </c>
      <c r="BI16" s="6">
        <f t="shared" si="6"/>
        <v>0</v>
      </c>
      <c r="BJ16" s="6">
        <f t="shared" si="6"/>
        <v>0</v>
      </c>
      <c r="BK16" s="8"/>
      <c r="BL16" s="6" t="str">
        <f t="shared" ref="BL16:BP16" si="7">IF(BF16=2,"Att", (IF(BF16=0,"Not","Weak")))</f>
        <v>Not</v>
      </c>
      <c r="BM16" s="6" t="str">
        <f t="shared" si="7"/>
        <v>Not</v>
      </c>
      <c r="BN16" s="6" t="str">
        <f t="shared" si="7"/>
        <v>Not</v>
      </c>
      <c r="BO16" s="6" t="str">
        <f t="shared" si="7"/>
        <v>Not</v>
      </c>
      <c r="BP16" s="6" t="str">
        <f t="shared" si="7"/>
        <v>Not</v>
      </c>
      <c r="BR16" s="38">
        <f t="shared" si="8"/>
        <v>0</v>
      </c>
      <c r="BS16" s="38">
        <f t="shared" si="9"/>
        <v>0</v>
      </c>
    </row>
    <row r="17" ht="14.25" customHeight="1">
      <c r="A17" s="45">
        <v>2.104010202226E12</v>
      </c>
      <c r="B17" s="46" t="s">
        <v>64</v>
      </c>
      <c r="C17" s="54"/>
      <c r="D17" s="47" t="s">
        <v>63</v>
      </c>
      <c r="E17" s="47" t="s">
        <v>63</v>
      </c>
      <c r="F17" s="47" t="s">
        <v>63</v>
      </c>
      <c r="G17" s="47" t="s">
        <v>63</v>
      </c>
      <c r="H17" s="47" t="s">
        <v>63</v>
      </c>
      <c r="I17" s="47" t="s">
        <v>63</v>
      </c>
      <c r="J17" s="55"/>
      <c r="K17" s="55"/>
      <c r="L17" s="55"/>
      <c r="M17" s="55"/>
      <c r="N17" s="55"/>
      <c r="O17" s="55"/>
      <c r="P17" s="55"/>
      <c r="Q17" s="55"/>
      <c r="R17" s="56">
        <f t="shared" si="10"/>
        <v>0</v>
      </c>
      <c r="S17" s="50" t="s">
        <v>55</v>
      </c>
      <c r="T17" s="50" t="s">
        <v>55</v>
      </c>
      <c r="U17" s="50" t="s">
        <v>55</v>
      </c>
      <c r="V17" s="50"/>
      <c r="W17" s="50" t="s">
        <v>55</v>
      </c>
      <c r="X17" s="50" t="s">
        <v>55</v>
      </c>
      <c r="Y17" s="50"/>
      <c r="Z17" s="50"/>
      <c r="AA17" s="50" t="s">
        <v>55</v>
      </c>
      <c r="AB17" s="50" t="s">
        <v>55</v>
      </c>
      <c r="AC17" s="50" t="s">
        <v>55</v>
      </c>
      <c r="AD17" s="50"/>
      <c r="AE17" s="50" t="s">
        <v>55</v>
      </c>
      <c r="AF17" s="50" t="s">
        <v>55</v>
      </c>
      <c r="AG17" s="50"/>
      <c r="AH17" s="50"/>
      <c r="AI17" s="50" t="s">
        <v>55</v>
      </c>
      <c r="AJ17" s="50" t="s">
        <v>55</v>
      </c>
      <c r="AK17" s="50"/>
      <c r="AL17" s="50"/>
      <c r="AM17" s="50" t="s">
        <v>55</v>
      </c>
      <c r="AN17" s="50" t="s">
        <v>55</v>
      </c>
      <c r="AO17" s="50"/>
      <c r="AP17" s="50"/>
      <c r="AQ17" s="6">
        <f t="shared" si="11"/>
        <v>0</v>
      </c>
      <c r="AR17" s="51"/>
      <c r="AS17" s="52"/>
      <c r="AT17" s="53">
        <f t="shared" si="12"/>
        <v>0</v>
      </c>
      <c r="AU17" s="53">
        <f t="shared" si="13"/>
        <v>0</v>
      </c>
      <c r="AV17" s="53">
        <f t="shared" si="14"/>
        <v>0</v>
      </c>
      <c r="AW17" s="53">
        <f t="shared" si="15"/>
        <v>0</v>
      </c>
      <c r="AX17" s="53">
        <f t="shared" si="16"/>
        <v>0</v>
      </c>
      <c r="AY17" s="5"/>
      <c r="AZ17" s="12">
        <f t="shared" si="17"/>
        <v>0</v>
      </c>
      <c r="BA17" s="12">
        <f t="shared" si="18"/>
        <v>0</v>
      </c>
      <c r="BB17" s="12">
        <f t="shared" si="19"/>
        <v>0</v>
      </c>
      <c r="BC17" s="12">
        <f t="shared" si="20"/>
        <v>0</v>
      </c>
      <c r="BD17" s="12">
        <f t="shared" si="21"/>
        <v>0</v>
      </c>
      <c r="BE17" s="34"/>
      <c r="BF17" s="6">
        <f t="shared" ref="BF17:BJ17" si="22">IF((AZ17)&gt;=50%, 2, (IF((AZ17)&lt;25%, 0, 1)))</f>
        <v>0</v>
      </c>
      <c r="BG17" s="6">
        <f t="shared" si="22"/>
        <v>0</v>
      </c>
      <c r="BH17" s="6">
        <f t="shared" si="22"/>
        <v>0</v>
      </c>
      <c r="BI17" s="6">
        <f t="shared" si="22"/>
        <v>0</v>
      </c>
      <c r="BJ17" s="6">
        <f t="shared" si="22"/>
        <v>0</v>
      </c>
      <c r="BK17" s="8"/>
      <c r="BL17" s="6" t="str">
        <f t="shared" ref="BL17:BP17" si="23">IF(BF17=2,"Att", (IF(BF17=0,"Not","Weak")))</f>
        <v>Not</v>
      </c>
      <c r="BM17" s="6" t="str">
        <f t="shared" si="23"/>
        <v>Not</v>
      </c>
      <c r="BN17" s="6" t="str">
        <f t="shared" si="23"/>
        <v>Not</v>
      </c>
      <c r="BO17" s="6" t="str">
        <f t="shared" si="23"/>
        <v>Not</v>
      </c>
      <c r="BP17" s="6" t="str">
        <f t="shared" si="23"/>
        <v>Not</v>
      </c>
      <c r="BR17" s="38">
        <f t="shared" si="8"/>
        <v>0</v>
      </c>
      <c r="BS17" s="38">
        <f t="shared" si="9"/>
        <v>0</v>
      </c>
    </row>
    <row r="18" ht="14.25" customHeight="1">
      <c r="A18" s="45">
        <v>2.104010202229E12</v>
      </c>
      <c r="B18" s="46" t="s">
        <v>65</v>
      </c>
      <c r="C18" s="54"/>
      <c r="D18" s="47" t="s">
        <v>63</v>
      </c>
      <c r="E18" s="47" t="s">
        <v>63</v>
      </c>
      <c r="F18" s="47" t="s">
        <v>63</v>
      </c>
      <c r="G18" s="47" t="s">
        <v>63</v>
      </c>
      <c r="H18" s="47" t="s">
        <v>63</v>
      </c>
      <c r="I18" s="47" t="s">
        <v>63</v>
      </c>
      <c r="J18" s="55"/>
      <c r="K18" s="55"/>
      <c r="L18" s="55"/>
      <c r="M18" s="55"/>
      <c r="N18" s="55"/>
      <c r="O18" s="55"/>
      <c r="P18" s="55"/>
      <c r="Q18" s="55"/>
      <c r="R18" s="56">
        <f t="shared" si="10"/>
        <v>0</v>
      </c>
      <c r="S18" s="50" t="s">
        <v>55</v>
      </c>
      <c r="T18" s="50" t="s">
        <v>55</v>
      </c>
      <c r="U18" s="50" t="s">
        <v>55</v>
      </c>
      <c r="V18" s="50"/>
      <c r="W18" s="50" t="s">
        <v>55</v>
      </c>
      <c r="X18" s="50" t="s">
        <v>55</v>
      </c>
      <c r="Y18" s="50"/>
      <c r="Z18" s="50"/>
      <c r="AA18" s="50" t="s">
        <v>55</v>
      </c>
      <c r="AB18" s="50" t="s">
        <v>55</v>
      </c>
      <c r="AC18" s="50" t="s">
        <v>55</v>
      </c>
      <c r="AD18" s="50"/>
      <c r="AE18" s="50" t="s">
        <v>55</v>
      </c>
      <c r="AF18" s="50" t="s">
        <v>55</v>
      </c>
      <c r="AG18" s="50"/>
      <c r="AH18" s="50"/>
      <c r="AI18" s="50" t="s">
        <v>55</v>
      </c>
      <c r="AJ18" s="50" t="s">
        <v>55</v>
      </c>
      <c r="AK18" s="50"/>
      <c r="AL18" s="50"/>
      <c r="AM18" s="50" t="s">
        <v>55</v>
      </c>
      <c r="AN18" s="50" t="s">
        <v>55</v>
      </c>
      <c r="AO18" s="50" t="s">
        <v>55</v>
      </c>
      <c r="AP18" s="50"/>
      <c r="AQ18" s="6">
        <f t="shared" si="11"/>
        <v>0</v>
      </c>
      <c r="AR18" s="51"/>
      <c r="AS18" s="52"/>
      <c r="AT18" s="53">
        <f t="shared" si="12"/>
        <v>0</v>
      </c>
      <c r="AU18" s="53">
        <f t="shared" si="13"/>
        <v>0</v>
      </c>
      <c r="AV18" s="53">
        <f t="shared" si="14"/>
        <v>0</v>
      </c>
      <c r="AW18" s="53">
        <f t="shared" si="15"/>
        <v>0</v>
      </c>
      <c r="AX18" s="53">
        <f t="shared" si="16"/>
        <v>0</v>
      </c>
      <c r="AY18" s="5"/>
      <c r="AZ18" s="12">
        <f t="shared" si="17"/>
        <v>0</v>
      </c>
      <c r="BA18" s="12">
        <f t="shared" si="18"/>
        <v>0</v>
      </c>
      <c r="BB18" s="12">
        <f t="shared" si="19"/>
        <v>0</v>
      </c>
      <c r="BC18" s="12">
        <f t="shared" si="20"/>
        <v>0</v>
      </c>
      <c r="BD18" s="12">
        <f t="shared" si="21"/>
        <v>0</v>
      </c>
      <c r="BE18" s="34"/>
      <c r="BF18" s="6">
        <f t="shared" ref="BF18:BJ18" si="24">IF((AZ18)&gt;=50%, 2, (IF((AZ18)&lt;25%, 0, 1)))</f>
        <v>0</v>
      </c>
      <c r="BG18" s="6">
        <f t="shared" si="24"/>
        <v>0</v>
      </c>
      <c r="BH18" s="6">
        <f t="shared" si="24"/>
        <v>0</v>
      </c>
      <c r="BI18" s="6">
        <f t="shared" si="24"/>
        <v>0</v>
      </c>
      <c r="BJ18" s="6">
        <f t="shared" si="24"/>
        <v>0</v>
      </c>
      <c r="BK18" s="8"/>
      <c r="BL18" s="6" t="str">
        <f t="shared" ref="BL18:BP18" si="25">IF(BF18=2,"Att", (IF(BF18=0,"Not","Weak")))</f>
        <v>Not</v>
      </c>
      <c r="BM18" s="6" t="str">
        <f t="shared" si="25"/>
        <v>Not</v>
      </c>
      <c r="BN18" s="6" t="str">
        <f t="shared" si="25"/>
        <v>Not</v>
      </c>
      <c r="BO18" s="6" t="str">
        <f t="shared" si="25"/>
        <v>Not</v>
      </c>
      <c r="BP18" s="6" t="str">
        <f t="shared" si="25"/>
        <v>Not</v>
      </c>
      <c r="BR18" s="38">
        <f t="shared" si="8"/>
        <v>0</v>
      </c>
      <c r="BS18" s="38">
        <f t="shared" si="9"/>
        <v>0</v>
      </c>
    </row>
    <row r="19" ht="14.25" customHeight="1">
      <c r="A19" s="45">
        <v>2.104010202238E12</v>
      </c>
      <c r="B19" s="46" t="s">
        <v>66</v>
      </c>
      <c r="C19" s="10"/>
      <c r="D19" s="47" t="s">
        <v>63</v>
      </c>
      <c r="E19" s="47" t="s">
        <v>63</v>
      </c>
      <c r="F19" s="47" t="s">
        <v>63</v>
      </c>
      <c r="G19" s="47" t="s">
        <v>63</v>
      </c>
      <c r="H19" s="47" t="s">
        <v>63</v>
      </c>
      <c r="I19" s="47" t="s">
        <v>63</v>
      </c>
      <c r="J19" s="57"/>
      <c r="K19" s="51"/>
      <c r="L19" s="58"/>
      <c r="M19" s="58"/>
      <c r="N19" s="58"/>
      <c r="O19" s="51"/>
      <c r="P19" s="51"/>
      <c r="Q19" s="51"/>
      <c r="R19" s="6">
        <f t="shared" si="10"/>
        <v>0</v>
      </c>
      <c r="S19" s="50"/>
      <c r="T19" s="50"/>
      <c r="U19" s="50"/>
      <c r="V19" s="50"/>
      <c r="W19" s="50"/>
      <c r="X19" s="50">
        <v>0.0</v>
      </c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>
        <v>0.0</v>
      </c>
      <c r="AJ19" s="50">
        <v>0.0</v>
      </c>
      <c r="AK19" s="50"/>
      <c r="AL19" s="50"/>
      <c r="AM19" s="50">
        <v>2.0</v>
      </c>
      <c r="AN19" s="50"/>
      <c r="AO19" s="50"/>
      <c r="AP19" s="50"/>
      <c r="AQ19" s="6">
        <f t="shared" si="11"/>
        <v>2</v>
      </c>
      <c r="AR19" s="10">
        <f t="shared" ref="AR19:AR20" si="28">SUM(C19,G19,H19,R19,AQ19)</f>
        <v>2</v>
      </c>
      <c r="AS19" s="52"/>
      <c r="AT19" s="53">
        <f t="shared" si="12"/>
        <v>0</v>
      </c>
      <c r="AU19" s="53">
        <f t="shared" si="13"/>
        <v>0</v>
      </c>
      <c r="AV19" s="53">
        <f t="shared" si="14"/>
        <v>2</v>
      </c>
      <c r="AW19" s="53">
        <f t="shared" si="15"/>
        <v>0</v>
      </c>
      <c r="AX19" s="53">
        <f t="shared" si="16"/>
        <v>0</v>
      </c>
      <c r="AY19" s="5"/>
      <c r="AZ19" s="12">
        <f t="shared" si="17"/>
        <v>0</v>
      </c>
      <c r="BA19" s="12">
        <f t="shared" si="18"/>
        <v>0</v>
      </c>
      <c r="BB19" s="12">
        <f t="shared" si="19"/>
        <v>0.04761780049</v>
      </c>
      <c r="BC19" s="12">
        <f t="shared" si="20"/>
        <v>0</v>
      </c>
      <c r="BD19" s="12">
        <f t="shared" si="21"/>
        <v>0</v>
      </c>
      <c r="BE19" s="34"/>
      <c r="BF19" s="6">
        <f t="shared" ref="BF19:BJ19" si="26">IF((AZ19)&gt;=50%, 2, (IF((AZ19)&lt;25%, 0, 1)))</f>
        <v>0</v>
      </c>
      <c r="BG19" s="6">
        <f t="shared" si="26"/>
        <v>0</v>
      </c>
      <c r="BH19" s="6">
        <f t="shared" si="26"/>
        <v>0</v>
      </c>
      <c r="BI19" s="6">
        <f t="shared" si="26"/>
        <v>0</v>
      </c>
      <c r="BJ19" s="6">
        <f t="shared" si="26"/>
        <v>0</v>
      </c>
      <c r="BK19" s="8"/>
      <c r="BL19" s="6" t="str">
        <f t="shared" ref="BL19:BP19" si="27">IF(BF19=2,"Att", (IF(BF19=0,"Not","Weak")))</f>
        <v>Not</v>
      </c>
      <c r="BM19" s="6" t="str">
        <f t="shared" si="27"/>
        <v>Not</v>
      </c>
      <c r="BN19" s="6" t="str">
        <f t="shared" si="27"/>
        <v>Not</v>
      </c>
      <c r="BO19" s="6" t="str">
        <f t="shared" si="27"/>
        <v>Not</v>
      </c>
      <c r="BP19" s="6" t="str">
        <f t="shared" si="27"/>
        <v>Not</v>
      </c>
      <c r="BR19" s="38">
        <f t="shared" si="8"/>
        <v>0</v>
      </c>
      <c r="BS19" s="38">
        <f t="shared" si="9"/>
        <v>0</v>
      </c>
    </row>
    <row r="20">
      <c r="A20" s="45">
        <v>2.104010202252E12</v>
      </c>
      <c r="B20" s="46" t="s">
        <v>67</v>
      </c>
      <c r="C20" s="10"/>
      <c r="D20" s="47" t="s">
        <v>63</v>
      </c>
      <c r="E20" s="47" t="s">
        <v>63</v>
      </c>
      <c r="F20" s="47" t="s">
        <v>63</v>
      </c>
      <c r="G20" s="47" t="s">
        <v>63</v>
      </c>
      <c r="H20" s="47" t="s">
        <v>63</v>
      </c>
      <c r="I20" s="47" t="s">
        <v>63</v>
      </c>
      <c r="J20" s="7"/>
      <c r="K20" s="10"/>
      <c r="L20" s="59"/>
      <c r="M20" s="59"/>
      <c r="N20" s="59"/>
      <c r="O20" s="10"/>
      <c r="P20" s="10"/>
      <c r="Q20" s="10"/>
      <c r="R20" s="6">
        <f t="shared" si="10"/>
        <v>0</v>
      </c>
      <c r="S20" s="50"/>
      <c r="T20" s="50"/>
      <c r="U20" s="50"/>
      <c r="V20" s="50"/>
      <c r="W20" s="50"/>
      <c r="X20" s="50"/>
      <c r="Y20" s="50"/>
      <c r="Z20" s="50"/>
      <c r="AA20" s="50">
        <v>0.0</v>
      </c>
      <c r="AB20" s="50">
        <v>0.0</v>
      </c>
      <c r="AC20" s="50">
        <v>0.0</v>
      </c>
      <c r="AD20" s="50"/>
      <c r="AE20" s="50">
        <v>2.0</v>
      </c>
      <c r="AF20" s="50">
        <v>1.0</v>
      </c>
      <c r="AG20" s="50"/>
      <c r="AH20" s="50"/>
      <c r="AI20" s="50">
        <v>4.5</v>
      </c>
      <c r="AJ20" s="50">
        <v>0.0</v>
      </c>
      <c r="AK20" s="50"/>
      <c r="AL20" s="50"/>
      <c r="AM20" s="50"/>
      <c r="AN20" s="50"/>
      <c r="AO20" s="50"/>
      <c r="AP20" s="50"/>
      <c r="AQ20" s="6">
        <f t="shared" si="11"/>
        <v>7.5</v>
      </c>
      <c r="AR20" s="10">
        <f t="shared" si="28"/>
        <v>7.5</v>
      </c>
      <c r="AS20" s="52"/>
      <c r="AT20" s="53">
        <f t="shared" si="12"/>
        <v>0</v>
      </c>
      <c r="AU20" s="53">
        <f t="shared" si="13"/>
        <v>0</v>
      </c>
      <c r="AV20" s="53">
        <f t="shared" si="14"/>
        <v>7.5</v>
      </c>
      <c r="AW20" s="53">
        <f t="shared" si="15"/>
        <v>0</v>
      </c>
      <c r="AX20" s="53">
        <f t="shared" si="16"/>
        <v>0</v>
      </c>
      <c r="AY20" s="5"/>
      <c r="AZ20" s="12">
        <f t="shared" si="17"/>
        <v>0</v>
      </c>
      <c r="BA20" s="12">
        <f t="shared" si="18"/>
        <v>0</v>
      </c>
      <c r="BB20" s="12">
        <f t="shared" si="19"/>
        <v>0.1785667518</v>
      </c>
      <c r="BC20" s="12">
        <f t="shared" si="20"/>
        <v>0</v>
      </c>
      <c r="BD20" s="12">
        <f t="shared" si="21"/>
        <v>0</v>
      </c>
      <c r="BE20" s="34"/>
      <c r="BF20" s="6">
        <f t="shared" ref="BF20:BJ20" si="29">IF((AZ20)&gt;=50%, 2, (IF((AZ20)&lt;25%, 0, 1)))</f>
        <v>0</v>
      </c>
      <c r="BG20" s="6">
        <f t="shared" si="29"/>
        <v>0</v>
      </c>
      <c r="BH20" s="6">
        <f t="shared" si="29"/>
        <v>0</v>
      </c>
      <c r="BI20" s="6">
        <f t="shared" si="29"/>
        <v>0</v>
      </c>
      <c r="BJ20" s="6">
        <f t="shared" si="29"/>
        <v>0</v>
      </c>
      <c r="BK20" s="8"/>
      <c r="BL20" s="6" t="str">
        <f t="shared" ref="BL20:BP20" si="30">IF(BF20=2,"Att", (IF(BF20=0,"Not","Weak")))</f>
        <v>Not</v>
      </c>
      <c r="BM20" s="6" t="str">
        <f t="shared" si="30"/>
        <v>Not</v>
      </c>
      <c r="BN20" s="6" t="str">
        <f t="shared" si="30"/>
        <v>Not</v>
      </c>
      <c r="BO20" s="6" t="str">
        <f t="shared" si="30"/>
        <v>Not</v>
      </c>
      <c r="BP20" s="6" t="str">
        <f t="shared" si="30"/>
        <v>Not</v>
      </c>
      <c r="BR20" s="38">
        <f t="shared" si="8"/>
        <v>0</v>
      </c>
      <c r="BS20" s="38">
        <f t="shared" si="9"/>
        <v>0</v>
      </c>
    </row>
    <row r="21" ht="15.75" customHeight="1">
      <c r="A21" s="45">
        <v>2.104010202261E12</v>
      </c>
      <c r="B21" s="46" t="s">
        <v>68</v>
      </c>
      <c r="C21" s="54"/>
      <c r="D21" s="47" t="s">
        <v>63</v>
      </c>
      <c r="E21" s="47" t="s">
        <v>63</v>
      </c>
      <c r="F21" s="47" t="s">
        <v>63</v>
      </c>
      <c r="G21" s="47" t="s">
        <v>63</v>
      </c>
      <c r="H21" s="47" t="s">
        <v>63</v>
      </c>
      <c r="I21" s="47" t="s">
        <v>63</v>
      </c>
      <c r="J21" s="55"/>
      <c r="K21" s="55"/>
      <c r="L21" s="55"/>
      <c r="M21" s="55"/>
      <c r="N21" s="55"/>
      <c r="O21" s="55"/>
      <c r="P21" s="55"/>
      <c r="Q21" s="55"/>
      <c r="R21" s="56">
        <f t="shared" si="10"/>
        <v>0</v>
      </c>
      <c r="S21" s="50">
        <v>4.0</v>
      </c>
      <c r="T21" s="50">
        <v>1.5</v>
      </c>
      <c r="U21" s="50"/>
      <c r="V21" s="50"/>
      <c r="W21" s="50"/>
      <c r="X21" s="50">
        <v>4.0</v>
      </c>
      <c r="Y21" s="50">
        <v>2.0</v>
      </c>
      <c r="Z21" s="50"/>
      <c r="AA21" s="50"/>
      <c r="AB21" s="50"/>
      <c r="AC21" s="50"/>
      <c r="AD21" s="50"/>
      <c r="AE21" s="50"/>
      <c r="AF21" s="50"/>
      <c r="AG21" s="50"/>
      <c r="AH21" s="50"/>
      <c r="AI21" s="50">
        <v>5.0</v>
      </c>
      <c r="AJ21" s="50">
        <v>3.0</v>
      </c>
      <c r="AK21" s="50"/>
      <c r="AL21" s="50"/>
      <c r="AM21" s="50">
        <v>4.0</v>
      </c>
      <c r="AN21" s="50">
        <v>1.0</v>
      </c>
      <c r="AO21" s="50"/>
      <c r="AP21" s="50"/>
      <c r="AQ21" s="6">
        <f t="shared" si="11"/>
        <v>24.5</v>
      </c>
      <c r="AR21" s="10"/>
      <c r="AS21" s="52"/>
      <c r="AT21" s="53">
        <f t="shared" si="12"/>
        <v>0</v>
      </c>
      <c r="AU21" s="53">
        <f t="shared" si="13"/>
        <v>4</v>
      </c>
      <c r="AV21" s="53">
        <f t="shared" si="14"/>
        <v>13</v>
      </c>
      <c r="AW21" s="53">
        <f t="shared" si="15"/>
        <v>4</v>
      </c>
      <c r="AX21" s="53">
        <f t="shared" si="16"/>
        <v>1.5</v>
      </c>
      <c r="AY21" s="5"/>
      <c r="AZ21" s="12">
        <f t="shared" si="17"/>
        <v>0</v>
      </c>
      <c r="BA21" s="12">
        <f t="shared" si="18"/>
        <v>0.666633335</v>
      </c>
      <c r="BB21" s="12">
        <f t="shared" si="19"/>
        <v>0.3095157032</v>
      </c>
      <c r="BC21" s="12">
        <f t="shared" si="20"/>
        <v>0.1621606282</v>
      </c>
      <c r="BD21" s="12">
        <f t="shared" si="21"/>
        <v>0.06617608132</v>
      </c>
      <c r="BE21" s="34"/>
      <c r="BF21" s="6">
        <f t="shared" ref="BF21:BJ21" si="31">IF((AZ21)&gt;=50%, 2, (IF((AZ21)&lt;25%, 0, 1)))</f>
        <v>0</v>
      </c>
      <c r="BG21" s="6">
        <f t="shared" si="31"/>
        <v>2</v>
      </c>
      <c r="BH21" s="6">
        <f t="shared" si="31"/>
        <v>1</v>
      </c>
      <c r="BI21" s="6">
        <f t="shared" si="31"/>
        <v>0</v>
      </c>
      <c r="BJ21" s="6">
        <f t="shared" si="31"/>
        <v>0</v>
      </c>
      <c r="BK21" s="8"/>
      <c r="BL21" s="6" t="str">
        <f t="shared" ref="BL21:BP21" si="32">IF(BF21=2,"Att", (IF(BF21=0,"Not","Weak")))</f>
        <v>Not</v>
      </c>
      <c r="BM21" s="6" t="str">
        <f t="shared" si="32"/>
        <v>Att</v>
      </c>
      <c r="BN21" s="6" t="str">
        <f t="shared" si="32"/>
        <v>Weak</v>
      </c>
      <c r="BO21" s="6" t="str">
        <f t="shared" si="32"/>
        <v>Not</v>
      </c>
      <c r="BP21" s="6" t="str">
        <f t="shared" si="32"/>
        <v>Not</v>
      </c>
      <c r="BR21" s="38">
        <f t="shared" si="8"/>
        <v>1</v>
      </c>
      <c r="BS21" s="38">
        <f t="shared" si="9"/>
        <v>2</v>
      </c>
    </row>
    <row r="22" ht="15.75" customHeight="1">
      <c r="A22" s="45">
        <v>2.104010202264E12</v>
      </c>
      <c r="B22" s="46" t="s">
        <v>69</v>
      </c>
      <c r="C22" s="10"/>
      <c r="D22" s="47" t="s">
        <v>63</v>
      </c>
      <c r="E22" s="47" t="s">
        <v>63</v>
      </c>
      <c r="F22" s="47" t="s">
        <v>63</v>
      </c>
      <c r="G22" s="47" t="s">
        <v>63</v>
      </c>
      <c r="H22" s="47" t="s">
        <v>63</v>
      </c>
      <c r="I22" s="47" t="s">
        <v>63</v>
      </c>
      <c r="J22" s="10"/>
      <c r="K22" s="10"/>
      <c r="L22" s="59"/>
      <c r="M22" s="59"/>
      <c r="N22" s="59"/>
      <c r="O22" s="10"/>
      <c r="P22" s="10"/>
      <c r="Q22" s="10"/>
      <c r="R22" s="6">
        <f t="shared" si="10"/>
        <v>0</v>
      </c>
      <c r="S22" s="50">
        <v>6.0</v>
      </c>
      <c r="T22" s="50">
        <v>1.5</v>
      </c>
      <c r="U22" s="50"/>
      <c r="V22" s="50"/>
      <c r="W22" s="50"/>
      <c r="X22" s="50"/>
      <c r="Y22" s="50"/>
      <c r="Z22" s="50"/>
      <c r="AA22" s="50">
        <v>3.0</v>
      </c>
      <c r="AB22" s="50">
        <v>3.5</v>
      </c>
      <c r="AC22" s="50">
        <v>2.0</v>
      </c>
      <c r="AD22" s="50"/>
      <c r="AE22" s="50"/>
      <c r="AF22" s="50"/>
      <c r="AG22" s="50"/>
      <c r="AH22" s="50"/>
      <c r="AI22" s="50">
        <v>6.0</v>
      </c>
      <c r="AJ22" s="50">
        <v>2.0</v>
      </c>
      <c r="AK22" s="50"/>
      <c r="AL22" s="50"/>
      <c r="AM22" s="50">
        <v>3.5</v>
      </c>
      <c r="AN22" s="50">
        <v>1.0</v>
      </c>
      <c r="AO22" s="50"/>
      <c r="AP22" s="50"/>
      <c r="AQ22" s="6">
        <f t="shared" si="11"/>
        <v>28.5</v>
      </c>
      <c r="AR22" s="10">
        <f t="shared" ref="AR22:AR23" si="35">SUM(C22,G22,H22,R22,AQ22)</f>
        <v>28.5</v>
      </c>
      <c r="AS22" s="52"/>
      <c r="AT22" s="53">
        <f t="shared" si="12"/>
        <v>5.5</v>
      </c>
      <c r="AU22" s="53">
        <f t="shared" si="13"/>
        <v>9</v>
      </c>
      <c r="AV22" s="53">
        <f t="shared" si="14"/>
        <v>12.5</v>
      </c>
      <c r="AW22" s="53">
        <f t="shared" si="15"/>
        <v>0</v>
      </c>
      <c r="AX22" s="53">
        <f t="shared" si="16"/>
        <v>1.5</v>
      </c>
      <c r="AY22" s="5"/>
      <c r="AZ22" s="12">
        <f t="shared" si="17"/>
        <v>1</v>
      </c>
      <c r="BA22" s="12">
        <f t="shared" si="18"/>
        <v>1</v>
      </c>
      <c r="BB22" s="12">
        <f t="shared" si="19"/>
        <v>0.297611253</v>
      </c>
      <c r="BC22" s="12">
        <f t="shared" si="20"/>
        <v>0</v>
      </c>
      <c r="BD22" s="12">
        <f t="shared" si="21"/>
        <v>0.06617608132</v>
      </c>
      <c r="BE22" s="34"/>
      <c r="BF22" s="6">
        <f t="shared" ref="BF22:BJ22" si="33">IF((AZ22)&gt;=50%, 2, (IF((AZ22)&lt;25%, 0, 1)))</f>
        <v>2</v>
      </c>
      <c r="BG22" s="6">
        <f t="shared" si="33"/>
        <v>2</v>
      </c>
      <c r="BH22" s="6">
        <f t="shared" si="33"/>
        <v>1</v>
      </c>
      <c r="BI22" s="6">
        <f t="shared" si="33"/>
        <v>0</v>
      </c>
      <c r="BJ22" s="6">
        <f t="shared" si="33"/>
        <v>0</v>
      </c>
      <c r="BK22" s="8"/>
      <c r="BL22" s="6" t="str">
        <f t="shared" ref="BL22:BP22" si="34">IF(BF22=2,"Att", (IF(BF22=0,"Not","Weak")))</f>
        <v>Att</v>
      </c>
      <c r="BM22" s="6" t="str">
        <f t="shared" si="34"/>
        <v>Att</v>
      </c>
      <c r="BN22" s="6" t="str">
        <f t="shared" si="34"/>
        <v>Weak</v>
      </c>
      <c r="BO22" s="6" t="str">
        <f t="shared" si="34"/>
        <v>Not</v>
      </c>
      <c r="BP22" s="6" t="str">
        <f t="shared" si="34"/>
        <v>Not</v>
      </c>
      <c r="BR22" s="38">
        <f t="shared" si="8"/>
        <v>3</v>
      </c>
      <c r="BS22" s="38">
        <f t="shared" si="9"/>
        <v>2</v>
      </c>
    </row>
    <row r="23" ht="15.75" customHeight="1">
      <c r="A23" s="45">
        <v>2.104010202268E12</v>
      </c>
      <c r="B23" s="46" t="s">
        <v>70</v>
      </c>
      <c r="C23" s="10"/>
      <c r="D23" s="47" t="s">
        <v>63</v>
      </c>
      <c r="E23" s="47" t="s">
        <v>63</v>
      </c>
      <c r="F23" s="47" t="s">
        <v>63</v>
      </c>
      <c r="G23" s="47" t="s">
        <v>63</v>
      </c>
      <c r="H23" s="47" t="s">
        <v>63</v>
      </c>
      <c r="I23" s="47" t="s">
        <v>63</v>
      </c>
      <c r="J23" s="7"/>
      <c r="K23" s="10"/>
      <c r="L23" s="59"/>
      <c r="M23" s="59"/>
      <c r="N23" s="59"/>
      <c r="O23" s="10"/>
      <c r="P23" s="10"/>
      <c r="Q23" s="10"/>
      <c r="R23" s="6">
        <f t="shared" si="10"/>
        <v>0</v>
      </c>
      <c r="S23" s="40"/>
      <c r="T23" s="40"/>
      <c r="U23" s="40"/>
      <c r="V23" s="40"/>
      <c r="W23" s="40">
        <v>0.0</v>
      </c>
      <c r="X23" s="40">
        <v>0.0</v>
      </c>
      <c r="Y23" s="40"/>
      <c r="Z23" s="40"/>
      <c r="AA23" s="40"/>
      <c r="AB23" s="40">
        <v>4.0</v>
      </c>
      <c r="AC23" s="40">
        <v>2.0</v>
      </c>
      <c r="AD23" s="40"/>
      <c r="AE23" s="40">
        <v>0.0</v>
      </c>
      <c r="AF23" s="40">
        <v>0.0</v>
      </c>
      <c r="AG23" s="40"/>
      <c r="AH23" s="40"/>
      <c r="AI23" s="40"/>
      <c r="AJ23" s="40"/>
      <c r="AK23" s="40"/>
      <c r="AL23" s="40"/>
      <c r="AM23" s="40"/>
      <c r="AN23" s="40">
        <v>0.0</v>
      </c>
      <c r="AO23" s="40"/>
      <c r="AP23" s="40"/>
      <c r="AQ23" s="6">
        <f t="shared" si="11"/>
        <v>6</v>
      </c>
      <c r="AR23" s="10">
        <f t="shared" si="35"/>
        <v>6</v>
      </c>
      <c r="AS23" s="52"/>
      <c r="AT23" s="53">
        <f t="shared" si="12"/>
        <v>6</v>
      </c>
      <c r="AU23" s="53">
        <f t="shared" si="13"/>
        <v>0</v>
      </c>
      <c r="AV23" s="53">
        <f t="shared" si="14"/>
        <v>0</v>
      </c>
      <c r="AW23" s="53">
        <f t="shared" si="15"/>
        <v>0</v>
      </c>
      <c r="AX23" s="53">
        <f t="shared" si="16"/>
        <v>0</v>
      </c>
      <c r="AY23" s="5"/>
      <c r="AZ23" s="12">
        <f t="shared" si="17"/>
        <v>1</v>
      </c>
      <c r="BA23" s="12">
        <f t="shared" si="18"/>
        <v>0</v>
      </c>
      <c r="BB23" s="12">
        <f t="shared" si="19"/>
        <v>0</v>
      </c>
      <c r="BC23" s="12">
        <f t="shared" si="20"/>
        <v>0</v>
      </c>
      <c r="BD23" s="12">
        <f t="shared" si="21"/>
        <v>0</v>
      </c>
      <c r="BE23" s="34"/>
      <c r="BF23" s="6">
        <f t="shared" ref="BF23:BJ23" si="36">IF((AZ23)&gt;=50%, 2, (IF((AZ23)&lt;25%, 0, 1)))</f>
        <v>2</v>
      </c>
      <c r="BG23" s="6">
        <f t="shared" si="36"/>
        <v>0</v>
      </c>
      <c r="BH23" s="6">
        <f t="shared" si="36"/>
        <v>0</v>
      </c>
      <c r="BI23" s="6">
        <f t="shared" si="36"/>
        <v>0</v>
      </c>
      <c r="BJ23" s="6">
        <f t="shared" si="36"/>
        <v>0</v>
      </c>
      <c r="BK23" s="8"/>
      <c r="BL23" s="6" t="str">
        <f t="shared" ref="BL23:BP23" si="37">IF(BF23=2,"Att", (IF(BF23=0,"Not","Weak")))</f>
        <v>Att</v>
      </c>
      <c r="BM23" s="6" t="str">
        <f t="shared" si="37"/>
        <v>Not</v>
      </c>
      <c r="BN23" s="6" t="str">
        <f t="shared" si="37"/>
        <v>Not</v>
      </c>
      <c r="BO23" s="6" t="str">
        <f t="shared" si="37"/>
        <v>Not</v>
      </c>
      <c r="BP23" s="6" t="str">
        <f t="shared" si="37"/>
        <v>Not</v>
      </c>
      <c r="BR23" s="38">
        <f t="shared" si="8"/>
        <v>2</v>
      </c>
      <c r="BS23" s="38">
        <f t="shared" si="9"/>
        <v>0</v>
      </c>
    </row>
    <row r="24" ht="15.75" customHeight="1">
      <c r="A24" s="45">
        <v>2.104010202319E12</v>
      </c>
      <c r="B24" s="46" t="s">
        <v>71</v>
      </c>
      <c r="C24" s="54"/>
      <c r="D24" s="47" t="s">
        <v>63</v>
      </c>
      <c r="E24" s="47" t="s">
        <v>63</v>
      </c>
      <c r="F24" s="47" t="s">
        <v>63</v>
      </c>
      <c r="G24" s="47" t="s">
        <v>63</v>
      </c>
      <c r="H24" s="47" t="s">
        <v>63</v>
      </c>
      <c r="I24" s="47" t="s">
        <v>63</v>
      </c>
      <c r="J24" s="55"/>
      <c r="K24" s="55"/>
      <c r="L24" s="55"/>
      <c r="M24" s="55"/>
      <c r="N24" s="55"/>
      <c r="O24" s="55"/>
      <c r="P24" s="55"/>
      <c r="Q24" s="55"/>
      <c r="R24" s="56">
        <f t="shared" si="10"/>
        <v>0</v>
      </c>
      <c r="S24" s="50" t="s">
        <v>55</v>
      </c>
      <c r="T24" s="50" t="s">
        <v>55</v>
      </c>
      <c r="U24" s="50" t="s">
        <v>55</v>
      </c>
      <c r="V24" s="50"/>
      <c r="W24" s="50" t="s">
        <v>55</v>
      </c>
      <c r="X24" s="50" t="s">
        <v>55</v>
      </c>
      <c r="Y24" s="50"/>
      <c r="Z24" s="50"/>
      <c r="AA24" s="50" t="s">
        <v>55</v>
      </c>
      <c r="AB24" s="50" t="s">
        <v>55</v>
      </c>
      <c r="AC24" s="50" t="s">
        <v>55</v>
      </c>
      <c r="AD24" s="50"/>
      <c r="AE24" s="50" t="s">
        <v>55</v>
      </c>
      <c r="AF24" s="50" t="s">
        <v>55</v>
      </c>
      <c r="AG24" s="50"/>
      <c r="AH24" s="50"/>
      <c r="AI24" s="50" t="s">
        <v>55</v>
      </c>
      <c r="AJ24" s="50" t="s">
        <v>55</v>
      </c>
      <c r="AK24" s="50"/>
      <c r="AL24" s="50"/>
      <c r="AM24" s="50" t="s">
        <v>55</v>
      </c>
      <c r="AN24" s="50" t="s">
        <v>55</v>
      </c>
      <c r="AO24" s="60"/>
      <c r="AP24" s="60"/>
      <c r="AQ24" s="6">
        <f>SUM(S24:AO24)</f>
        <v>0</v>
      </c>
      <c r="AR24" s="10"/>
      <c r="AS24" s="52"/>
      <c r="AT24" s="53">
        <f t="shared" si="12"/>
        <v>0</v>
      </c>
      <c r="AU24" s="53">
        <f t="shared" si="13"/>
        <v>0</v>
      </c>
      <c r="AV24" s="53">
        <f t="shared" si="14"/>
        <v>0</v>
      </c>
      <c r="AW24" s="53">
        <f t="shared" si="15"/>
        <v>0</v>
      </c>
      <c r="AX24" s="53">
        <f t="shared" si="16"/>
        <v>0</v>
      </c>
      <c r="AY24" s="5"/>
      <c r="AZ24" s="12">
        <f t="shared" si="17"/>
        <v>0</v>
      </c>
      <c r="BA24" s="12">
        <f t="shared" si="18"/>
        <v>0</v>
      </c>
      <c r="BB24" s="12">
        <f t="shared" si="19"/>
        <v>0</v>
      </c>
      <c r="BC24" s="12">
        <f t="shared" si="20"/>
        <v>0</v>
      </c>
      <c r="BD24" s="12">
        <f t="shared" si="21"/>
        <v>0</v>
      </c>
      <c r="BE24" s="34"/>
      <c r="BF24" s="6">
        <f t="shared" ref="BF24:BJ24" si="38">IF((AZ24)&gt;=50%, 2, (IF((AZ24)&lt;25%, 0, 1)))</f>
        <v>0</v>
      </c>
      <c r="BG24" s="6">
        <f t="shared" si="38"/>
        <v>0</v>
      </c>
      <c r="BH24" s="6">
        <f t="shared" si="38"/>
        <v>0</v>
      </c>
      <c r="BI24" s="6">
        <f t="shared" si="38"/>
        <v>0</v>
      </c>
      <c r="BJ24" s="6">
        <f t="shared" si="38"/>
        <v>0</v>
      </c>
      <c r="BK24" s="8"/>
      <c r="BL24" s="6" t="str">
        <f t="shared" ref="BL24:BP24" si="39">IF(BF24=2,"Att", (IF(BF24=0,"Not","Weak")))</f>
        <v>Not</v>
      </c>
      <c r="BM24" s="6" t="str">
        <f t="shared" si="39"/>
        <v>Not</v>
      </c>
      <c r="BN24" s="6" t="str">
        <f t="shared" si="39"/>
        <v>Not</v>
      </c>
      <c r="BO24" s="6" t="str">
        <f t="shared" si="39"/>
        <v>Not</v>
      </c>
      <c r="BP24" s="6" t="str">
        <f t="shared" si="39"/>
        <v>Not</v>
      </c>
      <c r="BR24" s="38">
        <f t="shared" si="8"/>
        <v>0</v>
      </c>
      <c r="BS24" s="38">
        <f t="shared" si="9"/>
        <v>0</v>
      </c>
    </row>
    <row r="25" ht="15.75" customHeight="1">
      <c r="A25" s="45">
        <v>2.104010202341E12</v>
      </c>
      <c r="B25" s="46" t="s">
        <v>72</v>
      </c>
      <c r="C25" s="54"/>
      <c r="D25" s="47" t="s">
        <v>63</v>
      </c>
      <c r="E25" s="47" t="s">
        <v>63</v>
      </c>
      <c r="F25" s="47" t="s">
        <v>63</v>
      </c>
      <c r="G25" s="47" t="s">
        <v>63</v>
      </c>
      <c r="H25" s="47" t="s">
        <v>63</v>
      </c>
      <c r="I25" s="47" t="s">
        <v>63</v>
      </c>
      <c r="J25" s="55"/>
      <c r="K25" s="55"/>
      <c r="L25" s="55"/>
      <c r="M25" s="55"/>
      <c r="N25" s="55"/>
      <c r="O25" s="55"/>
      <c r="P25" s="55"/>
      <c r="Q25" s="55"/>
      <c r="R25" s="56">
        <f t="shared" si="10"/>
        <v>0</v>
      </c>
      <c r="S25" s="50" t="s">
        <v>55</v>
      </c>
      <c r="T25" s="50" t="s">
        <v>55</v>
      </c>
      <c r="U25" s="50" t="s">
        <v>55</v>
      </c>
      <c r="V25" s="50"/>
      <c r="W25" s="50" t="s">
        <v>55</v>
      </c>
      <c r="X25" s="50" t="s">
        <v>55</v>
      </c>
      <c r="Y25" s="50"/>
      <c r="Z25" s="50"/>
      <c r="AA25" s="50" t="s">
        <v>55</v>
      </c>
      <c r="AB25" s="50" t="s">
        <v>55</v>
      </c>
      <c r="AC25" s="50" t="s">
        <v>55</v>
      </c>
      <c r="AD25" s="50"/>
      <c r="AE25" s="50" t="s">
        <v>55</v>
      </c>
      <c r="AF25" s="50" t="s">
        <v>55</v>
      </c>
      <c r="AG25" s="50"/>
      <c r="AH25" s="50"/>
      <c r="AI25" s="50" t="s">
        <v>55</v>
      </c>
      <c r="AJ25" s="50" t="s">
        <v>55</v>
      </c>
      <c r="AK25" s="50"/>
      <c r="AL25" s="50"/>
      <c r="AM25" s="50" t="s">
        <v>55</v>
      </c>
      <c r="AN25" s="50" t="s">
        <v>55</v>
      </c>
      <c r="AO25" s="60"/>
      <c r="AP25" s="60"/>
      <c r="AQ25" s="6">
        <f t="shared" ref="AQ25:AQ83" si="42">SUM(S25:AP25)</f>
        <v>0</v>
      </c>
      <c r="AR25" s="10"/>
      <c r="AS25" s="52"/>
      <c r="AT25" s="53">
        <f t="shared" si="12"/>
        <v>0</v>
      </c>
      <c r="AU25" s="53">
        <f t="shared" si="13"/>
        <v>0</v>
      </c>
      <c r="AV25" s="53">
        <f t="shared" si="14"/>
        <v>0</v>
      </c>
      <c r="AW25" s="53">
        <f t="shared" si="15"/>
        <v>0</v>
      </c>
      <c r="AX25" s="53">
        <f t="shared" si="16"/>
        <v>0</v>
      </c>
      <c r="AY25" s="5"/>
      <c r="AZ25" s="12">
        <f t="shared" si="17"/>
        <v>0</v>
      </c>
      <c r="BA25" s="12">
        <f t="shared" si="18"/>
        <v>0</v>
      </c>
      <c r="BB25" s="12">
        <f t="shared" si="19"/>
        <v>0</v>
      </c>
      <c r="BC25" s="12">
        <f t="shared" si="20"/>
        <v>0</v>
      </c>
      <c r="BD25" s="12">
        <f t="shared" si="21"/>
        <v>0</v>
      </c>
      <c r="BE25" s="34"/>
      <c r="BF25" s="6">
        <f t="shared" ref="BF25:BJ25" si="40">IF((AZ25)&gt;=50%, 2, (IF((AZ25)&lt;25%, 0, 1)))</f>
        <v>0</v>
      </c>
      <c r="BG25" s="6">
        <f t="shared" si="40"/>
        <v>0</v>
      </c>
      <c r="BH25" s="6">
        <f t="shared" si="40"/>
        <v>0</v>
      </c>
      <c r="BI25" s="6">
        <f t="shared" si="40"/>
        <v>0</v>
      </c>
      <c r="BJ25" s="6">
        <f t="shared" si="40"/>
        <v>0</v>
      </c>
      <c r="BK25" s="8"/>
      <c r="BL25" s="6" t="str">
        <f t="shared" ref="BL25:BP25" si="41">IF(BF25=2,"Att", (IF(BF25=0,"Not","Weak")))</f>
        <v>Not</v>
      </c>
      <c r="BM25" s="6" t="str">
        <f t="shared" si="41"/>
        <v>Not</v>
      </c>
      <c r="BN25" s="6" t="str">
        <f t="shared" si="41"/>
        <v>Not</v>
      </c>
      <c r="BO25" s="6" t="str">
        <f t="shared" si="41"/>
        <v>Not</v>
      </c>
      <c r="BP25" s="6" t="str">
        <f t="shared" si="41"/>
        <v>Not</v>
      </c>
      <c r="BR25" s="38">
        <f t="shared" si="8"/>
        <v>0</v>
      </c>
      <c r="BS25" s="38">
        <f t="shared" si="9"/>
        <v>0</v>
      </c>
    </row>
    <row r="26" ht="15.75" customHeight="1">
      <c r="A26" s="45">
        <v>1.903710201876E12</v>
      </c>
      <c r="B26" s="46" t="s">
        <v>73</v>
      </c>
      <c r="C26" s="10"/>
      <c r="D26" s="55">
        <v>1.0</v>
      </c>
      <c r="E26" s="55">
        <v>0.0</v>
      </c>
      <c r="F26" s="55">
        <v>10.0</v>
      </c>
      <c r="G26" s="61">
        <f t="shared" ref="G26:G28" si="45">LARGE(D26:F26,1)+LARGE(D26:F26,2)</f>
        <v>11</v>
      </c>
      <c r="H26" s="55">
        <v>9.0</v>
      </c>
      <c r="I26" s="55">
        <v>0.0</v>
      </c>
      <c r="J26" s="7"/>
      <c r="K26" s="10"/>
      <c r="L26" s="59"/>
      <c r="M26" s="59"/>
      <c r="N26" s="59"/>
      <c r="O26" s="10"/>
      <c r="P26" s="10"/>
      <c r="Q26" s="10"/>
      <c r="R26" s="6">
        <f t="shared" si="10"/>
        <v>0</v>
      </c>
      <c r="S26" s="50"/>
      <c r="T26" s="50"/>
      <c r="U26" s="50"/>
      <c r="V26" s="50"/>
      <c r="W26" s="50">
        <v>0.0</v>
      </c>
      <c r="X26" s="50">
        <v>3.5</v>
      </c>
      <c r="Y26" s="50"/>
      <c r="Z26" s="50"/>
      <c r="AA26" s="50"/>
      <c r="AB26" s="50">
        <v>4.0</v>
      </c>
      <c r="AC26" s="50">
        <v>0.0</v>
      </c>
      <c r="AD26" s="50"/>
      <c r="AE26" s="50"/>
      <c r="AF26" s="50"/>
      <c r="AG26" s="50"/>
      <c r="AH26" s="50"/>
      <c r="AI26" s="50"/>
      <c r="AJ26" s="50"/>
      <c r="AK26" s="50"/>
      <c r="AL26" s="50"/>
      <c r="AM26" s="50">
        <v>0.0</v>
      </c>
      <c r="AN26" s="50">
        <v>0.0</v>
      </c>
      <c r="AO26" s="50"/>
      <c r="AP26" s="50"/>
      <c r="AQ26" s="6">
        <f t="shared" si="42"/>
        <v>7.5</v>
      </c>
      <c r="AR26" s="10">
        <f t="shared" ref="AR26:AR27" si="46">SUM(C26,G26,H26,R26,AQ26)</f>
        <v>27.5</v>
      </c>
      <c r="AS26" s="52"/>
      <c r="AT26" s="53">
        <f t="shared" si="12"/>
        <v>4</v>
      </c>
      <c r="AU26" s="53">
        <f t="shared" si="13"/>
        <v>0</v>
      </c>
      <c r="AV26" s="53">
        <f t="shared" si="14"/>
        <v>11</v>
      </c>
      <c r="AW26" s="53">
        <f t="shared" si="15"/>
        <v>12.5</v>
      </c>
      <c r="AX26" s="53">
        <f t="shared" si="16"/>
        <v>0</v>
      </c>
      <c r="AY26" s="5"/>
      <c r="AZ26" s="12">
        <f t="shared" si="17"/>
        <v>0.8571000021</v>
      </c>
      <c r="BA26" s="12">
        <f t="shared" si="18"/>
        <v>0</v>
      </c>
      <c r="BB26" s="12">
        <f t="shared" si="19"/>
        <v>0.2618979027</v>
      </c>
      <c r="BC26" s="12">
        <f t="shared" si="20"/>
        <v>0.5067519632</v>
      </c>
      <c r="BD26" s="12">
        <f t="shared" si="21"/>
        <v>0</v>
      </c>
      <c r="BE26" s="34"/>
      <c r="BF26" s="6">
        <f t="shared" ref="BF26:BJ26" si="43">IF((AZ26)&gt;=50%, 2, (IF((AZ26)&lt;25%, 0, 1)))</f>
        <v>2</v>
      </c>
      <c r="BG26" s="6">
        <f t="shared" si="43"/>
        <v>0</v>
      </c>
      <c r="BH26" s="6">
        <f t="shared" si="43"/>
        <v>1</v>
      </c>
      <c r="BI26" s="6">
        <f t="shared" si="43"/>
        <v>2</v>
      </c>
      <c r="BJ26" s="6">
        <f t="shared" si="43"/>
        <v>0</v>
      </c>
      <c r="BK26" s="8"/>
      <c r="BL26" s="6" t="str">
        <f t="shared" ref="BL26:BP26" si="44">IF(BF26=2,"Att", (IF(BF26=0,"Not","Weak")))</f>
        <v>Att</v>
      </c>
      <c r="BM26" s="6" t="str">
        <f t="shared" si="44"/>
        <v>Not</v>
      </c>
      <c r="BN26" s="6" t="str">
        <f t="shared" si="44"/>
        <v>Weak</v>
      </c>
      <c r="BO26" s="6" t="str">
        <f t="shared" si="44"/>
        <v>Att</v>
      </c>
      <c r="BP26" s="6" t="str">
        <f t="shared" si="44"/>
        <v>Not</v>
      </c>
      <c r="BR26" s="38">
        <f t="shared" si="8"/>
        <v>5</v>
      </c>
      <c r="BS26" s="38">
        <f t="shared" si="9"/>
        <v>0</v>
      </c>
    </row>
    <row r="27" ht="15.75" customHeight="1">
      <c r="A27" s="45">
        <v>2.104010202205E12</v>
      </c>
      <c r="B27" s="46" t="s">
        <v>74</v>
      </c>
      <c r="C27" s="10"/>
      <c r="D27" s="57">
        <v>0.0</v>
      </c>
      <c r="E27" s="62">
        <v>0.0</v>
      </c>
      <c r="F27" s="57" t="s">
        <v>55</v>
      </c>
      <c r="G27" s="61">
        <f t="shared" si="45"/>
        <v>0</v>
      </c>
      <c r="H27" s="51">
        <v>9.0</v>
      </c>
      <c r="I27" s="62">
        <v>1.0</v>
      </c>
      <c r="J27" s="7"/>
      <c r="K27" s="10"/>
      <c r="L27" s="59"/>
      <c r="M27" s="59"/>
      <c r="N27" s="59"/>
      <c r="O27" s="10"/>
      <c r="P27" s="10"/>
      <c r="Q27" s="10"/>
      <c r="R27" s="6">
        <f t="shared" si="10"/>
        <v>1</v>
      </c>
      <c r="S27" s="6">
        <v>4.0</v>
      </c>
      <c r="T27" s="6">
        <v>0.0</v>
      </c>
      <c r="U27" s="6"/>
      <c r="V27" s="6"/>
      <c r="W27" s="60">
        <v>0.0</v>
      </c>
      <c r="X27" s="60">
        <v>0.0</v>
      </c>
      <c r="Y27" s="60"/>
      <c r="Z27" s="60"/>
      <c r="AA27" s="6">
        <v>1.0</v>
      </c>
      <c r="AB27" s="6"/>
      <c r="AC27" s="6">
        <v>0.0</v>
      </c>
      <c r="AD27" s="6"/>
      <c r="AE27" s="60"/>
      <c r="AF27" s="60"/>
      <c r="AG27" s="60"/>
      <c r="AH27" s="60"/>
      <c r="AI27" s="6"/>
      <c r="AJ27" s="6"/>
      <c r="AK27" s="6"/>
      <c r="AL27" s="6"/>
      <c r="AM27" s="60"/>
      <c r="AN27" s="60"/>
      <c r="AO27" s="60"/>
      <c r="AP27" s="60"/>
      <c r="AQ27" s="6">
        <f t="shared" si="42"/>
        <v>5</v>
      </c>
      <c r="AR27" s="10">
        <f t="shared" si="46"/>
        <v>15</v>
      </c>
      <c r="AS27" s="52"/>
      <c r="AT27" s="53">
        <f t="shared" si="12"/>
        <v>0</v>
      </c>
      <c r="AU27" s="53">
        <f t="shared" si="13"/>
        <v>5</v>
      </c>
      <c r="AV27" s="53">
        <f t="shared" si="14"/>
        <v>0</v>
      </c>
      <c r="AW27" s="53">
        <f t="shared" si="15"/>
        <v>9</v>
      </c>
      <c r="AX27" s="53">
        <f t="shared" si="16"/>
        <v>1</v>
      </c>
      <c r="AY27" s="5"/>
      <c r="AZ27" s="12">
        <f t="shared" si="17"/>
        <v>0</v>
      </c>
      <c r="BA27" s="12">
        <f t="shared" si="18"/>
        <v>0.8332916687</v>
      </c>
      <c r="BB27" s="12">
        <f t="shared" si="19"/>
        <v>0</v>
      </c>
      <c r="BC27" s="12">
        <f t="shared" si="20"/>
        <v>0.3648614135</v>
      </c>
      <c r="BD27" s="12">
        <f t="shared" si="21"/>
        <v>0.04411738754</v>
      </c>
      <c r="BE27" s="34"/>
      <c r="BF27" s="6">
        <f t="shared" ref="BF27:BJ27" si="47">IF((AZ27)&gt;=50%, 2, (IF((AZ27)&lt;25%, 0, 1)))</f>
        <v>0</v>
      </c>
      <c r="BG27" s="6">
        <f t="shared" si="47"/>
        <v>2</v>
      </c>
      <c r="BH27" s="6">
        <f t="shared" si="47"/>
        <v>0</v>
      </c>
      <c r="BI27" s="6">
        <f t="shared" si="47"/>
        <v>1</v>
      </c>
      <c r="BJ27" s="6">
        <f t="shared" si="47"/>
        <v>0</v>
      </c>
      <c r="BK27" s="8"/>
      <c r="BL27" s="6" t="str">
        <f t="shared" ref="BL27:BP27" si="48">IF(BF27=2,"Att", (IF(BF27=0,"Not","Weak")))</f>
        <v>Not</v>
      </c>
      <c r="BM27" s="6" t="str">
        <f t="shared" si="48"/>
        <v>Att</v>
      </c>
      <c r="BN27" s="6" t="str">
        <f t="shared" si="48"/>
        <v>Not</v>
      </c>
      <c r="BO27" s="6" t="str">
        <f t="shared" si="48"/>
        <v>Weak</v>
      </c>
      <c r="BP27" s="6" t="str">
        <f t="shared" si="48"/>
        <v>Not</v>
      </c>
      <c r="BR27" s="38">
        <f t="shared" si="8"/>
        <v>1</v>
      </c>
      <c r="BS27" s="38">
        <f t="shared" si="9"/>
        <v>2</v>
      </c>
    </row>
    <row r="28" ht="15.75" customHeight="1">
      <c r="A28" s="45">
        <v>2.104010202234E12</v>
      </c>
      <c r="B28" s="46" t="s">
        <v>75</v>
      </c>
      <c r="C28" s="54"/>
      <c r="D28" s="7">
        <v>2.0</v>
      </c>
      <c r="E28" s="63">
        <v>2.0</v>
      </c>
      <c r="F28" s="7">
        <v>10.0</v>
      </c>
      <c r="G28" s="61">
        <f t="shared" si="45"/>
        <v>12</v>
      </c>
      <c r="H28" s="10">
        <v>9.0</v>
      </c>
      <c r="I28" s="63">
        <v>4.0</v>
      </c>
      <c r="J28" s="55"/>
      <c r="K28" s="55"/>
      <c r="L28" s="55"/>
      <c r="M28" s="55"/>
      <c r="N28" s="55"/>
      <c r="O28" s="55"/>
      <c r="P28" s="55"/>
      <c r="Q28" s="55"/>
      <c r="R28" s="56">
        <f t="shared" si="10"/>
        <v>4</v>
      </c>
      <c r="S28" s="6">
        <v>1.0</v>
      </c>
      <c r="T28" s="6">
        <v>0.0</v>
      </c>
      <c r="U28" s="6"/>
      <c r="V28" s="6"/>
      <c r="W28" s="60"/>
      <c r="X28" s="60"/>
      <c r="Y28" s="60"/>
      <c r="Z28" s="60"/>
      <c r="AA28" s="6"/>
      <c r="AB28" s="6"/>
      <c r="AC28" s="6"/>
      <c r="AD28" s="6"/>
      <c r="AE28" s="60">
        <v>2.0</v>
      </c>
      <c r="AF28" s="60">
        <v>0.0</v>
      </c>
      <c r="AG28" s="60"/>
      <c r="AH28" s="60"/>
      <c r="AI28" s="6">
        <v>2.5</v>
      </c>
      <c r="AJ28" s="6">
        <v>2.0</v>
      </c>
      <c r="AK28" s="6"/>
      <c r="AL28" s="6"/>
      <c r="AM28" s="60">
        <v>0.0</v>
      </c>
      <c r="AN28" s="60">
        <v>0.0</v>
      </c>
      <c r="AO28" s="60"/>
      <c r="AP28" s="60"/>
      <c r="AQ28" s="6">
        <f t="shared" si="42"/>
        <v>7.5</v>
      </c>
      <c r="AR28" s="10"/>
      <c r="AS28" s="52"/>
      <c r="AT28" s="53">
        <f t="shared" si="12"/>
        <v>0</v>
      </c>
      <c r="AU28" s="53">
        <f t="shared" si="13"/>
        <v>1</v>
      </c>
      <c r="AV28" s="53">
        <f t="shared" si="14"/>
        <v>18.5</v>
      </c>
      <c r="AW28" s="53">
        <f t="shared" si="15"/>
        <v>11</v>
      </c>
      <c r="AX28" s="53">
        <f t="shared" si="16"/>
        <v>4</v>
      </c>
      <c r="AY28" s="5"/>
      <c r="AZ28" s="12">
        <f t="shared" si="17"/>
        <v>0</v>
      </c>
      <c r="BA28" s="12">
        <f t="shared" si="18"/>
        <v>0.1666583337</v>
      </c>
      <c r="BB28" s="12">
        <f t="shared" si="19"/>
        <v>0.4404646545</v>
      </c>
      <c r="BC28" s="12">
        <f t="shared" si="20"/>
        <v>0.4459417276</v>
      </c>
      <c r="BD28" s="12">
        <f t="shared" si="21"/>
        <v>0.1764695502</v>
      </c>
      <c r="BE28" s="34"/>
      <c r="BF28" s="6">
        <f t="shared" ref="BF28:BJ28" si="49">IF((AZ28)&gt;=50%, 2, (IF((AZ28)&lt;25%, 0, 1)))</f>
        <v>0</v>
      </c>
      <c r="BG28" s="6">
        <f t="shared" si="49"/>
        <v>0</v>
      </c>
      <c r="BH28" s="6">
        <f t="shared" si="49"/>
        <v>1</v>
      </c>
      <c r="BI28" s="6">
        <f t="shared" si="49"/>
        <v>1</v>
      </c>
      <c r="BJ28" s="6">
        <f t="shared" si="49"/>
        <v>0</v>
      </c>
      <c r="BK28" s="8"/>
      <c r="BL28" s="6" t="str">
        <f t="shared" ref="BL28:BP28" si="50">IF(BF28=2,"Att", (IF(BF28=0,"Not","Weak")))</f>
        <v>Not</v>
      </c>
      <c r="BM28" s="6" t="str">
        <f t="shared" si="50"/>
        <v>Not</v>
      </c>
      <c r="BN28" s="6" t="str">
        <f t="shared" si="50"/>
        <v>Weak</v>
      </c>
      <c r="BO28" s="6" t="str">
        <f t="shared" si="50"/>
        <v>Weak</v>
      </c>
      <c r="BP28" s="6" t="str">
        <f t="shared" si="50"/>
        <v>Not</v>
      </c>
      <c r="BR28" s="38">
        <f t="shared" si="8"/>
        <v>2</v>
      </c>
      <c r="BS28" s="38">
        <f t="shared" si="9"/>
        <v>0</v>
      </c>
    </row>
    <row r="29" ht="15.75" customHeight="1">
      <c r="A29" s="45">
        <v>2.104010202304E12</v>
      </c>
      <c r="B29" s="46" t="s">
        <v>76</v>
      </c>
      <c r="C29" s="10"/>
      <c r="D29" s="55" t="s">
        <v>55</v>
      </c>
      <c r="E29" s="55">
        <v>8.0</v>
      </c>
      <c r="F29" s="55" t="s">
        <v>55</v>
      </c>
      <c r="G29" s="61">
        <v>8.0</v>
      </c>
      <c r="H29" s="55" t="s">
        <v>55</v>
      </c>
      <c r="I29" s="55">
        <v>5.0</v>
      </c>
      <c r="J29" s="7"/>
      <c r="K29" s="10"/>
      <c r="L29" s="59"/>
      <c r="M29" s="59"/>
      <c r="N29" s="59"/>
      <c r="O29" s="10"/>
      <c r="P29" s="10"/>
      <c r="Q29" s="10"/>
      <c r="R29" s="6">
        <f t="shared" si="10"/>
        <v>5</v>
      </c>
      <c r="S29" s="6" t="s">
        <v>55</v>
      </c>
      <c r="T29" s="6" t="s">
        <v>55</v>
      </c>
      <c r="U29" s="6"/>
      <c r="V29" s="6"/>
      <c r="W29" s="60" t="s">
        <v>55</v>
      </c>
      <c r="X29" s="60" t="s">
        <v>55</v>
      </c>
      <c r="Y29" s="60"/>
      <c r="Z29" s="60"/>
      <c r="AA29" s="6" t="s">
        <v>55</v>
      </c>
      <c r="AB29" s="6" t="s">
        <v>55</v>
      </c>
      <c r="AC29" s="6" t="s">
        <v>55</v>
      </c>
      <c r="AD29" s="6"/>
      <c r="AE29" s="60" t="s">
        <v>55</v>
      </c>
      <c r="AF29" s="60" t="s">
        <v>55</v>
      </c>
      <c r="AG29" s="60"/>
      <c r="AH29" s="60"/>
      <c r="AI29" s="6" t="s">
        <v>55</v>
      </c>
      <c r="AJ29" s="6" t="s">
        <v>55</v>
      </c>
      <c r="AK29" s="6"/>
      <c r="AL29" s="6"/>
      <c r="AM29" s="60" t="s">
        <v>55</v>
      </c>
      <c r="AN29" s="60" t="s">
        <v>55</v>
      </c>
      <c r="AO29" s="60"/>
      <c r="AP29" s="60"/>
      <c r="AQ29" s="6">
        <f t="shared" si="42"/>
        <v>0</v>
      </c>
      <c r="AR29" s="10">
        <f t="shared" ref="AR29:AR32" si="53">SUM(C29,G29,H29,R29,AQ29)</f>
        <v>13</v>
      </c>
      <c r="AS29" s="52"/>
      <c r="AT29" s="53">
        <f t="shared" si="12"/>
        <v>0</v>
      </c>
      <c r="AU29" s="53">
        <f t="shared" si="13"/>
        <v>0</v>
      </c>
      <c r="AV29" s="53">
        <f t="shared" si="14"/>
        <v>0</v>
      </c>
      <c r="AW29" s="53">
        <f t="shared" si="15"/>
        <v>8</v>
      </c>
      <c r="AX29" s="53">
        <f t="shared" si="16"/>
        <v>5</v>
      </c>
      <c r="AY29" s="5"/>
      <c r="AZ29" s="12">
        <f t="shared" si="17"/>
        <v>0</v>
      </c>
      <c r="BA29" s="12">
        <f t="shared" si="18"/>
        <v>0</v>
      </c>
      <c r="BB29" s="12">
        <f t="shared" si="19"/>
        <v>0</v>
      </c>
      <c r="BC29" s="12">
        <f t="shared" si="20"/>
        <v>0.3243212564</v>
      </c>
      <c r="BD29" s="12">
        <f t="shared" si="21"/>
        <v>0.2205869377</v>
      </c>
      <c r="BE29" s="34"/>
      <c r="BF29" s="6">
        <f t="shared" ref="BF29:BJ29" si="51">IF((AZ29)&gt;=50%, 2, (IF((AZ29)&lt;25%, 0, 1)))</f>
        <v>0</v>
      </c>
      <c r="BG29" s="6">
        <f t="shared" si="51"/>
        <v>0</v>
      </c>
      <c r="BH29" s="6">
        <f t="shared" si="51"/>
        <v>0</v>
      </c>
      <c r="BI29" s="6">
        <f t="shared" si="51"/>
        <v>1</v>
      </c>
      <c r="BJ29" s="6">
        <f t="shared" si="51"/>
        <v>0</v>
      </c>
      <c r="BK29" s="8"/>
      <c r="BL29" s="6" t="str">
        <f t="shared" ref="BL29:BP29" si="52">IF(BF29=2,"Att", (IF(BF29=0,"Not","Weak")))</f>
        <v>Not</v>
      </c>
      <c r="BM29" s="6" t="str">
        <f t="shared" si="52"/>
        <v>Not</v>
      </c>
      <c r="BN29" s="6" t="str">
        <f t="shared" si="52"/>
        <v>Not</v>
      </c>
      <c r="BO29" s="6" t="str">
        <f t="shared" si="52"/>
        <v>Weak</v>
      </c>
      <c r="BP29" s="6" t="str">
        <f t="shared" si="52"/>
        <v>Not</v>
      </c>
      <c r="BR29" s="38">
        <f t="shared" si="8"/>
        <v>1</v>
      </c>
      <c r="BS29" s="38">
        <f t="shared" si="9"/>
        <v>0</v>
      </c>
    </row>
    <row r="30" ht="15.75" customHeight="1">
      <c r="A30" s="45">
        <v>2.22210005101025E14</v>
      </c>
      <c r="B30" s="46" t="s">
        <v>77</v>
      </c>
      <c r="C30" s="10"/>
      <c r="D30" s="7">
        <v>3.0</v>
      </c>
      <c r="E30" s="63">
        <v>0.0</v>
      </c>
      <c r="F30" s="7">
        <v>8.0</v>
      </c>
      <c r="G30" s="61">
        <f t="shared" ref="G30:G83" si="56">LARGE(D30:F30,1)+LARGE(D30:F30,2)</f>
        <v>11</v>
      </c>
      <c r="H30" s="10">
        <v>9.0</v>
      </c>
      <c r="I30" s="10">
        <v>0.0</v>
      </c>
      <c r="J30" s="7"/>
      <c r="K30" s="10"/>
      <c r="L30" s="59"/>
      <c r="M30" s="59"/>
      <c r="N30" s="59"/>
      <c r="O30" s="10"/>
      <c r="P30" s="10"/>
      <c r="Q30" s="10"/>
      <c r="R30" s="6">
        <f t="shared" si="10"/>
        <v>0</v>
      </c>
      <c r="S30" s="6">
        <v>0.0</v>
      </c>
      <c r="T30" s="6">
        <v>0.0</v>
      </c>
      <c r="U30" s="6"/>
      <c r="V30" s="6"/>
      <c r="W30" s="60">
        <v>0.0</v>
      </c>
      <c r="X30" s="60">
        <v>0.0</v>
      </c>
      <c r="Y30" s="60"/>
      <c r="Z30" s="60"/>
      <c r="AA30" s="6"/>
      <c r="AB30" s="6"/>
      <c r="AC30" s="6"/>
      <c r="AD30" s="6"/>
      <c r="AE30" s="60"/>
      <c r="AF30" s="60"/>
      <c r="AG30" s="60"/>
      <c r="AH30" s="60"/>
      <c r="AI30" s="6">
        <v>0.0</v>
      </c>
      <c r="AJ30" s="6">
        <v>0.0</v>
      </c>
      <c r="AK30" s="6"/>
      <c r="AL30" s="6"/>
      <c r="AM30" s="60">
        <v>0.0</v>
      </c>
      <c r="AN30" s="60">
        <v>0.0</v>
      </c>
      <c r="AO30" s="60"/>
      <c r="AP30" s="60"/>
      <c r="AQ30" s="6">
        <f t="shared" si="42"/>
        <v>0</v>
      </c>
      <c r="AR30" s="10">
        <f t="shared" si="53"/>
        <v>20</v>
      </c>
      <c r="AS30" s="52"/>
      <c r="AT30" s="53">
        <f t="shared" si="12"/>
        <v>0</v>
      </c>
      <c r="AU30" s="53">
        <f t="shared" si="13"/>
        <v>0</v>
      </c>
      <c r="AV30" s="53">
        <f t="shared" si="14"/>
        <v>11</v>
      </c>
      <c r="AW30" s="53">
        <f t="shared" si="15"/>
        <v>9</v>
      </c>
      <c r="AX30" s="53">
        <f t="shared" si="16"/>
        <v>0</v>
      </c>
      <c r="AY30" s="5"/>
      <c r="AZ30" s="12">
        <f t="shared" si="17"/>
        <v>0</v>
      </c>
      <c r="BA30" s="12">
        <f t="shared" si="18"/>
        <v>0</v>
      </c>
      <c r="BB30" s="12">
        <f t="shared" si="19"/>
        <v>0.2618979027</v>
      </c>
      <c r="BC30" s="12">
        <f t="shared" si="20"/>
        <v>0.3648614135</v>
      </c>
      <c r="BD30" s="12">
        <f t="shared" si="21"/>
        <v>0</v>
      </c>
      <c r="BE30" s="34"/>
      <c r="BF30" s="6">
        <f t="shared" ref="BF30:BJ30" si="54">IF((AZ30)&gt;=50%, 2, (IF((AZ30)&lt;25%, 0, 1)))</f>
        <v>0</v>
      </c>
      <c r="BG30" s="6">
        <f t="shared" si="54"/>
        <v>0</v>
      </c>
      <c r="BH30" s="6">
        <f t="shared" si="54"/>
        <v>1</v>
      </c>
      <c r="BI30" s="6">
        <f t="shared" si="54"/>
        <v>1</v>
      </c>
      <c r="BJ30" s="6">
        <f t="shared" si="54"/>
        <v>0</v>
      </c>
      <c r="BK30" s="8"/>
      <c r="BL30" s="6" t="str">
        <f t="shared" ref="BL30:BP30" si="55">IF(BF30=2,"Att", (IF(BF30=0,"Not","Weak")))</f>
        <v>Not</v>
      </c>
      <c r="BM30" s="6" t="str">
        <f t="shared" si="55"/>
        <v>Not</v>
      </c>
      <c r="BN30" s="6" t="str">
        <f t="shared" si="55"/>
        <v>Weak</v>
      </c>
      <c r="BO30" s="6" t="str">
        <f t="shared" si="55"/>
        <v>Weak</v>
      </c>
      <c r="BP30" s="6" t="str">
        <f t="shared" si="55"/>
        <v>Not</v>
      </c>
      <c r="BR30" s="38">
        <f t="shared" si="8"/>
        <v>2</v>
      </c>
      <c r="BS30" s="38">
        <f t="shared" si="9"/>
        <v>0</v>
      </c>
    </row>
    <row r="31" ht="15.75" customHeight="1">
      <c r="A31" s="45">
        <v>2.22210005101069E14</v>
      </c>
      <c r="B31" s="46" t="s">
        <v>78</v>
      </c>
      <c r="C31" s="10"/>
      <c r="D31" s="7">
        <v>0.0</v>
      </c>
      <c r="E31" s="63">
        <v>0.0</v>
      </c>
      <c r="F31" s="7">
        <v>10.0</v>
      </c>
      <c r="G31" s="61">
        <f t="shared" si="56"/>
        <v>10</v>
      </c>
      <c r="H31" s="10">
        <v>9.0</v>
      </c>
      <c r="I31" s="63">
        <v>2.0</v>
      </c>
      <c r="J31" s="7"/>
      <c r="K31" s="10"/>
      <c r="L31" s="59"/>
      <c r="M31" s="59"/>
      <c r="N31" s="59"/>
      <c r="O31" s="10"/>
      <c r="P31" s="10"/>
      <c r="Q31" s="10"/>
      <c r="R31" s="6">
        <f t="shared" si="10"/>
        <v>2</v>
      </c>
      <c r="S31" s="6"/>
      <c r="T31" s="6"/>
      <c r="U31" s="6"/>
      <c r="V31" s="6"/>
      <c r="W31" s="60">
        <v>0.0</v>
      </c>
      <c r="X31" s="60">
        <v>0.0</v>
      </c>
      <c r="Y31" s="60"/>
      <c r="Z31" s="60"/>
      <c r="AA31" s="6"/>
      <c r="AB31" s="6">
        <v>3.0</v>
      </c>
      <c r="AC31" s="6">
        <v>2.0</v>
      </c>
      <c r="AD31" s="6"/>
      <c r="AE31" s="60">
        <v>0.0</v>
      </c>
      <c r="AF31" s="60"/>
      <c r="AG31" s="60"/>
      <c r="AH31" s="60"/>
      <c r="AI31" s="6"/>
      <c r="AJ31" s="6"/>
      <c r="AK31" s="6"/>
      <c r="AL31" s="6"/>
      <c r="AM31" s="60">
        <v>0.0</v>
      </c>
      <c r="AN31" s="60">
        <v>0.0</v>
      </c>
      <c r="AO31" s="60"/>
      <c r="AP31" s="60"/>
      <c r="AQ31" s="6">
        <f t="shared" si="42"/>
        <v>5</v>
      </c>
      <c r="AR31" s="10">
        <f t="shared" si="53"/>
        <v>26</v>
      </c>
      <c r="AS31" s="52"/>
      <c r="AT31" s="53">
        <f t="shared" si="12"/>
        <v>5</v>
      </c>
      <c r="AU31" s="53">
        <f t="shared" si="13"/>
        <v>0</v>
      </c>
      <c r="AV31" s="53">
        <f t="shared" si="14"/>
        <v>10</v>
      </c>
      <c r="AW31" s="53">
        <f t="shared" si="15"/>
        <v>9</v>
      </c>
      <c r="AX31" s="53">
        <f t="shared" si="16"/>
        <v>2</v>
      </c>
      <c r="AY31" s="5"/>
      <c r="AZ31" s="12">
        <f t="shared" si="17"/>
        <v>1</v>
      </c>
      <c r="BA31" s="12">
        <f t="shared" si="18"/>
        <v>0</v>
      </c>
      <c r="BB31" s="12">
        <f t="shared" si="19"/>
        <v>0.2380890024</v>
      </c>
      <c r="BC31" s="12">
        <f t="shared" si="20"/>
        <v>0.3648614135</v>
      </c>
      <c r="BD31" s="12">
        <f t="shared" si="21"/>
        <v>0.08823477509</v>
      </c>
      <c r="BE31" s="34"/>
      <c r="BF31" s="6">
        <f t="shared" ref="BF31:BJ31" si="57">IF((AZ31)&gt;=50%, 2, (IF((AZ31)&lt;25%, 0, 1)))</f>
        <v>2</v>
      </c>
      <c r="BG31" s="6">
        <f t="shared" si="57"/>
        <v>0</v>
      </c>
      <c r="BH31" s="6">
        <f t="shared" si="57"/>
        <v>0</v>
      </c>
      <c r="BI31" s="6">
        <f t="shared" si="57"/>
        <v>1</v>
      </c>
      <c r="BJ31" s="6">
        <f t="shared" si="57"/>
        <v>0</v>
      </c>
      <c r="BK31" s="8"/>
      <c r="BL31" s="6" t="str">
        <f t="shared" ref="BL31:BP31" si="58">IF(BF31=2,"Att", (IF(BF31=0,"Not","Weak")))</f>
        <v>Att</v>
      </c>
      <c r="BM31" s="6" t="str">
        <f t="shared" si="58"/>
        <v>Not</v>
      </c>
      <c r="BN31" s="6" t="str">
        <f t="shared" si="58"/>
        <v>Not</v>
      </c>
      <c r="BO31" s="6" t="str">
        <f t="shared" si="58"/>
        <v>Weak</v>
      </c>
      <c r="BP31" s="6" t="str">
        <f t="shared" si="58"/>
        <v>Not</v>
      </c>
      <c r="BR31" s="38">
        <f t="shared" si="8"/>
        <v>3</v>
      </c>
      <c r="BS31" s="38">
        <f t="shared" si="9"/>
        <v>0</v>
      </c>
    </row>
    <row r="32" ht="15.75" customHeight="1">
      <c r="A32" s="45">
        <v>2.22210005101081E14</v>
      </c>
      <c r="B32" s="46" t="s">
        <v>79</v>
      </c>
      <c r="C32" s="10"/>
      <c r="D32" s="55">
        <v>1.0</v>
      </c>
      <c r="E32" s="55">
        <v>0.0</v>
      </c>
      <c r="F32" s="55">
        <v>9.0</v>
      </c>
      <c r="G32" s="61">
        <f t="shared" si="56"/>
        <v>10</v>
      </c>
      <c r="H32" s="55">
        <v>9.0</v>
      </c>
      <c r="I32" s="55">
        <v>4.0</v>
      </c>
      <c r="J32" s="7"/>
      <c r="K32" s="10"/>
      <c r="L32" s="59"/>
      <c r="M32" s="59"/>
      <c r="N32" s="59"/>
      <c r="O32" s="10"/>
      <c r="P32" s="10"/>
      <c r="Q32" s="10"/>
      <c r="R32" s="6">
        <f t="shared" si="10"/>
        <v>4</v>
      </c>
      <c r="S32" s="6">
        <v>4.0</v>
      </c>
      <c r="T32" s="6"/>
      <c r="U32" s="6"/>
      <c r="V32" s="6"/>
      <c r="W32" s="60">
        <v>0.0</v>
      </c>
      <c r="X32" s="60">
        <v>0.0</v>
      </c>
      <c r="Y32" s="60"/>
      <c r="Z32" s="60"/>
      <c r="AA32" s="6"/>
      <c r="AB32" s="6"/>
      <c r="AC32" s="6"/>
      <c r="AD32" s="6"/>
      <c r="AE32" s="60"/>
      <c r="AF32" s="60"/>
      <c r="AG32" s="60"/>
      <c r="AH32" s="60"/>
      <c r="AI32" s="6">
        <v>3.0</v>
      </c>
      <c r="AJ32" s="6">
        <v>2.0</v>
      </c>
      <c r="AK32" s="6"/>
      <c r="AL32" s="6"/>
      <c r="AM32" s="60">
        <v>0.0</v>
      </c>
      <c r="AN32" s="60">
        <v>2.0</v>
      </c>
      <c r="AO32" s="60"/>
      <c r="AP32" s="60"/>
      <c r="AQ32" s="6">
        <f t="shared" si="42"/>
        <v>11</v>
      </c>
      <c r="AR32" s="10">
        <f t="shared" si="53"/>
        <v>34</v>
      </c>
      <c r="AS32" s="52"/>
      <c r="AT32" s="53">
        <f t="shared" si="12"/>
        <v>0</v>
      </c>
      <c r="AU32" s="53">
        <f t="shared" si="13"/>
        <v>4</v>
      </c>
      <c r="AV32" s="53">
        <f t="shared" si="14"/>
        <v>17</v>
      </c>
      <c r="AW32" s="53">
        <f t="shared" si="15"/>
        <v>9</v>
      </c>
      <c r="AX32" s="53">
        <f t="shared" si="16"/>
        <v>4</v>
      </c>
      <c r="AY32" s="5"/>
      <c r="AZ32" s="12">
        <f t="shared" si="17"/>
        <v>0</v>
      </c>
      <c r="BA32" s="12">
        <f t="shared" si="18"/>
        <v>0.666633335</v>
      </c>
      <c r="BB32" s="12">
        <f t="shared" si="19"/>
        <v>0.4047513041</v>
      </c>
      <c r="BC32" s="12">
        <f t="shared" si="20"/>
        <v>0.3648614135</v>
      </c>
      <c r="BD32" s="12">
        <f t="shared" si="21"/>
        <v>0.1764695502</v>
      </c>
      <c r="BE32" s="34"/>
      <c r="BF32" s="6">
        <f t="shared" ref="BF32:BJ32" si="59">IF((AZ32)&gt;=50%, 2, (IF((AZ32)&lt;25%, 0, 1)))</f>
        <v>0</v>
      </c>
      <c r="BG32" s="6">
        <f t="shared" si="59"/>
        <v>2</v>
      </c>
      <c r="BH32" s="6">
        <f t="shared" si="59"/>
        <v>1</v>
      </c>
      <c r="BI32" s="6">
        <f t="shared" si="59"/>
        <v>1</v>
      </c>
      <c r="BJ32" s="6">
        <f t="shared" si="59"/>
        <v>0</v>
      </c>
      <c r="BK32" s="8"/>
      <c r="BL32" s="6" t="str">
        <f t="shared" ref="BL32:BP32" si="60">IF(BF32=2,"Att", (IF(BF32=0,"Not","Weak")))</f>
        <v>Not</v>
      </c>
      <c r="BM32" s="6" t="str">
        <f t="shared" si="60"/>
        <v>Att</v>
      </c>
      <c r="BN32" s="6" t="str">
        <f t="shared" si="60"/>
        <v>Weak</v>
      </c>
      <c r="BO32" s="6" t="str">
        <f t="shared" si="60"/>
        <v>Weak</v>
      </c>
      <c r="BP32" s="6" t="str">
        <f t="shared" si="60"/>
        <v>Not</v>
      </c>
      <c r="BR32" s="38">
        <f t="shared" si="8"/>
        <v>2</v>
      </c>
      <c r="BS32" s="38">
        <f t="shared" si="9"/>
        <v>2</v>
      </c>
    </row>
    <row r="33" ht="15.75" customHeight="1">
      <c r="A33" s="45">
        <v>2.22210005101082E14</v>
      </c>
      <c r="B33" s="46" t="s">
        <v>80</v>
      </c>
      <c r="C33" s="64"/>
      <c r="D33" s="55">
        <v>0.0</v>
      </c>
      <c r="E33" s="55">
        <v>0.0</v>
      </c>
      <c r="F33" s="55">
        <v>5.0</v>
      </c>
      <c r="G33" s="61">
        <f t="shared" si="56"/>
        <v>5</v>
      </c>
      <c r="H33" s="55">
        <v>9.0</v>
      </c>
      <c r="I33" s="55">
        <v>5.0</v>
      </c>
      <c r="J33" s="55"/>
      <c r="K33" s="55"/>
      <c r="L33" s="55"/>
      <c r="M33" s="55"/>
      <c r="N33" s="55"/>
      <c r="O33" s="55"/>
      <c r="P33" s="55"/>
      <c r="Q33" s="55"/>
      <c r="R33" s="56">
        <f t="shared" si="10"/>
        <v>5</v>
      </c>
      <c r="S33" s="6">
        <v>4.0</v>
      </c>
      <c r="T33" s="6">
        <v>1.0</v>
      </c>
      <c r="U33" s="6"/>
      <c r="V33" s="6"/>
      <c r="W33" s="60"/>
      <c r="X33" s="60"/>
      <c r="Y33" s="60"/>
      <c r="Z33" s="60"/>
      <c r="AA33" s="6">
        <v>0.0</v>
      </c>
      <c r="AB33" s="6">
        <v>4.0</v>
      </c>
      <c r="AC33" s="6">
        <v>0.0</v>
      </c>
      <c r="AD33" s="6"/>
      <c r="AE33" s="6">
        <v>2.0</v>
      </c>
      <c r="AF33" s="6">
        <v>0.0</v>
      </c>
      <c r="AG33" s="65"/>
      <c r="AH33" s="65"/>
      <c r="AI33" s="6"/>
      <c r="AJ33" s="6"/>
      <c r="AK33" s="6"/>
      <c r="AL33" s="6"/>
      <c r="AM33" s="60">
        <v>3.5</v>
      </c>
      <c r="AN33" s="60">
        <v>1.0</v>
      </c>
      <c r="AO33" s="60"/>
      <c r="AP33" s="60"/>
      <c r="AQ33" s="66">
        <f t="shared" si="42"/>
        <v>15.5</v>
      </c>
      <c r="AR33" s="10"/>
      <c r="AS33" s="52"/>
      <c r="AT33" s="53">
        <f t="shared" si="12"/>
        <v>4</v>
      </c>
      <c r="AU33" s="53">
        <f t="shared" si="13"/>
        <v>4</v>
      </c>
      <c r="AV33" s="53">
        <f t="shared" si="14"/>
        <v>11.5</v>
      </c>
      <c r="AW33" s="53">
        <f t="shared" si="15"/>
        <v>9</v>
      </c>
      <c r="AX33" s="53">
        <f t="shared" si="16"/>
        <v>6</v>
      </c>
      <c r="AY33" s="5"/>
      <c r="AZ33" s="12">
        <f t="shared" si="17"/>
        <v>0.8571000021</v>
      </c>
      <c r="BA33" s="12">
        <f t="shared" si="18"/>
        <v>0.666633335</v>
      </c>
      <c r="BB33" s="12">
        <f t="shared" si="19"/>
        <v>0.2738023528</v>
      </c>
      <c r="BC33" s="12">
        <f t="shared" si="20"/>
        <v>0.3648614135</v>
      </c>
      <c r="BD33" s="12">
        <f t="shared" si="21"/>
        <v>0.2647043253</v>
      </c>
      <c r="BE33" s="34"/>
      <c r="BF33" s="6">
        <f t="shared" ref="BF33:BJ33" si="61">IF((AZ33)&gt;=50%, 2, (IF((AZ33)&lt;25%, 0, 1)))</f>
        <v>2</v>
      </c>
      <c r="BG33" s="6">
        <f t="shared" si="61"/>
        <v>2</v>
      </c>
      <c r="BH33" s="6">
        <f t="shared" si="61"/>
        <v>1</v>
      </c>
      <c r="BI33" s="6">
        <f t="shared" si="61"/>
        <v>1</v>
      </c>
      <c r="BJ33" s="6">
        <f t="shared" si="61"/>
        <v>1</v>
      </c>
      <c r="BK33" s="8"/>
      <c r="BL33" s="6" t="str">
        <f t="shared" ref="BL33:BP33" si="62">IF(BF33=2,"Att", (IF(BF33=0,"Not","Weak")))</f>
        <v>Att</v>
      </c>
      <c r="BM33" s="6" t="str">
        <f t="shared" si="62"/>
        <v>Att</v>
      </c>
      <c r="BN33" s="6" t="str">
        <f t="shared" si="62"/>
        <v>Weak</v>
      </c>
      <c r="BO33" s="6" t="str">
        <f t="shared" si="62"/>
        <v>Weak</v>
      </c>
      <c r="BP33" s="6" t="str">
        <f t="shared" si="62"/>
        <v>Weak</v>
      </c>
      <c r="BR33" s="38">
        <f t="shared" si="8"/>
        <v>5</v>
      </c>
      <c r="BS33" s="38">
        <f t="shared" si="9"/>
        <v>2</v>
      </c>
    </row>
    <row r="34" ht="15.75" customHeight="1">
      <c r="A34" s="45">
        <v>2.22210005101083E14</v>
      </c>
      <c r="B34" s="46" t="s">
        <v>81</v>
      </c>
      <c r="C34" s="10"/>
      <c r="D34" s="7">
        <v>9.0</v>
      </c>
      <c r="E34" s="63">
        <v>7.0</v>
      </c>
      <c r="F34" s="7">
        <v>10.0</v>
      </c>
      <c r="G34" s="61">
        <f t="shared" si="56"/>
        <v>19</v>
      </c>
      <c r="H34" s="10">
        <v>9.0</v>
      </c>
      <c r="I34" s="63">
        <v>12.0</v>
      </c>
      <c r="J34" s="7"/>
      <c r="K34" s="10"/>
      <c r="L34" s="59"/>
      <c r="M34" s="59"/>
      <c r="N34" s="59"/>
      <c r="O34" s="10"/>
      <c r="P34" s="10"/>
      <c r="Q34" s="10"/>
      <c r="R34" s="6">
        <f t="shared" si="10"/>
        <v>12</v>
      </c>
      <c r="S34" s="6"/>
      <c r="T34" s="6"/>
      <c r="U34" s="6"/>
      <c r="V34" s="6"/>
      <c r="W34" s="60"/>
      <c r="X34" s="60"/>
      <c r="Y34" s="60"/>
      <c r="Z34" s="60"/>
      <c r="AA34" s="6">
        <v>3.0</v>
      </c>
      <c r="AB34" s="6">
        <v>3.0</v>
      </c>
      <c r="AC34" s="6">
        <v>0.0</v>
      </c>
      <c r="AD34" s="6"/>
      <c r="AE34" s="60">
        <v>2.0</v>
      </c>
      <c r="AF34" s="60">
        <v>5.0</v>
      </c>
      <c r="AG34" s="60"/>
      <c r="AH34" s="60"/>
      <c r="AI34" s="6">
        <v>7.0</v>
      </c>
      <c r="AJ34" s="6">
        <v>3.0</v>
      </c>
      <c r="AK34" s="6"/>
      <c r="AL34" s="6"/>
      <c r="AM34" s="60">
        <v>4.0</v>
      </c>
      <c r="AN34" s="60">
        <v>4.0</v>
      </c>
      <c r="AO34" s="60"/>
      <c r="AP34" s="60"/>
      <c r="AQ34" s="6">
        <f t="shared" si="42"/>
        <v>31</v>
      </c>
      <c r="AR34" s="10">
        <f t="shared" ref="AR34:AR35" si="65">SUM(C34,G34,H34,R34,AQ34)</f>
        <v>71</v>
      </c>
      <c r="AS34" s="52"/>
      <c r="AT34" s="53">
        <f t="shared" si="12"/>
        <v>3</v>
      </c>
      <c r="AU34" s="53">
        <f t="shared" si="13"/>
        <v>3</v>
      </c>
      <c r="AV34" s="53">
        <f t="shared" si="14"/>
        <v>44</v>
      </c>
      <c r="AW34" s="53">
        <f t="shared" si="15"/>
        <v>16</v>
      </c>
      <c r="AX34" s="53">
        <f t="shared" si="16"/>
        <v>12</v>
      </c>
      <c r="AY34" s="5"/>
      <c r="AZ34" s="12">
        <f t="shared" si="17"/>
        <v>0.6428250016</v>
      </c>
      <c r="BA34" s="12">
        <f t="shared" si="18"/>
        <v>0.4999750012</v>
      </c>
      <c r="BB34" s="12">
        <f t="shared" si="19"/>
        <v>1</v>
      </c>
      <c r="BC34" s="12">
        <f t="shared" si="20"/>
        <v>0.6486425128</v>
      </c>
      <c r="BD34" s="12">
        <f t="shared" si="21"/>
        <v>0.5294086505</v>
      </c>
      <c r="BE34" s="34"/>
      <c r="BF34" s="6">
        <f t="shared" ref="BF34:BJ34" si="63">IF((AZ34)&gt;=50%, 2, (IF((AZ34)&lt;25%, 0, 1)))</f>
        <v>2</v>
      </c>
      <c r="BG34" s="6">
        <f t="shared" si="63"/>
        <v>1</v>
      </c>
      <c r="BH34" s="6">
        <f t="shared" si="63"/>
        <v>2</v>
      </c>
      <c r="BI34" s="6">
        <f t="shared" si="63"/>
        <v>2</v>
      </c>
      <c r="BJ34" s="6">
        <f t="shared" si="63"/>
        <v>2</v>
      </c>
      <c r="BK34" s="8"/>
      <c r="BL34" s="6" t="str">
        <f t="shared" ref="BL34:BP34" si="64">IF(BF34=2,"Att", (IF(BF34=0,"Not","Weak")))</f>
        <v>Att</v>
      </c>
      <c r="BM34" s="6" t="str">
        <f t="shared" si="64"/>
        <v>Weak</v>
      </c>
      <c r="BN34" s="6" t="str">
        <f t="shared" si="64"/>
        <v>Att</v>
      </c>
      <c r="BO34" s="6" t="str">
        <f t="shared" si="64"/>
        <v>Att</v>
      </c>
      <c r="BP34" s="6" t="str">
        <f t="shared" si="64"/>
        <v>Att</v>
      </c>
      <c r="BR34" s="38">
        <f t="shared" si="8"/>
        <v>8</v>
      </c>
      <c r="BS34" s="38">
        <f t="shared" si="9"/>
        <v>1</v>
      </c>
    </row>
    <row r="35" ht="15.75" customHeight="1">
      <c r="A35" s="45">
        <v>2.22210005101084E14</v>
      </c>
      <c r="B35" s="46" t="s">
        <v>82</v>
      </c>
      <c r="C35" s="10"/>
      <c r="D35" s="7">
        <v>10.0</v>
      </c>
      <c r="E35" s="63">
        <v>5.0</v>
      </c>
      <c r="F35" s="7">
        <v>10.0</v>
      </c>
      <c r="G35" s="61">
        <f t="shared" si="56"/>
        <v>20</v>
      </c>
      <c r="H35" s="10">
        <v>9.0</v>
      </c>
      <c r="I35" s="63">
        <v>15.0</v>
      </c>
      <c r="J35" s="7"/>
      <c r="K35" s="10"/>
      <c r="L35" s="59"/>
      <c r="M35" s="59"/>
      <c r="N35" s="59"/>
      <c r="O35" s="10"/>
      <c r="P35" s="10"/>
      <c r="Q35" s="10"/>
      <c r="R35" s="6">
        <f t="shared" si="10"/>
        <v>15</v>
      </c>
      <c r="S35" s="6"/>
      <c r="T35" s="6"/>
      <c r="U35" s="6"/>
      <c r="V35" s="6"/>
      <c r="W35" s="60"/>
      <c r="X35" s="60"/>
      <c r="Y35" s="60"/>
      <c r="Z35" s="60"/>
      <c r="AA35" s="6">
        <v>3.0</v>
      </c>
      <c r="AB35" s="6">
        <v>4.0</v>
      </c>
      <c r="AC35" s="6">
        <v>2.0</v>
      </c>
      <c r="AD35" s="6"/>
      <c r="AE35" s="60">
        <v>3.5</v>
      </c>
      <c r="AF35" s="60">
        <v>5.0</v>
      </c>
      <c r="AG35" s="60"/>
      <c r="AH35" s="60"/>
      <c r="AI35" s="6">
        <v>7.0</v>
      </c>
      <c r="AJ35" s="6">
        <v>3.0</v>
      </c>
      <c r="AK35" s="6"/>
      <c r="AL35" s="6"/>
      <c r="AM35" s="60">
        <v>4.0</v>
      </c>
      <c r="AN35" s="60">
        <v>4.0</v>
      </c>
      <c r="AO35" s="60"/>
      <c r="AP35" s="60"/>
      <c r="AQ35" s="6">
        <f t="shared" si="42"/>
        <v>35.5</v>
      </c>
      <c r="AR35" s="10">
        <f t="shared" si="65"/>
        <v>79.5</v>
      </c>
      <c r="AS35" s="52"/>
      <c r="AT35" s="53">
        <f t="shared" si="12"/>
        <v>6</v>
      </c>
      <c r="AU35" s="53">
        <f t="shared" si="13"/>
        <v>3</v>
      </c>
      <c r="AV35" s="53">
        <f t="shared" si="14"/>
        <v>46.5</v>
      </c>
      <c r="AW35" s="53">
        <f t="shared" si="15"/>
        <v>14</v>
      </c>
      <c r="AX35" s="53">
        <f t="shared" si="16"/>
        <v>15</v>
      </c>
      <c r="AY35" s="5"/>
      <c r="AZ35" s="12">
        <f t="shared" si="17"/>
        <v>1</v>
      </c>
      <c r="BA35" s="12">
        <f t="shared" si="18"/>
        <v>0.4999750012</v>
      </c>
      <c r="BB35" s="12">
        <f t="shared" si="19"/>
        <v>1</v>
      </c>
      <c r="BC35" s="12">
        <f t="shared" si="20"/>
        <v>0.5675621987</v>
      </c>
      <c r="BD35" s="12">
        <f t="shared" si="21"/>
        <v>0.6617608132</v>
      </c>
      <c r="BE35" s="34"/>
      <c r="BF35" s="6">
        <f t="shared" ref="BF35:BJ35" si="66">IF((AZ35)&gt;=50%, 2, (IF((AZ35)&lt;25%, 0, 1)))</f>
        <v>2</v>
      </c>
      <c r="BG35" s="6">
        <f t="shared" si="66"/>
        <v>1</v>
      </c>
      <c r="BH35" s="6">
        <f t="shared" si="66"/>
        <v>2</v>
      </c>
      <c r="BI35" s="6">
        <f t="shared" si="66"/>
        <v>2</v>
      </c>
      <c r="BJ35" s="6">
        <f t="shared" si="66"/>
        <v>2</v>
      </c>
      <c r="BK35" s="8"/>
      <c r="BL35" s="6" t="str">
        <f t="shared" ref="BL35:BP35" si="67">IF(BF35=2,"Att", (IF(BF35=0,"Not","Weak")))</f>
        <v>Att</v>
      </c>
      <c r="BM35" s="6" t="str">
        <f t="shared" si="67"/>
        <v>Weak</v>
      </c>
      <c r="BN35" s="6" t="str">
        <f t="shared" si="67"/>
        <v>Att</v>
      </c>
      <c r="BO35" s="6" t="str">
        <f t="shared" si="67"/>
        <v>Att</v>
      </c>
      <c r="BP35" s="6" t="str">
        <f t="shared" si="67"/>
        <v>Att</v>
      </c>
      <c r="BR35" s="38">
        <f t="shared" si="8"/>
        <v>8</v>
      </c>
      <c r="BS35" s="38">
        <f t="shared" si="9"/>
        <v>1</v>
      </c>
    </row>
    <row r="36" ht="15.75" customHeight="1">
      <c r="A36" s="45">
        <v>2.22210005101086E14</v>
      </c>
      <c r="B36" s="46" t="s">
        <v>83</v>
      </c>
      <c r="C36" s="54"/>
      <c r="D36" s="55">
        <v>6.0</v>
      </c>
      <c r="E36" s="55">
        <v>0.0</v>
      </c>
      <c r="F36" s="55">
        <v>8.0</v>
      </c>
      <c r="G36" s="61">
        <f t="shared" si="56"/>
        <v>14</v>
      </c>
      <c r="H36" s="10">
        <v>9.0</v>
      </c>
      <c r="I36" s="55">
        <v>9.0</v>
      </c>
      <c r="J36" s="55"/>
      <c r="K36" s="55"/>
      <c r="L36" s="55"/>
      <c r="M36" s="55"/>
      <c r="N36" s="55"/>
      <c r="O36" s="55"/>
      <c r="P36" s="55"/>
      <c r="Q36" s="55"/>
      <c r="R36" s="56">
        <f t="shared" si="10"/>
        <v>9</v>
      </c>
      <c r="S36" s="6">
        <v>6.0</v>
      </c>
      <c r="T36" s="6">
        <v>4.0</v>
      </c>
      <c r="U36" s="6"/>
      <c r="V36" s="6"/>
      <c r="W36" s="60">
        <v>0.0</v>
      </c>
      <c r="X36" s="60">
        <v>0.0</v>
      </c>
      <c r="Y36" s="60"/>
      <c r="Z36" s="60"/>
      <c r="AA36" s="6">
        <v>0.0</v>
      </c>
      <c r="AB36" s="6">
        <v>4.0</v>
      </c>
      <c r="AC36" s="6">
        <v>2.0</v>
      </c>
      <c r="AD36" s="6"/>
      <c r="AE36" s="60"/>
      <c r="AF36" s="60"/>
      <c r="AG36" s="60"/>
      <c r="AH36" s="60"/>
      <c r="AI36" s="6"/>
      <c r="AJ36" s="6"/>
      <c r="AK36" s="6"/>
      <c r="AL36" s="6"/>
      <c r="AM36" s="60">
        <v>4.0</v>
      </c>
      <c r="AN36" s="60">
        <v>4.0</v>
      </c>
      <c r="AO36" s="60"/>
      <c r="AP36" s="60"/>
      <c r="AQ36" s="6">
        <f t="shared" si="42"/>
        <v>24</v>
      </c>
      <c r="AR36" s="10"/>
      <c r="AS36" s="52"/>
      <c r="AT36" s="53">
        <f t="shared" si="12"/>
        <v>6</v>
      </c>
      <c r="AU36" s="53">
        <f t="shared" si="13"/>
        <v>6</v>
      </c>
      <c r="AV36" s="53">
        <f t="shared" si="14"/>
        <v>22</v>
      </c>
      <c r="AW36" s="53">
        <f t="shared" si="15"/>
        <v>9</v>
      </c>
      <c r="AX36" s="53">
        <f t="shared" si="16"/>
        <v>13</v>
      </c>
      <c r="AY36" s="5"/>
      <c r="AZ36" s="12">
        <f t="shared" si="17"/>
        <v>1</v>
      </c>
      <c r="BA36" s="12">
        <f t="shared" si="18"/>
        <v>0.9999500025</v>
      </c>
      <c r="BB36" s="12">
        <f t="shared" si="19"/>
        <v>0.5237958053</v>
      </c>
      <c r="BC36" s="12">
        <f t="shared" si="20"/>
        <v>0.3648614135</v>
      </c>
      <c r="BD36" s="12">
        <f t="shared" si="21"/>
        <v>0.5735260381</v>
      </c>
      <c r="BE36" s="34"/>
      <c r="BF36" s="6">
        <f t="shared" ref="BF36:BJ36" si="68">IF((AZ36)&gt;=50%, 2, (IF((AZ36)&lt;25%, 0, 1)))</f>
        <v>2</v>
      </c>
      <c r="BG36" s="6">
        <f t="shared" si="68"/>
        <v>2</v>
      </c>
      <c r="BH36" s="6">
        <f t="shared" si="68"/>
        <v>2</v>
      </c>
      <c r="BI36" s="6">
        <f t="shared" si="68"/>
        <v>1</v>
      </c>
      <c r="BJ36" s="6">
        <f t="shared" si="68"/>
        <v>2</v>
      </c>
      <c r="BK36" s="8"/>
      <c r="BL36" s="6" t="str">
        <f t="shared" ref="BL36:BP36" si="69">IF(BF36=2,"Att", (IF(BF36=0,"Not","Weak")))</f>
        <v>Att</v>
      </c>
      <c r="BM36" s="6" t="str">
        <f t="shared" si="69"/>
        <v>Att</v>
      </c>
      <c r="BN36" s="6" t="str">
        <f t="shared" si="69"/>
        <v>Att</v>
      </c>
      <c r="BO36" s="6" t="str">
        <f t="shared" si="69"/>
        <v>Weak</v>
      </c>
      <c r="BP36" s="6" t="str">
        <f t="shared" si="69"/>
        <v>Att</v>
      </c>
      <c r="BR36" s="38">
        <f t="shared" si="8"/>
        <v>7</v>
      </c>
      <c r="BS36" s="38">
        <f t="shared" si="9"/>
        <v>2</v>
      </c>
    </row>
    <row r="37" ht="15.75" customHeight="1">
      <c r="A37" s="45">
        <v>2.22210005101087E14</v>
      </c>
      <c r="B37" s="46" t="s">
        <v>84</v>
      </c>
      <c r="C37" s="10"/>
      <c r="D37" s="7">
        <v>10.0</v>
      </c>
      <c r="E37" s="63">
        <v>1.0</v>
      </c>
      <c r="F37" s="7">
        <v>8.0</v>
      </c>
      <c r="G37" s="61">
        <f t="shared" si="56"/>
        <v>18</v>
      </c>
      <c r="H37" s="10">
        <v>9.0</v>
      </c>
      <c r="I37" s="63">
        <v>6.0</v>
      </c>
      <c r="J37" s="7"/>
      <c r="K37" s="10"/>
      <c r="L37" s="59"/>
      <c r="M37" s="59"/>
      <c r="N37" s="59"/>
      <c r="O37" s="10"/>
      <c r="P37" s="10"/>
      <c r="Q37" s="10"/>
      <c r="R37" s="6">
        <f t="shared" si="10"/>
        <v>6</v>
      </c>
      <c r="S37" s="6">
        <v>6.0</v>
      </c>
      <c r="T37" s="6">
        <v>3.0</v>
      </c>
      <c r="U37" s="6"/>
      <c r="V37" s="6"/>
      <c r="W37" s="60"/>
      <c r="X37" s="60"/>
      <c r="Y37" s="60"/>
      <c r="Z37" s="60"/>
      <c r="AA37" s="6">
        <v>3.0</v>
      </c>
      <c r="AB37" s="6">
        <v>4.0</v>
      </c>
      <c r="AC37" s="6">
        <v>3.0</v>
      </c>
      <c r="AD37" s="6"/>
      <c r="AE37" s="60"/>
      <c r="AF37" s="60"/>
      <c r="AG37" s="60"/>
      <c r="AH37" s="60"/>
      <c r="AI37" s="6">
        <v>5.0</v>
      </c>
      <c r="AJ37" s="6">
        <v>2.0</v>
      </c>
      <c r="AK37" s="6"/>
      <c r="AL37" s="6"/>
      <c r="AM37" s="60">
        <v>4.0</v>
      </c>
      <c r="AN37" s="60">
        <v>2.0</v>
      </c>
      <c r="AO37" s="60"/>
      <c r="AP37" s="60"/>
      <c r="AQ37" s="6">
        <f t="shared" si="42"/>
        <v>32</v>
      </c>
      <c r="AR37" s="10">
        <f t="shared" ref="AR37:AR83" si="72">SUM(C37,G37,H37,R37,AQ37)</f>
        <v>65</v>
      </c>
      <c r="AS37" s="52"/>
      <c r="AT37" s="53">
        <f t="shared" si="12"/>
        <v>7</v>
      </c>
      <c r="AU37" s="53">
        <f t="shared" si="13"/>
        <v>9</v>
      </c>
      <c r="AV37" s="53">
        <f t="shared" si="14"/>
        <v>31</v>
      </c>
      <c r="AW37" s="53">
        <f t="shared" si="15"/>
        <v>10</v>
      </c>
      <c r="AX37" s="53">
        <f t="shared" si="16"/>
        <v>9</v>
      </c>
      <c r="AY37" s="5"/>
      <c r="AZ37" s="12">
        <f t="shared" si="17"/>
        <v>1</v>
      </c>
      <c r="BA37" s="12">
        <f t="shared" si="18"/>
        <v>1</v>
      </c>
      <c r="BB37" s="12">
        <f t="shared" si="19"/>
        <v>0.7380759075</v>
      </c>
      <c r="BC37" s="12">
        <f t="shared" si="20"/>
        <v>0.4054015705</v>
      </c>
      <c r="BD37" s="12">
        <f t="shared" si="21"/>
        <v>0.3970564879</v>
      </c>
      <c r="BE37" s="34"/>
      <c r="BF37" s="6">
        <f t="shared" ref="BF37:BJ37" si="70">IF((AZ37)&gt;=50%, 2, (IF((AZ37)&lt;25%, 0, 1)))</f>
        <v>2</v>
      </c>
      <c r="BG37" s="6">
        <f t="shared" si="70"/>
        <v>2</v>
      </c>
      <c r="BH37" s="6">
        <f t="shared" si="70"/>
        <v>2</v>
      </c>
      <c r="BI37" s="6">
        <f t="shared" si="70"/>
        <v>1</v>
      </c>
      <c r="BJ37" s="6">
        <f t="shared" si="70"/>
        <v>1</v>
      </c>
      <c r="BK37" s="8"/>
      <c r="BL37" s="6" t="str">
        <f t="shared" ref="BL37:BP37" si="71">IF(BF37=2,"Att", (IF(BF37=0,"Not","Weak")))</f>
        <v>Att</v>
      </c>
      <c r="BM37" s="6" t="str">
        <f t="shared" si="71"/>
        <v>Att</v>
      </c>
      <c r="BN37" s="6" t="str">
        <f t="shared" si="71"/>
        <v>Att</v>
      </c>
      <c r="BO37" s="6" t="str">
        <f t="shared" si="71"/>
        <v>Weak</v>
      </c>
      <c r="BP37" s="6" t="str">
        <f t="shared" si="71"/>
        <v>Weak</v>
      </c>
      <c r="BR37" s="38">
        <f t="shared" si="8"/>
        <v>6</v>
      </c>
      <c r="BS37" s="38">
        <f t="shared" si="9"/>
        <v>2</v>
      </c>
    </row>
    <row r="38" ht="15.75" customHeight="1">
      <c r="A38" s="45">
        <v>2.22210005101088E14</v>
      </c>
      <c r="B38" s="46" t="s">
        <v>85</v>
      </c>
      <c r="C38" s="10"/>
      <c r="D38" s="7">
        <v>7.0</v>
      </c>
      <c r="E38" s="63">
        <v>1.0</v>
      </c>
      <c r="F38" s="7">
        <v>8.0</v>
      </c>
      <c r="G38" s="61">
        <f t="shared" si="56"/>
        <v>15</v>
      </c>
      <c r="H38" s="10">
        <v>9.0</v>
      </c>
      <c r="I38" s="63">
        <v>12.0</v>
      </c>
      <c r="J38" s="7"/>
      <c r="K38" s="10"/>
      <c r="L38" s="59"/>
      <c r="M38" s="59"/>
      <c r="N38" s="59"/>
      <c r="O38" s="10"/>
      <c r="P38" s="10"/>
      <c r="Q38" s="10"/>
      <c r="R38" s="6">
        <f t="shared" si="10"/>
        <v>12</v>
      </c>
      <c r="S38" s="6">
        <v>6.0</v>
      </c>
      <c r="T38" s="6">
        <v>3.5</v>
      </c>
      <c r="U38" s="6"/>
      <c r="V38" s="6"/>
      <c r="W38" s="60"/>
      <c r="X38" s="60"/>
      <c r="Y38" s="60"/>
      <c r="Z38" s="60"/>
      <c r="AA38" s="6">
        <v>3.0</v>
      </c>
      <c r="AB38" s="6">
        <v>4.0</v>
      </c>
      <c r="AC38" s="6">
        <v>3.0</v>
      </c>
      <c r="AD38" s="6"/>
      <c r="AE38" s="60"/>
      <c r="AF38" s="60"/>
      <c r="AG38" s="60"/>
      <c r="AH38" s="60"/>
      <c r="AI38" s="6">
        <v>2.0</v>
      </c>
      <c r="AJ38" s="6">
        <v>3.0</v>
      </c>
      <c r="AK38" s="6"/>
      <c r="AL38" s="6"/>
      <c r="AM38" s="60">
        <v>3.5</v>
      </c>
      <c r="AN38" s="60">
        <v>2.0</v>
      </c>
      <c r="AO38" s="60"/>
      <c r="AP38" s="60"/>
      <c r="AQ38" s="6">
        <f t="shared" si="42"/>
        <v>30</v>
      </c>
      <c r="AR38" s="10">
        <f t="shared" si="72"/>
        <v>66</v>
      </c>
      <c r="AS38" s="52"/>
      <c r="AT38" s="53">
        <f t="shared" si="12"/>
        <v>7</v>
      </c>
      <c r="AU38" s="53">
        <f t="shared" si="13"/>
        <v>9</v>
      </c>
      <c r="AV38" s="53">
        <f t="shared" si="14"/>
        <v>25.5</v>
      </c>
      <c r="AW38" s="53">
        <f t="shared" si="15"/>
        <v>10</v>
      </c>
      <c r="AX38" s="53">
        <f t="shared" si="16"/>
        <v>15.5</v>
      </c>
      <c r="AY38" s="5"/>
      <c r="AZ38" s="12">
        <f t="shared" si="17"/>
        <v>1</v>
      </c>
      <c r="BA38" s="12">
        <f t="shared" si="18"/>
        <v>1</v>
      </c>
      <c r="BB38" s="12">
        <f t="shared" si="19"/>
        <v>0.6071269562</v>
      </c>
      <c r="BC38" s="12">
        <f t="shared" si="20"/>
        <v>0.4054015705</v>
      </c>
      <c r="BD38" s="12">
        <f t="shared" si="21"/>
        <v>0.6838195069</v>
      </c>
      <c r="BE38" s="34"/>
      <c r="BF38" s="6">
        <f t="shared" ref="BF38:BJ38" si="73">IF((AZ38)&gt;=50%, 2, (IF((AZ38)&lt;25%, 0, 1)))</f>
        <v>2</v>
      </c>
      <c r="BG38" s="6">
        <f t="shared" si="73"/>
        <v>2</v>
      </c>
      <c r="BH38" s="6">
        <f t="shared" si="73"/>
        <v>2</v>
      </c>
      <c r="BI38" s="6">
        <f t="shared" si="73"/>
        <v>1</v>
      </c>
      <c r="BJ38" s="6">
        <f t="shared" si="73"/>
        <v>2</v>
      </c>
      <c r="BK38" s="8"/>
      <c r="BL38" s="6" t="str">
        <f t="shared" ref="BL38:BP38" si="74">IF(BF38=2,"Att", (IF(BF38=0,"Not","Weak")))</f>
        <v>Att</v>
      </c>
      <c r="BM38" s="6" t="str">
        <f t="shared" si="74"/>
        <v>Att</v>
      </c>
      <c r="BN38" s="6" t="str">
        <f t="shared" si="74"/>
        <v>Att</v>
      </c>
      <c r="BO38" s="6" t="str">
        <f t="shared" si="74"/>
        <v>Weak</v>
      </c>
      <c r="BP38" s="6" t="str">
        <f t="shared" si="74"/>
        <v>Att</v>
      </c>
      <c r="BR38" s="38">
        <f t="shared" si="8"/>
        <v>7</v>
      </c>
      <c r="BS38" s="38">
        <f t="shared" si="9"/>
        <v>2</v>
      </c>
    </row>
    <row r="39" ht="15.75" customHeight="1">
      <c r="A39" s="45">
        <v>2.22210005101089E14</v>
      </c>
      <c r="B39" s="46" t="s">
        <v>86</v>
      </c>
      <c r="C39" s="10"/>
      <c r="D39" s="7">
        <v>1.0</v>
      </c>
      <c r="E39" s="63">
        <v>0.0</v>
      </c>
      <c r="F39" s="7">
        <v>10.0</v>
      </c>
      <c r="G39" s="61">
        <f t="shared" si="56"/>
        <v>11</v>
      </c>
      <c r="H39" s="10">
        <v>9.0</v>
      </c>
      <c r="I39" s="63">
        <v>5.0</v>
      </c>
      <c r="J39" s="7"/>
      <c r="K39" s="10"/>
      <c r="L39" s="59"/>
      <c r="M39" s="59"/>
      <c r="N39" s="59"/>
      <c r="O39" s="10"/>
      <c r="P39" s="10"/>
      <c r="Q39" s="10"/>
      <c r="R39" s="6">
        <f t="shared" si="10"/>
        <v>5</v>
      </c>
      <c r="S39" s="6">
        <v>6.0</v>
      </c>
      <c r="T39" s="6">
        <v>2.5</v>
      </c>
      <c r="U39" s="6"/>
      <c r="V39" s="6"/>
      <c r="W39" s="60"/>
      <c r="X39" s="60"/>
      <c r="Y39" s="60"/>
      <c r="Z39" s="60"/>
      <c r="AA39" s="6">
        <v>3.0</v>
      </c>
      <c r="AB39" s="6">
        <v>4.0</v>
      </c>
      <c r="AC39" s="6">
        <v>2.5</v>
      </c>
      <c r="AD39" s="6"/>
      <c r="AE39" s="60"/>
      <c r="AF39" s="60"/>
      <c r="AG39" s="60"/>
      <c r="AH39" s="60"/>
      <c r="AI39" s="6">
        <v>5.5</v>
      </c>
      <c r="AJ39" s="6">
        <v>2.0</v>
      </c>
      <c r="AK39" s="6"/>
      <c r="AL39" s="6"/>
      <c r="AM39" s="60">
        <v>1.0</v>
      </c>
      <c r="AN39" s="60"/>
      <c r="AO39" s="60"/>
      <c r="AP39" s="60"/>
      <c r="AQ39" s="6">
        <f t="shared" si="42"/>
        <v>26.5</v>
      </c>
      <c r="AR39" s="10">
        <f t="shared" si="72"/>
        <v>51.5</v>
      </c>
      <c r="AS39" s="52"/>
      <c r="AT39" s="53">
        <f t="shared" si="12"/>
        <v>6.5</v>
      </c>
      <c r="AU39" s="53">
        <f t="shared" si="13"/>
        <v>9</v>
      </c>
      <c r="AV39" s="53">
        <f t="shared" si="14"/>
        <v>19.5</v>
      </c>
      <c r="AW39" s="53">
        <f t="shared" si="15"/>
        <v>9</v>
      </c>
      <c r="AX39" s="53">
        <f t="shared" si="16"/>
        <v>7.5</v>
      </c>
      <c r="AY39" s="5"/>
      <c r="AZ39" s="12">
        <f t="shared" si="17"/>
        <v>1</v>
      </c>
      <c r="BA39" s="12">
        <f t="shared" si="18"/>
        <v>1</v>
      </c>
      <c r="BB39" s="12">
        <f t="shared" si="19"/>
        <v>0.4642735547</v>
      </c>
      <c r="BC39" s="12">
        <f t="shared" si="20"/>
        <v>0.3648614135</v>
      </c>
      <c r="BD39" s="12">
        <f t="shared" si="21"/>
        <v>0.3308804066</v>
      </c>
      <c r="BE39" s="34"/>
      <c r="BF39" s="6">
        <f t="shared" ref="BF39:BJ39" si="75">IF((AZ39)&gt;=50%, 2, (IF((AZ39)&lt;25%, 0, 1)))</f>
        <v>2</v>
      </c>
      <c r="BG39" s="6">
        <f t="shared" si="75"/>
        <v>2</v>
      </c>
      <c r="BH39" s="6">
        <f t="shared" si="75"/>
        <v>1</v>
      </c>
      <c r="BI39" s="6">
        <f t="shared" si="75"/>
        <v>1</v>
      </c>
      <c r="BJ39" s="6">
        <f t="shared" si="75"/>
        <v>1</v>
      </c>
      <c r="BK39" s="8"/>
      <c r="BL39" s="6" t="str">
        <f t="shared" ref="BL39:BP39" si="76">IF(BF39=2,"Att", (IF(BF39=0,"Not","Weak")))</f>
        <v>Att</v>
      </c>
      <c r="BM39" s="6" t="str">
        <f t="shared" si="76"/>
        <v>Att</v>
      </c>
      <c r="BN39" s="6" t="str">
        <f t="shared" si="76"/>
        <v>Weak</v>
      </c>
      <c r="BO39" s="6" t="str">
        <f t="shared" si="76"/>
        <v>Weak</v>
      </c>
      <c r="BP39" s="6" t="str">
        <f t="shared" si="76"/>
        <v>Weak</v>
      </c>
      <c r="BR39" s="38">
        <f t="shared" si="8"/>
        <v>5</v>
      </c>
      <c r="BS39" s="38">
        <f t="shared" si="9"/>
        <v>2</v>
      </c>
    </row>
    <row r="40" ht="15.75" customHeight="1">
      <c r="A40" s="45">
        <v>2.2221000510109E14</v>
      </c>
      <c r="B40" s="46" t="s">
        <v>87</v>
      </c>
      <c r="C40" s="10"/>
      <c r="D40" s="7">
        <v>7.0</v>
      </c>
      <c r="E40" s="63">
        <v>0.0</v>
      </c>
      <c r="F40" s="7">
        <v>10.0</v>
      </c>
      <c r="G40" s="61">
        <f t="shared" si="56"/>
        <v>17</v>
      </c>
      <c r="H40" s="10">
        <v>9.0</v>
      </c>
      <c r="I40" s="63">
        <v>11.0</v>
      </c>
      <c r="J40" s="7"/>
      <c r="K40" s="10"/>
      <c r="L40" s="59"/>
      <c r="M40" s="59"/>
      <c r="N40" s="59"/>
      <c r="O40" s="10"/>
      <c r="P40" s="10"/>
      <c r="Q40" s="10"/>
      <c r="R40" s="6">
        <f t="shared" si="10"/>
        <v>11</v>
      </c>
      <c r="S40" s="6">
        <v>3.0</v>
      </c>
      <c r="T40" s="6">
        <v>2.0</v>
      </c>
      <c r="U40" s="6"/>
      <c r="V40" s="6"/>
      <c r="W40" s="60"/>
      <c r="X40" s="60"/>
      <c r="Y40" s="60"/>
      <c r="Z40" s="60"/>
      <c r="AA40" s="6">
        <v>3.0</v>
      </c>
      <c r="AB40" s="6">
        <v>4.0</v>
      </c>
      <c r="AC40" s="6">
        <v>0.0</v>
      </c>
      <c r="AD40" s="6"/>
      <c r="AE40" s="60"/>
      <c r="AF40" s="60"/>
      <c r="AG40" s="60"/>
      <c r="AH40" s="60"/>
      <c r="AI40" s="6">
        <v>6.5</v>
      </c>
      <c r="AJ40" s="6">
        <v>3.0</v>
      </c>
      <c r="AK40" s="6"/>
      <c r="AL40" s="6"/>
      <c r="AM40" s="60">
        <v>3.5</v>
      </c>
      <c r="AN40" s="60">
        <v>2.5</v>
      </c>
      <c r="AO40" s="60"/>
      <c r="AP40" s="60"/>
      <c r="AQ40" s="6">
        <f t="shared" si="42"/>
        <v>27.5</v>
      </c>
      <c r="AR40" s="10">
        <f t="shared" si="72"/>
        <v>64.5</v>
      </c>
      <c r="AS40" s="52"/>
      <c r="AT40" s="53">
        <f t="shared" si="12"/>
        <v>4</v>
      </c>
      <c r="AU40" s="53">
        <f t="shared" si="13"/>
        <v>6</v>
      </c>
      <c r="AV40" s="53">
        <f t="shared" si="14"/>
        <v>32.5</v>
      </c>
      <c r="AW40" s="53">
        <f t="shared" si="15"/>
        <v>9</v>
      </c>
      <c r="AX40" s="53">
        <f t="shared" si="16"/>
        <v>13</v>
      </c>
      <c r="AY40" s="5"/>
      <c r="AZ40" s="12">
        <f t="shared" si="17"/>
        <v>0.8571000021</v>
      </c>
      <c r="BA40" s="12">
        <f t="shared" si="18"/>
        <v>0.9999500025</v>
      </c>
      <c r="BB40" s="12">
        <f t="shared" si="19"/>
        <v>0.7737892579</v>
      </c>
      <c r="BC40" s="12">
        <f t="shared" si="20"/>
        <v>0.3648614135</v>
      </c>
      <c r="BD40" s="12">
        <f t="shared" si="21"/>
        <v>0.5735260381</v>
      </c>
      <c r="BE40" s="34"/>
      <c r="BF40" s="6">
        <f t="shared" ref="BF40:BJ40" si="77">IF((AZ40)&gt;=50%, 2, (IF((AZ40)&lt;25%, 0, 1)))</f>
        <v>2</v>
      </c>
      <c r="BG40" s="6">
        <f t="shared" si="77"/>
        <v>2</v>
      </c>
      <c r="BH40" s="6">
        <f t="shared" si="77"/>
        <v>2</v>
      </c>
      <c r="BI40" s="6">
        <f t="shared" si="77"/>
        <v>1</v>
      </c>
      <c r="BJ40" s="6">
        <f t="shared" si="77"/>
        <v>2</v>
      </c>
      <c r="BK40" s="8"/>
      <c r="BL40" s="6" t="str">
        <f t="shared" ref="BL40:BP40" si="78">IF(BF40=2,"Att", (IF(BF40=0,"Not","Weak")))</f>
        <v>Att</v>
      </c>
      <c r="BM40" s="6" t="str">
        <f t="shared" si="78"/>
        <v>Att</v>
      </c>
      <c r="BN40" s="6" t="str">
        <f t="shared" si="78"/>
        <v>Att</v>
      </c>
      <c r="BO40" s="6" t="str">
        <f t="shared" si="78"/>
        <v>Weak</v>
      </c>
      <c r="BP40" s="6" t="str">
        <f t="shared" si="78"/>
        <v>Att</v>
      </c>
      <c r="BR40" s="38">
        <f t="shared" si="8"/>
        <v>7</v>
      </c>
      <c r="BS40" s="38">
        <f t="shared" si="9"/>
        <v>2</v>
      </c>
    </row>
    <row r="41" ht="15.75" customHeight="1">
      <c r="A41" s="45">
        <v>2.22210005101091E14</v>
      </c>
      <c r="B41" s="46" t="s">
        <v>88</v>
      </c>
      <c r="C41" s="10"/>
      <c r="D41" s="55">
        <v>6.0</v>
      </c>
      <c r="E41" s="55">
        <v>1.0</v>
      </c>
      <c r="F41" s="55" t="s">
        <v>55</v>
      </c>
      <c r="G41" s="61">
        <f t="shared" si="56"/>
        <v>7</v>
      </c>
      <c r="H41" s="55">
        <v>9.0</v>
      </c>
      <c r="I41" s="55">
        <v>0.0</v>
      </c>
      <c r="J41" s="7"/>
      <c r="K41" s="10"/>
      <c r="L41" s="59"/>
      <c r="M41" s="59"/>
      <c r="N41" s="59"/>
      <c r="O41" s="10"/>
      <c r="P41" s="10"/>
      <c r="Q41" s="10"/>
      <c r="R41" s="6">
        <f t="shared" si="10"/>
        <v>0</v>
      </c>
      <c r="S41" s="6"/>
      <c r="T41" s="6"/>
      <c r="U41" s="6"/>
      <c r="V41" s="6"/>
      <c r="W41" s="60"/>
      <c r="X41" s="60">
        <v>0.0</v>
      </c>
      <c r="Y41" s="60"/>
      <c r="Z41" s="60"/>
      <c r="AA41" s="6"/>
      <c r="AB41" s="6">
        <v>0.0</v>
      </c>
      <c r="AC41" s="6"/>
      <c r="AD41" s="6"/>
      <c r="AE41" s="60">
        <v>0.0</v>
      </c>
      <c r="AF41" s="60"/>
      <c r="AG41" s="60"/>
      <c r="AH41" s="60"/>
      <c r="AI41" s="6">
        <v>0.0</v>
      </c>
      <c r="AJ41" s="6"/>
      <c r="AK41" s="6"/>
      <c r="AL41" s="6"/>
      <c r="AM41" s="60"/>
      <c r="AN41" s="60"/>
      <c r="AO41" s="60"/>
      <c r="AP41" s="60"/>
      <c r="AQ41" s="6">
        <f t="shared" si="42"/>
        <v>0</v>
      </c>
      <c r="AR41" s="10">
        <f t="shared" si="72"/>
        <v>16</v>
      </c>
      <c r="AS41" s="52"/>
      <c r="AT41" s="53">
        <f t="shared" si="12"/>
        <v>0</v>
      </c>
      <c r="AU41" s="53">
        <f t="shared" si="13"/>
        <v>0</v>
      </c>
      <c r="AV41" s="53">
        <f t="shared" si="14"/>
        <v>6</v>
      </c>
      <c r="AW41" s="53">
        <f t="shared" si="15"/>
        <v>10</v>
      </c>
      <c r="AX41" s="53">
        <f t="shared" si="16"/>
        <v>0</v>
      </c>
      <c r="AY41" s="5"/>
      <c r="AZ41" s="12">
        <f t="shared" si="17"/>
        <v>0</v>
      </c>
      <c r="BA41" s="12">
        <f t="shared" si="18"/>
        <v>0</v>
      </c>
      <c r="BB41" s="12">
        <f t="shared" si="19"/>
        <v>0.1428534015</v>
      </c>
      <c r="BC41" s="12">
        <f t="shared" si="20"/>
        <v>0.4054015705</v>
      </c>
      <c r="BD41" s="12">
        <f t="shared" si="21"/>
        <v>0</v>
      </c>
      <c r="BE41" s="34"/>
      <c r="BF41" s="6">
        <f t="shared" ref="BF41:BJ41" si="79">IF((AZ41)&gt;=50%, 2, (IF((AZ41)&lt;25%, 0, 1)))</f>
        <v>0</v>
      </c>
      <c r="BG41" s="6">
        <f t="shared" si="79"/>
        <v>0</v>
      </c>
      <c r="BH41" s="6">
        <f t="shared" si="79"/>
        <v>0</v>
      </c>
      <c r="BI41" s="6">
        <f t="shared" si="79"/>
        <v>1</v>
      </c>
      <c r="BJ41" s="6">
        <f t="shared" si="79"/>
        <v>0</v>
      </c>
      <c r="BK41" s="8"/>
      <c r="BL41" s="6" t="str">
        <f t="shared" ref="BL41:BP41" si="80">IF(BF41=2,"Att", (IF(BF41=0,"Not","Weak")))</f>
        <v>Not</v>
      </c>
      <c r="BM41" s="6" t="str">
        <f t="shared" si="80"/>
        <v>Not</v>
      </c>
      <c r="BN41" s="6" t="str">
        <f t="shared" si="80"/>
        <v>Not</v>
      </c>
      <c r="BO41" s="6" t="str">
        <f t="shared" si="80"/>
        <v>Weak</v>
      </c>
      <c r="BP41" s="6" t="str">
        <f t="shared" si="80"/>
        <v>Not</v>
      </c>
      <c r="BR41" s="38">
        <f t="shared" si="8"/>
        <v>1</v>
      </c>
      <c r="BS41" s="38">
        <f t="shared" si="9"/>
        <v>0</v>
      </c>
    </row>
    <row r="42" ht="15.75" customHeight="1">
      <c r="A42" s="45">
        <v>2.22210005101092E14</v>
      </c>
      <c r="B42" s="46" t="s">
        <v>89</v>
      </c>
      <c r="C42" s="10"/>
      <c r="D42" s="7">
        <v>4.0</v>
      </c>
      <c r="E42" s="63">
        <v>0.0</v>
      </c>
      <c r="F42" s="7">
        <v>10.0</v>
      </c>
      <c r="G42" s="61">
        <f t="shared" si="56"/>
        <v>14</v>
      </c>
      <c r="H42" s="10">
        <v>9.0</v>
      </c>
      <c r="I42" s="63">
        <v>3.0</v>
      </c>
      <c r="J42" s="7"/>
      <c r="K42" s="10"/>
      <c r="L42" s="59"/>
      <c r="M42" s="59"/>
      <c r="N42" s="59"/>
      <c r="O42" s="10"/>
      <c r="P42" s="10"/>
      <c r="Q42" s="10"/>
      <c r="R42" s="6">
        <f t="shared" si="10"/>
        <v>3</v>
      </c>
      <c r="S42" s="6">
        <v>0.0</v>
      </c>
      <c r="T42" s="6"/>
      <c r="U42" s="6"/>
      <c r="V42" s="6"/>
      <c r="W42" s="60"/>
      <c r="X42" s="60"/>
      <c r="Y42" s="60"/>
      <c r="Z42" s="60"/>
      <c r="AA42" s="6">
        <v>0.0</v>
      </c>
      <c r="AB42" s="6">
        <v>4.0</v>
      </c>
      <c r="AC42" s="6">
        <v>0.0</v>
      </c>
      <c r="AD42" s="6"/>
      <c r="AE42" s="60"/>
      <c r="AF42" s="60"/>
      <c r="AG42" s="60"/>
      <c r="AH42" s="60"/>
      <c r="AI42" s="6">
        <v>0.5</v>
      </c>
      <c r="AJ42" s="6">
        <v>2.0</v>
      </c>
      <c r="AK42" s="6"/>
      <c r="AL42" s="6"/>
      <c r="AM42" s="60">
        <v>0.0</v>
      </c>
      <c r="AN42" s="60">
        <v>5.0</v>
      </c>
      <c r="AO42" s="60"/>
      <c r="AP42" s="60"/>
      <c r="AQ42" s="6">
        <f t="shared" si="42"/>
        <v>11.5</v>
      </c>
      <c r="AR42" s="10">
        <f t="shared" si="72"/>
        <v>37.5</v>
      </c>
      <c r="AS42" s="52"/>
      <c r="AT42" s="53">
        <f t="shared" si="12"/>
        <v>4</v>
      </c>
      <c r="AU42" s="53">
        <f t="shared" si="13"/>
        <v>0</v>
      </c>
      <c r="AV42" s="53">
        <f t="shared" si="14"/>
        <v>21.5</v>
      </c>
      <c r="AW42" s="53">
        <f t="shared" si="15"/>
        <v>9</v>
      </c>
      <c r="AX42" s="53">
        <f t="shared" si="16"/>
        <v>3</v>
      </c>
      <c r="AY42" s="5"/>
      <c r="AZ42" s="12">
        <f t="shared" si="17"/>
        <v>0.8571000021</v>
      </c>
      <c r="BA42" s="12">
        <f t="shared" si="18"/>
        <v>0</v>
      </c>
      <c r="BB42" s="12">
        <f t="shared" si="19"/>
        <v>0.5118913552</v>
      </c>
      <c r="BC42" s="12">
        <f t="shared" si="20"/>
        <v>0.3648614135</v>
      </c>
      <c r="BD42" s="12">
        <f t="shared" si="21"/>
        <v>0.1323521626</v>
      </c>
      <c r="BE42" s="34"/>
      <c r="BF42" s="6">
        <f t="shared" ref="BF42:BJ42" si="81">IF((AZ42)&gt;=50%, 2, (IF((AZ42)&lt;25%, 0, 1)))</f>
        <v>2</v>
      </c>
      <c r="BG42" s="6">
        <f t="shared" si="81"/>
        <v>0</v>
      </c>
      <c r="BH42" s="6">
        <f t="shared" si="81"/>
        <v>2</v>
      </c>
      <c r="BI42" s="6">
        <f t="shared" si="81"/>
        <v>1</v>
      </c>
      <c r="BJ42" s="6">
        <f t="shared" si="81"/>
        <v>0</v>
      </c>
      <c r="BK42" s="8"/>
      <c r="BL42" s="6" t="str">
        <f t="shared" ref="BL42:BP42" si="82">IF(BF42=2,"Att", (IF(BF42=0,"Not","Weak")))</f>
        <v>Att</v>
      </c>
      <c r="BM42" s="6" t="str">
        <f t="shared" si="82"/>
        <v>Not</v>
      </c>
      <c r="BN42" s="6" t="str">
        <f t="shared" si="82"/>
        <v>Att</v>
      </c>
      <c r="BO42" s="6" t="str">
        <f t="shared" si="82"/>
        <v>Weak</v>
      </c>
      <c r="BP42" s="6" t="str">
        <f t="shared" si="82"/>
        <v>Not</v>
      </c>
      <c r="BR42" s="38">
        <f t="shared" si="8"/>
        <v>5</v>
      </c>
      <c r="BS42" s="38">
        <f t="shared" si="9"/>
        <v>0</v>
      </c>
    </row>
    <row r="43" ht="15.75" customHeight="1">
      <c r="A43" s="45">
        <v>2.22210005101093E14</v>
      </c>
      <c r="B43" s="46" t="s">
        <v>90</v>
      </c>
      <c r="C43" s="10"/>
      <c r="D43" s="7">
        <v>8.0</v>
      </c>
      <c r="E43" s="63">
        <v>1.0</v>
      </c>
      <c r="F43" s="7">
        <v>8.0</v>
      </c>
      <c r="G43" s="61">
        <f t="shared" si="56"/>
        <v>16</v>
      </c>
      <c r="H43" s="10">
        <v>9.0</v>
      </c>
      <c r="I43" s="63">
        <v>5.0</v>
      </c>
      <c r="J43" s="7"/>
      <c r="K43" s="10"/>
      <c r="L43" s="59"/>
      <c r="M43" s="59"/>
      <c r="N43" s="59"/>
      <c r="O43" s="10"/>
      <c r="P43" s="10"/>
      <c r="Q43" s="10"/>
      <c r="R43" s="6">
        <f t="shared" si="10"/>
        <v>5</v>
      </c>
      <c r="S43" s="6">
        <v>4.0</v>
      </c>
      <c r="T43" s="6">
        <v>2.0</v>
      </c>
      <c r="U43" s="6"/>
      <c r="V43" s="6"/>
      <c r="W43" s="60"/>
      <c r="X43" s="60"/>
      <c r="Y43" s="60"/>
      <c r="Z43" s="60"/>
      <c r="AA43" s="6">
        <v>0.0</v>
      </c>
      <c r="AB43" s="6">
        <v>4.0</v>
      </c>
      <c r="AC43" s="6">
        <v>2.5</v>
      </c>
      <c r="AD43" s="6"/>
      <c r="AE43" s="60"/>
      <c r="AF43" s="60"/>
      <c r="AG43" s="60"/>
      <c r="AH43" s="60"/>
      <c r="AI43" s="6">
        <v>6.0</v>
      </c>
      <c r="AJ43" s="6">
        <v>3.0</v>
      </c>
      <c r="AK43" s="6"/>
      <c r="AL43" s="6"/>
      <c r="AM43" s="60">
        <v>3.0</v>
      </c>
      <c r="AN43" s="60">
        <v>0.0</v>
      </c>
      <c r="AO43" s="60"/>
      <c r="AP43" s="60"/>
      <c r="AQ43" s="6">
        <f t="shared" si="42"/>
        <v>24.5</v>
      </c>
      <c r="AR43" s="10">
        <f t="shared" si="72"/>
        <v>54.5</v>
      </c>
      <c r="AS43" s="52"/>
      <c r="AT43" s="53">
        <f t="shared" si="12"/>
        <v>6.5</v>
      </c>
      <c r="AU43" s="53">
        <f t="shared" si="13"/>
        <v>4</v>
      </c>
      <c r="AV43" s="53">
        <f t="shared" si="14"/>
        <v>28</v>
      </c>
      <c r="AW43" s="53">
        <f t="shared" si="15"/>
        <v>10</v>
      </c>
      <c r="AX43" s="53">
        <f t="shared" si="16"/>
        <v>7</v>
      </c>
      <c r="AY43" s="5"/>
      <c r="AZ43" s="12">
        <f t="shared" si="17"/>
        <v>1</v>
      </c>
      <c r="BA43" s="12">
        <f t="shared" si="18"/>
        <v>0.666633335</v>
      </c>
      <c r="BB43" s="12">
        <f t="shared" si="19"/>
        <v>0.6666492068</v>
      </c>
      <c r="BC43" s="12">
        <f t="shared" si="20"/>
        <v>0.4054015705</v>
      </c>
      <c r="BD43" s="12">
        <f t="shared" si="21"/>
        <v>0.3088217128</v>
      </c>
      <c r="BE43" s="34"/>
      <c r="BF43" s="6">
        <f t="shared" ref="BF43:BJ43" si="83">IF((AZ43)&gt;=50%, 2, (IF((AZ43)&lt;25%, 0, 1)))</f>
        <v>2</v>
      </c>
      <c r="BG43" s="6">
        <f t="shared" si="83"/>
        <v>2</v>
      </c>
      <c r="BH43" s="6">
        <f t="shared" si="83"/>
        <v>2</v>
      </c>
      <c r="BI43" s="6">
        <f t="shared" si="83"/>
        <v>1</v>
      </c>
      <c r="BJ43" s="6">
        <f t="shared" si="83"/>
        <v>1</v>
      </c>
      <c r="BK43" s="8"/>
      <c r="BL43" s="6" t="str">
        <f t="shared" ref="BL43:BP43" si="84">IF(BF43=2,"Att", (IF(BF43=0,"Not","Weak")))</f>
        <v>Att</v>
      </c>
      <c r="BM43" s="6" t="str">
        <f t="shared" si="84"/>
        <v>Att</v>
      </c>
      <c r="BN43" s="6" t="str">
        <f t="shared" si="84"/>
        <v>Att</v>
      </c>
      <c r="BO43" s="6" t="str">
        <f t="shared" si="84"/>
        <v>Weak</v>
      </c>
      <c r="BP43" s="6" t="str">
        <f t="shared" si="84"/>
        <v>Weak</v>
      </c>
      <c r="BR43" s="38">
        <f t="shared" si="8"/>
        <v>6</v>
      </c>
      <c r="BS43" s="38">
        <f t="shared" si="9"/>
        <v>2</v>
      </c>
    </row>
    <row r="44" ht="15.75" customHeight="1">
      <c r="A44" s="45">
        <v>2.22210005101094E14</v>
      </c>
      <c r="B44" s="46" t="s">
        <v>91</v>
      </c>
      <c r="C44" s="10"/>
      <c r="D44" s="55">
        <v>9.0</v>
      </c>
      <c r="E44" s="55">
        <v>5.0</v>
      </c>
      <c r="F44" s="55">
        <v>8.0</v>
      </c>
      <c r="G44" s="61">
        <f t="shared" si="56"/>
        <v>17</v>
      </c>
      <c r="H44" s="55">
        <v>10.0</v>
      </c>
      <c r="I44" s="55">
        <v>16.0</v>
      </c>
      <c r="J44" s="7"/>
      <c r="K44" s="10"/>
      <c r="L44" s="59"/>
      <c r="M44" s="59"/>
      <c r="N44" s="59"/>
      <c r="O44" s="10"/>
      <c r="P44" s="10"/>
      <c r="Q44" s="10"/>
      <c r="R44" s="6">
        <f t="shared" si="10"/>
        <v>16</v>
      </c>
      <c r="S44" s="6">
        <v>6.0</v>
      </c>
      <c r="T44" s="6">
        <v>3.0</v>
      </c>
      <c r="U44" s="6"/>
      <c r="V44" s="6"/>
      <c r="W44" s="60"/>
      <c r="X44" s="60"/>
      <c r="Y44" s="60"/>
      <c r="Z44" s="60"/>
      <c r="AA44" s="6">
        <v>3.0</v>
      </c>
      <c r="AB44" s="6">
        <v>4.0</v>
      </c>
      <c r="AC44" s="6">
        <v>3.0</v>
      </c>
      <c r="AD44" s="6"/>
      <c r="AE44" s="60"/>
      <c r="AF44" s="60"/>
      <c r="AG44" s="60"/>
      <c r="AH44" s="60"/>
      <c r="AI44" s="6">
        <v>6.5</v>
      </c>
      <c r="AJ44" s="6">
        <v>3.0</v>
      </c>
      <c r="AK44" s="6"/>
      <c r="AL44" s="6"/>
      <c r="AM44" s="60">
        <v>4.0</v>
      </c>
      <c r="AN44" s="60">
        <v>6.0</v>
      </c>
      <c r="AO44" s="60"/>
      <c r="AP44" s="60"/>
      <c r="AQ44" s="6">
        <f t="shared" si="42"/>
        <v>38.5</v>
      </c>
      <c r="AR44" s="10">
        <f t="shared" si="72"/>
        <v>81.5</v>
      </c>
      <c r="AS44" s="52"/>
      <c r="AT44" s="53">
        <f t="shared" si="12"/>
        <v>7</v>
      </c>
      <c r="AU44" s="53">
        <f t="shared" si="13"/>
        <v>9</v>
      </c>
      <c r="AV44" s="53">
        <f t="shared" si="14"/>
        <v>36.5</v>
      </c>
      <c r="AW44" s="53">
        <f t="shared" si="15"/>
        <v>15</v>
      </c>
      <c r="AX44" s="53">
        <f t="shared" si="16"/>
        <v>19</v>
      </c>
      <c r="AY44" s="5"/>
      <c r="AZ44" s="12">
        <f t="shared" si="17"/>
        <v>1</v>
      </c>
      <c r="BA44" s="12">
        <f t="shared" si="18"/>
        <v>1</v>
      </c>
      <c r="BB44" s="12">
        <f t="shared" si="19"/>
        <v>0.8690248589</v>
      </c>
      <c r="BC44" s="12">
        <f t="shared" si="20"/>
        <v>0.6081023558</v>
      </c>
      <c r="BD44" s="12">
        <f t="shared" si="21"/>
        <v>0.8382303634</v>
      </c>
      <c r="BE44" s="34"/>
      <c r="BF44" s="6">
        <f t="shared" ref="BF44:BJ44" si="85">IF((AZ44)&gt;=50%, 2, (IF((AZ44)&lt;25%, 0, 1)))</f>
        <v>2</v>
      </c>
      <c r="BG44" s="6">
        <f t="shared" si="85"/>
        <v>2</v>
      </c>
      <c r="BH44" s="6">
        <f t="shared" si="85"/>
        <v>2</v>
      </c>
      <c r="BI44" s="6">
        <f t="shared" si="85"/>
        <v>2</v>
      </c>
      <c r="BJ44" s="6">
        <f t="shared" si="85"/>
        <v>2</v>
      </c>
      <c r="BK44" s="8"/>
      <c r="BL44" s="6" t="str">
        <f t="shared" ref="BL44:BP44" si="86">IF(BF44=2,"Att", (IF(BF44=0,"Not","Weak")))</f>
        <v>Att</v>
      </c>
      <c r="BM44" s="6" t="str">
        <f t="shared" si="86"/>
        <v>Att</v>
      </c>
      <c r="BN44" s="6" t="str">
        <f t="shared" si="86"/>
        <v>Att</v>
      </c>
      <c r="BO44" s="6" t="str">
        <f t="shared" si="86"/>
        <v>Att</v>
      </c>
      <c r="BP44" s="6" t="str">
        <f t="shared" si="86"/>
        <v>Att</v>
      </c>
      <c r="BR44" s="38">
        <f t="shared" si="8"/>
        <v>8</v>
      </c>
      <c r="BS44" s="38">
        <f t="shared" si="9"/>
        <v>2</v>
      </c>
    </row>
    <row r="45" ht="15.75" customHeight="1">
      <c r="A45" s="45">
        <v>2.22210005101095E14</v>
      </c>
      <c r="B45" s="46" t="s">
        <v>92</v>
      </c>
      <c r="C45" s="10"/>
      <c r="D45" s="7">
        <v>4.0</v>
      </c>
      <c r="E45" s="63">
        <v>1.0</v>
      </c>
      <c r="F45" s="7">
        <v>8.0</v>
      </c>
      <c r="G45" s="61">
        <f t="shared" si="56"/>
        <v>12</v>
      </c>
      <c r="H45" s="10">
        <v>9.0</v>
      </c>
      <c r="I45" s="63">
        <v>2.0</v>
      </c>
      <c r="J45" s="7"/>
      <c r="K45" s="10"/>
      <c r="L45" s="59"/>
      <c r="M45" s="59"/>
      <c r="N45" s="59"/>
      <c r="O45" s="10"/>
      <c r="P45" s="10"/>
      <c r="Q45" s="10"/>
      <c r="R45" s="6">
        <f t="shared" si="10"/>
        <v>2</v>
      </c>
      <c r="S45" s="6">
        <v>3.0</v>
      </c>
      <c r="T45" s="6">
        <v>1.0</v>
      </c>
      <c r="U45" s="6"/>
      <c r="V45" s="6"/>
      <c r="W45" s="60"/>
      <c r="X45" s="60"/>
      <c r="Y45" s="60"/>
      <c r="Z45" s="60"/>
      <c r="AA45" s="6">
        <v>0.0</v>
      </c>
      <c r="AB45" s="6">
        <v>2.5</v>
      </c>
      <c r="AC45" s="6">
        <v>0.0</v>
      </c>
      <c r="AD45" s="6"/>
      <c r="AE45" s="60"/>
      <c r="AF45" s="60"/>
      <c r="AG45" s="60"/>
      <c r="AH45" s="60"/>
      <c r="AI45" s="6">
        <v>3.5</v>
      </c>
      <c r="AJ45" s="6"/>
      <c r="AK45" s="6"/>
      <c r="AL45" s="6"/>
      <c r="AM45" s="60">
        <v>0.0</v>
      </c>
      <c r="AN45" s="60">
        <v>0.0</v>
      </c>
      <c r="AO45" s="60"/>
      <c r="AP45" s="60"/>
      <c r="AQ45" s="6">
        <f t="shared" si="42"/>
        <v>10</v>
      </c>
      <c r="AR45" s="10">
        <f t="shared" si="72"/>
        <v>33</v>
      </c>
      <c r="AS45" s="52"/>
      <c r="AT45" s="53">
        <f t="shared" si="12"/>
        <v>2.5</v>
      </c>
      <c r="AU45" s="53">
        <f t="shared" si="13"/>
        <v>3</v>
      </c>
      <c r="AV45" s="53">
        <f t="shared" si="14"/>
        <v>15.5</v>
      </c>
      <c r="AW45" s="53">
        <f t="shared" si="15"/>
        <v>10</v>
      </c>
      <c r="AX45" s="53">
        <f t="shared" si="16"/>
        <v>3</v>
      </c>
      <c r="AY45" s="5"/>
      <c r="AZ45" s="12">
        <f t="shared" si="17"/>
        <v>0.5356875013</v>
      </c>
      <c r="BA45" s="12">
        <f t="shared" si="18"/>
        <v>0.4999750012</v>
      </c>
      <c r="BB45" s="12">
        <f t="shared" si="19"/>
        <v>0.3690379538</v>
      </c>
      <c r="BC45" s="12">
        <f t="shared" si="20"/>
        <v>0.4054015705</v>
      </c>
      <c r="BD45" s="12">
        <f t="shared" si="21"/>
        <v>0.1323521626</v>
      </c>
      <c r="BE45" s="34"/>
      <c r="BF45" s="6">
        <f t="shared" ref="BF45:BJ45" si="87">IF((AZ45)&gt;=50%, 2, (IF((AZ45)&lt;25%, 0, 1)))</f>
        <v>2</v>
      </c>
      <c r="BG45" s="6">
        <f t="shared" si="87"/>
        <v>1</v>
      </c>
      <c r="BH45" s="6">
        <f t="shared" si="87"/>
        <v>1</v>
      </c>
      <c r="BI45" s="6">
        <f t="shared" si="87"/>
        <v>1</v>
      </c>
      <c r="BJ45" s="6">
        <f t="shared" si="87"/>
        <v>0</v>
      </c>
      <c r="BK45" s="8"/>
      <c r="BL45" s="6" t="str">
        <f t="shared" ref="BL45:BP45" si="88">IF(BF45=2,"Att", (IF(BF45=0,"Not","Weak")))</f>
        <v>Att</v>
      </c>
      <c r="BM45" s="6" t="str">
        <f t="shared" si="88"/>
        <v>Weak</v>
      </c>
      <c r="BN45" s="6" t="str">
        <f t="shared" si="88"/>
        <v>Weak</v>
      </c>
      <c r="BO45" s="6" t="str">
        <f t="shared" si="88"/>
        <v>Weak</v>
      </c>
      <c r="BP45" s="6" t="str">
        <f t="shared" si="88"/>
        <v>Not</v>
      </c>
      <c r="BR45" s="38">
        <f t="shared" si="8"/>
        <v>4</v>
      </c>
      <c r="BS45" s="38">
        <f t="shared" si="9"/>
        <v>1</v>
      </c>
    </row>
    <row r="46" ht="15.75" customHeight="1">
      <c r="A46" s="45">
        <v>2.22210005101096E14</v>
      </c>
      <c r="B46" s="46" t="s">
        <v>93</v>
      </c>
      <c r="C46" s="10"/>
      <c r="D46" s="7" t="s">
        <v>55</v>
      </c>
      <c r="E46" s="63">
        <v>0.0</v>
      </c>
      <c r="F46" s="7">
        <v>8.0</v>
      </c>
      <c r="G46" s="61">
        <f t="shared" si="56"/>
        <v>8</v>
      </c>
      <c r="H46" s="10">
        <v>9.0</v>
      </c>
      <c r="I46" s="63">
        <v>0.0</v>
      </c>
      <c r="J46" s="7"/>
      <c r="K46" s="10"/>
      <c r="L46" s="59"/>
      <c r="M46" s="59"/>
      <c r="N46" s="59"/>
      <c r="O46" s="10"/>
      <c r="P46" s="10"/>
      <c r="Q46" s="10"/>
      <c r="R46" s="6">
        <f t="shared" si="10"/>
        <v>0</v>
      </c>
      <c r="S46" s="6">
        <v>0.0</v>
      </c>
      <c r="T46" s="6">
        <v>0.0</v>
      </c>
      <c r="U46" s="6"/>
      <c r="V46" s="6"/>
      <c r="W46" s="60"/>
      <c r="X46" s="60"/>
      <c r="Y46" s="60"/>
      <c r="Z46" s="60"/>
      <c r="AA46" s="6">
        <v>0.0</v>
      </c>
      <c r="AB46" s="6"/>
      <c r="AC46" s="6">
        <v>0.0</v>
      </c>
      <c r="AD46" s="6"/>
      <c r="AE46" s="60"/>
      <c r="AF46" s="60"/>
      <c r="AG46" s="60"/>
      <c r="AH46" s="60"/>
      <c r="AI46" s="6">
        <v>1.5</v>
      </c>
      <c r="AJ46" s="6"/>
      <c r="AK46" s="6"/>
      <c r="AL46" s="6"/>
      <c r="AM46" s="60">
        <v>1.5</v>
      </c>
      <c r="AN46" s="60">
        <v>1.0</v>
      </c>
      <c r="AO46" s="60"/>
      <c r="AP46" s="60"/>
      <c r="AQ46" s="6">
        <f t="shared" si="42"/>
        <v>4</v>
      </c>
      <c r="AR46" s="10">
        <f t="shared" si="72"/>
        <v>21</v>
      </c>
      <c r="AS46" s="52"/>
      <c r="AT46" s="53">
        <f t="shared" si="12"/>
        <v>0</v>
      </c>
      <c r="AU46" s="53">
        <f t="shared" si="13"/>
        <v>0</v>
      </c>
      <c r="AV46" s="53">
        <f t="shared" si="14"/>
        <v>12</v>
      </c>
      <c r="AW46" s="53">
        <f t="shared" si="15"/>
        <v>9</v>
      </c>
      <c r="AX46" s="53">
        <f t="shared" si="16"/>
        <v>0</v>
      </c>
      <c r="AY46" s="5"/>
      <c r="AZ46" s="12">
        <f t="shared" si="17"/>
        <v>0</v>
      </c>
      <c r="BA46" s="12">
        <f t="shared" si="18"/>
        <v>0</v>
      </c>
      <c r="BB46" s="12">
        <f t="shared" si="19"/>
        <v>0.2857068029</v>
      </c>
      <c r="BC46" s="12">
        <f t="shared" si="20"/>
        <v>0.3648614135</v>
      </c>
      <c r="BD46" s="12">
        <f t="shared" si="21"/>
        <v>0</v>
      </c>
      <c r="BE46" s="34"/>
      <c r="BF46" s="6">
        <f t="shared" ref="BF46:BJ46" si="89">IF((AZ46)&gt;=50%, 2, (IF((AZ46)&lt;25%, 0, 1)))</f>
        <v>0</v>
      </c>
      <c r="BG46" s="6">
        <f t="shared" si="89"/>
        <v>0</v>
      </c>
      <c r="BH46" s="6">
        <f t="shared" si="89"/>
        <v>1</v>
      </c>
      <c r="BI46" s="6">
        <f t="shared" si="89"/>
        <v>1</v>
      </c>
      <c r="BJ46" s="6">
        <f t="shared" si="89"/>
        <v>0</v>
      </c>
      <c r="BK46" s="8"/>
      <c r="BL46" s="6" t="str">
        <f t="shared" ref="BL46:BP46" si="90">IF(BF46=2,"Att", (IF(BF46=0,"Not","Weak")))</f>
        <v>Not</v>
      </c>
      <c r="BM46" s="6" t="str">
        <f t="shared" si="90"/>
        <v>Not</v>
      </c>
      <c r="BN46" s="6" t="str">
        <f t="shared" si="90"/>
        <v>Weak</v>
      </c>
      <c r="BO46" s="6" t="str">
        <f t="shared" si="90"/>
        <v>Weak</v>
      </c>
      <c r="BP46" s="6" t="str">
        <f t="shared" si="90"/>
        <v>Not</v>
      </c>
      <c r="BR46" s="38">
        <f t="shared" si="8"/>
        <v>2</v>
      </c>
      <c r="BS46" s="38">
        <f t="shared" si="9"/>
        <v>0</v>
      </c>
    </row>
    <row r="47" ht="15.75" customHeight="1">
      <c r="A47" s="45">
        <v>2.22210005101097E14</v>
      </c>
      <c r="B47" s="46" t="s">
        <v>94</v>
      </c>
      <c r="C47" s="10"/>
      <c r="D47" s="7">
        <v>7.0</v>
      </c>
      <c r="E47" s="63">
        <v>2.0</v>
      </c>
      <c r="F47" s="7">
        <v>8.0</v>
      </c>
      <c r="G47" s="61">
        <f t="shared" si="56"/>
        <v>15</v>
      </c>
      <c r="H47" s="10">
        <v>9.0</v>
      </c>
      <c r="I47" s="63">
        <v>9.0</v>
      </c>
      <c r="J47" s="7"/>
      <c r="K47" s="10"/>
      <c r="L47" s="59"/>
      <c r="M47" s="59"/>
      <c r="N47" s="59"/>
      <c r="O47" s="10"/>
      <c r="P47" s="10"/>
      <c r="Q47" s="10"/>
      <c r="R47" s="6">
        <f t="shared" si="10"/>
        <v>9</v>
      </c>
      <c r="S47" s="6">
        <v>6.0</v>
      </c>
      <c r="T47" s="6">
        <v>2.5</v>
      </c>
      <c r="U47" s="6"/>
      <c r="V47" s="6"/>
      <c r="W47" s="60"/>
      <c r="X47" s="60"/>
      <c r="Y47" s="60"/>
      <c r="Z47" s="60"/>
      <c r="AA47" s="6">
        <v>3.0</v>
      </c>
      <c r="AB47" s="6">
        <v>3.5</v>
      </c>
      <c r="AC47" s="6">
        <v>3.0</v>
      </c>
      <c r="AD47" s="6"/>
      <c r="AE47" s="60">
        <v>2.0</v>
      </c>
      <c r="AF47" s="60">
        <v>5.0</v>
      </c>
      <c r="AG47" s="60"/>
      <c r="AH47" s="60"/>
      <c r="AI47" s="6">
        <v>7.0</v>
      </c>
      <c r="AJ47" s="6">
        <v>2.0</v>
      </c>
      <c r="AK47" s="6"/>
      <c r="AL47" s="6"/>
      <c r="AM47" s="60"/>
      <c r="AN47" s="60"/>
      <c r="AO47" s="60"/>
      <c r="AP47" s="60"/>
      <c r="AQ47" s="6">
        <f t="shared" si="42"/>
        <v>34</v>
      </c>
      <c r="AR47" s="10">
        <f t="shared" si="72"/>
        <v>67</v>
      </c>
      <c r="AS47" s="52"/>
      <c r="AT47" s="53">
        <f t="shared" si="12"/>
        <v>6.5</v>
      </c>
      <c r="AU47" s="53">
        <f t="shared" si="13"/>
        <v>9</v>
      </c>
      <c r="AV47" s="53">
        <f t="shared" si="14"/>
        <v>31</v>
      </c>
      <c r="AW47" s="53">
        <f t="shared" si="15"/>
        <v>11</v>
      </c>
      <c r="AX47" s="53">
        <f t="shared" si="16"/>
        <v>11.5</v>
      </c>
      <c r="AY47" s="5"/>
      <c r="AZ47" s="12">
        <f t="shared" si="17"/>
        <v>1</v>
      </c>
      <c r="BA47" s="12">
        <f t="shared" si="18"/>
        <v>1</v>
      </c>
      <c r="BB47" s="12">
        <f t="shared" si="19"/>
        <v>0.7380759075</v>
      </c>
      <c r="BC47" s="12">
        <f t="shared" si="20"/>
        <v>0.4459417276</v>
      </c>
      <c r="BD47" s="12">
        <f t="shared" si="21"/>
        <v>0.5073499568</v>
      </c>
      <c r="BE47" s="34"/>
      <c r="BF47" s="6">
        <f t="shared" ref="BF47:BJ47" si="91">IF((AZ47)&gt;=50%, 2, (IF((AZ47)&lt;25%, 0, 1)))</f>
        <v>2</v>
      </c>
      <c r="BG47" s="6">
        <f t="shared" si="91"/>
        <v>2</v>
      </c>
      <c r="BH47" s="6">
        <f t="shared" si="91"/>
        <v>2</v>
      </c>
      <c r="BI47" s="6">
        <f t="shared" si="91"/>
        <v>1</v>
      </c>
      <c r="BJ47" s="6">
        <f t="shared" si="91"/>
        <v>2</v>
      </c>
      <c r="BK47" s="8"/>
      <c r="BL47" s="6" t="str">
        <f t="shared" ref="BL47:BP47" si="92">IF(BF47=2,"Att", (IF(BF47=0,"Not","Weak")))</f>
        <v>Att</v>
      </c>
      <c r="BM47" s="6" t="str">
        <f t="shared" si="92"/>
        <v>Att</v>
      </c>
      <c r="BN47" s="6" t="str">
        <f t="shared" si="92"/>
        <v>Att</v>
      </c>
      <c r="BO47" s="6" t="str">
        <f t="shared" si="92"/>
        <v>Weak</v>
      </c>
      <c r="BP47" s="6" t="str">
        <f t="shared" si="92"/>
        <v>Att</v>
      </c>
      <c r="BR47" s="38">
        <f t="shared" si="8"/>
        <v>7</v>
      </c>
      <c r="BS47" s="38">
        <f t="shared" si="9"/>
        <v>2</v>
      </c>
    </row>
    <row r="48" ht="15.75" customHeight="1">
      <c r="A48" s="45">
        <v>2.22210005101098E14</v>
      </c>
      <c r="B48" s="46" t="s">
        <v>95</v>
      </c>
      <c r="C48" s="10"/>
      <c r="D48" s="7">
        <v>2.0</v>
      </c>
      <c r="E48" s="63">
        <v>2.0</v>
      </c>
      <c r="F48" s="7">
        <v>8.0</v>
      </c>
      <c r="G48" s="61">
        <f t="shared" si="56"/>
        <v>10</v>
      </c>
      <c r="H48" s="10">
        <v>9.0</v>
      </c>
      <c r="I48" s="63">
        <v>11.0</v>
      </c>
      <c r="J48" s="7"/>
      <c r="K48" s="10"/>
      <c r="L48" s="59"/>
      <c r="M48" s="59"/>
      <c r="N48" s="59"/>
      <c r="O48" s="10"/>
      <c r="P48" s="10"/>
      <c r="Q48" s="10"/>
      <c r="R48" s="6">
        <f t="shared" si="10"/>
        <v>11</v>
      </c>
      <c r="S48" s="6">
        <v>6.0</v>
      </c>
      <c r="T48" s="6">
        <v>2.5</v>
      </c>
      <c r="U48" s="6"/>
      <c r="V48" s="6"/>
      <c r="W48" s="60"/>
      <c r="X48" s="60"/>
      <c r="Y48" s="60"/>
      <c r="Z48" s="60"/>
      <c r="AA48" s="6">
        <v>0.0</v>
      </c>
      <c r="AB48" s="6">
        <v>3.5</v>
      </c>
      <c r="AC48" s="6">
        <v>0.0</v>
      </c>
      <c r="AD48" s="6"/>
      <c r="AE48" s="60"/>
      <c r="AF48" s="60"/>
      <c r="AG48" s="60"/>
      <c r="AH48" s="60"/>
      <c r="AI48" s="6">
        <v>5.5</v>
      </c>
      <c r="AJ48" s="6">
        <v>2.0</v>
      </c>
      <c r="AK48" s="6"/>
      <c r="AL48" s="6"/>
      <c r="AM48" s="60">
        <v>3.0</v>
      </c>
      <c r="AN48" s="60">
        <v>2.0</v>
      </c>
      <c r="AO48" s="60"/>
      <c r="AP48" s="60"/>
      <c r="AQ48" s="6">
        <f t="shared" si="42"/>
        <v>24.5</v>
      </c>
      <c r="AR48" s="10">
        <f t="shared" si="72"/>
        <v>54.5</v>
      </c>
      <c r="AS48" s="52"/>
      <c r="AT48" s="53">
        <f t="shared" si="12"/>
        <v>3.5</v>
      </c>
      <c r="AU48" s="53">
        <f t="shared" si="13"/>
        <v>6</v>
      </c>
      <c r="AV48" s="53">
        <f t="shared" si="14"/>
        <v>22.5</v>
      </c>
      <c r="AW48" s="53">
        <f t="shared" si="15"/>
        <v>11</v>
      </c>
      <c r="AX48" s="53">
        <f t="shared" si="16"/>
        <v>13.5</v>
      </c>
      <c r="AY48" s="5"/>
      <c r="AZ48" s="12">
        <f t="shared" si="17"/>
        <v>0.7499625019</v>
      </c>
      <c r="BA48" s="12">
        <f t="shared" si="18"/>
        <v>0.9999500025</v>
      </c>
      <c r="BB48" s="12">
        <f t="shared" si="19"/>
        <v>0.5357002555</v>
      </c>
      <c r="BC48" s="12">
        <f t="shared" si="20"/>
        <v>0.4459417276</v>
      </c>
      <c r="BD48" s="12">
        <f t="shared" si="21"/>
        <v>0.5955847319</v>
      </c>
      <c r="BE48" s="34"/>
      <c r="BF48" s="6">
        <f t="shared" ref="BF48:BJ48" si="93">IF((AZ48)&gt;=50%, 2, (IF((AZ48)&lt;25%, 0, 1)))</f>
        <v>2</v>
      </c>
      <c r="BG48" s="6">
        <f t="shared" si="93"/>
        <v>2</v>
      </c>
      <c r="BH48" s="6">
        <f t="shared" si="93"/>
        <v>2</v>
      </c>
      <c r="BI48" s="6">
        <f t="shared" si="93"/>
        <v>1</v>
      </c>
      <c r="BJ48" s="6">
        <f t="shared" si="93"/>
        <v>2</v>
      </c>
      <c r="BK48" s="8"/>
      <c r="BL48" s="6" t="str">
        <f t="shared" ref="BL48:BP48" si="94">IF(BF48=2,"Att", (IF(BF48=0,"Not","Weak")))</f>
        <v>Att</v>
      </c>
      <c r="BM48" s="6" t="str">
        <f t="shared" si="94"/>
        <v>Att</v>
      </c>
      <c r="BN48" s="6" t="str">
        <f t="shared" si="94"/>
        <v>Att</v>
      </c>
      <c r="BO48" s="6" t="str">
        <f t="shared" si="94"/>
        <v>Weak</v>
      </c>
      <c r="BP48" s="6" t="str">
        <f t="shared" si="94"/>
        <v>Att</v>
      </c>
      <c r="BR48" s="38">
        <f t="shared" si="8"/>
        <v>7</v>
      </c>
      <c r="BS48" s="38">
        <f t="shared" si="9"/>
        <v>2</v>
      </c>
    </row>
    <row r="49" ht="15.75" customHeight="1">
      <c r="A49" s="45">
        <v>2.22210005101099E14</v>
      </c>
      <c r="B49" s="46" t="s">
        <v>96</v>
      </c>
      <c r="C49" s="10"/>
      <c r="D49" s="7">
        <v>8.0</v>
      </c>
      <c r="E49" s="63">
        <v>0.0</v>
      </c>
      <c r="F49" s="7">
        <v>10.0</v>
      </c>
      <c r="G49" s="61">
        <f t="shared" si="56"/>
        <v>18</v>
      </c>
      <c r="H49" s="10">
        <v>9.0</v>
      </c>
      <c r="I49" s="63">
        <v>6.0</v>
      </c>
      <c r="J49" s="7"/>
      <c r="K49" s="10"/>
      <c r="L49" s="59"/>
      <c r="M49" s="59"/>
      <c r="N49" s="59"/>
      <c r="O49" s="10"/>
      <c r="P49" s="10"/>
      <c r="Q49" s="10"/>
      <c r="R49" s="6">
        <f t="shared" si="10"/>
        <v>6</v>
      </c>
      <c r="S49" s="6">
        <v>6.0</v>
      </c>
      <c r="T49" s="6"/>
      <c r="U49" s="6"/>
      <c r="V49" s="6"/>
      <c r="W49" s="60"/>
      <c r="X49" s="60"/>
      <c r="Y49" s="60"/>
      <c r="Z49" s="60"/>
      <c r="AA49" s="6">
        <v>0.0</v>
      </c>
      <c r="AB49" s="6">
        <v>0.0</v>
      </c>
      <c r="AC49" s="6">
        <v>0.0</v>
      </c>
      <c r="AD49" s="6"/>
      <c r="AE49" s="60"/>
      <c r="AF49" s="60"/>
      <c r="AG49" s="60"/>
      <c r="AH49" s="60"/>
      <c r="AI49" s="6">
        <v>4.5</v>
      </c>
      <c r="AJ49" s="6">
        <v>3.0</v>
      </c>
      <c r="AK49" s="6"/>
      <c r="AL49" s="6"/>
      <c r="AM49" s="60">
        <v>3.5</v>
      </c>
      <c r="AN49" s="60">
        <v>5.5</v>
      </c>
      <c r="AO49" s="60"/>
      <c r="AP49" s="60"/>
      <c r="AQ49" s="6">
        <f t="shared" si="42"/>
        <v>22.5</v>
      </c>
      <c r="AR49" s="10">
        <f t="shared" si="72"/>
        <v>55.5</v>
      </c>
      <c r="AS49" s="52"/>
      <c r="AT49" s="53">
        <f t="shared" si="12"/>
        <v>0</v>
      </c>
      <c r="AU49" s="53">
        <f t="shared" si="13"/>
        <v>6</v>
      </c>
      <c r="AV49" s="53">
        <f t="shared" si="14"/>
        <v>34.5</v>
      </c>
      <c r="AW49" s="53">
        <f t="shared" si="15"/>
        <v>9</v>
      </c>
      <c r="AX49" s="53">
        <f t="shared" si="16"/>
        <v>6</v>
      </c>
      <c r="AY49" s="5"/>
      <c r="AZ49" s="12">
        <f t="shared" si="17"/>
        <v>0</v>
      </c>
      <c r="BA49" s="12">
        <f t="shared" si="18"/>
        <v>0.9999500025</v>
      </c>
      <c r="BB49" s="12">
        <f t="shared" si="19"/>
        <v>0.8214070584</v>
      </c>
      <c r="BC49" s="12">
        <f t="shared" si="20"/>
        <v>0.3648614135</v>
      </c>
      <c r="BD49" s="12">
        <f t="shared" si="21"/>
        <v>0.2647043253</v>
      </c>
      <c r="BE49" s="34"/>
      <c r="BF49" s="6">
        <f t="shared" ref="BF49:BJ49" si="95">IF((AZ49)&gt;=50%, 2, (IF((AZ49)&lt;25%, 0, 1)))</f>
        <v>0</v>
      </c>
      <c r="BG49" s="6">
        <f t="shared" si="95"/>
        <v>2</v>
      </c>
      <c r="BH49" s="6">
        <f t="shared" si="95"/>
        <v>2</v>
      </c>
      <c r="BI49" s="6">
        <f t="shared" si="95"/>
        <v>1</v>
      </c>
      <c r="BJ49" s="6">
        <f t="shared" si="95"/>
        <v>1</v>
      </c>
      <c r="BK49" s="8"/>
      <c r="BL49" s="6" t="str">
        <f t="shared" ref="BL49:BP49" si="96">IF(BF49=2,"Att", (IF(BF49=0,"Not","Weak")))</f>
        <v>Not</v>
      </c>
      <c r="BM49" s="6" t="str">
        <f t="shared" si="96"/>
        <v>Att</v>
      </c>
      <c r="BN49" s="6" t="str">
        <f t="shared" si="96"/>
        <v>Att</v>
      </c>
      <c r="BO49" s="6" t="str">
        <f t="shared" si="96"/>
        <v>Weak</v>
      </c>
      <c r="BP49" s="6" t="str">
        <f t="shared" si="96"/>
        <v>Weak</v>
      </c>
      <c r="BR49" s="38">
        <f t="shared" si="8"/>
        <v>4</v>
      </c>
      <c r="BS49" s="38">
        <f t="shared" si="9"/>
        <v>2</v>
      </c>
      <c r="BT49" s="5"/>
    </row>
    <row r="50" ht="15.75" customHeight="1">
      <c r="A50" s="45">
        <v>2.222100051011E14</v>
      </c>
      <c r="B50" s="46" t="s">
        <v>97</v>
      </c>
      <c r="C50" s="10"/>
      <c r="D50" s="7">
        <v>7.0</v>
      </c>
      <c r="E50" s="63">
        <v>0.0</v>
      </c>
      <c r="F50" s="7" t="s">
        <v>55</v>
      </c>
      <c r="G50" s="61">
        <f t="shared" si="56"/>
        <v>7</v>
      </c>
      <c r="H50" s="10">
        <v>9.0</v>
      </c>
      <c r="I50" s="63">
        <v>0.0</v>
      </c>
      <c r="J50" s="7"/>
      <c r="K50" s="10"/>
      <c r="L50" s="59"/>
      <c r="M50" s="59"/>
      <c r="N50" s="59"/>
      <c r="O50" s="10"/>
      <c r="P50" s="10"/>
      <c r="Q50" s="10"/>
      <c r="R50" s="6">
        <f t="shared" si="10"/>
        <v>0</v>
      </c>
      <c r="S50" s="6">
        <v>3.5</v>
      </c>
      <c r="T50" s="6">
        <v>0.0</v>
      </c>
      <c r="U50" s="6"/>
      <c r="V50" s="6"/>
      <c r="W50" s="60"/>
      <c r="X50" s="60"/>
      <c r="Y50" s="60"/>
      <c r="Z50" s="60"/>
      <c r="AA50" s="6"/>
      <c r="AB50" s="6"/>
      <c r="AC50" s="6"/>
      <c r="AD50" s="6"/>
      <c r="AE50" s="60"/>
      <c r="AF50" s="60"/>
      <c r="AG50" s="60"/>
      <c r="AH50" s="60"/>
      <c r="AI50" s="60">
        <v>0.0</v>
      </c>
      <c r="AJ50" s="60"/>
      <c r="AK50" s="6"/>
      <c r="AL50" s="6"/>
      <c r="AM50" s="60"/>
      <c r="AN50" s="60"/>
      <c r="AO50" s="60"/>
      <c r="AP50" s="60"/>
      <c r="AQ50" s="6">
        <f t="shared" si="42"/>
        <v>3.5</v>
      </c>
      <c r="AR50" s="10">
        <f t="shared" si="72"/>
        <v>19.5</v>
      </c>
      <c r="AS50" s="52"/>
      <c r="AT50" s="53">
        <f t="shared" si="12"/>
        <v>0</v>
      </c>
      <c r="AU50" s="53">
        <f t="shared" si="13"/>
        <v>3.5</v>
      </c>
      <c r="AV50" s="53">
        <f t="shared" si="14"/>
        <v>7</v>
      </c>
      <c r="AW50" s="53">
        <f t="shared" si="15"/>
        <v>9</v>
      </c>
      <c r="AX50" s="53">
        <f t="shared" si="16"/>
        <v>0</v>
      </c>
      <c r="AY50" s="5"/>
      <c r="AZ50" s="12">
        <f t="shared" si="17"/>
        <v>0</v>
      </c>
      <c r="BA50" s="12">
        <f t="shared" si="18"/>
        <v>0.5833041681</v>
      </c>
      <c r="BB50" s="12">
        <f t="shared" si="19"/>
        <v>0.1666623017</v>
      </c>
      <c r="BC50" s="12">
        <f t="shared" si="20"/>
        <v>0.3648614135</v>
      </c>
      <c r="BD50" s="12">
        <f t="shared" si="21"/>
        <v>0</v>
      </c>
      <c r="BE50" s="34"/>
      <c r="BF50" s="6">
        <f t="shared" ref="BF50:BJ50" si="97">IF((AZ50)&gt;=50%, 2, (IF((AZ50)&lt;25%, 0, 1)))</f>
        <v>0</v>
      </c>
      <c r="BG50" s="6">
        <f t="shared" si="97"/>
        <v>2</v>
      </c>
      <c r="BH50" s="6">
        <f t="shared" si="97"/>
        <v>0</v>
      </c>
      <c r="BI50" s="6">
        <f t="shared" si="97"/>
        <v>1</v>
      </c>
      <c r="BJ50" s="6">
        <f t="shared" si="97"/>
        <v>0</v>
      </c>
      <c r="BK50" s="8"/>
      <c r="BL50" s="6" t="str">
        <f t="shared" ref="BL50:BP50" si="98">IF(BF50=2,"Att", (IF(BF50=0,"Not","Weak")))</f>
        <v>Not</v>
      </c>
      <c r="BM50" s="6" t="str">
        <f t="shared" si="98"/>
        <v>Att</v>
      </c>
      <c r="BN50" s="6" t="str">
        <f t="shared" si="98"/>
        <v>Not</v>
      </c>
      <c r="BO50" s="6" t="str">
        <f t="shared" si="98"/>
        <v>Weak</v>
      </c>
      <c r="BP50" s="6" t="str">
        <f t="shared" si="98"/>
        <v>Not</v>
      </c>
      <c r="BR50" s="38">
        <f t="shared" si="8"/>
        <v>1</v>
      </c>
      <c r="BS50" s="38">
        <f t="shared" si="9"/>
        <v>2</v>
      </c>
      <c r="BT50" s="5"/>
    </row>
    <row r="51" ht="15.75" customHeight="1">
      <c r="A51" s="45">
        <v>2.22210005101101E14</v>
      </c>
      <c r="B51" s="46" t="s">
        <v>98</v>
      </c>
      <c r="C51" s="10"/>
      <c r="D51" s="7">
        <v>7.0</v>
      </c>
      <c r="E51" s="63">
        <v>0.0</v>
      </c>
      <c r="F51" s="7">
        <v>8.0</v>
      </c>
      <c r="G51" s="61">
        <f t="shared" si="56"/>
        <v>15</v>
      </c>
      <c r="H51" s="10">
        <v>9.0</v>
      </c>
      <c r="I51" s="63">
        <v>12.0</v>
      </c>
      <c r="J51" s="7"/>
      <c r="K51" s="10"/>
      <c r="L51" s="59"/>
      <c r="M51" s="59"/>
      <c r="N51" s="59"/>
      <c r="O51" s="10"/>
      <c r="P51" s="10"/>
      <c r="Q51" s="10"/>
      <c r="R51" s="6">
        <f t="shared" si="10"/>
        <v>12</v>
      </c>
      <c r="S51" s="6">
        <v>6.0</v>
      </c>
      <c r="T51" s="6">
        <v>2.5</v>
      </c>
      <c r="U51" s="6"/>
      <c r="V51" s="6"/>
      <c r="W51" s="60"/>
      <c r="X51" s="60"/>
      <c r="Y51" s="60"/>
      <c r="Z51" s="60"/>
      <c r="AA51" s="6">
        <v>0.0</v>
      </c>
      <c r="AB51" s="6">
        <v>4.0</v>
      </c>
      <c r="AC51" s="6">
        <v>2.5</v>
      </c>
      <c r="AD51" s="6"/>
      <c r="AE51" s="60"/>
      <c r="AF51" s="60"/>
      <c r="AG51" s="60"/>
      <c r="AH51" s="60"/>
      <c r="AI51" s="6">
        <v>5.0</v>
      </c>
      <c r="AJ51" s="6">
        <v>3.0</v>
      </c>
      <c r="AK51" s="6"/>
      <c r="AL51" s="6"/>
      <c r="AM51" s="60">
        <v>4.0</v>
      </c>
      <c r="AN51" s="60">
        <v>5.0</v>
      </c>
      <c r="AO51" s="60"/>
      <c r="AP51" s="60"/>
      <c r="AQ51" s="6">
        <f t="shared" si="42"/>
        <v>32</v>
      </c>
      <c r="AR51" s="10">
        <f t="shared" si="72"/>
        <v>68</v>
      </c>
      <c r="AS51" s="52"/>
      <c r="AT51" s="53">
        <f t="shared" si="12"/>
        <v>6.5</v>
      </c>
      <c r="AU51" s="53">
        <f t="shared" si="13"/>
        <v>6</v>
      </c>
      <c r="AV51" s="53">
        <f t="shared" si="14"/>
        <v>32</v>
      </c>
      <c r="AW51" s="53">
        <f t="shared" si="15"/>
        <v>9</v>
      </c>
      <c r="AX51" s="53">
        <f t="shared" si="16"/>
        <v>14.5</v>
      </c>
      <c r="AY51" s="5"/>
      <c r="AZ51" s="12">
        <f t="shared" si="17"/>
        <v>1</v>
      </c>
      <c r="BA51" s="12">
        <f t="shared" si="18"/>
        <v>0.9999500025</v>
      </c>
      <c r="BB51" s="12">
        <f t="shared" si="19"/>
        <v>0.7618848078</v>
      </c>
      <c r="BC51" s="12">
        <f t="shared" si="20"/>
        <v>0.3648614135</v>
      </c>
      <c r="BD51" s="12">
        <f t="shared" si="21"/>
        <v>0.6397021194</v>
      </c>
      <c r="BE51" s="34"/>
      <c r="BF51" s="6">
        <f t="shared" ref="BF51:BJ51" si="99">IF((AZ51)&gt;=50%, 2, (IF((AZ51)&lt;25%, 0, 1)))</f>
        <v>2</v>
      </c>
      <c r="BG51" s="6">
        <f t="shared" si="99"/>
        <v>2</v>
      </c>
      <c r="BH51" s="6">
        <f t="shared" si="99"/>
        <v>2</v>
      </c>
      <c r="BI51" s="6">
        <f t="shared" si="99"/>
        <v>1</v>
      </c>
      <c r="BJ51" s="6">
        <f t="shared" si="99"/>
        <v>2</v>
      </c>
      <c r="BK51" s="8"/>
      <c r="BL51" s="6" t="str">
        <f t="shared" ref="BL51:BP51" si="100">IF(BF51=2,"Att", (IF(BF51=0,"Not","Weak")))</f>
        <v>Att</v>
      </c>
      <c r="BM51" s="6" t="str">
        <f t="shared" si="100"/>
        <v>Att</v>
      </c>
      <c r="BN51" s="6" t="str">
        <f t="shared" si="100"/>
        <v>Att</v>
      </c>
      <c r="BO51" s="6" t="str">
        <f t="shared" si="100"/>
        <v>Weak</v>
      </c>
      <c r="BP51" s="6" t="str">
        <f t="shared" si="100"/>
        <v>Att</v>
      </c>
      <c r="BR51" s="38">
        <f t="shared" si="8"/>
        <v>7</v>
      </c>
      <c r="BS51" s="38">
        <f t="shared" si="9"/>
        <v>2</v>
      </c>
      <c r="BT51" s="5"/>
    </row>
    <row r="52" ht="15.75" customHeight="1">
      <c r="A52" s="45">
        <v>2.22210005101102E14</v>
      </c>
      <c r="B52" s="46" t="s">
        <v>99</v>
      </c>
      <c r="C52" s="10"/>
      <c r="D52" s="7">
        <v>8.0</v>
      </c>
      <c r="E52" s="63">
        <v>0.0</v>
      </c>
      <c r="F52" s="7">
        <v>8.0</v>
      </c>
      <c r="G52" s="61">
        <f t="shared" si="56"/>
        <v>16</v>
      </c>
      <c r="H52" s="10">
        <v>9.0</v>
      </c>
      <c r="I52" s="63">
        <v>6.0</v>
      </c>
      <c r="J52" s="7"/>
      <c r="K52" s="10"/>
      <c r="L52" s="59"/>
      <c r="M52" s="59"/>
      <c r="N52" s="59"/>
      <c r="O52" s="10"/>
      <c r="P52" s="10"/>
      <c r="Q52" s="10"/>
      <c r="R52" s="6">
        <f t="shared" si="10"/>
        <v>6</v>
      </c>
      <c r="S52" s="6">
        <v>5.0</v>
      </c>
      <c r="T52" s="6">
        <v>2.5</v>
      </c>
      <c r="U52" s="6"/>
      <c r="V52" s="6"/>
      <c r="W52" s="60"/>
      <c r="X52" s="60"/>
      <c r="Y52" s="60"/>
      <c r="Z52" s="60"/>
      <c r="AA52" s="6">
        <v>1.5</v>
      </c>
      <c r="AB52" s="6">
        <v>0.0</v>
      </c>
      <c r="AC52" s="6">
        <v>0.0</v>
      </c>
      <c r="AD52" s="6"/>
      <c r="AE52" s="60"/>
      <c r="AF52" s="60"/>
      <c r="AG52" s="60"/>
      <c r="AH52" s="60"/>
      <c r="AI52" s="6">
        <v>3.0</v>
      </c>
      <c r="AJ52" s="6"/>
      <c r="AK52" s="6"/>
      <c r="AL52" s="6"/>
      <c r="AM52" s="60">
        <v>2.5</v>
      </c>
      <c r="AN52" s="60">
        <v>1.0</v>
      </c>
      <c r="AO52" s="60"/>
      <c r="AP52" s="60"/>
      <c r="AQ52" s="6">
        <f t="shared" si="42"/>
        <v>15.5</v>
      </c>
      <c r="AR52" s="10">
        <f t="shared" si="72"/>
        <v>46.5</v>
      </c>
      <c r="AS52" s="52"/>
      <c r="AT52" s="53">
        <f t="shared" si="12"/>
        <v>0</v>
      </c>
      <c r="AU52" s="53">
        <f t="shared" si="13"/>
        <v>6.5</v>
      </c>
      <c r="AV52" s="53">
        <f t="shared" si="14"/>
        <v>22.5</v>
      </c>
      <c r="AW52" s="53">
        <f t="shared" si="15"/>
        <v>9</v>
      </c>
      <c r="AX52" s="53">
        <f t="shared" si="16"/>
        <v>8.5</v>
      </c>
      <c r="AY52" s="5"/>
      <c r="AZ52" s="12">
        <f t="shared" si="17"/>
        <v>0</v>
      </c>
      <c r="BA52" s="12">
        <f t="shared" si="18"/>
        <v>1</v>
      </c>
      <c r="BB52" s="12">
        <f t="shared" si="19"/>
        <v>0.5357002555</v>
      </c>
      <c r="BC52" s="12">
        <f t="shared" si="20"/>
        <v>0.3648614135</v>
      </c>
      <c r="BD52" s="12">
        <f t="shared" si="21"/>
        <v>0.3749977941</v>
      </c>
      <c r="BE52" s="34"/>
      <c r="BF52" s="6">
        <f t="shared" ref="BF52:BJ52" si="101">IF((AZ52)&gt;=50%, 2, (IF((AZ52)&lt;25%, 0, 1)))</f>
        <v>0</v>
      </c>
      <c r="BG52" s="6">
        <f t="shared" si="101"/>
        <v>2</v>
      </c>
      <c r="BH52" s="6">
        <f t="shared" si="101"/>
        <v>2</v>
      </c>
      <c r="BI52" s="6">
        <f t="shared" si="101"/>
        <v>1</v>
      </c>
      <c r="BJ52" s="6">
        <f t="shared" si="101"/>
        <v>1</v>
      </c>
      <c r="BK52" s="8"/>
      <c r="BL52" s="6" t="str">
        <f t="shared" ref="BL52:BP52" si="102">IF(BF52=2,"Att", (IF(BF52=0,"Not","Weak")))</f>
        <v>Not</v>
      </c>
      <c r="BM52" s="6" t="str">
        <f t="shared" si="102"/>
        <v>Att</v>
      </c>
      <c r="BN52" s="6" t="str">
        <f t="shared" si="102"/>
        <v>Att</v>
      </c>
      <c r="BO52" s="6" t="str">
        <f t="shared" si="102"/>
        <v>Weak</v>
      </c>
      <c r="BP52" s="6" t="str">
        <f t="shared" si="102"/>
        <v>Weak</v>
      </c>
      <c r="BR52" s="38">
        <f t="shared" si="8"/>
        <v>4</v>
      </c>
      <c r="BS52" s="38">
        <f t="shared" si="9"/>
        <v>2</v>
      </c>
      <c r="BT52" s="5"/>
    </row>
    <row r="53" ht="15.75" customHeight="1">
      <c r="A53" s="45">
        <v>2.22210005101103E14</v>
      </c>
      <c r="B53" s="46" t="s">
        <v>100</v>
      </c>
      <c r="C53" s="10"/>
      <c r="D53" s="7">
        <v>7.0</v>
      </c>
      <c r="E53" s="63">
        <v>0.0</v>
      </c>
      <c r="F53" s="7">
        <v>8.0</v>
      </c>
      <c r="G53" s="61">
        <f t="shared" si="56"/>
        <v>15</v>
      </c>
      <c r="H53" s="10">
        <v>9.0</v>
      </c>
      <c r="I53" s="63">
        <v>3.0</v>
      </c>
      <c r="J53" s="7"/>
      <c r="K53" s="10"/>
      <c r="L53" s="59"/>
      <c r="M53" s="59"/>
      <c r="N53" s="59"/>
      <c r="O53" s="10"/>
      <c r="P53" s="10"/>
      <c r="Q53" s="10"/>
      <c r="R53" s="6">
        <f t="shared" si="10"/>
        <v>3</v>
      </c>
      <c r="S53" s="6">
        <v>3.0</v>
      </c>
      <c r="T53" s="6">
        <v>2.0</v>
      </c>
      <c r="U53" s="6"/>
      <c r="V53" s="6"/>
      <c r="W53" s="60">
        <v>0.0</v>
      </c>
      <c r="X53" s="60">
        <v>0.0</v>
      </c>
      <c r="Y53" s="60"/>
      <c r="Z53" s="60"/>
      <c r="AA53" s="6">
        <v>1.0</v>
      </c>
      <c r="AB53" s="6">
        <v>4.0</v>
      </c>
      <c r="AC53" s="6">
        <v>2.5</v>
      </c>
      <c r="AD53" s="6"/>
      <c r="AE53" s="60"/>
      <c r="AF53" s="60"/>
      <c r="AG53" s="60"/>
      <c r="AH53" s="60"/>
      <c r="AI53" s="6"/>
      <c r="AJ53" s="6"/>
      <c r="AK53" s="6"/>
      <c r="AL53" s="6"/>
      <c r="AM53" s="60">
        <v>3.5</v>
      </c>
      <c r="AN53" s="60">
        <v>0.0</v>
      </c>
      <c r="AO53" s="60"/>
      <c r="AP53" s="60"/>
      <c r="AQ53" s="6">
        <f t="shared" si="42"/>
        <v>16</v>
      </c>
      <c r="AR53" s="10">
        <f t="shared" si="72"/>
        <v>43</v>
      </c>
      <c r="AS53" s="52"/>
      <c r="AT53" s="53">
        <f t="shared" si="12"/>
        <v>6.5</v>
      </c>
      <c r="AU53" s="53">
        <f t="shared" si="13"/>
        <v>4</v>
      </c>
      <c r="AV53" s="53">
        <f t="shared" si="14"/>
        <v>18.5</v>
      </c>
      <c r="AW53" s="53">
        <f t="shared" si="15"/>
        <v>9</v>
      </c>
      <c r="AX53" s="53">
        <f t="shared" si="16"/>
        <v>5</v>
      </c>
      <c r="AY53" s="5"/>
      <c r="AZ53" s="12">
        <f t="shared" si="17"/>
        <v>1</v>
      </c>
      <c r="BA53" s="12">
        <f t="shared" si="18"/>
        <v>0.666633335</v>
      </c>
      <c r="BB53" s="12">
        <f t="shared" si="19"/>
        <v>0.4404646545</v>
      </c>
      <c r="BC53" s="12">
        <f t="shared" si="20"/>
        <v>0.3648614135</v>
      </c>
      <c r="BD53" s="12">
        <f t="shared" si="21"/>
        <v>0.2205869377</v>
      </c>
      <c r="BE53" s="34"/>
      <c r="BF53" s="6">
        <f t="shared" ref="BF53:BJ53" si="103">IF((AZ53)&gt;=50%, 2, (IF((AZ53)&lt;25%, 0, 1)))</f>
        <v>2</v>
      </c>
      <c r="BG53" s="6">
        <f t="shared" si="103"/>
        <v>2</v>
      </c>
      <c r="BH53" s="6">
        <f t="shared" si="103"/>
        <v>1</v>
      </c>
      <c r="BI53" s="6">
        <f t="shared" si="103"/>
        <v>1</v>
      </c>
      <c r="BJ53" s="6">
        <f t="shared" si="103"/>
        <v>0</v>
      </c>
      <c r="BK53" s="8"/>
      <c r="BL53" s="6" t="str">
        <f t="shared" ref="BL53:BP53" si="104">IF(BF53=2,"Att", (IF(BF53=0,"Not","Weak")))</f>
        <v>Att</v>
      </c>
      <c r="BM53" s="6" t="str">
        <f t="shared" si="104"/>
        <v>Att</v>
      </c>
      <c r="BN53" s="6" t="str">
        <f t="shared" si="104"/>
        <v>Weak</v>
      </c>
      <c r="BO53" s="6" t="str">
        <f t="shared" si="104"/>
        <v>Weak</v>
      </c>
      <c r="BP53" s="6" t="str">
        <f t="shared" si="104"/>
        <v>Not</v>
      </c>
      <c r="BR53" s="38">
        <f t="shared" si="8"/>
        <v>4</v>
      </c>
      <c r="BS53" s="38">
        <f t="shared" si="9"/>
        <v>2</v>
      </c>
      <c r="BT53" s="5"/>
    </row>
    <row r="54" ht="15.75" customHeight="1">
      <c r="A54" s="45">
        <v>2.22210005101104E14</v>
      </c>
      <c r="B54" s="46" t="s">
        <v>101</v>
      </c>
      <c r="C54" s="10"/>
      <c r="D54" s="7">
        <v>6.0</v>
      </c>
      <c r="E54" s="63">
        <v>0.0</v>
      </c>
      <c r="F54" s="7">
        <v>8.0</v>
      </c>
      <c r="G54" s="61">
        <f t="shared" si="56"/>
        <v>14</v>
      </c>
      <c r="H54" s="10">
        <v>9.0</v>
      </c>
      <c r="I54" s="63">
        <v>8.0</v>
      </c>
      <c r="J54" s="7"/>
      <c r="K54" s="10"/>
      <c r="L54" s="59"/>
      <c r="M54" s="59"/>
      <c r="N54" s="59"/>
      <c r="O54" s="10"/>
      <c r="P54" s="10"/>
      <c r="Q54" s="10"/>
      <c r="R54" s="6">
        <f t="shared" si="10"/>
        <v>8</v>
      </c>
      <c r="S54" s="6">
        <v>3.0</v>
      </c>
      <c r="T54" s="6">
        <v>1.0</v>
      </c>
      <c r="U54" s="6"/>
      <c r="V54" s="6"/>
      <c r="W54" s="60"/>
      <c r="X54" s="60"/>
      <c r="Y54" s="60"/>
      <c r="Z54" s="60"/>
      <c r="AA54" s="6">
        <v>0.0</v>
      </c>
      <c r="AB54" s="6"/>
      <c r="AC54" s="6"/>
      <c r="AD54" s="6"/>
      <c r="AE54" s="60"/>
      <c r="AF54" s="60"/>
      <c r="AG54" s="60"/>
      <c r="AH54" s="60"/>
      <c r="AI54" s="6">
        <v>6.0</v>
      </c>
      <c r="AJ54" s="6">
        <v>3.0</v>
      </c>
      <c r="AK54" s="6"/>
      <c r="AL54" s="6"/>
      <c r="AM54" s="60">
        <v>2.5</v>
      </c>
      <c r="AN54" s="60">
        <v>0.0</v>
      </c>
      <c r="AO54" s="60"/>
      <c r="AP54" s="60"/>
      <c r="AQ54" s="6">
        <f t="shared" si="42"/>
        <v>15.5</v>
      </c>
      <c r="AR54" s="10">
        <f t="shared" si="72"/>
        <v>46.5</v>
      </c>
      <c r="AS54" s="52"/>
      <c r="AT54" s="53">
        <f t="shared" si="12"/>
        <v>0</v>
      </c>
      <c r="AU54" s="53">
        <f t="shared" si="13"/>
        <v>3</v>
      </c>
      <c r="AV54" s="53">
        <f t="shared" si="14"/>
        <v>25.5</v>
      </c>
      <c r="AW54" s="53">
        <f t="shared" si="15"/>
        <v>9</v>
      </c>
      <c r="AX54" s="53">
        <f t="shared" si="16"/>
        <v>9</v>
      </c>
      <c r="AY54" s="5"/>
      <c r="AZ54" s="12">
        <f t="shared" si="17"/>
        <v>0</v>
      </c>
      <c r="BA54" s="12">
        <f t="shared" si="18"/>
        <v>0.4999750012</v>
      </c>
      <c r="BB54" s="12">
        <f t="shared" si="19"/>
        <v>0.6071269562</v>
      </c>
      <c r="BC54" s="12">
        <f t="shared" si="20"/>
        <v>0.3648614135</v>
      </c>
      <c r="BD54" s="12">
        <f t="shared" si="21"/>
        <v>0.3970564879</v>
      </c>
      <c r="BE54" s="34"/>
      <c r="BF54" s="6">
        <f t="shared" ref="BF54:BJ54" si="105">IF((AZ54)&gt;=50%, 2, (IF((AZ54)&lt;25%, 0, 1)))</f>
        <v>0</v>
      </c>
      <c r="BG54" s="6">
        <f t="shared" si="105"/>
        <v>1</v>
      </c>
      <c r="BH54" s="6">
        <f t="shared" si="105"/>
        <v>2</v>
      </c>
      <c r="BI54" s="6">
        <f t="shared" si="105"/>
        <v>1</v>
      </c>
      <c r="BJ54" s="6">
        <f t="shared" si="105"/>
        <v>1</v>
      </c>
      <c r="BK54" s="8"/>
      <c r="BL54" s="6" t="str">
        <f t="shared" ref="BL54:BP54" si="106">IF(BF54=2,"Att", (IF(BF54=0,"Not","Weak")))</f>
        <v>Not</v>
      </c>
      <c r="BM54" s="6" t="str">
        <f t="shared" si="106"/>
        <v>Weak</v>
      </c>
      <c r="BN54" s="6" t="str">
        <f t="shared" si="106"/>
        <v>Att</v>
      </c>
      <c r="BO54" s="6" t="str">
        <f t="shared" si="106"/>
        <v>Weak</v>
      </c>
      <c r="BP54" s="6" t="str">
        <f t="shared" si="106"/>
        <v>Weak</v>
      </c>
      <c r="BR54" s="38">
        <f t="shared" si="8"/>
        <v>4</v>
      </c>
      <c r="BS54" s="38">
        <f t="shared" si="9"/>
        <v>1</v>
      </c>
      <c r="BT54" s="5"/>
    </row>
    <row r="55" ht="15.75" customHeight="1">
      <c r="A55" s="45">
        <v>2.22210005101106E14</v>
      </c>
      <c r="B55" s="46" t="s">
        <v>102</v>
      </c>
      <c r="C55" s="10"/>
      <c r="D55" s="7">
        <v>2.0</v>
      </c>
      <c r="E55" s="63">
        <v>0.0</v>
      </c>
      <c r="F55" s="7">
        <v>8.0</v>
      </c>
      <c r="G55" s="61">
        <f t="shared" si="56"/>
        <v>10</v>
      </c>
      <c r="H55" s="10">
        <v>9.0</v>
      </c>
      <c r="I55" s="63">
        <v>0.0</v>
      </c>
      <c r="J55" s="7"/>
      <c r="K55" s="10"/>
      <c r="L55" s="59"/>
      <c r="M55" s="59"/>
      <c r="N55" s="59"/>
      <c r="O55" s="10"/>
      <c r="P55" s="10"/>
      <c r="Q55" s="10"/>
      <c r="R55" s="6">
        <f t="shared" si="10"/>
        <v>0</v>
      </c>
      <c r="S55" s="6">
        <v>3.0</v>
      </c>
      <c r="T55" s="6"/>
      <c r="U55" s="6"/>
      <c r="V55" s="6"/>
      <c r="W55" s="60">
        <v>0.0</v>
      </c>
      <c r="X55" s="60">
        <v>0.0</v>
      </c>
      <c r="Y55" s="60"/>
      <c r="Z55" s="60"/>
      <c r="AA55" s="6"/>
      <c r="AB55" s="6"/>
      <c r="AC55" s="6"/>
      <c r="AD55" s="6"/>
      <c r="AE55" s="60">
        <v>0.0</v>
      </c>
      <c r="AF55" s="60">
        <v>0.0</v>
      </c>
      <c r="AG55" s="60"/>
      <c r="AH55" s="60"/>
      <c r="AI55" s="6"/>
      <c r="AJ55" s="6"/>
      <c r="AK55" s="6"/>
      <c r="AL55" s="6"/>
      <c r="AM55" s="60">
        <v>0.0</v>
      </c>
      <c r="AN55" s="60">
        <v>0.0</v>
      </c>
      <c r="AO55" s="60"/>
      <c r="AP55" s="60"/>
      <c r="AQ55" s="6">
        <f t="shared" si="42"/>
        <v>3</v>
      </c>
      <c r="AR55" s="10">
        <f t="shared" si="72"/>
        <v>22</v>
      </c>
      <c r="AS55" s="52"/>
      <c r="AT55" s="53">
        <f t="shared" si="12"/>
        <v>0</v>
      </c>
      <c r="AU55" s="53">
        <f t="shared" si="13"/>
        <v>3</v>
      </c>
      <c r="AV55" s="53">
        <f t="shared" si="14"/>
        <v>10</v>
      </c>
      <c r="AW55" s="53">
        <f t="shared" si="15"/>
        <v>9</v>
      </c>
      <c r="AX55" s="53">
        <f t="shared" si="16"/>
        <v>0</v>
      </c>
      <c r="AY55" s="5"/>
      <c r="AZ55" s="12">
        <f t="shared" si="17"/>
        <v>0</v>
      </c>
      <c r="BA55" s="12">
        <f t="shared" si="18"/>
        <v>0.4999750012</v>
      </c>
      <c r="BB55" s="12">
        <f t="shared" si="19"/>
        <v>0.2380890024</v>
      </c>
      <c r="BC55" s="12">
        <f t="shared" si="20"/>
        <v>0.3648614135</v>
      </c>
      <c r="BD55" s="12">
        <f t="shared" si="21"/>
        <v>0</v>
      </c>
      <c r="BE55" s="34"/>
      <c r="BF55" s="6">
        <f t="shared" ref="BF55:BJ55" si="107">IF((AZ55)&gt;=50%, 2, (IF((AZ55)&lt;25%, 0, 1)))</f>
        <v>0</v>
      </c>
      <c r="BG55" s="6">
        <f t="shared" si="107"/>
        <v>1</v>
      </c>
      <c r="BH55" s="6">
        <f t="shared" si="107"/>
        <v>0</v>
      </c>
      <c r="BI55" s="6">
        <f t="shared" si="107"/>
        <v>1</v>
      </c>
      <c r="BJ55" s="6">
        <f t="shared" si="107"/>
        <v>0</v>
      </c>
      <c r="BK55" s="8"/>
      <c r="BL55" s="6" t="str">
        <f t="shared" ref="BL55:BP55" si="108">IF(BF55=2,"Att", (IF(BF55=0,"Not","Weak")))</f>
        <v>Not</v>
      </c>
      <c r="BM55" s="6" t="str">
        <f t="shared" si="108"/>
        <v>Weak</v>
      </c>
      <c r="BN55" s="6" t="str">
        <f t="shared" si="108"/>
        <v>Not</v>
      </c>
      <c r="BO55" s="6" t="str">
        <f t="shared" si="108"/>
        <v>Weak</v>
      </c>
      <c r="BP55" s="6" t="str">
        <f t="shared" si="108"/>
        <v>Not</v>
      </c>
      <c r="BR55" s="38">
        <f t="shared" si="8"/>
        <v>1</v>
      </c>
      <c r="BS55" s="38">
        <f t="shared" si="9"/>
        <v>1</v>
      </c>
      <c r="BT55" s="5"/>
    </row>
    <row r="56" ht="15.75" customHeight="1">
      <c r="A56" s="45">
        <v>2.22210005101107E14</v>
      </c>
      <c r="B56" s="46" t="s">
        <v>103</v>
      </c>
      <c r="C56" s="10"/>
      <c r="D56" s="7">
        <v>7.0</v>
      </c>
      <c r="E56" s="63">
        <v>0.0</v>
      </c>
      <c r="F56" s="7">
        <v>10.0</v>
      </c>
      <c r="G56" s="61">
        <f t="shared" si="56"/>
        <v>17</v>
      </c>
      <c r="H56" s="10">
        <v>9.0</v>
      </c>
      <c r="I56" s="63">
        <v>1.0</v>
      </c>
      <c r="J56" s="7"/>
      <c r="K56" s="10"/>
      <c r="L56" s="59"/>
      <c r="M56" s="59"/>
      <c r="N56" s="59"/>
      <c r="O56" s="10"/>
      <c r="P56" s="10"/>
      <c r="Q56" s="10"/>
      <c r="R56" s="6">
        <f t="shared" si="10"/>
        <v>1</v>
      </c>
      <c r="S56" s="6">
        <v>6.0</v>
      </c>
      <c r="T56" s="6">
        <v>3.0</v>
      </c>
      <c r="U56" s="6"/>
      <c r="V56" s="6"/>
      <c r="W56" s="60"/>
      <c r="X56" s="60"/>
      <c r="Y56" s="60"/>
      <c r="Z56" s="60"/>
      <c r="AA56" s="6">
        <v>3.0</v>
      </c>
      <c r="AB56" s="6">
        <v>4.0</v>
      </c>
      <c r="AC56" s="6">
        <v>0.0</v>
      </c>
      <c r="AD56" s="6"/>
      <c r="AE56" s="60"/>
      <c r="AF56" s="60"/>
      <c r="AG56" s="60"/>
      <c r="AH56" s="60"/>
      <c r="AI56" s="6">
        <v>6.0</v>
      </c>
      <c r="AJ56" s="6"/>
      <c r="AK56" s="6"/>
      <c r="AL56" s="6"/>
      <c r="AM56" s="60">
        <v>2.0</v>
      </c>
      <c r="AN56" s="60">
        <v>2.0</v>
      </c>
      <c r="AO56" s="60"/>
      <c r="AP56" s="60"/>
      <c r="AQ56" s="6">
        <f t="shared" si="42"/>
        <v>26</v>
      </c>
      <c r="AR56" s="10">
        <f t="shared" si="72"/>
        <v>53</v>
      </c>
      <c r="AS56" s="52"/>
      <c r="AT56" s="53">
        <f t="shared" si="12"/>
        <v>4</v>
      </c>
      <c r="AU56" s="53">
        <f t="shared" si="13"/>
        <v>9</v>
      </c>
      <c r="AV56" s="53">
        <f t="shared" si="14"/>
        <v>27</v>
      </c>
      <c r="AW56" s="53">
        <f t="shared" si="15"/>
        <v>9</v>
      </c>
      <c r="AX56" s="53">
        <f t="shared" si="16"/>
        <v>4</v>
      </c>
      <c r="AY56" s="5"/>
      <c r="AZ56" s="12">
        <f t="shared" si="17"/>
        <v>0.8571000021</v>
      </c>
      <c r="BA56" s="12">
        <f t="shared" si="18"/>
        <v>1</v>
      </c>
      <c r="BB56" s="12">
        <f t="shared" si="19"/>
        <v>0.6428403066</v>
      </c>
      <c r="BC56" s="12">
        <f t="shared" si="20"/>
        <v>0.3648614135</v>
      </c>
      <c r="BD56" s="12">
        <f t="shared" si="21"/>
        <v>0.1764695502</v>
      </c>
      <c r="BE56" s="34"/>
      <c r="BF56" s="6">
        <f t="shared" ref="BF56:BJ56" si="109">IF((AZ56)&gt;=50%, 2, (IF((AZ56)&lt;25%, 0, 1)))</f>
        <v>2</v>
      </c>
      <c r="BG56" s="6">
        <f t="shared" si="109"/>
        <v>2</v>
      </c>
      <c r="BH56" s="6">
        <f t="shared" si="109"/>
        <v>2</v>
      </c>
      <c r="BI56" s="6">
        <f t="shared" si="109"/>
        <v>1</v>
      </c>
      <c r="BJ56" s="6">
        <f t="shared" si="109"/>
        <v>0</v>
      </c>
      <c r="BK56" s="8"/>
      <c r="BL56" s="6" t="str">
        <f t="shared" ref="BL56:BP56" si="110">IF(BF56=2,"Att", (IF(BF56=0,"Not","Weak")))</f>
        <v>Att</v>
      </c>
      <c r="BM56" s="6" t="str">
        <f t="shared" si="110"/>
        <v>Att</v>
      </c>
      <c r="BN56" s="6" t="str">
        <f t="shared" si="110"/>
        <v>Att</v>
      </c>
      <c r="BO56" s="6" t="str">
        <f t="shared" si="110"/>
        <v>Weak</v>
      </c>
      <c r="BP56" s="6" t="str">
        <f t="shared" si="110"/>
        <v>Not</v>
      </c>
      <c r="BR56" s="38">
        <f t="shared" si="8"/>
        <v>5</v>
      </c>
      <c r="BS56" s="38">
        <f t="shared" si="9"/>
        <v>2</v>
      </c>
      <c r="BT56" s="5"/>
    </row>
    <row r="57" ht="15.75" customHeight="1">
      <c r="A57" s="45">
        <v>2.22210005101108E14</v>
      </c>
      <c r="B57" s="46" t="s">
        <v>104</v>
      </c>
      <c r="C57" s="10"/>
      <c r="D57" s="7">
        <v>8.0</v>
      </c>
      <c r="E57" s="63">
        <v>7.0</v>
      </c>
      <c r="F57" s="7">
        <v>10.0</v>
      </c>
      <c r="G57" s="61">
        <f t="shared" si="56"/>
        <v>18</v>
      </c>
      <c r="H57" s="10">
        <v>9.0</v>
      </c>
      <c r="I57" s="63">
        <v>5.0</v>
      </c>
      <c r="J57" s="7"/>
      <c r="K57" s="10"/>
      <c r="L57" s="59"/>
      <c r="M57" s="59"/>
      <c r="N57" s="59"/>
      <c r="O57" s="10"/>
      <c r="P57" s="10"/>
      <c r="Q57" s="10"/>
      <c r="R57" s="6">
        <f t="shared" si="10"/>
        <v>5</v>
      </c>
      <c r="S57" s="6">
        <v>6.0</v>
      </c>
      <c r="T57" s="6">
        <v>1.5</v>
      </c>
      <c r="U57" s="6"/>
      <c r="V57" s="6"/>
      <c r="W57" s="60"/>
      <c r="X57" s="60"/>
      <c r="Y57" s="60"/>
      <c r="Z57" s="60"/>
      <c r="AA57" s="6">
        <v>1.5</v>
      </c>
      <c r="AB57" s="6">
        <v>4.0</v>
      </c>
      <c r="AC57" s="6">
        <v>0.0</v>
      </c>
      <c r="AD57" s="6"/>
      <c r="AE57" s="60"/>
      <c r="AF57" s="60"/>
      <c r="AG57" s="60"/>
      <c r="AH57" s="60"/>
      <c r="AI57" s="6">
        <v>7.0</v>
      </c>
      <c r="AJ57" s="6">
        <v>2.0</v>
      </c>
      <c r="AK57" s="6"/>
      <c r="AL57" s="6"/>
      <c r="AM57" s="60">
        <v>3.0</v>
      </c>
      <c r="AN57" s="60">
        <v>2.0</v>
      </c>
      <c r="AO57" s="60"/>
      <c r="AP57" s="60"/>
      <c r="AQ57" s="6">
        <f t="shared" si="42"/>
        <v>27</v>
      </c>
      <c r="AR57" s="10">
        <f t="shared" si="72"/>
        <v>59</v>
      </c>
      <c r="AS57" s="52"/>
      <c r="AT57" s="53">
        <f t="shared" si="12"/>
        <v>4</v>
      </c>
      <c r="AU57" s="53">
        <f t="shared" si="13"/>
        <v>7.5</v>
      </c>
      <c r="AV57" s="53">
        <f t="shared" si="14"/>
        <v>32</v>
      </c>
      <c r="AW57" s="53">
        <f t="shared" si="15"/>
        <v>16</v>
      </c>
      <c r="AX57" s="53">
        <f t="shared" si="16"/>
        <v>6.5</v>
      </c>
      <c r="AY57" s="5"/>
      <c r="AZ57" s="12">
        <f t="shared" si="17"/>
        <v>0.8571000021</v>
      </c>
      <c r="BA57" s="12">
        <f t="shared" si="18"/>
        <v>1</v>
      </c>
      <c r="BB57" s="12">
        <f t="shared" si="19"/>
        <v>0.7618848078</v>
      </c>
      <c r="BC57" s="12">
        <f t="shared" si="20"/>
        <v>0.6486425128</v>
      </c>
      <c r="BD57" s="12">
        <f t="shared" si="21"/>
        <v>0.286763019</v>
      </c>
      <c r="BE57" s="34"/>
      <c r="BF57" s="6">
        <f t="shared" ref="BF57:BJ57" si="111">IF((AZ57)&gt;=50%, 2, (IF((AZ57)&lt;25%, 0, 1)))</f>
        <v>2</v>
      </c>
      <c r="BG57" s="6">
        <f t="shared" si="111"/>
        <v>2</v>
      </c>
      <c r="BH57" s="6">
        <f t="shared" si="111"/>
        <v>2</v>
      </c>
      <c r="BI57" s="6">
        <f t="shared" si="111"/>
        <v>2</v>
      </c>
      <c r="BJ57" s="6">
        <f t="shared" si="111"/>
        <v>1</v>
      </c>
      <c r="BK57" s="8"/>
      <c r="BL57" s="6" t="str">
        <f t="shared" ref="BL57:BP57" si="112">IF(BF57=2,"Att", (IF(BF57=0,"Not","Weak")))</f>
        <v>Att</v>
      </c>
      <c r="BM57" s="6" t="str">
        <f t="shared" si="112"/>
        <v>Att</v>
      </c>
      <c r="BN57" s="6" t="str">
        <f t="shared" si="112"/>
        <v>Att</v>
      </c>
      <c r="BO57" s="6" t="str">
        <f t="shared" si="112"/>
        <v>Att</v>
      </c>
      <c r="BP57" s="6" t="str">
        <f t="shared" si="112"/>
        <v>Weak</v>
      </c>
      <c r="BR57" s="38">
        <f t="shared" si="8"/>
        <v>7</v>
      </c>
      <c r="BS57" s="38">
        <f t="shared" si="9"/>
        <v>2</v>
      </c>
      <c r="BT57" s="5"/>
    </row>
    <row r="58" ht="15.75" customHeight="1">
      <c r="A58" s="45">
        <v>2.2221000510111E14</v>
      </c>
      <c r="B58" s="46" t="s">
        <v>105</v>
      </c>
      <c r="C58" s="10"/>
      <c r="D58" s="7">
        <v>2.0</v>
      </c>
      <c r="E58" s="63">
        <v>0.0</v>
      </c>
      <c r="F58" s="7">
        <v>10.0</v>
      </c>
      <c r="G58" s="61">
        <f t="shared" si="56"/>
        <v>12</v>
      </c>
      <c r="H58" s="10">
        <v>9.0</v>
      </c>
      <c r="I58" s="63">
        <v>3.0</v>
      </c>
      <c r="J58" s="7"/>
      <c r="K58" s="10"/>
      <c r="L58" s="59"/>
      <c r="M58" s="59"/>
      <c r="N58" s="59"/>
      <c r="O58" s="10"/>
      <c r="P58" s="10"/>
      <c r="Q58" s="10"/>
      <c r="R58" s="6">
        <f t="shared" si="10"/>
        <v>3</v>
      </c>
      <c r="S58" s="6">
        <v>3.0</v>
      </c>
      <c r="T58" s="6"/>
      <c r="U58" s="6"/>
      <c r="V58" s="6"/>
      <c r="W58" s="60"/>
      <c r="X58" s="60"/>
      <c r="Y58" s="60"/>
      <c r="Z58" s="60"/>
      <c r="AA58" s="6"/>
      <c r="AB58" s="6"/>
      <c r="AC58" s="6"/>
      <c r="AD58" s="6"/>
      <c r="AE58" s="60">
        <v>0.0</v>
      </c>
      <c r="AF58" s="60"/>
      <c r="AG58" s="60"/>
      <c r="AH58" s="60"/>
      <c r="AI58" s="6"/>
      <c r="AJ58" s="6"/>
      <c r="AK58" s="6"/>
      <c r="AL58" s="6"/>
      <c r="AM58" s="60">
        <v>2.5</v>
      </c>
      <c r="AN58" s="60">
        <v>0.0</v>
      </c>
      <c r="AO58" s="60"/>
      <c r="AP58" s="60"/>
      <c r="AQ58" s="6">
        <f t="shared" si="42"/>
        <v>5.5</v>
      </c>
      <c r="AR58" s="10">
        <f t="shared" si="72"/>
        <v>29.5</v>
      </c>
      <c r="AS58" s="52"/>
      <c r="AT58" s="53">
        <f t="shared" si="12"/>
        <v>0</v>
      </c>
      <c r="AU58" s="53">
        <f t="shared" si="13"/>
        <v>3</v>
      </c>
      <c r="AV58" s="53">
        <f t="shared" si="14"/>
        <v>14.5</v>
      </c>
      <c r="AW58" s="53">
        <f t="shared" si="15"/>
        <v>9</v>
      </c>
      <c r="AX58" s="53">
        <f t="shared" si="16"/>
        <v>3</v>
      </c>
      <c r="AY58" s="5"/>
      <c r="AZ58" s="12">
        <f t="shared" si="17"/>
        <v>0</v>
      </c>
      <c r="BA58" s="12">
        <f t="shared" si="18"/>
        <v>0.4999750012</v>
      </c>
      <c r="BB58" s="12">
        <f t="shared" si="19"/>
        <v>0.3452290535</v>
      </c>
      <c r="BC58" s="12">
        <f t="shared" si="20"/>
        <v>0.3648614135</v>
      </c>
      <c r="BD58" s="12">
        <f t="shared" si="21"/>
        <v>0.1323521626</v>
      </c>
      <c r="BE58" s="34"/>
      <c r="BF58" s="6">
        <f t="shared" ref="BF58:BJ58" si="113">IF((AZ58)&gt;=50%, 2, (IF((AZ58)&lt;25%, 0, 1)))</f>
        <v>0</v>
      </c>
      <c r="BG58" s="6">
        <f t="shared" si="113"/>
        <v>1</v>
      </c>
      <c r="BH58" s="6">
        <f t="shared" si="113"/>
        <v>1</v>
      </c>
      <c r="BI58" s="6">
        <f t="shared" si="113"/>
        <v>1</v>
      </c>
      <c r="BJ58" s="6">
        <f t="shared" si="113"/>
        <v>0</v>
      </c>
      <c r="BK58" s="8"/>
      <c r="BL58" s="6" t="str">
        <f t="shared" ref="BL58:BP58" si="114">IF(BF58=2,"Att", (IF(BF58=0,"Not","Weak")))</f>
        <v>Not</v>
      </c>
      <c r="BM58" s="6" t="str">
        <f t="shared" si="114"/>
        <v>Weak</v>
      </c>
      <c r="BN58" s="6" t="str">
        <f t="shared" si="114"/>
        <v>Weak</v>
      </c>
      <c r="BO58" s="6" t="str">
        <f t="shared" si="114"/>
        <v>Weak</v>
      </c>
      <c r="BP58" s="6" t="str">
        <f t="shared" si="114"/>
        <v>Not</v>
      </c>
      <c r="BR58" s="38">
        <f t="shared" si="8"/>
        <v>2</v>
      </c>
      <c r="BS58" s="38">
        <f t="shared" si="9"/>
        <v>1</v>
      </c>
      <c r="BT58" s="5"/>
    </row>
    <row r="59" ht="15.75" customHeight="1">
      <c r="A59" s="45">
        <v>2.22210005101111E14</v>
      </c>
      <c r="B59" s="46" t="s">
        <v>106</v>
      </c>
      <c r="C59" s="10"/>
      <c r="D59" s="7">
        <v>1.0</v>
      </c>
      <c r="E59" s="63">
        <v>0.0</v>
      </c>
      <c r="F59" s="7">
        <v>8.0</v>
      </c>
      <c r="G59" s="61">
        <f t="shared" si="56"/>
        <v>9</v>
      </c>
      <c r="H59" s="10">
        <v>9.0</v>
      </c>
      <c r="I59" s="63">
        <v>4.0</v>
      </c>
      <c r="J59" s="7"/>
      <c r="K59" s="10"/>
      <c r="L59" s="59"/>
      <c r="M59" s="59"/>
      <c r="N59" s="59"/>
      <c r="O59" s="10"/>
      <c r="P59" s="10"/>
      <c r="Q59" s="10"/>
      <c r="R59" s="6">
        <f t="shared" si="10"/>
        <v>4</v>
      </c>
      <c r="S59" s="6"/>
      <c r="T59" s="6"/>
      <c r="U59" s="6"/>
      <c r="V59" s="6"/>
      <c r="W59" s="60">
        <v>0.0</v>
      </c>
      <c r="X59" s="60"/>
      <c r="Y59" s="60"/>
      <c r="Z59" s="60"/>
      <c r="AA59" s="6"/>
      <c r="AB59" s="6"/>
      <c r="AC59" s="6"/>
      <c r="AD59" s="6"/>
      <c r="AE59" s="60">
        <v>2.0</v>
      </c>
      <c r="AF59" s="60">
        <v>0.0</v>
      </c>
      <c r="AG59" s="60"/>
      <c r="AH59" s="60"/>
      <c r="AI59" s="6">
        <v>1.5</v>
      </c>
      <c r="AJ59" s="6">
        <v>0.0</v>
      </c>
      <c r="AK59" s="6"/>
      <c r="AL59" s="6"/>
      <c r="AM59" s="60">
        <v>2.5</v>
      </c>
      <c r="AN59" s="60">
        <v>4.0</v>
      </c>
      <c r="AO59" s="60"/>
      <c r="AP59" s="60"/>
      <c r="AQ59" s="6">
        <f t="shared" si="42"/>
        <v>10</v>
      </c>
      <c r="AR59" s="10">
        <f t="shared" si="72"/>
        <v>32</v>
      </c>
      <c r="AS59" s="52"/>
      <c r="AT59" s="53">
        <f t="shared" si="12"/>
        <v>0</v>
      </c>
      <c r="AU59" s="53">
        <f t="shared" si="13"/>
        <v>0</v>
      </c>
      <c r="AV59" s="53">
        <f t="shared" si="14"/>
        <v>19</v>
      </c>
      <c r="AW59" s="53">
        <f t="shared" si="15"/>
        <v>9</v>
      </c>
      <c r="AX59" s="53">
        <f t="shared" si="16"/>
        <v>4</v>
      </c>
      <c r="AY59" s="5"/>
      <c r="AZ59" s="12">
        <f t="shared" si="17"/>
        <v>0</v>
      </c>
      <c r="BA59" s="12">
        <f t="shared" si="18"/>
        <v>0</v>
      </c>
      <c r="BB59" s="12">
        <f t="shared" si="19"/>
        <v>0.4523691046</v>
      </c>
      <c r="BC59" s="12">
        <f t="shared" si="20"/>
        <v>0.3648614135</v>
      </c>
      <c r="BD59" s="12">
        <f t="shared" si="21"/>
        <v>0.1764695502</v>
      </c>
      <c r="BE59" s="34"/>
      <c r="BF59" s="6">
        <f t="shared" ref="BF59:BJ59" si="115">IF((AZ59)&gt;=50%, 2, (IF((AZ59)&lt;25%, 0, 1)))</f>
        <v>0</v>
      </c>
      <c r="BG59" s="6">
        <f t="shared" si="115"/>
        <v>0</v>
      </c>
      <c r="BH59" s="6">
        <f t="shared" si="115"/>
        <v>1</v>
      </c>
      <c r="BI59" s="6">
        <f t="shared" si="115"/>
        <v>1</v>
      </c>
      <c r="BJ59" s="6">
        <f t="shared" si="115"/>
        <v>0</v>
      </c>
      <c r="BK59" s="8"/>
      <c r="BL59" s="6" t="str">
        <f t="shared" ref="BL59:BP59" si="116">IF(BF59=2,"Att", (IF(BF59=0,"Not","Weak")))</f>
        <v>Not</v>
      </c>
      <c r="BM59" s="6" t="str">
        <f t="shared" si="116"/>
        <v>Not</v>
      </c>
      <c r="BN59" s="6" t="str">
        <f t="shared" si="116"/>
        <v>Weak</v>
      </c>
      <c r="BO59" s="6" t="str">
        <f t="shared" si="116"/>
        <v>Weak</v>
      </c>
      <c r="BP59" s="6" t="str">
        <f t="shared" si="116"/>
        <v>Not</v>
      </c>
      <c r="BR59" s="38">
        <f t="shared" si="8"/>
        <v>2</v>
      </c>
      <c r="BS59" s="38">
        <f t="shared" si="9"/>
        <v>0</v>
      </c>
      <c r="BT59" s="5"/>
    </row>
    <row r="60" ht="15.75" customHeight="1">
      <c r="A60" s="45">
        <v>2.22210005101112E14</v>
      </c>
      <c r="B60" s="46" t="s">
        <v>107</v>
      </c>
      <c r="C60" s="10"/>
      <c r="D60" s="7">
        <v>1.0</v>
      </c>
      <c r="E60" s="63">
        <v>0.0</v>
      </c>
      <c r="F60" s="7">
        <v>10.0</v>
      </c>
      <c r="G60" s="61">
        <f t="shared" si="56"/>
        <v>11</v>
      </c>
      <c r="H60" s="10">
        <v>9.0</v>
      </c>
      <c r="I60" s="63">
        <v>1.0</v>
      </c>
      <c r="J60" s="7"/>
      <c r="K60" s="10"/>
      <c r="L60" s="59"/>
      <c r="M60" s="59"/>
      <c r="N60" s="59"/>
      <c r="O60" s="10"/>
      <c r="P60" s="10"/>
      <c r="Q60" s="10"/>
      <c r="R60" s="6">
        <f t="shared" si="10"/>
        <v>1</v>
      </c>
      <c r="S60" s="6">
        <v>4.0</v>
      </c>
      <c r="T60" s="6"/>
      <c r="U60" s="6"/>
      <c r="V60" s="6"/>
      <c r="W60" s="60">
        <v>2.0</v>
      </c>
      <c r="X60" s="60"/>
      <c r="Y60" s="60"/>
      <c r="Z60" s="60"/>
      <c r="AA60" s="6">
        <v>3.0</v>
      </c>
      <c r="AB60" s="6"/>
      <c r="AC60" s="6"/>
      <c r="AD60" s="6"/>
      <c r="AE60" s="60"/>
      <c r="AF60" s="60"/>
      <c r="AG60" s="60"/>
      <c r="AH60" s="60"/>
      <c r="AI60" s="6">
        <v>4.5</v>
      </c>
      <c r="AJ60" s="6">
        <v>0.0</v>
      </c>
      <c r="AK60" s="6"/>
      <c r="AL60" s="6"/>
      <c r="AM60" s="60"/>
      <c r="AN60" s="60"/>
      <c r="AO60" s="60"/>
      <c r="AP60" s="60"/>
      <c r="AQ60" s="6">
        <f t="shared" si="42"/>
        <v>13.5</v>
      </c>
      <c r="AR60" s="10">
        <f t="shared" si="72"/>
        <v>34.5</v>
      </c>
      <c r="AS60" s="52"/>
      <c r="AT60" s="53">
        <f t="shared" si="12"/>
        <v>0</v>
      </c>
      <c r="AU60" s="53">
        <f t="shared" si="13"/>
        <v>7</v>
      </c>
      <c r="AV60" s="53">
        <f t="shared" si="14"/>
        <v>17.5</v>
      </c>
      <c r="AW60" s="53">
        <f t="shared" si="15"/>
        <v>9</v>
      </c>
      <c r="AX60" s="53">
        <f t="shared" si="16"/>
        <v>1</v>
      </c>
      <c r="AY60" s="5"/>
      <c r="AZ60" s="12">
        <f t="shared" si="17"/>
        <v>0</v>
      </c>
      <c r="BA60" s="12">
        <f t="shared" si="18"/>
        <v>1</v>
      </c>
      <c r="BB60" s="12">
        <f t="shared" si="19"/>
        <v>0.4166557543</v>
      </c>
      <c r="BC60" s="12">
        <f t="shared" si="20"/>
        <v>0.3648614135</v>
      </c>
      <c r="BD60" s="12">
        <f t="shared" si="21"/>
        <v>0.04411738754</v>
      </c>
      <c r="BE60" s="34"/>
      <c r="BF60" s="6">
        <f t="shared" ref="BF60:BJ60" si="117">IF((AZ60)&gt;=50%, 2, (IF((AZ60)&lt;25%, 0, 1)))</f>
        <v>0</v>
      </c>
      <c r="BG60" s="6">
        <f t="shared" si="117"/>
        <v>2</v>
      </c>
      <c r="BH60" s="6">
        <f t="shared" si="117"/>
        <v>1</v>
      </c>
      <c r="BI60" s="6">
        <f t="shared" si="117"/>
        <v>1</v>
      </c>
      <c r="BJ60" s="6">
        <f t="shared" si="117"/>
        <v>0</v>
      </c>
      <c r="BK60" s="8"/>
      <c r="BL60" s="6" t="str">
        <f t="shared" ref="BL60:BP60" si="118">IF(BF60=2,"Att", (IF(BF60=0,"Not","Weak")))</f>
        <v>Not</v>
      </c>
      <c r="BM60" s="6" t="str">
        <f t="shared" si="118"/>
        <v>Att</v>
      </c>
      <c r="BN60" s="6" t="str">
        <f t="shared" si="118"/>
        <v>Weak</v>
      </c>
      <c r="BO60" s="6" t="str">
        <f t="shared" si="118"/>
        <v>Weak</v>
      </c>
      <c r="BP60" s="6" t="str">
        <f t="shared" si="118"/>
        <v>Not</v>
      </c>
      <c r="BR60" s="38">
        <f t="shared" si="8"/>
        <v>2</v>
      </c>
      <c r="BS60" s="38">
        <f t="shared" si="9"/>
        <v>2</v>
      </c>
      <c r="BT60" s="5"/>
    </row>
    <row r="61" ht="15.75" customHeight="1">
      <c r="A61" s="45">
        <v>2.22210005101114E14</v>
      </c>
      <c r="B61" s="46" t="s">
        <v>108</v>
      </c>
      <c r="C61" s="10"/>
      <c r="D61" s="7">
        <v>10.0</v>
      </c>
      <c r="E61" s="63">
        <v>4.0</v>
      </c>
      <c r="F61" s="7">
        <v>8.0</v>
      </c>
      <c r="G61" s="61">
        <f t="shared" si="56"/>
        <v>18</v>
      </c>
      <c r="H61" s="10">
        <v>9.0</v>
      </c>
      <c r="I61" s="63">
        <v>14.0</v>
      </c>
      <c r="J61" s="7"/>
      <c r="K61" s="10"/>
      <c r="L61" s="59"/>
      <c r="M61" s="59"/>
      <c r="N61" s="59"/>
      <c r="O61" s="10"/>
      <c r="P61" s="10"/>
      <c r="Q61" s="10"/>
      <c r="R61" s="6">
        <f t="shared" si="10"/>
        <v>14</v>
      </c>
      <c r="S61" s="6">
        <v>6.0</v>
      </c>
      <c r="T61" s="6">
        <v>4.0</v>
      </c>
      <c r="U61" s="6"/>
      <c r="V61" s="6"/>
      <c r="W61" s="60"/>
      <c r="X61" s="60"/>
      <c r="Y61" s="60"/>
      <c r="Z61" s="60"/>
      <c r="AA61" s="6">
        <v>3.0</v>
      </c>
      <c r="AB61" s="6">
        <v>4.0</v>
      </c>
      <c r="AC61" s="6">
        <v>0.0</v>
      </c>
      <c r="AD61" s="6"/>
      <c r="AE61" s="60"/>
      <c r="AF61" s="60"/>
      <c r="AG61" s="60"/>
      <c r="AH61" s="60"/>
      <c r="AI61" s="6">
        <v>7.0</v>
      </c>
      <c r="AJ61" s="6">
        <v>3.0</v>
      </c>
      <c r="AK61" s="6"/>
      <c r="AL61" s="6"/>
      <c r="AM61" s="60">
        <v>4.0</v>
      </c>
      <c r="AN61" s="60">
        <v>4.0</v>
      </c>
      <c r="AO61" s="60"/>
      <c r="AP61" s="60"/>
      <c r="AQ61" s="6">
        <f t="shared" si="42"/>
        <v>35</v>
      </c>
      <c r="AR61" s="10">
        <f t="shared" si="72"/>
        <v>76</v>
      </c>
      <c r="AS61" s="52"/>
      <c r="AT61" s="53">
        <f t="shared" si="12"/>
        <v>4</v>
      </c>
      <c r="AU61" s="53">
        <f t="shared" si="13"/>
        <v>9</v>
      </c>
      <c r="AV61" s="53">
        <f t="shared" si="14"/>
        <v>36</v>
      </c>
      <c r="AW61" s="53">
        <f t="shared" si="15"/>
        <v>13</v>
      </c>
      <c r="AX61" s="53">
        <f t="shared" si="16"/>
        <v>18</v>
      </c>
      <c r="AY61" s="5"/>
      <c r="AZ61" s="12">
        <f t="shared" si="17"/>
        <v>0.8571000021</v>
      </c>
      <c r="BA61" s="12">
        <f t="shared" si="18"/>
        <v>1</v>
      </c>
      <c r="BB61" s="12">
        <f t="shared" si="19"/>
        <v>0.8571204088</v>
      </c>
      <c r="BC61" s="12">
        <f t="shared" si="20"/>
        <v>0.5270220417</v>
      </c>
      <c r="BD61" s="12">
        <f t="shared" si="21"/>
        <v>0.7941129758</v>
      </c>
      <c r="BE61" s="34"/>
      <c r="BF61" s="6">
        <f t="shared" ref="BF61:BJ61" si="119">IF((AZ61)&gt;=50%, 2, (IF((AZ61)&lt;25%, 0, 1)))</f>
        <v>2</v>
      </c>
      <c r="BG61" s="6">
        <f t="shared" si="119"/>
        <v>2</v>
      </c>
      <c r="BH61" s="6">
        <f t="shared" si="119"/>
        <v>2</v>
      </c>
      <c r="BI61" s="6">
        <f t="shared" si="119"/>
        <v>2</v>
      </c>
      <c r="BJ61" s="6">
        <f t="shared" si="119"/>
        <v>2</v>
      </c>
      <c r="BK61" s="8"/>
      <c r="BL61" s="6" t="str">
        <f t="shared" ref="BL61:BP61" si="120">IF(BF61=2,"Att", (IF(BF61=0,"Not","Weak")))</f>
        <v>Att</v>
      </c>
      <c r="BM61" s="6" t="str">
        <f t="shared" si="120"/>
        <v>Att</v>
      </c>
      <c r="BN61" s="6" t="str">
        <f t="shared" si="120"/>
        <v>Att</v>
      </c>
      <c r="BO61" s="6" t="str">
        <f t="shared" si="120"/>
        <v>Att</v>
      </c>
      <c r="BP61" s="6" t="str">
        <f t="shared" si="120"/>
        <v>Att</v>
      </c>
      <c r="BR61" s="38">
        <f t="shared" si="8"/>
        <v>8</v>
      </c>
      <c r="BS61" s="38">
        <f t="shared" si="9"/>
        <v>2</v>
      </c>
      <c r="BT61" s="5"/>
    </row>
    <row r="62" ht="15.75" customHeight="1">
      <c r="A62" s="45">
        <v>2.22210005101115E14</v>
      </c>
      <c r="B62" s="46" t="s">
        <v>109</v>
      </c>
      <c r="C62" s="10"/>
      <c r="D62" s="7">
        <v>2.0</v>
      </c>
      <c r="E62" s="63">
        <v>0.0</v>
      </c>
      <c r="F62" s="7">
        <v>8.0</v>
      </c>
      <c r="G62" s="61">
        <f t="shared" si="56"/>
        <v>10</v>
      </c>
      <c r="H62" s="10">
        <v>9.0</v>
      </c>
      <c r="I62" s="63">
        <v>3.0</v>
      </c>
      <c r="J62" s="67"/>
      <c r="K62" s="48"/>
      <c r="L62" s="49"/>
      <c r="M62" s="49"/>
      <c r="N62" s="49"/>
      <c r="O62" s="48"/>
      <c r="P62" s="48"/>
      <c r="Q62" s="48"/>
      <c r="R62" s="6">
        <f t="shared" si="10"/>
        <v>3</v>
      </c>
      <c r="S62" s="6">
        <v>4.0</v>
      </c>
      <c r="T62" s="6">
        <v>0.0</v>
      </c>
      <c r="U62" s="6"/>
      <c r="V62" s="6"/>
      <c r="W62" s="60"/>
      <c r="X62" s="60"/>
      <c r="Y62" s="60"/>
      <c r="Z62" s="60"/>
      <c r="AA62" s="6">
        <v>0.0</v>
      </c>
      <c r="AB62" s="6"/>
      <c r="AC62" s="6">
        <v>0.0</v>
      </c>
      <c r="AD62" s="6"/>
      <c r="AE62" s="60"/>
      <c r="AF62" s="60"/>
      <c r="AG62" s="60"/>
      <c r="AH62" s="60"/>
      <c r="AI62" s="6">
        <v>0.0</v>
      </c>
      <c r="AJ62" s="6"/>
      <c r="AK62" s="6"/>
      <c r="AL62" s="6"/>
      <c r="AM62" s="60">
        <v>0.0</v>
      </c>
      <c r="AN62" s="60"/>
      <c r="AO62" s="60"/>
      <c r="AP62" s="60"/>
      <c r="AQ62" s="6">
        <f t="shared" si="42"/>
        <v>4</v>
      </c>
      <c r="AR62" s="10">
        <f t="shared" si="72"/>
        <v>26</v>
      </c>
      <c r="AS62" s="52"/>
      <c r="AT62" s="53">
        <f t="shared" si="12"/>
        <v>0</v>
      </c>
      <c r="AU62" s="53">
        <f t="shared" si="13"/>
        <v>4</v>
      </c>
      <c r="AV62" s="53">
        <f t="shared" si="14"/>
        <v>10</v>
      </c>
      <c r="AW62" s="53">
        <f t="shared" si="15"/>
        <v>9</v>
      </c>
      <c r="AX62" s="53">
        <f t="shared" si="16"/>
        <v>3</v>
      </c>
      <c r="AY62" s="5"/>
      <c r="AZ62" s="12">
        <f t="shared" si="17"/>
        <v>0</v>
      </c>
      <c r="BA62" s="12">
        <f t="shared" si="18"/>
        <v>0.666633335</v>
      </c>
      <c r="BB62" s="12">
        <f t="shared" si="19"/>
        <v>0.2380890024</v>
      </c>
      <c r="BC62" s="12">
        <f t="shared" si="20"/>
        <v>0.3648614135</v>
      </c>
      <c r="BD62" s="12">
        <f t="shared" si="21"/>
        <v>0.1323521626</v>
      </c>
      <c r="BE62" s="34"/>
      <c r="BF62" s="6">
        <f t="shared" ref="BF62:BJ62" si="121">IF((AZ62)&gt;=50%, 2, (IF((AZ62)&lt;25%, 0, 1)))</f>
        <v>0</v>
      </c>
      <c r="BG62" s="6">
        <f t="shared" si="121"/>
        <v>2</v>
      </c>
      <c r="BH62" s="6">
        <f t="shared" si="121"/>
        <v>0</v>
      </c>
      <c r="BI62" s="6">
        <f t="shared" si="121"/>
        <v>1</v>
      </c>
      <c r="BJ62" s="6">
        <f t="shared" si="121"/>
        <v>0</v>
      </c>
      <c r="BK62" s="8"/>
      <c r="BL62" s="6" t="str">
        <f t="shared" ref="BL62:BP62" si="122">IF(BF62=2,"Att", (IF(BF62=0,"Not","Weak")))</f>
        <v>Not</v>
      </c>
      <c r="BM62" s="6" t="str">
        <f t="shared" si="122"/>
        <v>Att</v>
      </c>
      <c r="BN62" s="6" t="str">
        <f t="shared" si="122"/>
        <v>Not</v>
      </c>
      <c r="BO62" s="6" t="str">
        <f t="shared" si="122"/>
        <v>Weak</v>
      </c>
      <c r="BP62" s="6" t="str">
        <f t="shared" si="122"/>
        <v>Not</v>
      </c>
      <c r="BR62" s="38">
        <f t="shared" si="8"/>
        <v>1</v>
      </c>
      <c r="BS62" s="38">
        <f t="shared" si="9"/>
        <v>2</v>
      </c>
      <c r="BT62" s="5"/>
    </row>
    <row r="63" ht="15.75" customHeight="1">
      <c r="A63" s="45">
        <v>2.22210005101117E14</v>
      </c>
      <c r="B63" s="46" t="s">
        <v>110</v>
      </c>
      <c r="C63" s="10"/>
      <c r="D63" s="7">
        <v>8.0</v>
      </c>
      <c r="E63" s="63">
        <v>0.0</v>
      </c>
      <c r="F63" s="7">
        <v>10.0</v>
      </c>
      <c r="G63" s="61">
        <f t="shared" si="56"/>
        <v>18</v>
      </c>
      <c r="H63" s="10">
        <v>9.0</v>
      </c>
      <c r="I63" s="63">
        <v>9.0</v>
      </c>
      <c r="J63" s="10"/>
      <c r="K63" s="10"/>
      <c r="L63" s="59"/>
      <c r="M63" s="59"/>
      <c r="N63" s="59"/>
      <c r="O63" s="10"/>
      <c r="P63" s="10"/>
      <c r="Q63" s="10"/>
      <c r="R63" s="6">
        <f t="shared" si="10"/>
        <v>9</v>
      </c>
      <c r="S63" s="6">
        <v>6.0</v>
      </c>
      <c r="T63" s="6">
        <v>0.0</v>
      </c>
      <c r="U63" s="6"/>
      <c r="V63" s="6"/>
      <c r="W63" s="60"/>
      <c r="X63" s="60"/>
      <c r="Y63" s="60"/>
      <c r="Z63" s="60"/>
      <c r="AA63" s="6">
        <v>3.0</v>
      </c>
      <c r="AB63" s="6">
        <v>4.0</v>
      </c>
      <c r="AC63" s="6">
        <v>0.0</v>
      </c>
      <c r="AD63" s="6"/>
      <c r="AE63" s="60"/>
      <c r="AF63" s="60"/>
      <c r="AG63" s="60"/>
      <c r="AH63" s="60"/>
      <c r="AI63" s="6">
        <v>5.0</v>
      </c>
      <c r="AJ63" s="6">
        <v>2.0</v>
      </c>
      <c r="AK63" s="6"/>
      <c r="AL63" s="6"/>
      <c r="AM63" s="60">
        <v>0.0</v>
      </c>
      <c r="AN63" s="60">
        <v>0.0</v>
      </c>
      <c r="AO63" s="60"/>
      <c r="AP63" s="60"/>
      <c r="AQ63" s="6">
        <f t="shared" si="42"/>
        <v>20</v>
      </c>
      <c r="AR63" s="10">
        <f t="shared" si="72"/>
        <v>56</v>
      </c>
      <c r="AS63" s="52"/>
      <c r="AT63" s="53">
        <f t="shared" si="12"/>
        <v>4</v>
      </c>
      <c r="AU63" s="53">
        <f t="shared" si="13"/>
        <v>9</v>
      </c>
      <c r="AV63" s="53">
        <f t="shared" si="14"/>
        <v>25</v>
      </c>
      <c r="AW63" s="53">
        <f t="shared" si="15"/>
        <v>9</v>
      </c>
      <c r="AX63" s="53">
        <f t="shared" si="16"/>
        <v>9</v>
      </c>
      <c r="AY63" s="5"/>
      <c r="AZ63" s="12">
        <f t="shared" si="17"/>
        <v>0.8571000021</v>
      </c>
      <c r="BA63" s="12">
        <f t="shared" si="18"/>
        <v>1</v>
      </c>
      <c r="BB63" s="12">
        <f t="shared" si="19"/>
        <v>0.5952225061</v>
      </c>
      <c r="BC63" s="12">
        <f t="shared" si="20"/>
        <v>0.3648614135</v>
      </c>
      <c r="BD63" s="12">
        <f t="shared" si="21"/>
        <v>0.3970564879</v>
      </c>
      <c r="BE63" s="34"/>
      <c r="BF63" s="6">
        <f t="shared" ref="BF63:BJ63" si="123">IF((AZ63)&gt;=50%, 2, (IF((AZ63)&lt;25%, 0, 1)))</f>
        <v>2</v>
      </c>
      <c r="BG63" s="6">
        <f t="shared" si="123"/>
        <v>2</v>
      </c>
      <c r="BH63" s="6">
        <f t="shared" si="123"/>
        <v>2</v>
      </c>
      <c r="BI63" s="6">
        <f t="shared" si="123"/>
        <v>1</v>
      </c>
      <c r="BJ63" s="6">
        <f t="shared" si="123"/>
        <v>1</v>
      </c>
      <c r="BK63" s="8"/>
      <c r="BL63" s="6" t="str">
        <f t="shared" ref="BL63:BP63" si="124">IF(BF63=2,"Att", (IF(BF63=0,"Not","Weak")))</f>
        <v>Att</v>
      </c>
      <c r="BM63" s="6" t="str">
        <f t="shared" si="124"/>
        <v>Att</v>
      </c>
      <c r="BN63" s="6" t="str">
        <f t="shared" si="124"/>
        <v>Att</v>
      </c>
      <c r="BO63" s="6" t="str">
        <f t="shared" si="124"/>
        <v>Weak</v>
      </c>
      <c r="BP63" s="6" t="str">
        <f t="shared" si="124"/>
        <v>Weak</v>
      </c>
      <c r="BR63" s="38">
        <f t="shared" si="8"/>
        <v>6</v>
      </c>
      <c r="BS63" s="38">
        <f t="shared" si="9"/>
        <v>2</v>
      </c>
      <c r="BT63" s="5"/>
    </row>
    <row r="64" ht="15.75" customHeight="1">
      <c r="A64" s="45">
        <v>2.22210005101118E14</v>
      </c>
      <c r="B64" s="46" t="s">
        <v>111</v>
      </c>
      <c r="C64" s="10"/>
      <c r="D64" s="7">
        <v>5.0</v>
      </c>
      <c r="E64" s="63">
        <v>4.0</v>
      </c>
      <c r="F64" s="7">
        <v>8.0</v>
      </c>
      <c r="G64" s="61">
        <f t="shared" si="56"/>
        <v>13</v>
      </c>
      <c r="H64" s="10">
        <v>9.0</v>
      </c>
      <c r="I64" s="63">
        <v>16.0</v>
      </c>
      <c r="J64" s="10"/>
      <c r="K64" s="10"/>
      <c r="L64" s="59"/>
      <c r="M64" s="59"/>
      <c r="N64" s="59"/>
      <c r="O64" s="10"/>
      <c r="P64" s="10"/>
      <c r="Q64" s="10"/>
      <c r="R64" s="6">
        <f t="shared" si="10"/>
        <v>16</v>
      </c>
      <c r="S64" s="6">
        <v>6.0</v>
      </c>
      <c r="T64" s="6">
        <v>3.0</v>
      </c>
      <c r="U64" s="6"/>
      <c r="V64" s="6"/>
      <c r="W64" s="60"/>
      <c r="X64" s="60"/>
      <c r="Y64" s="60"/>
      <c r="Z64" s="60"/>
      <c r="AA64" s="6">
        <v>3.0</v>
      </c>
      <c r="AB64" s="6">
        <v>4.0</v>
      </c>
      <c r="AC64" s="6">
        <v>2.5</v>
      </c>
      <c r="AD64" s="6"/>
      <c r="AE64" s="60"/>
      <c r="AF64" s="60"/>
      <c r="AG64" s="60"/>
      <c r="AH64" s="60"/>
      <c r="AI64" s="6">
        <v>7.0</v>
      </c>
      <c r="AJ64" s="6">
        <v>3.0</v>
      </c>
      <c r="AK64" s="6"/>
      <c r="AL64" s="6"/>
      <c r="AM64" s="60">
        <v>3.0</v>
      </c>
      <c r="AN64" s="60">
        <v>3.0</v>
      </c>
      <c r="AO64" s="60"/>
      <c r="AP64" s="60"/>
      <c r="AQ64" s="6">
        <f t="shared" si="42"/>
        <v>34.5</v>
      </c>
      <c r="AR64" s="10">
        <f t="shared" si="72"/>
        <v>72.5</v>
      </c>
      <c r="AS64" s="52"/>
      <c r="AT64" s="53">
        <f t="shared" si="12"/>
        <v>6.5</v>
      </c>
      <c r="AU64" s="53">
        <f t="shared" si="13"/>
        <v>9</v>
      </c>
      <c r="AV64" s="53">
        <f t="shared" si="14"/>
        <v>29</v>
      </c>
      <c r="AW64" s="53">
        <f t="shared" si="15"/>
        <v>13</v>
      </c>
      <c r="AX64" s="53">
        <f t="shared" si="16"/>
        <v>19</v>
      </c>
      <c r="AY64" s="5"/>
      <c r="AZ64" s="12">
        <f t="shared" si="17"/>
        <v>1</v>
      </c>
      <c r="BA64" s="12">
        <f t="shared" si="18"/>
        <v>1</v>
      </c>
      <c r="BB64" s="12">
        <f t="shared" si="19"/>
        <v>0.690458107</v>
      </c>
      <c r="BC64" s="12">
        <f t="shared" si="20"/>
        <v>0.5270220417</v>
      </c>
      <c r="BD64" s="12">
        <f t="shared" si="21"/>
        <v>0.8382303634</v>
      </c>
      <c r="BE64" s="34"/>
      <c r="BF64" s="6">
        <f t="shared" ref="BF64:BJ64" si="125">IF((AZ64)&gt;=50%, 2, (IF((AZ64)&lt;25%, 0, 1)))</f>
        <v>2</v>
      </c>
      <c r="BG64" s="6">
        <f t="shared" si="125"/>
        <v>2</v>
      </c>
      <c r="BH64" s="6">
        <f t="shared" si="125"/>
        <v>2</v>
      </c>
      <c r="BI64" s="6">
        <f t="shared" si="125"/>
        <v>2</v>
      </c>
      <c r="BJ64" s="6">
        <f t="shared" si="125"/>
        <v>2</v>
      </c>
      <c r="BK64" s="8"/>
      <c r="BL64" s="6" t="str">
        <f t="shared" ref="BL64:BP64" si="126">IF(BF64=2,"Att", (IF(BF64=0,"Not","Weak")))</f>
        <v>Att</v>
      </c>
      <c r="BM64" s="6" t="str">
        <f t="shared" si="126"/>
        <v>Att</v>
      </c>
      <c r="BN64" s="6" t="str">
        <f t="shared" si="126"/>
        <v>Att</v>
      </c>
      <c r="BO64" s="6" t="str">
        <f t="shared" si="126"/>
        <v>Att</v>
      </c>
      <c r="BP64" s="6" t="str">
        <f t="shared" si="126"/>
        <v>Att</v>
      </c>
      <c r="BR64" s="38">
        <f t="shared" si="8"/>
        <v>8</v>
      </c>
      <c r="BS64" s="38">
        <f t="shared" si="9"/>
        <v>2</v>
      </c>
    </row>
    <row r="65" ht="15.75" customHeight="1">
      <c r="A65" s="45">
        <v>2.22210005101119E14</v>
      </c>
      <c r="B65" s="46" t="s">
        <v>112</v>
      </c>
      <c r="C65" s="10"/>
      <c r="D65" s="7">
        <v>1.0</v>
      </c>
      <c r="E65" s="63">
        <v>1.0</v>
      </c>
      <c r="F65" s="7">
        <v>10.0</v>
      </c>
      <c r="G65" s="61">
        <f t="shared" si="56"/>
        <v>11</v>
      </c>
      <c r="H65" s="10">
        <v>9.0</v>
      </c>
      <c r="I65" s="63">
        <v>12.0</v>
      </c>
      <c r="J65" s="6"/>
      <c r="K65" s="6"/>
      <c r="L65" s="68"/>
      <c r="M65" s="68"/>
      <c r="N65" s="68"/>
      <c r="O65" s="6"/>
      <c r="P65" s="6"/>
      <c r="Q65" s="6"/>
      <c r="R65" s="6">
        <f t="shared" si="10"/>
        <v>12</v>
      </c>
      <c r="S65" s="6">
        <v>0.0</v>
      </c>
      <c r="T65" s="6">
        <v>2.0</v>
      </c>
      <c r="U65" s="6"/>
      <c r="V65" s="6"/>
      <c r="W65" s="60"/>
      <c r="X65" s="60"/>
      <c r="Y65" s="60"/>
      <c r="Z65" s="60"/>
      <c r="AA65" s="6">
        <v>2.0</v>
      </c>
      <c r="AB65" s="6">
        <v>4.0</v>
      </c>
      <c r="AC65" s="6">
        <v>2.5</v>
      </c>
      <c r="AD65" s="6"/>
      <c r="AE65" s="60"/>
      <c r="AF65" s="60"/>
      <c r="AG65" s="60"/>
      <c r="AH65" s="60"/>
      <c r="AI65" s="6">
        <v>5.5</v>
      </c>
      <c r="AJ65" s="6">
        <v>2.0</v>
      </c>
      <c r="AK65" s="6"/>
      <c r="AL65" s="6"/>
      <c r="AM65" s="60">
        <v>4.0</v>
      </c>
      <c r="AN65" s="60">
        <v>6.0</v>
      </c>
      <c r="AO65" s="60"/>
      <c r="AP65" s="60"/>
      <c r="AQ65" s="6">
        <f t="shared" si="42"/>
        <v>28</v>
      </c>
      <c r="AR65" s="10">
        <f t="shared" si="72"/>
        <v>60</v>
      </c>
      <c r="AS65" s="52"/>
      <c r="AT65" s="53">
        <f t="shared" si="12"/>
        <v>6.5</v>
      </c>
      <c r="AU65" s="53">
        <f t="shared" si="13"/>
        <v>2</v>
      </c>
      <c r="AV65" s="53">
        <f t="shared" si="14"/>
        <v>28.5</v>
      </c>
      <c r="AW65" s="53">
        <f t="shared" si="15"/>
        <v>10</v>
      </c>
      <c r="AX65" s="53">
        <f t="shared" si="16"/>
        <v>14</v>
      </c>
      <c r="AY65" s="5"/>
      <c r="AZ65" s="12">
        <f t="shared" si="17"/>
        <v>1</v>
      </c>
      <c r="BA65" s="12">
        <f t="shared" si="18"/>
        <v>0.3333166675</v>
      </c>
      <c r="BB65" s="12">
        <f t="shared" si="19"/>
        <v>0.6785536569</v>
      </c>
      <c r="BC65" s="12">
        <f t="shared" si="20"/>
        <v>0.4054015705</v>
      </c>
      <c r="BD65" s="12">
        <f t="shared" si="21"/>
        <v>0.6176434256</v>
      </c>
      <c r="BE65" s="34"/>
      <c r="BF65" s="6">
        <f t="shared" ref="BF65:BJ65" si="127">IF((AZ65)&gt;=50%, 2, (IF((AZ65)&lt;25%, 0, 1)))</f>
        <v>2</v>
      </c>
      <c r="BG65" s="6">
        <f t="shared" si="127"/>
        <v>1</v>
      </c>
      <c r="BH65" s="6">
        <f t="shared" si="127"/>
        <v>2</v>
      </c>
      <c r="BI65" s="6">
        <f t="shared" si="127"/>
        <v>1</v>
      </c>
      <c r="BJ65" s="6">
        <f t="shared" si="127"/>
        <v>2</v>
      </c>
      <c r="BK65" s="8"/>
      <c r="BL65" s="6" t="str">
        <f t="shared" ref="BL65:BP65" si="128">IF(BF65=2,"Att", (IF(BF65=0,"Not","Weak")))</f>
        <v>Att</v>
      </c>
      <c r="BM65" s="6" t="str">
        <f t="shared" si="128"/>
        <v>Weak</v>
      </c>
      <c r="BN65" s="6" t="str">
        <f t="shared" si="128"/>
        <v>Att</v>
      </c>
      <c r="BO65" s="6" t="str">
        <f t="shared" si="128"/>
        <v>Weak</v>
      </c>
      <c r="BP65" s="6" t="str">
        <f t="shared" si="128"/>
        <v>Att</v>
      </c>
      <c r="BQ65" s="69"/>
      <c r="BR65" s="38">
        <f t="shared" si="8"/>
        <v>7</v>
      </c>
      <c r="BS65" s="38">
        <f t="shared" si="9"/>
        <v>1</v>
      </c>
    </row>
    <row r="66" ht="15.75" customHeight="1">
      <c r="A66" s="45">
        <v>2.2221000510112E14</v>
      </c>
      <c r="B66" s="46" t="s">
        <v>113</v>
      </c>
      <c r="C66" s="10"/>
      <c r="D66" s="7">
        <v>0.0</v>
      </c>
      <c r="E66" s="63">
        <v>0.0</v>
      </c>
      <c r="F66" s="7">
        <v>10.0</v>
      </c>
      <c r="G66" s="61">
        <f t="shared" si="56"/>
        <v>10</v>
      </c>
      <c r="H66" s="10">
        <v>9.0</v>
      </c>
      <c r="I66" s="63" t="s">
        <v>55</v>
      </c>
      <c r="J66" s="10"/>
      <c r="K66" s="10"/>
      <c r="L66" s="59"/>
      <c r="M66" s="59"/>
      <c r="N66" s="59"/>
      <c r="O66" s="10"/>
      <c r="P66" s="10"/>
      <c r="Q66" s="10"/>
      <c r="R66" s="6">
        <f t="shared" si="10"/>
        <v>0</v>
      </c>
      <c r="S66" s="6">
        <v>0.0</v>
      </c>
      <c r="T66" s="6">
        <v>0.0</v>
      </c>
      <c r="U66" s="6"/>
      <c r="V66" s="6"/>
      <c r="W66" s="60">
        <v>0.0</v>
      </c>
      <c r="X66" s="60"/>
      <c r="Y66" s="60"/>
      <c r="Z66" s="60"/>
      <c r="AA66" s="6">
        <v>0.0</v>
      </c>
      <c r="AB66" s="6">
        <v>1.5</v>
      </c>
      <c r="AC66" s="6">
        <v>0.0</v>
      </c>
      <c r="AD66" s="6"/>
      <c r="AE66" s="60"/>
      <c r="AF66" s="60"/>
      <c r="AG66" s="60"/>
      <c r="AH66" s="60"/>
      <c r="AI66" s="6"/>
      <c r="AJ66" s="6"/>
      <c r="AK66" s="6"/>
      <c r="AL66" s="6"/>
      <c r="AM66" s="60"/>
      <c r="AN66" s="60"/>
      <c r="AO66" s="60"/>
      <c r="AP66" s="60"/>
      <c r="AQ66" s="6">
        <f t="shared" si="42"/>
        <v>1.5</v>
      </c>
      <c r="AR66" s="10">
        <f t="shared" si="72"/>
        <v>20.5</v>
      </c>
      <c r="AS66" s="52"/>
      <c r="AT66" s="53">
        <f t="shared" si="12"/>
        <v>1.5</v>
      </c>
      <c r="AU66" s="53">
        <f t="shared" si="13"/>
        <v>0</v>
      </c>
      <c r="AV66" s="53">
        <f t="shared" si="14"/>
        <v>10</v>
      </c>
      <c r="AW66" s="53">
        <f t="shared" si="15"/>
        <v>9</v>
      </c>
      <c r="AX66" s="53">
        <f t="shared" si="16"/>
        <v>0</v>
      </c>
      <c r="AY66" s="5"/>
      <c r="AZ66" s="12">
        <f t="shared" si="17"/>
        <v>0.3214125008</v>
      </c>
      <c r="BA66" s="12">
        <f t="shared" si="18"/>
        <v>0</v>
      </c>
      <c r="BB66" s="12">
        <f t="shared" si="19"/>
        <v>0.2380890024</v>
      </c>
      <c r="BC66" s="12">
        <f t="shared" si="20"/>
        <v>0.3648614135</v>
      </c>
      <c r="BD66" s="12">
        <f t="shared" si="21"/>
        <v>0</v>
      </c>
      <c r="BE66" s="34"/>
      <c r="BF66" s="6">
        <f t="shared" ref="BF66:BJ66" si="129">IF((AZ66)&gt;=50%, 2, (IF((AZ66)&lt;25%, 0, 1)))</f>
        <v>1</v>
      </c>
      <c r="BG66" s="6">
        <f t="shared" si="129"/>
        <v>0</v>
      </c>
      <c r="BH66" s="6">
        <f t="shared" si="129"/>
        <v>0</v>
      </c>
      <c r="BI66" s="6">
        <f t="shared" si="129"/>
        <v>1</v>
      </c>
      <c r="BJ66" s="6">
        <f t="shared" si="129"/>
        <v>0</v>
      </c>
      <c r="BK66" s="8"/>
      <c r="BL66" s="6" t="str">
        <f t="shared" ref="BL66:BP66" si="130">IF(BF66=2,"Att", (IF(BF66=0,"Not","Weak")))</f>
        <v>Weak</v>
      </c>
      <c r="BM66" s="6" t="str">
        <f t="shared" si="130"/>
        <v>Not</v>
      </c>
      <c r="BN66" s="6" t="str">
        <f t="shared" si="130"/>
        <v>Not</v>
      </c>
      <c r="BO66" s="6" t="str">
        <f t="shared" si="130"/>
        <v>Weak</v>
      </c>
      <c r="BP66" s="6" t="str">
        <f t="shared" si="130"/>
        <v>Not</v>
      </c>
      <c r="BR66" s="38">
        <f t="shared" si="8"/>
        <v>2</v>
      </c>
      <c r="BS66" s="38">
        <f t="shared" si="9"/>
        <v>0</v>
      </c>
    </row>
    <row r="67" ht="15.75" customHeight="1">
      <c r="A67" s="45">
        <v>2.22210005101121E14</v>
      </c>
      <c r="B67" s="46" t="s">
        <v>114</v>
      </c>
      <c r="C67" s="10"/>
      <c r="D67" s="7">
        <v>5.0</v>
      </c>
      <c r="E67" s="63">
        <v>0.0</v>
      </c>
      <c r="F67" s="7">
        <v>8.0</v>
      </c>
      <c r="G67" s="61">
        <f t="shared" si="56"/>
        <v>13</v>
      </c>
      <c r="H67" s="10">
        <v>9.0</v>
      </c>
      <c r="I67" s="63">
        <v>16.5</v>
      </c>
      <c r="J67" s="10"/>
      <c r="K67" s="10"/>
      <c r="L67" s="59"/>
      <c r="M67" s="59"/>
      <c r="N67" s="59"/>
      <c r="O67" s="10"/>
      <c r="P67" s="10"/>
      <c r="Q67" s="10"/>
      <c r="R67" s="6">
        <f t="shared" si="10"/>
        <v>16.5</v>
      </c>
      <c r="S67" s="6">
        <v>6.0</v>
      </c>
      <c r="T67" s="6">
        <v>3.0</v>
      </c>
      <c r="U67" s="6"/>
      <c r="V67" s="6"/>
      <c r="W67" s="60"/>
      <c r="X67" s="60"/>
      <c r="Y67" s="60"/>
      <c r="Z67" s="60"/>
      <c r="AA67" s="6">
        <v>3.0</v>
      </c>
      <c r="AB67" s="6">
        <v>0.0</v>
      </c>
      <c r="AC67" s="6">
        <v>0.0</v>
      </c>
      <c r="AD67" s="6"/>
      <c r="AE67" s="60"/>
      <c r="AF67" s="60"/>
      <c r="AG67" s="60"/>
      <c r="AH67" s="60"/>
      <c r="AI67" s="6">
        <v>4.5</v>
      </c>
      <c r="AJ67" s="6">
        <v>2.0</v>
      </c>
      <c r="AK67" s="6"/>
      <c r="AL67" s="6"/>
      <c r="AM67" s="60">
        <v>4.0</v>
      </c>
      <c r="AN67" s="60">
        <v>2.0</v>
      </c>
      <c r="AO67" s="60"/>
      <c r="AP67" s="60"/>
      <c r="AQ67" s="6">
        <f t="shared" si="42"/>
        <v>24.5</v>
      </c>
      <c r="AR67" s="10">
        <f t="shared" si="72"/>
        <v>63</v>
      </c>
      <c r="AS67" s="52"/>
      <c r="AT67" s="53">
        <f t="shared" si="12"/>
        <v>0</v>
      </c>
      <c r="AU67" s="53">
        <f t="shared" si="13"/>
        <v>9</v>
      </c>
      <c r="AV67" s="53">
        <f t="shared" si="14"/>
        <v>25.5</v>
      </c>
      <c r="AW67" s="53">
        <f t="shared" si="15"/>
        <v>9</v>
      </c>
      <c r="AX67" s="53">
        <f t="shared" si="16"/>
        <v>19.5</v>
      </c>
      <c r="AY67" s="5"/>
      <c r="AZ67" s="12">
        <f t="shared" si="17"/>
        <v>0</v>
      </c>
      <c r="BA67" s="12">
        <f t="shared" si="18"/>
        <v>1</v>
      </c>
      <c r="BB67" s="12">
        <f t="shared" si="19"/>
        <v>0.6071269562</v>
      </c>
      <c r="BC67" s="12">
        <f t="shared" si="20"/>
        <v>0.3648614135</v>
      </c>
      <c r="BD67" s="12">
        <f t="shared" si="21"/>
        <v>0.8602890571</v>
      </c>
      <c r="BE67" s="34"/>
      <c r="BF67" s="6">
        <f t="shared" ref="BF67:BJ67" si="131">IF((AZ67)&gt;=50%, 2, (IF((AZ67)&lt;25%, 0, 1)))</f>
        <v>0</v>
      </c>
      <c r="BG67" s="6">
        <f t="shared" si="131"/>
        <v>2</v>
      </c>
      <c r="BH67" s="6">
        <f t="shared" si="131"/>
        <v>2</v>
      </c>
      <c r="BI67" s="6">
        <f t="shared" si="131"/>
        <v>1</v>
      </c>
      <c r="BJ67" s="6">
        <f t="shared" si="131"/>
        <v>2</v>
      </c>
      <c r="BK67" s="8"/>
      <c r="BL67" s="6" t="str">
        <f t="shared" ref="BL67:BP67" si="132">IF(BF67=2,"Att", (IF(BF67=0,"Not","Weak")))</f>
        <v>Not</v>
      </c>
      <c r="BM67" s="6" t="str">
        <f t="shared" si="132"/>
        <v>Att</v>
      </c>
      <c r="BN67" s="6" t="str">
        <f t="shared" si="132"/>
        <v>Att</v>
      </c>
      <c r="BO67" s="6" t="str">
        <f t="shared" si="132"/>
        <v>Weak</v>
      </c>
      <c r="BP67" s="6" t="str">
        <f t="shared" si="132"/>
        <v>Att</v>
      </c>
      <c r="BR67" s="38">
        <f t="shared" si="8"/>
        <v>5</v>
      </c>
      <c r="BS67" s="38">
        <f t="shared" si="9"/>
        <v>2</v>
      </c>
    </row>
    <row r="68" ht="15.75" customHeight="1">
      <c r="A68" s="45">
        <v>2.22210005101122E14</v>
      </c>
      <c r="B68" s="46" t="s">
        <v>115</v>
      </c>
      <c r="C68" s="10"/>
      <c r="D68" s="7">
        <v>10.0</v>
      </c>
      <c r="E68" s="63">
        <v>0.0</v>
      </c>
      <c r="F68" s="7">
        <v>8.0</v>
      </c>
      <c r="G68" s="61">
        <f t="shared" si="56"/>
        <v>18</v>
      </c>
      <c r="H68" s="10">
        <v>9.0</v>
      </c>
      <c r="I68" s="63">
        <v>13.0</v>
      </c>
      <c r="J68" s="10"/>
      <c r="K68" s="10"/>
      <c r="L68" s="59"/>
      <c r="M68" s="59"/>
      <c r="N68" s="59"/>
      <c r="O68" s="10"/>
      <c r="P68" s="10"/>
      <c r="Q68" s="10"/>
      <c r="R68" s="6">
        <f t="shared" si="10"/>
        <v>13</v>
      </c>
      <c r="S68" s="6">
        <v>4.0</v>
      </c>
      <c r="T68" s="6">
        <v>4.0</v>
      </c>
      <c r="U68" s="6"/>
      <c r="V68" s="6"/>
      <c r="W68" s="60"/>
      <c r="X68" s="60"/>
      <c r="Y68" s="60"/>
      <c r="Z68" s="60"/>
      <c r="AA68" s="6">
        <v>3.0</v>
      </c>
      <c r="AB68" s="6">
        <v>4.0</v>
      </c>
      <c r="AC68" s="6">
        <v>2.5</v>
      </c>
      <c r="AD68" s="6"/>
      <c r="AE68" s="60"/>
      <c r="AF68" s="60"/>
      <c r="AG68" s="60"/>
      <c r="AH68" s="60"/>
      <c r="AI68" s="6">
        <v>6.5</v>
      </c>
      <c r="AJ68" s="6">
        <v>1.0</v>
      </c>
      <c r="AK68" s="6"/>
      <c r="AL68" s="6"/>
      <c r="AM68" s="60">
        <v>4.0</v>
      </c>
      <c r="AN68" s="60">
        <v>2.0</v>
      </c>
      <c r="AO68" s="60"/>
      <c r="AP68" s="60"/>
      <c r="AQ68" s="6">
        <f t="shared" si="42"/>
        <v>31</v>
      </c>
      <c r="AR68" s="10">
        <f t="shared" si="72"/>
        <v>71</v>
      </c>
      <c r="AS68" s="52"/>
      <c r="AT68" s="53">
        <f t="shared" si="12"/>
        <v>6.5</v>
      </c>
      <c r="AU68" s="53">
        <f t="shared" si="13"/>
        <v>7</v>
      </c>
      <c r="AV68" s="53">
        <f t="shared" si="14"/>
        <v>31.5</v>
      </c>
      <c r="AW68" s="53">
        <f t="shared" si="15"/>
        <v>9</v>
      </c>
      <c r="AX68" s="53">
        <f t="shared" si="16"/>
        <v>17</v>
      </c>
      <c r="AY68" s="5"/>
      <c r="AZ68" s="12">
        <f t="shared" si="17"/>
        <v>1</v>
      </c>
      <c r="BA68" s="12">
        <f t="shared" si="18"/>
        <v>1</v>
      </c>
      <c r="BB68" s="12">
        <f t="shared" si="19"/>
        <v>0.7499803577</v>
      </c>
      <c r="BC68" s="12">
        <f t="shared" si="20"/>
        <v>0.3648614135</v>
      </c>
      <c r="BD68" s="12">
        <f t="shared" si="21"/>
        <v>0.7499955883</v>
      </c>
      <c r="BE68" s="34"/>
      <c r="BF68" s="6">
        <f t="shared" ref="BF68:BJ68" si="133">IF((AZ68)&gt;=50%, 2, (IF((AZ68)&lt;25%, 0, 1)))</f>
        <v>2</v>
      </c>
      <c r="BG68" s="6">
        <f t="shared" si="133"/>
        <v>2</v>
      </c>
      <c r="BH68" s="6">
        <f t="shared" si="133"/>
        <v>2</v>
      </c>
      <c r="BI68" s="6">
        <f t="shared" si="133"/>
        <v>1</v>
      </c>
      <c r="BJ68" s="6">
        <f t="shared" si="133"/>
        <v>2</v>
      </c>
      <c r="BK68" s="8"/>
      <c r="BL68" s="6" t="str">
        <f t="shared" ref="BL68:BP68" si="134">IF(BF68=2,"Att", (IF(BF68=0,"Not","Weak")))</f>
        <v>Att</v>
      </c>
      <c r="BM68" s="6" t="str">
        <f t="shared" si="134"/>
        <v>Att</v>
      </c>
      <c r="BN68" s="6" t="str">
        <f t="shared" si="134"/>
        <v>Att</v>
      </c>
      <c r="BO68" s="6" t="str">
        <f t="shared" si="134"/>
        <v>Weak</v>
      </c>
      <c r="BP68" s="6" t="str">
        <f t="shared" si="134"/>
        <v>Att</v>
      </c>
      <c r="BR68" s="38">
        <f t="shared" si="8"/>
        <v>7</v>
      </c>
      <c r="BS68" s="38">
        <f t="shared" si="9"/>
        <v>2</v>
      </c>
    </row>
    <row r="69" ht="15.75" customHeight="1">
      <c r="A69" s="45">
        <v>2.22210005101123E14</v>
      </c>
      <c r="B69" s="46" t="s">
        <v>116</v>
      </c>
      <c r="C69" s="10"/>
      <c r="D69" s="7">
        <v>3.0</v>
      </c>
      <c r="E69" s="63">
        <v>0.0</v>
      </c>
      <c r="F69" s="7">
        <v>8.0</v>
      </c>
      <c r="G69" s="61">
        <f t="shared" si="56"/>
        <v>11</v>
      </c>
      <c r="H69" s="10">
        <v>9.0</v>
      </c>
      <c r="I69" s="63">
        <v>10.0</v>
      </c>
      <c r="J69" s="10"/>
      <c r="K69" s="10"/>
      <c r="L69" s="59"/>
      <c r="M69" s="59"/>
      <c r="N69" s="59"/>
      <c r="O69" s="10"/>
      <c r="P69" s="10"/>
      <c r="Q69" s="10"/>
      <c r="R69" s="6">
        <f t="shared" si="10"/>
        <v>10</v>
      </c>
      <c r="S69" s="6">
        <v>0.0</v>
      </c>
      <c r="T69" s="6">
        <v>1.5</v>
      </c>
      <c r="U69" s="6"/>
      <c r="V69" s="6"/>
      <c r="W69" s="60"/>
      <c r="X69" s="60"/>
      <c r="Y69" s="60"/>
      <c r="Z69" s="60"/>
      <c r="AA69" s="6">
        <v>0.0</v>
      </c>
      <c r="AB69" s="6"/>
      <c r="AC69" s="6">
        <v>2.5</v>
      </c>
      <c r="AD69" s="6"/>
      <c r="AE69" s="60"/>
      <c r="AF69" s="60"/>
      <c r="AG69" s="60"/>
      <c r="AH69" s="60"/>
      <c r="AI69" s="6">
        <v>4.5</v>
      </c>
      <c r="AJ69" s="6">
        <v>2.0</v>
      </c>
      <c r="AK69" s="6"/>
      <c r="AL69" s="6"/>
      <c r="AM69" s="60">
        <v>3.5</v>
      </c>
      <c r="AN69" s="60">
        <v>6.0</v>
      </c>
      <c r="AO69" s="60"/>
      <c r="AP69" s="60"/>
      <c r="AQ69" s="6">
        <f t="shared" si="42"/>
        <v>20</v>
      </c>
      <c r="AR69" s="10">
        <f t="shared" si="72"/>
        <v>50</v>
      </c>
      <c r="AS69" s="52"/>
      <c r="AT69" s="53">
        <f t="shared" si="12"/>
        <v>2.5</v>
      </c>
      <c r="AU69" s="53">
        <f t="shared" si="13"/>
        <v>0</v>
      </c>
      <c r="AV69" s="53">
        <f t="shared" si="14"/>
        <v>27</v>
      </c>
      <c r="AW69" s="53">
        <f t="shared" si="15"/>
        <v>9</v>
      </c>
      <c r="AX69" s="53">
        <f t="shared" si="16"/>
        <v>11.5</v>
      </c>
      <c r="AY69" s="5"/>
      <c r="AZ69" s="12">
        <f t="shared" si="17"/>
        <v>0.5356875013</v>
      </c>
      <c r="BA69" s="12">
        <f t="shared" si="18"/>
        <v>0</v>
      </c>
      <c r="BB69" s="12">
        <f t="shared" si="19"/>
        <v>0.6428403066</v>
      </c>
      <c r="BC69" s="12">
        <f t="shared" si="20"/>
        <v>0.3648614135</v>
      </c>
      <c r="BD69" s="12">
        <f t="shared" si="21"/>
        <v>0.5073499568</v>
      </c>
      <c r="BE69" s="34"/>
      <c r="BF69" s="6">
        <f t="shared" ref="BF69:BJ69" si="135">IF((AZ69)&gt;=50%, 2, (IF((AZ69)&lt;25%, 0, 1)))</f>
        <v>2</v>
      </c>
      <c r="BG69" s="6">
        <f t="shared" si="135"/>
        <v>0</v>
      </c>
      <c r="BH69" s="6">
        <f t="shared" si="135"/>
        <v>2</v>
      </c>
      <c r="BI69" s="6">
        <f t="shared" si="135"/>
        <v>1</v>
      </c>
      <c r="BJ69" s="6">
        <f t="shared" si="135"/>
        <v>2</v>
      </c>
      <c r="BK69" s="8"/>
      <c r="BL69" s="6" t="str">
        <f t="shared" ref="BL69:BP69" si="136">IF(BF69=2,"Att", (IF(BF69=0,"Not","Weak")))</f>
        <v>Att</v>
      </c>
      <c r="BM69" s="6" t="str">
        <f t="shared" si="136"/>
        <v>Not</v>
      </c>
      <c r="BN69" s="6" t="str">
        <f t="shared" si="136"/>
        <v>Att</v>
      </c>
      <c r="BO69" s="6" t="str">
        <f t="shared" si="136"/>
        <v>Weak</v>
      </c>
      <c r="BP69" s="6" t="str">
        <f t="shared" si="136"/>
        <v>Att</v>
      </c>
      <c r="BR69" s="38">
        <f t="shared" si="8"/>
        <v>7</v>
      </c>
      <c r="BS69" s="38">
        <f t="shared" si="9"/>
        <v>0</v>
      </c>
    </row>
    <row r="70" ht="15.75" customHeight="1">
      <c r="A70" s="45">
        <v>2.22210005101124E14</v>
      </c>
      <c r="B70" s="46" t="s">
        <v>117</v>
      </c>
      <c r="C70" s="10"/>
      <c r="D70" s="67">
        <v>0.0</v>
      </c>
      <c r="E70" s="70">
        <v>0.0</v>
      </c>
      <c r="F70" s="7">
        <v>10.0</v>
      </c>
      <c r="G70" s="61">
        <f t="shared" si="56"/>
        <v>10</v>
      </c>
      <c r="H70" s="10">
        <v>9.0</v>
      </c>
      <c r="I70" s="70">
        <v>4.0</v>
      </c>
      <c r="J70" s="10"/>
      <c r="K70" s="10"/>
      <c r="L70" s="59"/>
      <c r="M70" s="59"/>
      <c r="N70" s="59"/>
      <c r="O70" s="10"/>
      <c r="P70" s="10"/>
      <c r="Q70" s="10"/>
      <c r="R70" s="6">
        <f t="shared" si="10"/>
        <v>4</v>
      </c>
      <c r="S70" s="17"/>
      <c r="T70" s="17"/>
      <c r="U70" s="17"/>
      <c r="V70" s="17"/>
      <c r="W70" s="71"/>
      <c r="X70" s="71">
        <v>0.0</v>
      </c>
      <c r="Y70" s="71"/>
      <c r="Z70" s="71"/>
      <c r="AA70" s="17"/>
      <c r="AB70" s="17">
        <v>0.0</v>
      </c>
      <c r="AC70" s="17">
        <v>0.0</v>
      </c>
      <c r="AD70" s="17"/>
      <c r="AE70" s="71"/>
      <c r="AF70" s="71"/>
      <c r="AG70" s="71"/>
      <c r="AH70" s="71"/>
      <c r="AI70" s="17">
        <v>4.5</v>
      </c>
      <c r="AJ70" s="17">
        <v>2.0</v>
      </c>
      <c r="AK70" s="17"/>
      <c r="AL70" s="17"/>
      <c r="AM70" s="71">
        <v>4.0</v>
      </c>
      <c r="AN70" s="71">
        <v>2.0</v>
      </c>
      <c r="AO70" s="71"/>
      <c r="AP70" s="71"/>
      <c r="AQ70" s="6">
        <f t="shared" si="42"/>
        <v>12.5</v>
      </c>
      <c r="AR70" s="10">
        <f t="shared" si="72"/>
        <v>35.5</v>
      </c>
      <c r="AS70" s="52"/>
      <c r="AT70" s="53">
        <f t="shared" si="12"/>
        <v>0</v>
      </c>
      <c r="AU70" s="53">
        <f t="shared" si="13"/>
        <v>0</v>
      </c>
      <c r="AV70" s="53">
        <f t="shared" si="14"/>
        <v>22.5</v>
      </c>
      <c r="AW70" s="53">
        <f t="shared" si="15"/>
        <v>9</v>
      </c>
      <c r="AX70" s="53">
        <f t="shared" si="16"/>
        <v>4</v>
      </c>
      <c r="AY70" s="5"/>
      <c r="AZ70" s="12">
        <f t="shared" si="17"/>
        <v>0</v>
      </c>
      <c r="BA70" s="12">
        <f t="shared" si="18"/>
        <v>0</v>
      </c>
      <c r="BB70" s="12">
        <f t="shared" si="19"/>
        <v>0.5357002555</v>
      </c>
      <c r="BC70" s="12">
        <f t="shared" si="20"/>
        <v>0.3648614135</v>
      </c>
      <c r="BD70" s="12">
        <f t="shared" si="21"/>
        <v>0.1764695502</v>
      </c>
      <c r="BE70" s="34"/>
      <c r="BF70" s="6">
        <f t="shared" ref="BF70:BJ70" si="137">IF((AZ70)&gt;=50%, 2, (IF((AZ70)&lt;25%, 0, 1)))</f>
        <v>0</v>
      </c>
      <c r="BG70" s="6">
        <f t="shared" si="137"/>
        <v>0</v>
      </c>
      <c r="BH70" s="6">
        <f t="shared" si="137"/>
        <v>2</v>
      </c>
      <c r="BI70" s="6">
        <f t="shared" si="137"/>
        <v>1</v>
      </c>
      <c r="BJ70" s="6">
        <f t="shared" si="137"/>
        <v>0</v>
      </c>
      <c r="BK70" s="8"/>
      <c r="BL70" s="6" t="str">
        <f t="shared" ref="BL70:BP70" si="138">IF(BF70=2,"Att", (IF(BF70=0,"Not","Weak")))</f>
        <v>Not</v>
      </c>
      <c r="BM70" s="6" t="str">
        <f t="shared" si="138"/>
        <v>Not</v>
      </c>
      <c r="BN70" s="6" t="str">
        <f t="shared" si="138"/>
        <v>Att</v>
      </c>
      <c r="BO70" s="6" t="str">
        <f t="shared" si="138"/>
        <v>Weak</v>
      </c>
      <c r="BP70" s="6" t="str">
        <f t="shared" si="138"/>
        <v>Not</v>
      </c>
      <c r="BR70" s="38">
        <f t="shared" si="8"/>
        <v>3</v>
      </c>
      <c r="BS70" s="38">
        <f t="shared" si="9"/>
        <v>0</v>
      </c>
    </row>
    <row r="71" ht="15.75" customHeight="1">
      <c r="A71" s="45">
        <v>2.22210005101126E14</v>
      </c>
      <c r="B71" s="46" t="s">
        <v>118</v>
      </c>
      <c r="C71" s="10"/>
      <c r="D71" s="10">
        <v>2.0</v>
      </c>
      <c r="E71" s="10">
        <v>0.0</v>
      </c>
      <c r="F71" s="10">
        <v>10.0</v>
      </c>
      <c r="G71" s="61">
        <f t="shared" si="56"/>
        <v>12</v>
      </c>
      <c r="H71" s="10">
        <v>9.0</v>
      </c>
      <c r="I71" s="10">
        <v>6.0</v>
      </c>
      <c r="J71" s="10"/>
      <c r="K71" s="10"/>
      <c r="L71" s="59"/>
      <c r="M71" s="59"/>
      <c r="N71" s="59"/>
      <c r="O71" s="10"/>
      <c r="P71" s="10"/>
      <c r="Q71" s="10"/>
      <c r="R71" s="6">
        <f t="shared" si="10"/>
        <v>6</v>
      </c>
      <c r="S71" s="10">
        <v>6.0</v>
      </c>
      <c r="T71" s="10">
        <v>1.5</v>
      </c>
      <c r="U71" s="10"/>
      <c r="V71" s="10"/>
      <c r="W71" s="65"/>
      <c r="X71" s="65"/>
      <c r="Y71" s="65"/>
      <c r="Z71" s="65"/>
      <c r="AA71" s="10">
        <v>0.0</v>
      </c>
      <c r="AB71" s="10">
        <v>4.0</v>
      </c>
      <c r="AC71" s="10">
        <v>2.0</v>
      </c>
      <c r="AD71" s="10"/>
      <c r="AE71" s="65"/>
      <c r="AF71" s="65"/>
      <c r="AG71" s="65"/>
      <c r="AH71" s="65"/>
      <c r="AI71" s="10">
        <v>5.0</v>
      </c>
      <c r="AJ71" s="10">
        <v>0.0</v>
      </c>
      <c r="AK71" s="10"/>
      <c r="AL71" s="10"/>
      <c r="AM71" s="65">
        <v>2.5</v>
      </c>
      <c r="AN71" s="65">
        <v>1.0</v>
      </c>
      <c r="AO71" s="65"/>
      <c r="AP71" s="72"/>
      <c r="AQ71" s="6">
        <f t="shared" si="42"/>
        <v>22</v>
      </c>
      <c r="AR71" s="10">
        <f t="shared" si="72"/>
        <v>49</v>
      </c>
      <c r="AS71" s="52"/>
      <c r="AT71" s="53">
        <f t="shared" si="12"/>
        <v>6</v>
      </c>
      <c r="AU71" s="53">
        <f t="shared" si="13"/>
        <v>6</v>
      </c>
      <c r="AV71" s="53">
        <f t="shared" si="14"/>
        <v>20.5</v>
      </c>
      <c r="AW71" s="53">
        <f t="shared" si="15"/>
        <v>9</v>
      </c>
      <c r="AX71" s="53">
        <f t="shared" si="16"/>
        <v>7.5</v>
      </c>
      <c r="AY71" s="5"/>
      <c r="AZ71" s="12">
        <f t="shared" si="17"/>
        <v>1</v>
      </c>
      <c r="BA71" s="12">
        <f t="shared" si="18"/>
        <v>0.9999500025</v>
      </c>
      <c r="BB71" s="12">
        <f t="shared" si="19"/>
        <v>0.488082455</v>
      </c>
      <c r="BC71" s="12">
        <f t="shared" si="20"/>
        <v>0.3648614135</v>
      </c>
      <c r="BD71" s="12">
        <f t="shared" si="21"/>
        <v>0.3308804066</v>
      </c>
      <c r="BE71" s="34"/>
      <c r="BF71" s="6">
        <f t="shared" ref="BF71:BJ71" si="139">IF((AZ71)&gt;=50%, 2, (IF((AZ71)&lt;25%, 0, 1)))</f>
        <v>2</v>
      </c>
      <c r="BG71" s="6">
        <f t="shared" si="139"/>
        <v>2</v>
      </c>
      <c r="BH71" s="6">
        <f t="shared" si="139"/>
        <v>1</v>
      </c>
      <c r="BI71" s="6">
        <f t="shared" si="139"/>
        <v>1</v>
      </c>
      <c r="BJ71" s="6">
        <f t="shared" si="139"/>
        <v>1</v>
      </c>
      <c r="BK71" s="8"/>
      <c r="BL71" s="6" t="str">
        <f t="shared" ref="BL71:BP71" si="140">IF(BF71=2,"Att", (IF(BF71=0,"Not","Weak")))</f>
        <v>Att</v>
      </c>
      <c r="BM71" s="6" t="str">
        <f t="shared" si="140"/>
        <v>Att</v>
      </c>
      <c r="BN71" s="6" t="str">
        <f t="shared" si="140"/>
        <v>Weak</v>
      </c>
      <c r="BO71" s="6" t="str">
        <f t="shared" si="140"/>
        <v>Weak</v>
      </c>
      <c r="BP71" s="6" t="str">
        <f t="shared" si="140"/>
        <v>Weak</v>
      </c>
      <c r="BR71" s="38">
        <f t="shared" si="8"/>
        <v>5</v>
      </c>
      <c r="BS71" s="38">
        <f t="shared" si="9"/>
        <v>2</v>
      </c>
    </row>
    <row r="72" ht="15.75" customHeight="1">
      <c r="A72" s="45">
        <v>2.22210005101128E14</v>
      </c>
      <c r="B72" s="46" t="s">
        <v>119</v>
      </c>
      <c r="C72" s="10"/>
      <c r="D72" s="10">
        <v>1.0</v>
      </c>
      <c r="E72" s="10">
        <v>0.0</v>
      </c>
      <c r="F72" s="10">
        <v>10.0</v>
      </c>
      <c r="G72" s="61">
        <f t="shared" si="56"/>
        <v>11</v>
      </c>
      <c r="H72" s="10">
        <v>9.0</v>
      </c>
      <c r="I72" s="10">
        <v>1.0</v>
      </c>
      <c r="J72" s="10"/>
      <c r="K72" s="10"/>
      <c r="L72" s="59"/>
      <c r="M72" s="59"/>
      <c r="N72" s="59"/>
      <c r="O72" s="10"/>
      <c r="P72" s="10"/>
      <c r="Q72" s="10"/>
      <c r="R72" s="6">
        <f t="shared" si="10"/>
        <v>1</v>
      </c>
      <c r="S72" s="10">
        <v>3.0</v>
      </c>
      <c r="T72" s="10"/>
      <c r="U72" s="10"/>
      <c r="V72" s="10"/>
      <c r="W72" s="65"/>
      <c r="X72" s="65"/>
      <c r="Y72" s="65"/>
      <c r="Z72" s="65"/>
      <c r="AA72" s="10">
        <v>2.0</v>
      </c>
      <c r="AB72" s="10">
        <v>4.0</v>
      </c>
      <c r="AC72" s="10">
        <v>0.0</v>
      </c>
      <c r="AD72" s="10"/>
      <c r="AE72" s="65"/>
      <c r="AF72" s="65"/>
      <c r="AG72" s="65"/>
      <c r="AH72" s="65"/>
      <c r="AI72" s="10">
        <v>0.5</v>
      </c>
      <c r="AJ72" s="10">
        <v>0.0</v>
      </c>
      <c r="AK72" s="10"/>
      <c r="AL72" s="10"/>
      <c r="AM72" s="65">
        <v>3.0</v>
      </c>
      <c r="AN72" s="65">
        <v>2.0</v>
      </c>
      <c r="AO72" s="65"/>
      <c r="AP72" s="72"/>
      <c r="AQ72" s="6">
        <f t="shared" si="42"/>
        <v>14.5</v>
      </c>
      <c r="AR72" s="10">
        <f t="shared" si="72"/>
        <v>35.5</v>
      </c>
      <c r="AS72" s="52"/>
      <c r="AT72" s="53">
        <f t="shared" si="12"/>
        <v>4</v>
      </c>
      <c r="AU72" s="53">
        <f t="shared" si="13"/>
        <v>5</v>
      </c>
      <c r="AV72" s="53">
        <f t="shared" si="14"/>
        <v>16.5</v>
      </c>
      <c r="AW72" s="53">
        <f t="shared" si="15"/>
        <v>9</v>
      </c>
      <c r="AX72" s="53">
        <f t="shared" si="16"/>
        <v>1</v>
      </c>
      <c r="AY72" s="5"/>
      <c r="AZ72" s="12">
        <f t="shared" si="17"/>
        <v>0.8571000021</v>
      </c>
      <c r="BA72" s="12">
        <f t="shared" si="18"/>
        <v>0.8332916687</v>
      </c>
      <c r="BB72" s="12">
        <f t="shared" si="19"/>
        <v>0.392846854</v>
      </c>
      <c r="BC72" s="12">
        <f t="shared" si="20"/>
        <v>0.3648614135</v>
      </c>
      <c r="BD72" s="12">
        <f t="shared" si="21"/>
        <v>0.04411738754</v>
      </c>
      <c r="BE72" s="34"/>
      <c r="BF72" s="6">
        <f t="shared" ref="BF72:BJ72" si="141">IF((AZ72)&gt;=50%, 2, (IF((AZ72)&lt;25%, 0, 1)))</f>
        <v>2</v>
      </c>
      <c r="BG72" s="6">
        <f t="shared" si="141"/>
        <v>2</v>
      </c>
      <c r="BH72" s="6">
        <f t="shared" si="141"/>
        <v>1</v>
      </c>
      <c r="BI72" s="6">
        <f t="shared" si="141"/>
        <v>1</v>
      </c>
      <c r="BJ72" s="6">
        <f t="shared" si="141"/>
        <v>0</v>
      </c>
      <c r="BK72" s="8"/>
      <c r="BL72" s="6" t="str">
        <f t="shared" ref="BL72:BP72" si="142">IF(BF72=2,"Att", (IF(BF72=0,"Not","Weak")))</f>
        <v>Att</v>
      </c>
      <c r="BM72" s="6" t="str">
        <f t="shared" si="142"/>
        <v>Att</v>
      </c>
      <c r="BN72" s="6" t="str">
        <f t="shared" si="142"/>
        <v>Weak</v>
      </c>
      <c r="BO72" s="6" t="str">
        <f t="shared" si="142"/>
        <v>Weak</v>
      </c>
      <c r="BP72" s="6" t="str">
        <f t="shared" si="142"/>
        <v>Not</v>
      </c>
      <c r="BR72" s="38">
        <f t="shared" si="8"/>
        <v>4</v>
      </c>
      <c r="BS72" s="38">
        <f t="shared" si="9"/>
        <v>2</v>
      </c>
    </row>
    <row r="73" ht="15.75" customHeight="1">
      <c r="A73" s="45">
        <v>2.22210005101129E14</v>
      </c>
      <c r="B73" s="46" t="s">
        <v>120</v>
      </c>
      <c r="C73" s="10"/>
      <c r="D73" s="6">
        <v>2.0</v>
      </c>
      <c r="E73" s="6">
        <v>1.0</v>
      </c>
      <c r="F73" s="6" t="s">
        <v>55</v>
      </c>
      <c r="G73" s="61">
        <f t="shared" si="56"/>
        <v>3</v>
      </c>
      <c r="H73" s="10">
        <v>9.0</v>
      </c>
      <c r="I73" s="6">
        <v>10.0</v>
      </c>
      <c r="J73" s="10"/>
      <c r="K73" s="10"/>
      <c r="L73" s="59"/>
      <c r="M73" s="59"/>
      <c r="N73" s="59"/>
      <c r="O73" s="10"/>
      <c r="P73" s="10"/>
      <c r="Q73" s="10"/>
      <c r="R73" s="6">
        <f t="shared" si="10"/>
        <v>10</v>
      </c>
      <c r="S73" s="6">
        <v>0.0</v>
      </c>
      <c r="T73" s="6">
        <v>1.0</v>
      </c>
      <c r="U73" s="6"/>
      <c r="V73" s="6"/>
      <c r="W73" s="60"/>
      <c r="X73" s="60"/>
      <c r="Y73" s="60"/>
      <c r="Z73" s="60"/>
      <c r="AA73" s="6">
        <v>3.0</v>
      </c>
      <c r="AB73" s="6"/>
      <c r="AC73" s="6">
        <v>0.0</v>
      </c>
      <c r="AD73" s="6"/>
      <c r="AE73" s="60"/>
      <c r="AF73" s="60"/>
      <c r="AG73" s="60"/>
      <c r="AH73" s="60"/>
      <c r="AI73" s="6">
        <v>4.5</v>
      </c>
      <c r="AJ73" s="6">
        <v>0.0</v>
      </c>
      <c r="AK73" s="6"/>
      <c r="AL73" s="6"/>
      <c r="AM73" s="60">
        <v>2.5</v>
      </c>
      <c r="AN73" s="60">
        <v>1.0</v>
      </c>
      <c r="AO73" s="60"/>
      <c r="AP73" s="60"/>
      <c r="AQ73" s="6">
        <f t="shared" si="42"/>
        <v>12</v>
      </c>
      <c r="AR73" s="10">
        <f t="shared" si="72"/>
        <v>34</v>
      </c>
      <c r="AS73" s="52"/>
      <c r="AT73" s="53">
        <f t="shared" si="12"/>
        <v>0</v>
      </c>
      <c r="AU73" s="53">
        <f t="shared" si="13"/>
        <v>3</v>
      </c>
      <c r="AV73" s="53">
        <f t="shared" si="14"/>
        <v>10</v>
      </c>
      <c r="AW73" s="53">
        <f t="shared" si="15"/>
        <v>10</v>
      </c>
      <c r="AX73" s="53">
        <f t="shared" si="16"/>
        <v>11</v>
      </c>
      <c r="AY73" s="5"/>
      <c r="AZ73" s="12">
        <f t="shared" si="17"/>
        <v>0</v>
      </c>
      <c r="BA73" s="12">
        <f t="shared" si="18"/>
        <v>0.4999750012</v>
      </c>
      <c r="BB73" s="12">
        <f t="shared" si="19"/>
        <v>0.2380890024</v>
      </c>
      <c r="BC73" s="12">
        <f t="shared" si="20"/>
        <v>0.4054015705</v>
      </c>
      <c r="BD73" s="12">
        <f t="shared" si="21"/>
        <v>0.485291263</v>
      </c>
      <c r="BE73" s="34"/>
      <c r="BF73" s="6">
        <f t="shared" ref="BF73:BJ73" si="143">IF((AZ73)&gt;=50%, 2, (IF((AZ73)&lt;25%, 0, 1)))</f>
        <v>0</v>
      </c>
      <c r="BG73" s="6">
        <f t="shared" si="143"/>
        <v>1</v>
      </c>
      <c r="BH73" s="6">
        <f t="shared" si="143"/>
        <v>0</v>
      </c>
      <c r="BI73" s="6">
        <f t="shared" si="143"/>
        <v>1</v>
      </c>
      <c r="BJ73" s="6">
        <f t="shared" si="143"/>
        <v>1</v>
      </c>
      <c r="BK73" s="8"/>
      <c r="BL73" s="6" t="str">
        <f t="shared" ref="BL73:BP73" si="144">IF(BF73=2,"Att", (IF(BF73=0,"Not","Weak")))</f>
        <v>Not</v>
      </c>
      <c r="BM73" s="6" t="str">
        <f t="shared" si="144"/>
        <v>Weak</v>
      </c>
      <c r="BN73" s="6" t="str">
        <f t="shared" si="144"/>
        <v>Not</v>
      </c>
      <c r="BO73" s="6" t="str">
        <f t="shared" si="144"/>
        <v>Weak</v>
      </c>
      <c r="BP73" s="6" t="str">
        <f t="shared" si="144"/>
        <v>Weak</v>
      </c>
      <c r="BR73" s="38">
        <f t="shared" si="8"/>
        <v>2</v>
      </c>
      <c r="BS73" s="38">
        <f t="shared" si="9"/>
        <v>1</v>
      </c>
    </row>
    <row r="74" ht="15.75" customHeight="1">
      <c r="A74" s="45">
        <v>2.2221000510113E14</v>
      </c>
      <c r="B74" s="46" t="s">
        <v>121</v>
      </c>
      <c r="C74" s="10"/>
      <c r="D74" s="10">
        <v>2.0</v>
      </c>
      <c r="E74" s="10">
        <v>0.0</v>
      </c>
      <c r="F74" s="10">
        <v>8.0</v>
      </c>
      <c r="G74" s="61">
        <f t="shared" si="56"/>
        <v>10</v>
      </c>
      <c r="H74" s="10">
        <v>9.0</v>
      </c>
      <c r="I74" s="10">
        <v>0.0</v>
      </c>
      <c r="J74" s="10"/>
      <c r="K74" s="10"/>
      <c r="L74" s="59"/>
      <c r="M74" s="59"/>
      <c r="N74" s="59"/>
      <c r="O74" s="10"/>
      <c r="P74" s="10"/>
      <c r="Q74" s="10"/>
      <c r="R74" s="6">
        <f t="shared" si="10"/>
        <v>0</v>
      </c>
      <c r="S74" s="10">
        <v>0.0</v>
      </c>
      <c r="T74" s="10">
        <v>0.0</v>
      </c>
      <c r="U74" s="10"/>
      <c r="V74" s="10"/>
      <c r="W74" s="65">
        <v>0.0</v>
      </c>
      <c r="X74" s="65">
        <v>0.0</v>
      </c>
      <c r="Y74" s="65"/>
      <c r="Z74" s="65"/>
      <c r="AA74" s="10">
        <v>0.0</v>
      </c>
      <c r="AB74" s="10">
        <v>4.0</v>
      </c>
      <c r="AC74" s="10">
        <v>0.0</v>
      </c>
      <c r="AD74" s="10"/>
      <c r="AE74" s="65"/>
      <c r="AF74" s="65"/>
      <c r="AG74" s="65"/>
      <c r="AH74" s="65"/>
      <c r="AI74" s="10">
        <v>4.5</v>
      </c>
      <c r="AJ74" s="10">
        <v>1.0</v>
      </c>
      <c r="AK74" s="10"/>
      <c r="AL74" s="10"/>
      <c r="AM74" s="65"/>
      <c r="AN74" s="65"/>
      <c r="AO74" s="65"/>
      <c r="AP74" s="72"/>
      <c r="AQ74" s="6">
        <f t="shared" si="42"/>
        <v>9.5</v>
      </c>
      <c r="AR74" s="10">
        <f t="shared" si="72"/>
        <v>28.5</v>
      </c>
      <c r="AS74" s="52"/>
      <c r="AT74" s="53">
        <f t="shared" si="12"/>
        <v>4</v>
      </c>
      <c r="AU74" s="53">
        <f t="shared" si="13"/>
        <v>0</v>
      </c>
      <c r="AV74" s="53">
        <f t="shared" si="14"/>
        <v>15.5</v>
      </c>
      <c r="AW74" s="53">
        <f t="shared" si="15"/>
        <v>9</v>
      </c>
      <c r="AX74" s="53">
        <f t="shared" si="16"/>
        <v>0</v>
      </c>
      <c r="AY74" s="5"/>
      <c r="AZ74" s="12">
        <f t="shared" si="17"/>
        <v>0.8571000021</v>
      </c>
      <c r="BA74" s="12">
        <f t="shared" si="18"/>
        <v>0</v>
      </c>
      <c r="BB74" s="12">
        <f t="shared" si="19"/>
        <v>0.3690379538</v>
      </c>
      <c r="BC74" s="12">
        <f t="shared" si="20"/>
        <v>0.3648614135</v>
      </c>
      <c r="BD74" s="12">
        <f t="shared" si="21"/>
        <v>0</v>
      </c>
      <c r="BE74" s="34"/>
      <c r="BF74" s="6">
        <f t="shared" ref="BF74:BJ74" si="145">IF((AZ74)&gt;=50%, 2, (IF((AZ74)&lt;25%, 0, 1)))</f>
        <v>2</v>
      </c>
      <c r="BG74" s="6">
        <f t="shared" si="145"/>
        <v>0</v>
      </c>
      <c r="BH74" s="6">
        <f t="shared" si="145"/>
        <v>1</v>
      </c>
      <c r="BI74" s="6">
        <f t="shared" si="145"/>
        <v>1</v>
      </c>
      <c r="BJ74" s="6">
        <f t="shared" si="145"/>
        <v>0</v>
      </c>
      <c r="BK74" s="8"/>
      <c r="BL74" s="6" t="str">
        <f t="shared" ref="BL74:BP74" si="146">IF(BF74=2,"Att", (IF(BF74=0,"Not","Weak")))</f>
        <v>Att</v>
      </c>
      <c r="BM74" s="6" t="str">
        <f t="shared" si="146"/>
        <v>Not</v>
      </c>
      <c r="BN74" s="6" t="str">
        <f t="shared" si="146"/>
        <v>Weak</v>
      </c>
      <c r="BO74" s="6" t="str">
        <f t="shared" si="146"/>
        <v>Weak</v>
      </c>
      <c r="BP74" s="6" t="str">
        <f t="shared" si="146"/>
        <v>Not</v>
      </c>
      <c r="BR74" s="38">
        <f t="shared" si="8"/>
        <v>4</v>
      </c>
      <c r="BS74" s="38">
        <f t="shared" si="9"/>
        <v>0</v>
      </c>
    </row>
    <row r="75" ht="15.75" customHeight="1">
      <c r="A75" s="45">
        <v>2.22210005101131E14</v>
      </c>
      <c r="B75" s="46" t="s">
        <v>122</v>
      </c>
      <c r="C75" s="10"/>
      <c r="D75" s="10">
        <v>7.0</v>
      </c>
      <c r="E75" s="10">
        <v>4.0</v>
      </c>
      <c r="F75" s="10">
        <v>7.0</v>
      </c>
      <c r="G75" s="61">
        <f t="shared" si="56"/>
        <v>14</v>
      </c>
      <c r="H75" s="10">
        <v>9.0</v>
      </c>
      <c r="I75" s="10">
        <v>12.0</v>
      </c>
      <c r="J75" s="10"/>
      <c r="K75" s="10"/>
      <c r="L75" s="59"/>
      <c r="M75" s="59"/>
      <c r="N75" s="59"/>
      <c r="O75" s="10"/>
      <c r="P75" s="10"/>
      <c r="Q75" s="10"/>
      <c r="R75" s="6">
        <f t="shared" si="10"/>
        <v>12</v>
      </c>
      <c r="S75" s="10">
        <v>4.0</v>
      </c>
      <c r="T75" s="10">
        <v>3.0</v>
      </c>
      <c r="U75" s="10"/>
      <c r="V75" s="10"/>
      <c r="W75" s="65"/>
      <c r="X75" s="65"/>
      <c r="Y75" s="65"/>
      <c r="Z75" s="65"/>
      <c r="AA75" s="10"/>
      <c r="AB75" s="10">
        <v>4.0</v>
      </c>
      <c r="AC75" s="10">
        <v>2.5</v>
      </c>
      <c r="AD75" s="10"/>
      <c r="AE75" s="65"/>
      <c r="AF75" s="65"/>
      <c r="AG75" s="65"/>
      <c r="AH75" s="65"/>
      <c r="AI75" s="10">
        <v>5.0</v>
      </c>
      <c r="AJ75" s="10">
        <v>1.0</v>
      </c>
      <c r="AK75" s="10"/>
      <c r="AL75" s="10"/>
      <c r="AM75" s="65">
        <v>4.0</v>
      </c>
      <c r="AN75" s="65">
        <v>6.0</v>
      </c>
      <c r="AO75" s="65"/>
      <c r="AP75" s="72"/>
      <c r="AQ75" s="6">
        <f t="shared" si="42"/>
        <v>29.5</v>
      </c>
      <c r="AR75" s="10">
        <f t="shared" si="72"/>
        <v>64.5</v>
      </c>
      <c r="AS75" s="52"/>
      <c r="AT75" s="53">
        <f t="shared" si="12"/>
        <v>6.5</v>
      </c>
      <c r="AU75" s="53">
        <f t="shared" si="13"/>
        <v>4</v>
      </c>
      <c r="AV75" s="53">
        <f t="shared" si="14"/>
        <v>30</v>
      </c>
      <c r="AW75" s="53">
        <f t="shared" si="15"/>
        <v>13</v>
      </c>
      <c r="AX75" s="53">
        <f t="shared" si="16"/>
        <v>15</v>
      </c>
      <c r="AY75" s="5"/>
      <c r="AZ75" s="12">
        <f t="shared" si="17"/>
        <v>1</v>
      </c>
      <c r="BA75" s="12">
        <f t="shared" si="18"/>
        <v>0.666633335</v>
      </c>
      <c r="BB75" s="12">
        <f t="shared" si="19"/>
        <v>0.7142670073</v>
      </c>
      <c r="BC75" s="12">
        <f t="shared" si="20"/>
        <v>0.5270220417</v>
      </c>
      <c r="BD75" s="12">
        <f t="shared" si="21"/>
        <v>0.6617608132</v>
      </c>
      <c r="BE75" s="34"/>
      <c r="BF75" s="6">
        <f t="shared" ref="BF75:BJ75" si="147">IF((AZ75)&gt;=50%, 2, (IF((AZ75)&lt;25%, 0, 1)))</f>
        <v>2</v>
      </c>
      <c r="BG75" s="6">
        <f t="shared" si="147"/>
        <v>2</v>
      </c>
      <c r="BH75" s="6">
        <f t="shared" si="147"/>
        <v>2</v>
      </c>
      <c r="BI75" s="6">
        <f t="shared" si="147"/>
        <v>2</v>
      </c>
      <c r="BJ75" s="6">
        <f t="shared" si="147"/>
        <v>2</v>
      </c>
      <c r="BK75" s="8"/>
      <c r="BL75" s="6" t="str">
        <f t="shared" ref="BL75:BP75" si="148">IF(BF75=2,"Att", (IF(BF75=0,"Not","Weak")))</f>
        <v>Att</v>
      </c>
      <c r="BM75" s="6" t="str">
        <f t="shared" si="148"/>
        <v>Att</v>
      </c>
      <c r="BN75" s="6" t="str">
        <f t="shared" si="148"/>
        <v>Att</v>
      </c>
      <c r="BO75" s="6" t="str">
        <f t="shared" si="148"/>
        <v>Att</v>
      </c>
      <c r="BP75" s="6" t="str">
        <f t="shared" si="148"/>
        <v>Att</v>
      </c>
      <c r="BR75" s="38">
        <f t="shared" si="8"/>
        <v>8</v>
      </c>
      <c r="BS75" s="38">
        <f t="shared" si="9"/>
        <v>2</v>
      </c>
    </row>
    <row r="76" ht="15.75" customHeight="1">
      <c r="A76" s="45">
        <v>2.22210005101132E14</v>
      </c>
      <c r="B76" s="46" t="s">
        <v>123</v>
      </c>
      <c r="C76" s="10"/>
      <c r="D76" s="10">
        <v>7.0</v>
      </c>
      <c r="E76" s="10">
        <v>4.0</v>
      </c>
      <c r="F76" s="10">
        <v>8.0</v>
      </c>
      <c r="G76" s="61">
        <f t="shared" si="56"/>
        <v>15</v>
      </c>
      <c r="H76" s="10">
        <v>9.0</v>
      </c>
      <c r="I76" s="10">
        <v>1.0</v>
      </c>
      <c r="J76" s="10"/>
      <c r="K76" s="10"/>
      <c r="L76" s="59"/>
      <c r="M76" s="59"/>
      <c r="N76" s="59"/>
      <c r="O76" s="10"/>
      <c r="P76" s="10"/>
      <c r="Q76" s="10"/>
      <c r="R76" s="6">
        <f t="shared" si="10"/>
        <v>1</v>
      </c>
      <c r="S76" s="10"/>
      <c r="T76" s="10"/>
      <c r="U76" s="10"/>
      <c r="V76" s="10"/>
      <c r="W76" s="65"/>
      <c r="X76" s="65">
        <v>0.0</v>
      </c>
      <c r="Y76" s="65"/>
      <c r="Z76" s="65"/>
      <c r="AA76" s="10">
        <v>0.0</v>
      </c>
      <c r="AB76" s="10">
        <v>4.0</v>
      </c>
      <c r="AC76" s="10">
        <v>2.5</v>
      </c>
      <c r="AD76" s="10"/>
      <c r="AE76" s="65"/>
      <c r="AF76" s="65"/>
      <c r="AG76" s="65"/>
      <c r="AH76" s="65"/>
      <c r="AI76" s="10">
        <v>4.5</v>
      </c>
      <c r="AJ76" s="10">
        <v>0.0</v>
      </c>
      <c r="AK76" s="10"/>
      <c r="AL76" s="10"/>
      <c r="AM76" s="65"/>
      <c r="AN76" s="65">
        <v>1.0</v>
      </c>
      <c r="AO76" s="65"/>
      <c r="AP76" s="65"/>
      <c r="AQ76" s="6">
        <f t="shared" si="42"/>
        <v>12</v>
      </c>
      <c r="AR76" s="10">
        <f t="shared" si="72"/>
        <v>37</v>
      </c>
      <c r="AS76" s="52"/>
      <c r="AT76" s="53">
        <f t="shared" si="12"/>
        <v>6.5</v>
      </c>
      <c r="AU76" s="53">
        <f t="shared" si="13"/>
        <v>0</v>
      </c>
      <c r="AV76" s="53">
        <f t="shared" si="14"/>
        <v>20.5</v>
      </c>
      <c r="AW76" s="53">
        <f t="shared" si="15"/>
        <v>13</v>
      </c>
      <c r="AX76" s="53">
        <f t="shared" si="16"/>
        <v>1</v>
      </c>
      <c r="AY76" s="5"/>
      <c r="AZ76" s="12">
        <f t="shared" si="17"/>
        <v>1</v>
      </c>
      <c r="BA76" s="12">
        <f t="shared" si="18"/>
        <v>0</v>
      </c>
      <c r="BB76" s="12">
        <f t="shared" si="19"/>
        <v>0.488082455</v>
      </c>
      <c r="BC76" s="12">
        <f t="shared" si="20"/>
        <v>0.5270220417</v>
      </c>
      <c r="BD76" s="12">
        <f t="shared" si="21"/>
        <v>0.04411738754</v>
      </c>
      <c r="BE76" s="34"/>
      <c r="BF76" s="6">
        <f t="shared" ref="BF76:BJ76" si="149">IF((AZ76)&gt;=50%, 2, (IF((AZ76)&lt;25%, 0, 1)))</f>
        <v>2</v>
      </c>
      <c r="BG76" s="6">
        <f t="shared" si="149"/>
        <v>0</v>
      </c>
      <c r="BH76" s="6">
        <f t="shared" si="149"/>
        <v>1</v>
      </c>
      <c r="BI76" s="6">
        <f t="shared" si="149"/>
        <v>2</v>
      </c>
      <c r="BJ76" s="6">
        <f t="shared" si="149"/>
        <v>0</v>
      </c>
      <c r="BK76" s="8"/>
      <c r="BL76" s="6" t="str">
        <f t="shared" ref="BL76:BP76" si="150">IF(BF76=2,"Att", (IF(BF76=0,"Not","Weak")))</f>
        <v>Att</v>
      </c>
      <c r="BM76" s="6" t="str">
        <f t="shared" si="150"/>
        <v>Not</v>
      </c>
      <c r="BN76" s="6" t="str">
        <f t="shared" si="150"/>
        <v>Weak</v>
      </c>
      <c r="BO76" s="6" t="str">
        <f t="shared" si="150"/>
        <v>Att</v>
      </c>
      <c r="BP76" s="6" t="str">
        <f t="shared" si="150"/>
        <v>Not</v>
      </c>
      <c r="BR76" s="38">
        <f t="shared" si="8"/>
        <v>5</v>
      </c>
      <c r="BS76" s="38">
        <f t="shared" si="9"/>
        <v>0</v>
      </c>
    </row>
    <row r="77" ht="15.75" customHeight="1">
      <c r="A77" s="45">
        <v>2.22210005101133E14</v>
      </c>
      <c r="B77" s="46" t="s">
        <v>124</v>
      </c>
      <c r="C77" s="10"/>
      <c r="D77" s="10">
        <v>1.0</v>
      </c>
      <c r="E77" s="10">
        <v>4.0</v>
      </c>
      <c r="F77" s="10">
        <v>10.0</v>
      </c>
      <c r="G77" s="61">
        <f t="shared" si="56"/>
        <v>14</v>
      </c>
      <c r="H77" s="10">
        <v>9.0</v>
      </c>
      <c r="I77" s="10">
        <v>9.0</v>
      </c>
      <c r="J77" s="10"/>
      <c r="K77" s="10"/>
      <c r="L77" s="59"/>
      <c r="M77" s="59"/>
      <c r="N77" s="59"/>
      <c r="O77" s="10"/>
      <c r="P77" s="10"/>
      <c r="Q77" s="10"/>
      <c r="R77" s="6">
        <f t="shared" si="10"/>
        <v>9</v>
      </c>
      <c r="S77" s="9">
        <v>4.5</v>
      </c>
      <c r="T77" s="9">
        <v>1.5</v>
      </c>
      <c r="U77" s="9"/>
      <c r="V77" s="9"/>
      <c r="W77" s="72"/>
      <c r="X77" s="72"/>
      <c r="Y77" s="72"/>
      <c r="Z77" s="72"/>
      <c r="AA77" s="9">
        <v>0.0</v>
      </c>
      <c r="AB77" s="9">
        <v>4.0</v>
      </c>
      <c r="AC77" s="9">
        <v>2.0</v>
      </c>
      <c r="AD77" s="9"/>
      <c r="AE77" s="72"/>
      <c r="AF77" s="72"/>
      <c r="AG77" s="72"/>
      <c r="AH77" s="72"/>
      <c r="AI77" s="9">
        <v>7.0</v>
      </c>
      <c r="AJ77" s="9">
        <v>3.0</v>
      </c>
      <c r="AK77" s="9"/>
      <c r="AL77" s="9"/>
      <c r="AM77" s="72">
        <v>4.0</v>
      </c>
      <c r="AN77" s="72">
        <v>2.0</v>
      </c>
      <c r="AO77" s="72"/>
      <c r="AP77" s="72"/>
      <c r="AQ77" s="6">
        <f t="shared" si="42"/>
        <v>28</v>
      </c>
      <c r="AR77" s="10">
        <f t="shared" si="72"/>
        <v>60</v>
      </c>
      <c r="AS77" s="52"/>
      <c r="AT77" s="53">
        <f t="shared" si="12"/>
        <v>6</v>
      </c>
      <c r="AU77" s="53">
        <f t="shared" si="13"/>
        <v>4.5</v>
      </c>
      <c r="AV77" s="53">
        <f t="shared" si="14"/>
        <v>27</v>
      </c>
      <c r="AW77" s="53">
        <f t="shared" si="15"/>
        <v>13</v>
      </c>
      <c r="AX77" s="53">
        <f t="shared" si="16"/>
        <v>10.5</v>
      </c>
      <c r="AY77" s="5"/>
      <c r="AZ77" s="12">
        <f t="shared" si="17"/>
        <v>1</v>
      </c>
      <c r="BA77" s="12">
        <f t="shared" si="18"/>
        <v>0.7499625019</v>
      </c>
      <c r="BB77" s="12">
        <f t="shared" si="19"/>
        <v>0.6428403066</v>
      </c>
      <c r="BC77" s="12">
        <f t="shared" si="20"/>
        <v>0.5270220417</v>
      </c>
      <c r="BD77" s="12">
        <f t="shared" si="21"/>
        <v>0.4632325692</v>
      </c>
      <c r="BE77" s="34"/>
      <c r="BF77" s="6">
        <f t="shared" ref="BF77:BJ77" si="151">IF((AZ77)&gt;=50%, 2, (IF((AZ77)&lt;25%, 0, 1)))</f>
        <v>2</v>
      </c>
      <c r="BG77" s="6">
        <f t="shared" si="151"/>
        <v>2</v>
      </c>
      <c r="BH77" s="6">
        <f t="shared" si="151"/>
        <v>2</v>
      </c>
      <c r="BI77" s="6">
        <f t="shared" si="151"/>
        <v>2</v>
      </c>
      <c r="BJ77" s="6">
        <f t="shared" si="151"/>
        <v>1</v>
      </c>
      <c r="BK77" s="8"/>
      <c r="BL77" s="6" t="str">
        <f t="shared" ref="BL77:BP77" si="152">IF(BF77=2,"Att", (IF(BF77=0,"Not","Weak")))</f>
        <v>Att</v>
      </c>
      <c r="BM77" s="6" t="str">
        <f t="shared" si="152"/>
        <v>Att</v>
      </c>
      <c r="BN77" s="6" t="str">
        <f t="shared" si="152"/>
        <v>Att</v>
      </c>
      <c r="BO77" s="6" t="str">
        <f t="shared" si="152"/>
        <v>Att</v>
      </c>
      <c r="BP77" s="6" t="str">
        <f t="shared" si="152"/>
        <v>Weak</v>
      </c>
      <c r="BR77" s="38">
        <f t="shared" si="8"/>
        <v>7</v>
      </c>
      <c r="BS77" s="38">
        <f t="shared" si="9"/>
        <v>2</v>
      </c>
    </row>
    <row r="78" ht="15.75" customHeight="1">
      <c r="A78" s="45">
        <v>2.22210005101134E14</v>
      </c>
      <c r="B78" s="46" t="s">
        <v>125</v>
      </c>
      <c r="C78" s="10"/>
      <c r="D78" s="10">
        <v>2.0</v>
      </c>
      <c r="E78" s="10">
        <v>0.0</v>
      </c>
      <c r="F78" s="10">
        <v>7.0</v>
      </c>
      <c r="G78" s="61">
        <f t="shared" si="56"/>
        <v>9</v>
      </c>
      <c r="H78" s="10">
        <v>9.0</v>
      </c>
      <c r="I78" s="10">
        <v>4.0</v>
      </c>
      <c r="J78" s="10"/>
      <c r="K78" s="10"/>
      <c r="L78" s="59"/>
      <c r="M78" s="59"/>
      <c r="N78" s="59"/>
      <c r="O78" s="10"/>
      <c r="P78" s="10"/>
      <c r="Q78" s="10"/>
      <c r="R78" s="6">
        <f t="shared" si="10"/>
        <v>4</v>
      </c>
      <c r="S78" s="10">
        <v>6.0</v>
      </c>
      <c r="T78" s="10">
        <v>1.5</v>
      </c>
      <c r="U78" s="10"/>
      <c r="V78" s="10"/>
      <c r="W78" s="65"/>
      <c r="X78" s="65"/>
      <c r="Y78" s="65"/>
      <c r="Z78" s="65"/>
      <c r="AA78" s="7">
        <v>0.0</v>
      </c>
      <c r="AB78" s="10"/>
      <c r="AC78" s="10"/>
      <c r="AD78" s="10"/>
      <c r="AE78" s="65"/>
      <c r="AF78" s="65"/>
      <c r="AG78" s="65"/>
      <c r="AH78" s="65"/>
      <c r="AI78" s="10">
        <v>5.0</v>
      </c>
      <c r="AJ78" s="10"/>
      <c r="AK78" s="10"/>
      <c r="AL78" s="10"/>
      <c r="AM78" s="65">
        <v>2.5</v>
      </c>
      <c r="AN78" s="65"/>
      <c r="AO78" s="65"/>
      <c r="AP78" s="73"/>
      <c r="AQ78" s="6">
        <f t="shared" si="42"/>
        <v>15</v>
      </c>
      <c r="AR78" s="10">
        <f t="shared" si="72"/>
        <v>37</v>
      </c>
      <c r="AS78" s="52"/>
      <c r="AT78" s="53">
        <f t="shared" si="12"/>
        <v>0</v>
      </c>
      <c r="AU78" s="53">
        <f t="shared" si="13"/>
        <v>6</v>
      </c>
      <c r="AV78" s="53">
        <f t="shared" si="14"/>
        <v>16.5</v>
      </c>
      <c r="AW78" s="53">
        <f t="shared" si="15"/>
        <v>9</v>
      </c>
      <c r="AX78" s="53">
        <f t="shared" si="16"/>
        <v>5.5</v>
      </c>
      <c r="AY78" s="5"/>
      <c r="AZ78" s="12">
        <f t="shared" si="17"/>
        <v>0</v>
      </c>
      <c r="BA78" s="12">
        <f t="shared" si="18"/>
        <v>0.9999500025</v>
      </c>
      <c r="BB78" s="12">
        <f t="shared" si="19"/>
        <v>0.392846854</v>
      </c>
      <c r="BC78" s="12">
        <f t="shared" si="20"/>
        <v>0.3648614135</v>
      </c>
      <c r="BD78" s="12">
        <f t="shared" si="21"/>
        <v>0.2426456315</v>
      </c>
      <c r="BE78" s="34"/>
      <c r="BF78" s="6">
        <f t="shared" ref="BF78:BJ78" si="153">IF((AZ78)&gt;=50%, 2, (IF((AZ78)&lt;25%, 0, 1)))</f>
        <v>0</v>
      </c>
      <c r="BG78" s="6">
        <f t="shared" si="153"/>
        <v>2</v>
      </c>
      <c r="BH78" s="6">
        <f t="shared" si="153"/>
        <v>1</v>
      </c>
      <c r="BI78" s="6">
        <f t="shared" si="153"/>
        <v>1</v>
      </c>
      <c r="BJ78" s="6">
        <f t="shared" si="153"/>
        <v>0</v>
      </c>
      <c r="BK78" s="8"/>
      <c r="BL78" s="6" t="str">
        <f t="shared" ref="BL78:BP78" si="154">IF(BF78=2,"Att", (IF(BF78=0,"Not","Weak")))</f>
        <v>Not</v>
      </c>
      <c r="BM78" s="6" t="str">
        <f t="shared" si="154"/>
        <v>Att</v>
      </c>
      <c r="BN78" s="6" t="str">
        <f t="shared" si="154"/>
        <v>Weak</v>
      </c>
      <c r="BO78" s="6" t="str">
        <f t="shared" si="154"/>
        <v>Weak</v>
      </c>
      <c r="BP78" s="6" t="str">
        <f t="shared" si="154"/>
        <v>Not</v>
      </c>
      <c r="BR78" s="38">
        <f t="shared" si="8"/>
        <v>2</v>
      </c>
      <c r="BS78" s="38">
        <f t="shared" si="9"/>
        <v>2</v>
      </c>
    </row>
    <row r="79" ht="15.75" customHeight="1">
      <c r="A79" s="45">
        <v>2.22210005101135E14</v>
      </c>
      <c r="B79" s="46" t="s">
        <v>126</v>
      </c>
      <c r="C79" s="10"/>
      <c r="D79" s="10">
        <v>2.0</v>
      </c>
      <c r="E79" s="10">
        <v>0.0</v>
      </c>
      <c r="F79" s="10">
        <v>8.0</v>
      </c>
      <c r="G79" s="61">
        <f t="shared" si="56"/>
        <v>10</v>
      </c>
      <c r="H79" s="10">
        <v>9.0</v>
      </c>
      <c r="I79" s="10">
        <v>11.0</v>
      </c>
      <c r="J79" s="10"/>
      <c r="K79" s="10"/>
      <c r="L79" s="59"/>
      <c r="M79" s="59"/>
      <c r="N79" s="59"/>
      <c r="O79" s="10"/>
      <c r="P79" s="10"/>
      <c r="Q79" s="10"/>
      <c r="R79" s="6">
        <f t="shared" si="10"/>
        <v>11</v>
      </c>
      <c r="S79" s="10">
        <v>4.0</v>
      </c>
      <c r="T79" s="10">
        <v>2.0</v>
      </c>
      <c r="U79" s="10"/>
      <c r="V79" s="10"/>
      <c r="W79" s="65"/>
      <c r="X79" s="65"/>
      <c r="Y79" s="65"/>
      <c r="Z79" s="65"/>
      <c r="AA79" s="7">
        <v>3.0</v>
      </c>
      <c r="AB79" s="10">
        <v>3.5</v>
      </c>
      <c r="AC79" s="10">
        <v>0.0</v>
      </c>
      <c r="AD79" s="10"/>
      <c r="AE79" s="65"/>
      <c r="AF79" s="65"/>
      <c r="AG79" s="65"/>
      <c r="AH79" s="65"/>
      <c r="AI79" s="10">
        <v>3.5</v>
      </c>
      <c r="AJ79" s="10">
        <v>1.0</v>
      </c>
      <c r="AK79" s="10"/>
      <c r="AL79" s="10"/>
      <c r="AM79" s="65">
        <v>0.0</v>
      </c>
      <c r="AN79" s="65">
        <v>1.0</v>
      </c>
      <c r="AO79" s="65"/>
      <c r="AP79" s="73"/>
      <c r="AQ79" s="6">
        <f t="shared" si="42"/>
        <v>18</v>
      </c>
      <c r="AR79" s="10">
        <f t="shared" si="72"/>
        <v>48</v>
      </c>
      <c r="AS79" s="52"/>
      <c r="AT79" s="53">
        <f t="shared" si="12"/>
        <v>3.5</v>
      </c>
      <c r="AU79" s="53">
        <f t="shared" si="13"/>
        <v>7</v>
      </c>
      <c r="AV79" s="53">
        <f t="shared" si="14"/>
        <v>15.5</v>
      </c>
      <c r="AW79" s="53">
        <f t="shared" si="15"/>
        <v>9</v>
      </c>
      <c r="AX79" s="53">
        <f t="shared" si="16"/>
        <v>13</v>
      </c>
      <c r="AY79" s="5"/>
      <c r="AZ79" s="12">
        <f t="shared" si="17"/>
        <v>0.7499625019</v>
      </c>
      <c r="BA79" s="12">
        <f t="shared" si="18"/>
        <v>1</v>
      </c>
      <c r="BB79" s="12">
        <f t="shared" si="19"/>
        <v>0.3690379538</v>
      </c>
      <c r="BC79" s="12">
        <f t="shared" si="20"/>
        <v>0.3648614135</v>
      </c>
      <c r="BD79" s="12">
        <f t="shared" si="21"/>
        <v>0.5735260381</v>
      </c>
      <c r="BE79" s="34"/>
      <c r="BF79" s="6">
        <f t="shared" ref="BF79:BJ79" si="155">IF((AZ79)&gt;=50%, 2, (IF((AZ79)&lt;25%, 0, 1)))</f>
        <v>2</v>
      </c>
      <c r="BG79" s="6">
        <f t="shared" si="155"/>
        <v>2</v>
      </c>
      <c r="BH79" s="6">
        <f t="shared" si="155"/>
        <v>1</v>
      </c>
      <c r="BI79" s="6">
        <f t="shared" si="155"/>
        <v>1</v>
      </c>
      <c r="BJ79" s="6">
        <f t="shared" si="155"/>
        <v>2</v>
      </c>
      <c r="BK79" s="8"/>
      <c r="BL79" s="6" t="str">
        <f t="shared" ref="BL79:BP79" si="156">IF(BF79=2,"Att", (IF(BF79=0,"Not","Weak")))</f>
        <v>Att</v>
      </c>
      <c r="BM79" s="6" t="str">
        <f t="shared" si="156"/>
        <v>Att</v>
      </c>
      <c r="BN79" s="6" t="str">
        <f t="shared" si="156"/>
        <v>Weak</v>
      </c>
      <c r="BO79" s="6" t="str">
        <f t="shared" si="156"/>
        <v>Weak</v>
      </c>
      <c r="BP79" s="6" t="str">
        <f t="shared" si="156"/>
        <v>Att</v>
      </c>
      <c r="BR79" s="38">
        <f t="shared" si="8"/>
        <v>6</v>
      </c>
      <c r="BS79" s="38">
        <f t="shared" si="9"/>
        <v>2</v>
      </c>
    </row>
    <row r="80" ht="15.75" customHeight="1">
      <c r="A80" s="45">
        <v>2.22210005101136E14</v>
      </c>
      <c r="B80" s="46" t="s">
        <v>127</v>
      </c>
      <c r="C80" s="10"/>
      <c r="D80" s="10">
        <v>7.0</v>
      </c>
      <c r="E80" s="10">
        <v>0.0</v>
      </c>
      <c r="F80" s="10">
        <v>10.0</v>
      </c>
      <c r="G80" s="61">
        <f t="shared" si="56"/>
        <v>17</v>
      </c>
      <c r="H80" s="10">
        <v>9.0</v>
      </c>
      <c r="I80" s="10">
        <v>9.0</v>
      </c>
      <c r="J80" s="10"/>
      <c r="K80" s="10"/>
      <c r="L80" s="59"/>
      <c r="M80" s="59"/>
      <c r="N80" s="59"/>
      <c r="O80" s="10"/>
      <c r="P80" s="10"/>
      <c r="Q80" s="10"/>
      <c r="R80" s="6">
        <f t="shared" si="10"/>
        <v>9</v>
      </c>
      <c r="S80" s="10">
        <v>0.0</v>
      </c>
      <c r="T80" s="10">
        <v>2.0</v>
      </c>
      <c r="U80" s="10"/>
      <c r="V80" s="10"/>
      <c r="W80" s="65"/>
      <c r="X80" s="65"/>
      <c r="Y80" s="65"/>
      <c r="Z80" s="65"/>
      <c r="AA80" s="10">
        <v>3.0</v>
      </c>
      <c r="AB80" s="10">
        <v>3.0</v>
      </c>
      <c r="AC80" s="10">
        <v>0.0</v>
      </c>
      <c r="AD80" s="10"/>
      <c r="AE80" s="65"/>
      <c r="AF80" s="65"/>
      <c r="AG80" s="65"/>
      <c r="AH80" s="65"/>
      <c r="AI80" s="10">
        <v>5.5</v>
      </c>
      <c r="AJ80" s="10">
        <v>2.0</v>
      </c>
      <c r="AK80" s="10"/>
      <c r="AL80" s="10"/>
      <c r="AM80" s="65">
        <v>4.0</v>
      </c>
      <c r="AN80" s="65">
        <v>2.0</v>
      </c>
      <c r="AO80" s="65"/>
      <c r="AP80" s="73"/>
      <c r="AQ80" s="6">
        <f t="shared" si="42"/>
        <v>21.5</v>
      </c>
      <c r="AR80" s="10">
        <f t="shared" si="72"/>
        <v>56.5</v>
      </c>
      <c r="AS80" s="52"/>
      <c r="AT80" s="53">
        <f t="shared" si="12"/>
        <v>3</v>
      </c>
      <c r="AU80" s="53">
        <f t="shared" si="13"/>
        <v>3</v>
      </c>
      <c r="AV80" s="53">
        <f t="shared" si="14"/>
        <v>30.5</v>
      </c>
      <c r="AW80" s="53">
        <f t="shared" si="15"/>
        <v>9</v>
      </c>
      <c r="AX80" s="53">
        <f t="shared" si="16"/>
        <v>11</v>
      </c>
      <c r="AY80" s="5"/>
      <c r="AZ80" s="12">
        <f t="shared" si="17"/>
        <v>0.6428250016</v>
      </c>
      <c r="BA80" s="12">
        <f t="shared" si="18"/>
        <v>0.4999750012</v>
      </c>
      <c r="BB80" s="12">
        <f t="shared" si="19"/>
        <v>0.7261714574</v>
      </c>
      <c r="BC80" s="12">
        <f t="shared" si="20"/>
        <v>0.3648614135</v>
      </c>
      <c r="BD80" s="12">
        <f t="shared" si="21"/>
        <v>0.485291263</v>
      </c>
      <c r="BE80" s="34"/>
      <c r="BF80" s="6">
        <f t="shared" ref="BF80:BJ80" si="157">IF((AZ80)&gt;=50%, 2, (IF((AZ80)&lt;25%, 0, 1)))</f>
        <v>2</v>
      </c>
      <c r="BG80" s="6">
        <f t="shared" si="157"/>
        <v>1</v>
      </c>
      <c r="BH80" s="6">
        <f t="shared" si="157"/>
        <v>2</v>
      </c>
      <c r="BI80" s="6">
        <f t="shared" si="157"/>
        <v>1</v>
      </c>
      <c r="BJ80" s="6">
        <f t="shared" si="157"/>
        <v>1</v>
      </c>
      <c r="BK80" s="8"/>
      <c r="BL80" s="6" t="str">
        <f t="shared" ref="BL80:BP80" si="158">IF(BF80=2,"Att", (IF(BF80=0,"Not","Weak")))</f>
        <v>Att</v>
      </c>
      <c r="BM80" s="6" t="str">
        <f t="shared" si="158"/>
        <v>Weak</v>
      </c>
      <c r="BN80" s="6" t="str">
        <f t="shared" si="158"/>
        <v>Att</v>
      </c>
      <c r="BO80" s="6" t="str">
        <f t="shared" si="158"/>
        <v>Weak</v>
      </c>
      <c r="BP80" s="6" t="str">
        <f t="shared" si="158"/>
        <v>Weak</v>
      </c>
      <c r="BR80" s="38">
        <f t="shared" si="8"/>
        <v>6</v>
      </c>
      <c r="BS80" s="38">
        <f t="shared" si="9"/>
        <v>1</v>
      </c>
    </row>
    <row r="81" ht="15.75" customHeight="1">
      <c r="A81" s="45">
        <v>2.22210005101137E14</v>
      </c>
      <c r="B81" s="46" t="s">
        <v>128</v>
      </c>
      <c r="C81" s="10"/>
      <c r="D81" s="10">
        <v>0.0</v>
      </c>
      <c r="E81" s="10">
        <v>0.0</v>
      </c>
      <c r="F81" s="10">
        <v>7.0</v>
      </c>
      <c r="G81" s="61">
        <f t="shared" si="56"/>
        <v>7</v>
      </c>
      <c r="H81" s="10">
        <v>9.0</v>
      </c>
      <c r="I81" s="10">
        <v>7.0</v>
      </c>
      <c r="J81" s="10"/>
      <c r="K81" s="10"/>
      <c r="L81" s="59"/>
      <c r="M81" s="59"/>
      <c r="N81" s="59"/>
      <c r="O81" s="10"/>
      <c r="P81" s="10"/>
      <c r="Q81" s="10"/>
      <c r="R81" s="6">
        <f t="shared" si="10"/>
        <v>7</v>
      </c>
      <c r="S81" s="10">
        <v>4.0</v>
      </c>
      <c r="T81" s="10">
        <v>1.5</v>
      </c>
      <c r="U81" s="10"/>
      <c r="V81" s="10"/>
      <c r="W81" s="65"/>
      <c r="X81" s="65"/>
      <c r="Y81" s="65"/>
      <c r="Z81" s="65"/>
      <c r="AA81" s="10">
        <v>0.0</v>
      </c>
      <c r="AB81" s="10">
        <v>4.0</v>
      </c>
      <c r="AC81" s="10">
        <v>2.0</v>
      </c>
      <c r="AD81" s="10"/>
      <c r="AE81" s="65"/>
      <c r="AF81" s="65"/>
      <c r="AG81" s="65"/>
      <c r="AH81" s="65"/>
      <c r="AI81" s="10">
        <v>3.5</v>
      </c>
      <c r="AJ81" s="10">
        <v>3.0</v>
      </c>
      <c r="AK81" s="10"/>
      <c r="AL81" s="10"/>
      <c r="AM81" s="65">
        <v>4.0</v>
      </c>
      <c r="AN81" s="65">
        <v>1.0</v>
      </c>
      <c r="AO81" s="65"/>
      <c r="AP81" s="73"/>
      <c r="AQ81" s="6">
        <f t="shared" si="42"/>
        <v>23</v>
      </c>
      <c r="AR81" s="10">
        <f t="shared" si="72"/>
        <v>46</v>
      </c>
      <c r="AS81" s="52"/>
      <c r="AT81" s="53">
        <f t="shared" si="12"/>
        <v>6</v>
      </c>
      <c r="AU81" s="53">
        <f t="shared" si="13"/>
        <v>4</v>
      </c>
      <c r="AV81" s="53">
        <f t="shared" si="14"/>
        <v>18.5</v>
      </c>
      <c r="AW81" s="53">
        <f t="shared" si="15"/>
        <v>9</v>
      </c>
      <c r="AX81" s="53">
        <f t="shared" si="16"/>
        <v>8.5</v>
      </c>
      <c r="AY81" s="5"/>
      <c r="AZ81" s="12">
        <f t="shared" si="17"/>
        <v>1</v>
      </c>
      <c r="BA81" s="12">
        <f t="shared" si="18"/>
        <v>0.666633335</v>
      </c>
      <c r="BB81" s="12">
        <f t="shared" si="19"/>
        <v>0.4404646545</v>
      </c>
      <c r="BC81" s="12">
        <f t="shared" si="20"/>
        <v>0.3648614135</v>
      </c>
      <c r="BD81" s="12">
        <f t="shared" si="21"/>
        <v>0.3749977941</v>
      </c>
      <c r="BE81" s="34"/>
      <c r="BF81" s="6">
        <f t="shared" ref="BF81:BJ81" si="159">IF((AZ81)&gt;=50%, 2, (IF((AZ81)&lt;25%, 0, 1)))</f>
        <v>2</v>
      </c>
      <c r="BG81" s="6">
        <f t="shared" si="159"/>
        <v>2</v>
      </c>
      <c r="BH81" s="6">
        <f t="shared" si="159"/>
        <v>1</v>
      </c>
      <c r="BI81" s="6">
        <f t="shared" si="159"/>
        <v>1</v>
      </c>
      <c r="BJ81" s="6">
        <f t="shared" si="159"/>
        <v>1</v>
      </c>
      <c r="BK81" s="8"/>
      <c r="BL81" s="6" t="str">
        <f t="shared" ref="BL81:BP81" si="160">IF(BF81=2,"Att", (IF(BF81=0,"Not","Weak")))</f>
        <v>Att</v>
      </c>
      <c r="BM81" s="6" t="str">
        <f t="shared" si="160"/>
        <v>Att</v>
      </c>
      <c r="BN81" s="6" t="str">
        <f t="shared" si="160"/>
        <v>Weak</v>
      </c>
      <c r="BO81" s="6" t="str">
        <f t="shared" si="160"/>
        <v>Weak</v>
      </c>
      <c r="BP81" s="6" t="str">
        <f t="shared" si="160"/>
        <v>Weak</v>
      </c>
      <c r="BR81" s="38">
        <f t="shared" si="8"/>
        <v>5</v>
      </c>
      <c r="BS81" s="38">
        <f t="shared" si="9"/>
        <v>2</v>
      </c>
    </row>
    <row r="82" ht="15.75" customHeight="1">
      <c r="A82" s="45">
        <v>2.22210005101138E14</v>
      </c>
      <c r="B82" s="46" t="s">
        <v>129</v>
      </c>
      <c r="C82" s="10"/>
      <c r="D82" s="10">
        <v>6.0</v>
      </c>
      <c r="E82" s="10">
        <v>0.0</v>
      </c>
      <c r="F82" s="10" t="s">
        <v>55</v>
      </c>
      <c r="G82" s="61">
        <f t="shared" si="56"/>
        <v>6</v>
      </c>
      <c r="H82" s="10">
        <v>9.0</v>
      </c>
      <c r="I82" s="10">
        <v>13.0</v>
      </c>
      <c r="J82" s="10"/>
      <c r="K82" s="10"/>
      <c r="L82" s="59"/>
      <c r="M82" s="59"/>
      <c r="N82" s="59"/>
      <c r="O82" s="10"/>
      <c r="P82" s="10"/>
      <c r="Q82" s="10"/>
      <c r="R82" s="6">
        <f t="shared" si="10"/>
        <v>13</v>
      </c>
      <c r="S82" s="10">
        <v>0.0</v>
      </c>
      <c r="T82" s="10">
        <v>1.5</v>
      </c>
      <c r="U82" s="10"/>
      <c r="V82" s="10"/>
      <c r="W82" s="65"/>
      <c r="X82" s="65"/>
      <c r="Y82" s="65"/>
      <c r="Z82" s="65"/>
      <c r="AA82" s="10">
        <v>3.0</v>
      </c>
      <c r="AB82" s="10">
        <v>0.0</v>
      </c>
      <c r="AC82" s="10">
        <v>0.0</v>
      </c>
      <c r="AD82" s="10"/>
      <c r="AE82" s="65"/>
      <c r="AF82" s="65"/>
      <c r="AG82" s="65"/>
      <c r="AH82" s="65"/>
      <c r="AI82" s="10">
        <v>4.5</v>
      </c>
      <c r="AJ82" s="10">
        <v>0.0</v>
      </c>
      <c r="AK82" s="10"/>
      <c r="AL82" s="10"/>
      <c r="AM82" s="65">
        <v>0.0</v>
      </c>
      <c r="AN82" s="65">
        <v>2.0</v>
      </c>
      <c r="AO82" s="65"/>
      <c r="AP82" s="73"/>
      <c r="AQ82" s="6">
        <f t="shared" si="42"/>
        <v>11</v>
      </c>
      <c r="AR82" s="10">
        <f t="shared" si="72"/>
        <v>39</v>
      </c>
      <c r="AS82" s="52"/>
      <c r="AT82" s="53">
        <f t="shared" si="12"/>
        <v>0</v>
      </c>
      <c r="AU82" s="53">
        <f t="shared" si="13"/>
        <v>3</v>
      </c>
      <c r="AV82" s="53">
        <f t="shared" si="14"/>
        <v>12.5</v>
      </c>
      <c r="AW82" s="53">
        <f t="shared" si="15"/>
        <v>9</v>
      </c>
      <c r="AX82" s="53">
        <f t="shared" si="16"/>
        <v>14.5</v>
      </c>
      <c r="AY82" s="5"/>
      <c r="AZ82" s="12">
        <f t="shared" si="17"/>
        <v>0</v>
      </c>
      <c r="BA82" s="12">
        <f t="shared" si="18"/>
        <v>0.4999750012</v>
      </c>
      <c r="BB82" s="12">
        <f t="shared" si="19"/>
        <v>0.297611253</v>
      </c>
      <c r="BC82" s="12">
        <f t="shared" si="20"/>
        <v>0.3648614135</v>
      </c>
      <c r="BD82" s="12">
        <f t="shared" si="21"/>
        <v>0.6397021194</v>
      </c>
      <c r="BE82" s="34"/>
      <c r="BF82" s="6">
        <f t="shared" ref="BF82:BJ82" si="161">IF((AZ82)&gt;=50%, 2, (IF((AZ82)&lt;25%, 0, 1)))</f>
        <v>0</v>
      </c>
      <c r="BG82" s="6">
        <f t="shared" si="161"/>
        <v>1</v>
      </c>
      <c r="BH82" s="6">
        <f t="shared" si="161"/>
        <v>1</v>
      </c>
      <c r="BI82" s="6">
        <f t="shared" si="161"/>
        <v>1</v>
      </c>
      <c r="BJ82" s="6">
        <f t="shared" si="161"/>
        <v>2</v>
      </c>
      <c r="BK82" s="8"/>
      <c r="BL82" s="6" t="str">
        <f t="shared" ref="BL82:BP82" si="162">IF(BF82=2,"Att", (IF(BF82=0,"Not","Weak")))</f>
        <v>Not</v>
      </c>
      <c r="BM82" s="6" t="str">
        <f t="shared" si="162"/>
        <v>Weak</v>
      </c>
      <c r="BN82" s="6" t="str">
        <f t="shared" si="162"/>
        <v>Weak</v>
      </c>
      <c r="BO82" s="6" t="str">
        <f t="shared" si="162"/>
        <v>Weak</v>
      </c>
      <c r="BP82" s="6" t="str">
        <f t="shared" si="162"/>
        <v>Att</v>
      </c>
      <c r="BR82" s="38">
        <f t="shared" si="8"/>
        <v>4</v>
      </c>
      <c r="BS82" s="38">
        <f t="shared" si="9"/>
        <v>1</v>
      </c>
    </row>
    <row r="83" ht="15.75" customHeight="1">
      <c r="A83" s="45">
        <v>2.22210005101139E14</v>
      </c>
      <c r="B83" s="46" t="s">
        <v>130</v>
      </c>
      <c r="C83" s="10"/>
      <c r="D83" s="10">
        <v>7.0</v>
      </c>
      <c r="E83" s="10">
        <v>2.0</v>
      </c>
      <c r="F83" s="10">
        <v>8.0</v>
      </c>
      <c r="G83" s="61">
        <f t="shared" si="56"/>
        <v>15</v>
      </c>
      <c r="H83" s="10">
        <v>9.0</v>
      </c>
      <c r="I83" s="10">
        <v>11.5</v>
      </c>
      <c r="J83" s="10"/>
      <c r="K83" s="10"/>
      <c r="L83" s="59"/>
      <c r="M83" s="59"/>
      <c r="N83" s="59"/>
      <c r="O83" s="10"/>
      <c r="P83" s="10"/>
      <c r="Q83" s="10"/>
      <c r="R83" s="6">
        <f t="shared" si="10"/>
        <v>11.5</v>
      </c>
      <c r="S83" s="10">
        <v>0.0</v>
      </c>
      <c r="T83" s="10">
        <v>1.5</v>
      </c>
      <c r="U83" s="10"/>
      <c r="V83" s="10"/>
      <c r="W83" s="65"/>
      <c r="X83" s="65"/>
      <c r="Y83" s="10"/>
      <c r="Z83" s="10"/>
      <c r="AA83" s="10">
        <v>0.0</v>
      </c>
      <c r="AB83" s="61">
        <v>4.0</v>
      </c>
      <c r="AC83" s="10">
        <v>2.0</v>
      </c>
      <c r="AD83" s="10"/>
      <c r="AE83" s="10"/>
      <c r="AF83" s="10"/>
      <c r="AG83" s="59"/>
      <c r="AH83" s="59"/>
      <c r="AI83" s="59">
        <v>7.0</v>
      </c>
      <c r="AJ83" s="10">
        <v>3.0</v>
      </c>
      <c r="AK83" s="10"/>
      <c r="AL83" s="10"/>
      <c r="AM83" s="6">
        <v>4.0</v>
      </c>
      <c r="AN83" s="10">
        <v>2.0</v>
      </c>
      <c r="AO83" s="10"/>
      <c r="AP83" s="10"/>
      <c r="AQ83" s="6">
        <f t="shared" si="42"/>
        <v>23.5</v>
      </c>
      <c r="AR83" s="10">
        <f t="shared" si="72"/>
        <v>59</v>
      </c>
      <c r="AS83" s="52"/>
      <c r="AT83" s="53">
        <f t="shared" si="12"/>
        <v>6</v>
      </c>
      <c r="AU83" s="53">
        <f t="shared" si="13"/>
        <v>0</v>
      </c>
      <c r="AV83" s="53">
        <f t="shared" si="14"/>
        <v>31</v>
      </c>
      <c r="AW83" s="53">
        <f t="shared" si="15"/>
        <v>11</v>
      </c>
      <c r="AX83" s="53">
        <f t="shared" si="16"/>
        <v>13</v>
      </c>
      <c r="AY83" s="5"/>
      <c r="AZ83" s="12">
        <f t="shared" si="17"/>
        <v>1</v>
      </c>
      <c r="BA83" s="12">
        <f t="shared" si="18"/>
        <v>0</v>
      </c>
      <c r="BB83" s="12">
        <f t="shared" si="19"/>
        <v>0.7380759075</v>
      </c>
      <c r="BC83" s="12">
        <f t="shared" si="20"/>
        <v>0.4459417276</v>
      </c>
      <c r="BD83" s="12">
        <f t="shared" si="21"/>
        <v>0.5735260381</v>
      </c>
      <c r="BE83" s="34"/>
      <c r="BF83" s="6">
        <f t="shared" ref="BF83:BJ83" si="163">IF((AZ83)&gt;=50%, 2, (IF((AZ83)&lt;25%, 0, 1)))</f>
        <v>2</v>
      </c>
      <c r="BG83" s="6">
        <f t="shared" si="163"/>
        <v>0</v>
      </c>
      <c r="BH83" s="6">
        <f t="shared" si="163"/>
        <v>2</v>
      </c>
      <c r="BI83" s="6">
        <f t="shared" si="163"/>
        <v>1</v>
      </c>
      <c r="BJ83" s="6">
        <f t="shared" si="163"/>
        <v>2</v>
      </c>
      <c r="BK83" s="8"/>
      <c r="BL83" s="6" t="str">
        <f t="shared" ref="BL83:BP83" si="164">IF(BF83=2,"Att", (IF(BF83=0,"Not","Weak")))</f>
        <v>Att</v>
      </c>
      <c r="BM83" s="6" t="str">
        <f t="shared" si="164"/>
        <v>Not</v>
      </c>
      <c r="BN83" s="6" t="str">
        <f t="shared" si="164"/>
        <v>Att</v>
      </c>
      <c r="BO83" s="6" t="str">
        <f t="shared" si="164"/>
        <v>Weak</v>
      </c>
      <c r="BP83" s="6" t="str">
        <f t="shared" si="164"/>
        <v>Att</v>
      </c>
      <c r="BR83" s="38">
        <f t="shared" si="8"/>
        <v>7</v>
      </c>
      <c r="BS83" s="38">
        <f t="shared" si="9"/>
        <v>0</v>
      </c>
    </row>
    <row r="84" ht="15.75" customHeight="1">
      <c r="A84" s="74"/>
      <c r="B84" s="75"/>
      <c r="C84" s="52"/>
      <c r="D84" s="52"/>
      <c r="E84" s="52"/>
      <c r="F84" s="52"/>
      <c r="G84" s="76"/>
      <c r="H84" s="52"/>
      <c r="I84" s="52"/>
      <c r="J84" s="52"/>
      <c r="K84" s="52"/>
      <c r="L84" s="77"/>
      <c r="M84" s="77"/>
      <c r="N84" s="77"/>
      <c r="O84" s="52"/>
      <c r="P84" s="52"/>
      <c r="Q84" s="52"/>
      <c r="R84" s="8"/>
      <c r="S84" s="52"/>
      <c r="T84" s="52"/>
      <c r="U84" s="52"/>
      <c r="V84" s="52"/>
      <c r="W84" s="78"/>
      <c r="X84" s="78"/>
      <c r="Y84" s="78"/>
      <c r="Z84" s="78"/>
      <c r="AA84" s="52"/>
      <c r="AB84" s="52"/>
      <c r="AC84" s="52"/>
      <c r="AD84" s="52"/>
      <c r="AE84" s="78"/>
      <c r="AF84" s="78"/>
      <c r="AG84" s="78"/>
      <c r="AH84" s="78"/>
      <c r="AI84" s="52"/>
      <c r="AJ84" s="52"/>
      <c r="AK84" s="52"/>
      <c r="AL84" s="52"/>
      <c r="AM84" s="78"/>
      <c r="AN84" s="78"/>
      <c r="AO84" s="78"/>
      <c r="AP84" s="79"/>
      <c r="AQ84" s="8"/>
      <c r="AR84" s="52"/>
      <c r="AS84" s="52"/>
      <c r="AT84" s="80"/>
      <c r="AU84" s="80"/>
      <c r="AV84" s="80"/>
      <c r="AW84" s="80"/>
      <c r="AX84" s="80"/>
      <c r="AY84" s="5"/>
      <c r="AZ84" s="34"/>
      <c r="BA84" s="34"/>
      <c r="BB84" s="34"/>
      <c r="BC84" s="34"/>
      <c r="BD84" s="34"/>
      <c r="BE84" s="34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ht="15.75" customHeight="1">
      <c r="A85" s="74"/>
      <c r="B85" s="75"/>
      <c r="C85" s="52"/>
      <c r="D85" s="52"/>
      <c r="E85" s="52"/>
      <c r="F85" s="52"/>
      <c r="G85" s="76"/>
      <c r="H85" s="52"/>
      <c r="I85" s="52"/>
      <c r="J85" s="52"/>
      <c r="K85" s="52"/>
      <c r="L85" s="77"/>
      <c r="M85" s="77"/>
      <c r="N85" s="77"/>
      <c r="O85" s="52"/>
      <c r="P85" s="52"/>
      <c r="Q85" s="52"/>
      <c r="R85" s="8"/>
      <c r="S85" s="52"/>
      <c r="T85" s="52"/>
      <c r="U85" s="52"/>
      <c r="V85" s="52"/>
      <c r="W85" s="78"/>
      <c r="X85" s="78"/>
      <c r="Y85" s="78"/>
      <c r="Z85" s="78"/>
      <c r="AA85" s="52"/>
      <c r="AB85" s="52"/>
      <c r="AC85" s="52"/>
      <c r="AD85" s="52"/>
      <c r="AE85" s="78"/>
      <c r="AF85" s="78"/>
      <c r="AG85" s="78"/>
      <c r="AH85" s="78"/>
      <c r="AI85" s="52"/>
      <c r="AJ85" s="52"/>
      <c r="AK85" s="52"/>
      <c r="AL85" s="52"/>
      <c r="AM85" s="78"/>
      <c r="AN85" s="78"/>
      <c r="AO85" s="78"/>
      <c r="AP85" s="79"/>
      <c r="AQ85" s="8"/>
      <c r="AR85" s="52"/>
      <c r="AS85" s="52"/>
      <c r="AT85" s="80"/>
      <c r="AU85" s="80"/>
      <c r="AV85" s="80"/>
      <c r="AW85" s="80"/>
      <c r="AX85" s="80"/>
      <c r="AY85" s="5"/>
      <c r="AZ85" s="34"/>
      <c r="BA85" s="34"/>
      <c r="BB85" s="34"/>
      <c r="BC85" s="34"/>
      <c r="BD85" s="34"/>
      <c r="BE85" s="34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ht="15.75" customHeight="1"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ht="14.25" customHeight="1"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81" t="s">
        <v>131</v>
      </c>
      <c r="AR87" s="3"/>
      <c r="AS87" s="3"/>
      <c r="AT87" s="3"/>
      <c r="AU87" s="3"/>
      <c r="AV87" s="3"/>
      <c r="AW87" s="3"/>
      <c r="AX87" s="3"/>
      <c r="AY87" s="4"/>
      <c r="AZ87" s="6">
        <f t="shared" ref="AZ87:BD87" si="165">COUNT(AZ16:AZ83)</f>
        <v>68</v>
      </c>
      <c r="BA87" s="6">
        <f t="shared" si="165"/>
        <v>68</v>
      </c>
      <c r="BB87" s="6">
        <f t="shared" si="165"/>
        <v>68</v>
      </c>
      <c r="BC87" s="6">
        <f t="shared" si="165"/>
        <v>68</v>
      </c>
      <c r="BD87" s="6">
        <f t="shared" si="165"/>
        <v>68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ht="14.25" customHeight="1">
      <c r="D88" s="52"/>
      <c r="F88" s="52"/>
      <c r="G88" s="52"/>
      <c r="AQ88" s="81" t="s">
        <v>132</v>
      </c>
      <c r="AR88" s="3"/>
      <c r="AS88" s="3"/>
      <c r="AT88" s="3"/>
      <c r="AU88" s="3"/>
      <c r="AV88" s="3"/>
      <c r="AW88" s="3"/>
      <c r="AX88" s="3"/>
      <c r="AY88" s="4"/>
      <c r="AZ88" s="6">
        <f t="shared" ref="AZ88:BD88" si="166">COUNTIF(AZ16:AZ74,"&gt;=25%")</f>
        <v>32</v>
      </c>
      <c r="BA88" s="6">
        <f t="shared" si="166"/>
        <v>38</v>
      </c>
      <c r="BB88" s="6">
        <f t="shared" si="166"/>
        <v>42</v>
      </c>
      <c r="BC88" s="6">
        <f t="shared" si="166"/>
        <v>49</v>
      </c>
      <c r="BD88" s="6">
        <f t="shared" si="166"/>
        <v>26</v>
      </c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ht="15.75" customHeight="1">
      <c r="AQ89" s="81" t="s">
        <v>133</v>
      </c>
      <c r="AR89" s="3"/>
      <c r="AS89" s="3"/>
      <c r="AT89" s="3"/>
      <c r="AU89" s="3"/>
      <c r="AV89" s="3"/>
      <c r="AW89" s="3"/>
      <c r="AX89" s="3"/>
      <c r="AY89" s="4"/>
      <c r="AZ89" s="12">
        <f t="shared" ref="AZ89:BD89" si="167">AZ88/(AZ87)</f>
        <v>0.4705882353</v>
      </c>
      <c r="BA89" s="12">
        <f t="shared" si="167"/>
        <v>0.5588235294</v>
      </c>
      <c r="BB89" s="12">
        <f t="shared" si="167"/>
        <v>0.6176470588</v>
      </c>
      <c r="BC89" s="12">
        <f t="shared" si="167"/>
        <v>0.7205882353</v>
      </c>
      <c r="BD89" s="12">
        <f t="shared" si="167"/>
        <v>0.3823529412</v>
      </c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</row>
    <row r="90" ht="15.75" customHeight="1"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ht="15.75" customHeight="1"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ht="15.75" customHeight="1"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ht="15.75" customHeight="1"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ht="15.75" customHeight="1"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ht="15.75" customHeight="1"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ht="15.75" customHeight="1"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ht="15.75" customHeight="1"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ht="15.75" customHeight="1"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ht="15.75" customHeight="1"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ht="15.75" customHeight="1"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ht="15.75" customHeight="1"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ht="15.75" customHeight="1"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ht="15.75" customHeight="1"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ht="15.75" customHeight="1"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ht="15.75" customHeight="1"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ht="15.75" customHeight="1"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ht="15.75" customHeight="1"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ht="15.75" customHeight="1"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ht="15.75" customHeight="1"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ht="15.75" customHeight="1"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ht="15.75" customHeight="1"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ht="15.75" customHeight="1"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ht="15.75" customHeight="1"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ht="15.75" customHeight="1"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ht="15.75" customHeight="1"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ht="15.75" customHeight="1"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ht="15.75" customHeight="1"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ht="15.75" customHeight="1"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ht="15.75" customHeight="1"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ht="15.75" customHeight="1"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ht="15.75" customHeight="1"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ht="15.75" customHeight="1"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ht="15.75" customHeight="1"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ht="15.75" customHeight="1"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ht="15.75" customHeight="1"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ht="15.75" customHeight="1"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ht="15.75" customHeight="1"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ht="15.75" customHeight="1"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ht="15.75" customHeight="1"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ht="15.75" customHeight="1"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ht="15.75" customHeight="1"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ht="15.75" customHeight="1"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ht="15.75" customHeight="1"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ht="15.75" customHeight="1"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ht="15.75" customHeight="1"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ht="15.75" customHeight="1"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ht="15.75" customHeight="1"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ht="15.75" customHeight="1"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ht="15.75" customHeight="1"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ht="15.75" customHeight="1"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ht="15.75" customHeight="1"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ht="15.75" customHeight="1"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ht="15.75" customHeight="1"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ht="15.75" customHeight="1"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ht="15.75" customHeight="1"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ht="15.75" customHeight="1"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ht="15.75" customHeight="1"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ht="15.75" customHeight="1"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ht="15.75" customHeight="1"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ht="15.75" customHeight="1"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ht="15.75" customHeight="1"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ht="15.75" customHeight="1"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ht="15.75" customHeight="1"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ht="15.75" customHeight="1"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ht="15.75" customHeight="1"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ht="15.75" customHeight="1"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ht="15.75" customHeight="1"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ht="15.75" customHeight="1"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ht="15.75" customHeight="1"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ht="15.75" customHeight="1"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ht="15.75" customHeight="1"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ht="15.75" customHeight="1"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ht="15.75" customHeight="1"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ht="15.75" customHeight="1"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ht="15.75" customHeight="1"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ht="15.75" customHeight="1"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ht="15.75" customHeight="1"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ht="15.75" customHeight="1"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ht="15.75" customHeight="1"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ht="15.75" customHeight="1"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ht="15.75" customHeight="1"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ht="15.75" customHeight="1"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ht="15.75" customHeight="1"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ht="15.75" customHeight="1"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ht="15.75" customHeight="1"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ht="15.75" customHeight="1"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ht="15.75" customHeight="1"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ht="15.75" customHeight="1"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ht="15.75" customHeight="1"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ht="15.75" customHeight="1"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ht="15.75" customHeight="1"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ht="15.75" customHeight="1"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ht="15.75" customHeight="1"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ht="15.75" customHeight="1"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ht="15.75" customHeight="1"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ht="15.75" customHeight="1"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ht="15.75" customHeight="1"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ht="15.75" customHeight="1"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ht="15.75" customHeight="1"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ht="15.75" customHeight="1"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ht="15.75" customHeight="1"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ht="15.75" customHeight="1"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ht="15.75" customHeight="1"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ht="15.75" customHeight="1"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ht="15.75" customHeight="1"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ht="15.75" customHeight="1"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ht="15.75" customHeight="1"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ht="15.75" customHeight="1"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ht="15.75" customHeight="1"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ht="15.75" customHeight="1"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ht="15.75" customHeight="1"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ht="15.75" customHeight="1"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ht="15.75" customHeight="1"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ht="15.75" customHeight="1"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ht="15.75" customHeight="1"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ht="15.75" customHeight="1"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ht="15.75" customHeight="1"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ht="15.75" customHeight="1"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ht="15.75" customHeight="1"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ht="15.75" customHeight="1"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ht="15.75" customHeight="1"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ht="15.75" customHeight="1"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ht="15.75" customHeight="1"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ht="15.75" customHeight="1"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ht="15.75" customHeight="1"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ht="15.75" customHeight="1"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ht="15.75" customHeight="1"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ht="15.75" customHeight="1"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ht="15.75" customHeight="1"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ht="15.75" customHeight="1"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ht="15.75" customHeight="1"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ht="15.75" customHeight="1"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ht="15.75" customHeight="1"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ht="15.75" customHeight="1"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ht="15.75" customHeight="1"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ht="15.75" customHeight="1"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ht="15.75" customHeight="1"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ht="15.75" customHeight="1"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ht="15.75" customHeight="1"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ht="15.75" customHeight="1"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ht="15.75" customHeight="1"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ht="15.75" customHeight="1"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ht="15.75" customHeight="1"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ht="15.75" customHeight="1"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ht="15.75" customHeight="1"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ht="15.75" customHeight="1"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ht="15.75" customHeight="1"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ht="15.75" customHeight="1"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ht="15.75" customHeight="1"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ht="15.75" customHeight="1"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ht="15.75" customHeight="1"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ht="15.75" customHeight="1"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ht="15.75" customHeight="1"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ht="15.75" customHeight="1"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ht="15.75" customHeight="1"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ht="15.75" customHeight="1"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ht="15.75" customHeight="1"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ht="15.75" customHeight="1"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ht="15.75" customHeight="1"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ht="15.75" customHeight="1"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ht="15.75" customHeight="1"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ht="15.75" customHeight="1"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ht="15.75" customHeight="1"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ht="15.75" customHeight="1"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ht="15.75" customHeight="1"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ht="15.75" customHeight="1"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ht="15.75" customHeight="1"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ht="15.75" customHeight="1"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ht="15.75" customHeight="1"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ht="15.75" customHeight="1"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ht="15.75" customHeight="1"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ht="15.75" customHeight="1"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ht="15.75" customHeight="1"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ht="15.75" customHeight="1"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ht="15.75" customHeight="1"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ht="15.75" customHeight="1"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ht="15.75" customHeight="1"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ht="15.75" customHeight="1"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ht="15.75" customHeight="1"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ht="15.75" customHeight="1"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ht="15.75" customHeight="1"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ht="15.75" customHeight="1"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ht="15.75" customHeight="1"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ht="15.75" customHeight="1"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ht="15.75" customHeight="1"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ht="15.75" customHeight="1"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ht="15.75" customHeight="1"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ht="15.75" customHeight="1"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ht="15.75" customHeight="1"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ht="15.75" customHeight="1"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ht="15.75" customHeight="1"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ht="15.75" customHeight="1"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ht="15.75" customHeight="1"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ht="15.75" customHeight="1"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ht="15.75" customHeight="1"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ht="15.75" customHeight="1"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ht="15.75" customHeight="1"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ht="15.75" customHeight="1"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ht="15.75" customHeight="1"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ht="15.75" customHeight="1"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ht="15.75" customHeight="1"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ht="15.75" customHeight="1"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ht="15.75" customHeight="1"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ht="15.75" customHeight="1"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ht="15.75" customHeight="1"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ht="15.75" customHeight="1"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ht="15.75" customHeight="1"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ht="15.75" customHeight="1"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ht="15.75" customHeight="1"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ht="15.75" customHeight="1"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ht="15.75" customHeight="1"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ht="15.75" customHeight="1"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ht="15.75" customHeight="1"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ht="15.75" customHeight="1"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ht="15.75" customHeight="1"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ht="15.75" customHeight="1"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ht="15.75" customHeight="1"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ht="15.75" customHeight="1"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ht="15.75" customHeight="1"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ht="15.75" customHeight="1"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ht="15.75" customHeight="1"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ht="15.75" customHeight="1"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ht="15.75" customHeight="1"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ht="15.75" customHeight="1"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ht="15.75" customHeight="1"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ht="15.75" customHeight="1"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ht="15.75" customHeight="1"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ht="15.75" customHeight="1"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ht="15.75" customHeight="1"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ht="15.75" customHeight="1"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ht="15.75" customHeight="1"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ht="15.75" customHeight="1"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ht="15.75" customHeight="1"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ht="15.75" customHeight="1"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ht="15.75" customHeight="1"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ht="15.75" customHeight="1"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ht="15.75" customHeight="1"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ht="15.75" customHeight="1"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ht="15.75" customHeight="1"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ht="15.75" customHeight="1"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ht="15.75" customHeight="1"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ht="15.75" customHeight="1"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ht="15.75" customHeight="1"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ht="15.75" customHeight="1"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ht="15.75" customHeight="1"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ht="15.75" customHeight="1"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ht="15.75" customHeight="1"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ht="15.75" customHeight="1"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ht="15.75" customHeight="1"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ht="15.75" customHeight="1"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ht="15.75" customHeight="1"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ht="15.75" customHeight="1"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ht="15.75" customHeight="1"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ht="15.75" customHeight="1"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ht="15.75" customHeight="1"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ht="15.75" customHeight="1"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ht="15.75" customHeight="1"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ht="15.75" customHeight="1"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ht="15.75" customHeight="1"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ht="15.75" customHeight="1"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ht="15.75" customHeight="1"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ht="15.75" customHeight="1"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ht="15.75" customHeight="1"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ht="15.75" customHeight="1"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ht="15.75" customHeight="1"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ht="15.75" customHeight="1"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ht="15.75" customHeight="1"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ht="15.75" customHeight="1"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ht="15.75" customHeight="1"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ht="15.75" customHeight="1"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ht="15.75" customHeight="1"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ht="15.75" customHeight="1"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ht="15.75" customHeight="1"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ht="15.75" customHeight="1"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ht="15.75" customHeight="1"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ht="15.75" customHeight="1"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ht="15.75" customHeight="1"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ht="15.75" customHeight="1"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ht="15.75" customHeight="1"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ht="15.75" customHeight="1"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ht="15.75" customHeight="1"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ht="15.75" customHeight="1"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ht="15.75" customHeight="1"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ht="15.75" customHeight="1"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ht="15.75" customHeight="1"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ht="15.75" customHeight="1"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ht="15.75" customHeight="1"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ht="15.75" customHeight="1"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ht="15.75" customHeight="1"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ht="15.75" customHeight="1"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ht="15.75" customHeight="1"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ht="15.75" customHeight="1"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ht="15.75" customHeight="1"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ht="15.75" customHeight="1"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ht="15.75" customHeight="1"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ht="15.75" customHeight="1"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ht="15.75" customHeight="1"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ht="15.75" customHeight="1"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ht="15.75" customHeight="1"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ht="15.75" customHeight="1"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ht="15.75" customHeight="1"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ht="15.75" customHeight="1"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ht="15.75" customHeight="1"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ht="15.75" customHeight="1"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ht="15.75" customHeight="1"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ht="15.75" customHeight="1"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ht="15.75" customHeight="1"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ht="15.75" customHeight="1"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ht="15.75" customHeight="1"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ht="15.75" customHeight="1"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ht="15.75" customHeight="1"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ht="15.75" customHeight="1"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ht="15.75" customHeight="1"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ht="15.75" customHeight="1"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ht="15.75" customHeight="1"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ht="15.75" customHeight="1"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ht="15.75" customHeight="1"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ht="15.75" customHeight="1"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ht="15.75" customHeight="1"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ht="15.75" customHeight="1"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ht="15.75" customHeight="1"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ht="15.75" customHeight="1"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ht="15.75" customHeight="1"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ht="15.75" customHeight="1"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ht="15.75" customHeight="1"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ht="15.75" customHeight="1"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ht="15.75" customHeight="1"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ht="15.75" customHeight="1"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ht="15.75" customHeight="1"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ht="15.75" customHeight="1"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ht="15.75" customHeight="1"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ht="15.75" customHeight="1"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ht="15.75" customHeight="1"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ht="15.75" customHeight="1"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ht="15.75" customHeight="1"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ht="15.75" customHeight="1"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ht="15.75" customHeight="1"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ht="15.75" customHeight="1"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ht="15.75" customHeight="1"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ht="15.75" customHeight="1"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ht="15.75" customHeight="1"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ht="15.75" customHeight="1"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ht="15.75" customHeight="1"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ht="15.75" customHeight="1"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ht="15.75" customHeight="1"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ht="15.75" customHeight="1"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ht="15.75" customHeight="1"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ht="15.75" customHeight="1"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ht="15.75" customHeight="1"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ht="15.75" customHeight="1"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ht="15.75" customHeight="1"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ht="15.75" customHeight="1"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ht="15.75" customHeight="1"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ht="15.75" customHeight="1"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ht="15.75" customHeight="1"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ht="15.75" customHeight="1"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ht="15.75" customHeight="1"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ht="15.75" customHeight="1"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ht="15.75" customHeight="1"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ht="15.75" customHeight="1"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ht="15.75" customHeight="1"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ht="15.75" customHeight="1"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ht="15.75" customHeight="1"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ht="15.75" customHeight="1"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ht="15.75" customHeight="1"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ht="15.75" customHeight="1"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ht="15.75" customHeight="1"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ht="15.75" customHeight="1"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ht="15.75" customHeight="1"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ht="15.75" customHeight="1"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ht="15.75" customHeight="1"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ht="15.75" customHeight="1"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ht="15.75" customHeight="1"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ht="15.75" customHeight="1"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ht="15.75" customHeight="1"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ht="15.75" customHeight="1"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ht="15.75" customHeight="1"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ht="15.75" customHeight="1"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ht="15.75" customHeight="1"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ht="15.75" customHeight="1"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ht="15.75" customHeight="1"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ht="15.75" customHeight="1"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ht="15.75" customHeight="1"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ht="15.75" customHeight="1"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ht="15.75" customHeight="1"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ht="15.75" customHeight="1"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ht="15.75" customHeight="1"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ht="15.75" customHeight="1"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ht="15.75" customHeight="1"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ht="15.75" customHeight="1"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ht="15.75" customHeight="1"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ht="15.75" customHeight="1"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ht="15.75" customHeight="1"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ht="15.75" customHeight="1"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ht="15.75" customHeight="1"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ht="15.75" customHeight="1"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ht="15.75" customHeight="1"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ht="15.75" customHeight="1"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ht="15.75" customHeight="1"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ht="15.75" customHeight="1"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ht="15.75" customHeight="1"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ht="15.75" customHeight="1"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ht="15.75" customHeight="1"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ht="15.75" customHeight="1"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ht="15.75" customHeight="1"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ht="15.75" customHeight="1"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ht="15.75" customHeight="1"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ht="15.75" customHeight="1"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ht="15.75" customHeight="1"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ht="15.75" customHeight="1"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ht="15.75" customHeight="1"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ht="15.75" customHeight="1"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ht="15.75" customHeight="1"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ht="15.75" customHeight="1"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ht="15.75" customHeight="1"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ht="15.75" customHeight="1"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ht="15.75" customHeight="1"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ht="15.75" customHeight="1"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ht="15.75" customHeight="1"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ht="15.75" customHeight="1"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ht="15.75" customHeight="1"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ht="15.75" customHeight="1"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ht="15.75" customHeight="1"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ht="15.75" customHeight="1"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ht="15.75" customHeight="1"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ht="15.75" customHeight="1"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ht="15.75" customHeight="1"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ht="15.75" customHeight="1"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ht="15.75" customHeight="1"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ht="15.75" customHeight="1"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ht="15.75" customHeight="1"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ht="15.75" customHeight="1"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ht="15.75" customHeight="1"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ht="15.75" customHeight="1"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ht="15.75" customHeight="1"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ht="15.75" customHeight="1"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ht="15.75" customHeight="1"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ht="15.75" customHeight="1"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ht="15.75" customHeight="1"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ht="15.75" customHeight="1"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ht="15.75" customHeight="1"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ht="15.75" customHeight="1"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ht="15.75" customHeight="1"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ht="15.75" customHeight="1"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ht="15.75" customHeight="1"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ht="15.75" customHeight="1"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ht="15.75" customHeight="1"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ht="15.75" customHeight="1"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ht="15.75" customHeight="1"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ht="15.75" customHeight="1"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ht="15.75" customHeight="1"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ht="15.75" customHeight="1"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ht="15.75" customHeight="1"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ht="15.75" customHeight="1"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ht="15.75" customHeight="1"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ht="15.75" customHeight="1"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ht="15.75" customHeight="1"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ht="15.75" customHeight="1"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ht="15.75" customHeight="1"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ht="15.75" customHeight="1"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ht="15.75" customHeight="1"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ht="15.75" customHeight="1"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ht="15.75" customHeight="1"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ht="15.75" customHeight="1"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ht="15.75" customHeight="1"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ht="15.75" customHeight="1"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ht="15.75" customHeight="1"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ht="15.75" customHeight="1"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ht="15.75" customHeight="1"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ht="15.75" customHeight="1"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ht="15.75" customHeight="1"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ht="15.75" customHeight="1"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ht="15.75" customHeight="1"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ht="15.75" customHeight="1"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ht="15.75" customHeight="1"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ht="15.75" customHeight="1"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ht="15.75" customHeight="1"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ht="15.75" customHeight="1"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ht="15.75" customHeight="1"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ht="15.75" customHeight="1"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ht="15.75" customHeight="1"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ht="15.75" customHeight="1"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ht="15.75" customHeight="1"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ht="15.75" customHeight="1"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ht="15.75" customHeight="1"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ht="15.75" customHeight="1"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ht="15.75" customHeight="1"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ht="15.75" customHeight="1"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ht="15.75" customHeight="1"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ht="15.75" customHeight="1"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ht="15.75" customHeight="1"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ht="15.75" customHeight="1"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ht="15.75" customHeight="1"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ht="15.75" customHeight="1"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ht="15.75" customHeight="1"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ht="15.75" customHeight="1"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ht="15.75" customHeight="1"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ht="15.75" customHeight="1"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ht="15.75" customHeight="1"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ht="15.75" customHeight="1"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ht="15.75" customHeight="1"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ht="15.75" customHeight="1"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ht="15.75" customHeight="1"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ht="15.75" customHeight="1"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ht="15.75" customHeight="1"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ht="15.75" customHeight="1"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ht="15.75" customHeight="1"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ht="15.75" customHeight="1"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ht="15.75" customHeight="1"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ht="15.75" customHeight="1"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ht="15.75" customHeight="1"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ht="15.75" customHeight="1"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ht="15.75" customHeight="1"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ht="15.75" customHeight="1"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ht="15.75" customHeight="1"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ht="15.75" customHeight="1"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ht="15.75" customHeight="1"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ht="15.75" customHeight="1"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ht="15.75" customHeight="1"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ht="15.75" customHeight="1"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ht="15.75" customHeight="1"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ht="15.75" customHeight="1"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ht="15.75" customHeight="1"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ht="15.75" customHeight="1"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ht="15.75" customHeight="1"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ht="15.75" customHeight="1"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ht="15.75" customHeight="1"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ht="15.75" customHeight="1"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ht="15.75" customHeight="1"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ht="15.75" customHeight="1"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ht="15.75" customHeight="1"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ht="15.75" customHeight="1"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ht="15.75" customHeight="1"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ht="15.75" customHeight="1"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ht="15.75" customHeight="1"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ht="15.75" customHeight="1"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ht="15.75" customHeight="1"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ht="15.75" customHeight="1"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ht="15.75" customHeight="1"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ht="15.75" customHeight="1"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ht="15.75" customHeight="1"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ht="15.75" customHeight="1"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ht="15.75" customHeight="1"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ht="15.75" customHeight="1"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ht="15.75" customHeight="1"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ht="15.75" customHeight="1"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ht="15.75" customHeight="1"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ht="15.75" customHeight="1"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ht="15.75" customHeight="1"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ht="15.75" customHeight="1"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ht="15.75" customHeight="1"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ht="15.75" customHeight="1"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ht="15.75" customHeight="1"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ht="15.75" customHeight="1"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ht="15.75" customHeight="1"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ht="15.75" customHeight="1"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ht="15.75" customHeight="1"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ht="15.75" customHeight="1"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ht="15.75" customHeight="1"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ht="15.75" customHeight="1"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ht="15.75" customHeight="1"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ht="15.75" customHeight="1"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ht="15.75" customHeight="1"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ht="15.75" customHeight="1"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ht="15.75" customHeight="1"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ht="15.75" customHeight="1"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ht="15.75" customHeight="1"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ht="15.75" customHeight="1"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ht="15.75" customHeight="1"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ht="15.75" customHeight="1"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ht="15.75" customHeight="1"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ht="15.75" customHeight="1"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ht="15.75" customHeight="1"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ht="15.75" customHeight="1"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ht="15.75" customHeight="1"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ht="15.75" customHeight="1"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ht="15.75" customHeight="1"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ht="15.75" customHeight="1"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ht="15.75" customHeight="1"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ht="15.75" customHeight="1"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ht="15.75" customHeight="1"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ht="15.75" customHeight="1"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ht="15.75" customHeight="1"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ht="15.75" customHeight="1"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ht="15.75" customHeight="1"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ht="15.75" customHeight="1"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ht="15.75" customHeight="1"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ht="15.75" customHeight="1"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ht="15.75" customHeight="1"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ht="15.75" customHeight="1"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ht="15.75" customHeight="1"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ht="15.75" customHeight="1"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ht="15.75" customHeight="1"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ht="15.75" customHeight="1"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ht="15.75" customHeight="1"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ht="15.75" customHeight="1"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ht="15.75" customHeight="1"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ht="15.75" customHeight="1"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ht="15.75" customHeight="1"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ht="15.75" customHeight="1"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ht="15.75" customHeight="1"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ht="15.75" customHeight="1"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ht="15.75" customHeight="1"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ht="15.75" customHeight="1"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ht="15.75" customHeight="1"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ht="15.75" customHeight="1"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ht="15.75" customHeight="1"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ht="15.75" customHeight="1"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ht="15.75" customHeight="1"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ht="15.75" customHeight="1"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ht="15.75" customHeight="1"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ht="15.75" customHeight="1"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ht="15.75" customHeight="1"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ht="15.75" customHeight="1"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ht="15.75" customHeight="1"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ht="15.75" customHeight="1"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ht="15.75" customHeight="1"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ht="15.75" customHeight="1"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ht="15.75" customHeight="1"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ht="15.75" customHeight="1"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ht="15.75" customHeight="1"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ht="15.75" customHeight="1"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ht="15.75" customHeight="1"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ht="15.75" customHeight="1"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ht="15.75" customHeight="1"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ht="15.75" customHeight="1"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ht="15.75" customHeight="1"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ht="15.75" customHeight="1"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ht="15.75" customHeight="1"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ht="15.75" customHeight="1"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ht="15.75" customHeight="1"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ht="15.75" customHeight="1"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ht="15.75" customHeight="1"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ht="15.75" customHeight="1"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ht="15.75" customHeight="1"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ht="15.75" customHeight="1"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ht="15.75" customHeight="1"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ht="15.75" customHeight="1"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ht="15.75" customHeight="1"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ht="15.75" customHeight="1"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ht="15.75" customHeight="1"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ht="15.75" customHeight="1"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ht="15.75" customHeight="1"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ht="15.75" customHeight="1"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ht="15.75" customHeight="1"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ht="15.75" customHeight="1"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ht="15.75" customHeight="1"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ht="15.75" customHeight="1"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ht="15.75" customHeight="1"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ht="15.75" customHeight="1"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ht="15.75" customHeight="1"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ht="15.75" customHeight="1"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ht="15.75" customHeight="1"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ht="15.75" customHeight="1"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ht="15.75" customHeight="1"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ht="15.75" customHeight="1"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ht="15.75" customHeight="1"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ht="15.75" customHeight="1"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ht="15.75" customHeight="1"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ht="15.75" customHeight="1"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ht="15.75" customHeight="1"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ht="15.75" customHeight="1"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ht="15.75" customHeight="1"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ht="15.75" customHeight="1"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ht="15.75" customHeight="1"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ht="15.75" customHeight="1"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ht="15.75" customHeight="1"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ht="15.75" customHeight="1"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ht="15.75" customHeight="1"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ht="15.75" customHeight="1"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ht="15.75" customHeight="1"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ht="15.75" customHeight="1"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ht="15.75" customHeight="1"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ht="15.75" customHeight="1"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ht="15.75" customHeight="1"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ht="15.75" customHeight="1"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ht="15.75" customHeight="1"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ht="15.75" customHeight="1"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ht="15.75" customHeight="1"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ht="15.75" customHeight="1"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ht="15.75" customHeight="1"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ht="15.75" customHeight="1"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ht="15.75" customHeight="1"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ht="15.75" customHeight="1"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ht="15.75" customHeight="1"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ht="15.75" customHeight="1"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ht="15.75" customHeight="1"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ht="15.75" customHeight="1"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ht="15.75" customHeight="1"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ht="15.75" customHeight="1"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ht="15.75" customHeight="1"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ht="15.75" customHeight="1"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ht="15.75" customHeight="1"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ht="15.75" customHeight="1"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ht="15.75" customHeight="1"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ht="15.75" customHeight="1"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ht="15.75" customHeight="1"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ht="15.75" customHeight="1"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ht="15.75" customHeight="1"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ht="15.75" customHeight="1"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ht="15.75" customHeight="1"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ht="15.75" customHeight="1"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ht="15.75" customHeight="1"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ht="15.75" customHeight="1"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ht="15.75" customHeight="1"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ht="15.75" customHeight="1"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ht="15.75" customHeight="1"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ht="15.75" customHeight="1"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ht="15.75" customHeight="1"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ht="15.75" customHeight="1"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ht="15.75" customHeight="1"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ht="15.75" customHeight="1"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ht="15.75" customHeight="1"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ht="15.75" customHeight="1"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ht="15.75" customHeight="1"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ht="15.75" customHeight="1"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ht="15.75" customHeight="1"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ht="15.75" customHeight="1"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ht="15.75" customHeight="1"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ht="15.75" customHeight="1"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ht="15.75" customHeight="1"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ht="15.75" customHeight="1"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ht="15.75" customHeight="1"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ht="15.75" customHeight="1"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ht="15.75" customHeight="1"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ht="15.75" customHeight="1"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ht="15.75" customHeight="1"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ht="15.75" customHeight="1"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ht="15.75" customHeight="1"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ht="15.75" customHeight="1"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ht="15.75" customHeight="1"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ht="15.75" customHeight="1"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ht="15.75" customHeight="1"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ht="15.75" customHeight="1"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ht="15.75" customHeight="1"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ht="15.75" customHeight="1"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ht="15.75" customHeight="1"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ht="15.75" customHeight="1"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ht="15.75" customHeight="1"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ht="15.75" customHeight="1"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ht="15.75" customHeight="1"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ht="15.75" customHeight="1"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ht="15.75" customHeight="1"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ht="15.75" customHeight="1"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ht="15.75" customHeight="1"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ht="15.75" customHeight="1"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ht="15.75" customHeight="1"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ht="15.75" customHeight="1"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ht="15.75" customHeight="1"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ht="15.75" customHeight="1"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ht="15.75" customHeight="1"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ht="15.75" customHeight="1"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ht="15.75" customHeight="1"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ht="15.75" customHeight="1"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ht="15.75" customHeight="1"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ht="15.75" customHeight="1"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ht="15.75" customHeight="1"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ht="15.75" customHeight="1"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ht="15.75" customHeight="1"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ht="15.75" customHeight="1"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ht="15.75" customHeight="1"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ht="15.75" customHeight="1"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ht="15.75" customHeight="1"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ht="15.75" customHeight="1"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ht="15.75" customHeight="1"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ht="15.75" customHeight="1"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ht="15.75" customHeight="1"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ht="15.75" customHeight="1"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ht="15.75" customHeight="1"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ht="15.75" customHeight="1"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ht="15.75" customHeight="1"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ht="15.75" customHeight="1"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ht="15.75" customHeight="1"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ht="15.75" customHeight="1"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ht="15.75" customHeight="1"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ht="15.75" customHeight="1"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ht="15.75" customHeight="1"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ht="15.75" customHeight="1"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ht="15.75" customHeight="1"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ht="15.75" customHeight="1"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ht="15.75" customHeight="1"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ht="15.75" customHeight="1"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ht="15.75" customHeight="1"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ht="15.75" customHeight="1"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ht="15.75" customHeight="1"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ht="15.75" customHeight="1"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ht="15.75" customHeight="1"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ht="15.75" customHeight="1"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ht="15.75" customHeight="1"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ht="15.75" customHeight="1"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ht="15.75" customHeight="1"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ht="15.75" customHeight="1"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ht="15.75" customHeight="1"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ht="15.75" customHeight="1"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ht="15.75" customHeight="1"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ht="15.75" customHeight="1"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ht="15.75" customHeight="1"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ht="15.75" customHeight="1"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ht="15.75" customHeight="1"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ht="15.75" customHeight="1"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ht="15.75" customHeight="1"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ht="15.75" customHeight="1"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ht="15.75" customHeight="1"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ht="15.75" customHeight="1"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ht="15.75" customHeight="1"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ht="15.75" customHeight="1"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ht="15.75" customHeight="1"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ht="15.75" customHeight="1"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ht="15.75" customHeight="1"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ht="15.75" customHeight="1"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ht="15.75" customHeight="1"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ht="15.75" customHeight="1"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ht="15.75" customHeight="1"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ht="15.75" customHeight="1"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ht="15.75" customHeight="1"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ht="15.75" customHeight="1"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ht="15.75" customHeight="1"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ht="15.75" customHeight="1"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ht="15.75" customHeight="1"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ht="15.75" customHeight="1"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ht="15.75" customHeight="1"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ht="15.75" customHeight="1"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ht="15.75" customHeight="1"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ht="15.75" customHeight="1"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ht="15.75" customHeight="1"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ht="15.75" customHeight="1"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ht="15.75" customHeight="1"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ht="15.75" customHeight="1"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ht="15.75" customHeight="1"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ht="15.75" customHeight="1"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ht="15.75" customHeight="1"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ht="15.75" customHeight="1"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ht="15.75" customHeight="1"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ht="15.75" customHeight="1"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ht="15.75" customHeight="1"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ht="15.75" customHeight="1"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ht="15.75" customHeight="1"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ht="15.75" customHeight="1"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ht="15.75" customHeight="1"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ht="15.75" customHeight="1"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ht="15.75" customHeight="1"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ht="15.75" customHeight="1"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ht="15.75" customHeight="1"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ht="15.75" customHeight="1"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ht="15.75" customHeight="1"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ht="15.75" customHeight="1"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ht="15.75" customHeight="1"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ht="15.75" customHeight="1"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ht="15.75" customHeight="1"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ht="15.75" customHeight="1"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ht="15.75" customHeight="1"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ht="15.75" customHeight="1"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ht="15.75" customHeight="1"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ht="15.75" customHeight="1"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ht="15.75" customHeight="1"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ht="15.75" customHeight="1"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ht="15.75" customHeight="1"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ht="15.75" customHeight="1"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ht="15.75" customHeight="1"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ht="15.75" customHeight="1"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ht="15.75" customHeight="1"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ht="15.75" customHeight="1"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ht="15.75" customHeight="1"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ht="15.75" customHeight="1"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ht="15.75" customHeight="1"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ht="15.75" customHeight="1"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ht="15.75" customHeight="1"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ht="15.75" customHeight="1"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ht="15.75" customHeight="1"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ht="15.75" customHeight="1"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ht="15.75" customHeight="1"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ht="15.75" customHeight="1"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ht="15.75" customHeight="1"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ht="15.75" customHeight="1"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ht="15.75" customHeight="1"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ht="15.75" customHeight="1"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ht="15.75" customHeight="1"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ht="15.75" customHeight="1"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ht="15.75" customHeight="1"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ht="15.75" customHeight="1"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ht="15.75" customHeight="1"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ht="15.75" customHeight="1"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ht="15.75" customHeight="1"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ht="15.75" customHeight="1"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ht="15.75" customHeight="1"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ht="15.75" customHeight="1"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ht="15.75" customHeight="1"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ht="15.75" customHeight="1"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ht="15.75" customHeight="1"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ht="15.75" customHeight="1"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ht="15.75" customHeight="1"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ht="15.75" customHeight="1"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ht="15.75" customHeight="1"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ht="15.75" customHeight="1"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ht="15.75" customHeight="1"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ht="15.75" customHeight="1"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ht="15.75" customHeight="1"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ht="15.75" customHeight="1"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ht="15.75" customHeight="1"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ht="15.75" customHeight="1"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ht="15.75" customHeight="1"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ht="15.75" customHeight="1"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ht="15.75" customHeight="1"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ht="15.75" customHeight="1"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ht="15.75" customHeight="1"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ht="15.75" customHeight="1"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ht="15.75" customHeight="1"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ht="15.75" customHeight="1"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ht="15.75" customHeight="1"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ht="15.75" customHeight="1"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26">
    <mergeCell ref="AT11:AX12"/>
    <mergeCell ref="AZ11:BD12"/>
    <mergeCell ref="BF11:BJ12"/>
    <mergeCell ref="BL11:BP12"/>
    <mergeCell ref="I12:K12"/>
    <mergeCell ref="L12:N12"/>
    <mergeCell ref="D88:E88"/>
    <mergeCell ref="O12:Q12"/>
    <mergeCell ref="R12:R14"/>
    <mergeCell ref="S12:V12"/>
    <mergeCell ref="W12:Z12"/>
    <mergeCell ref="AA12:AD12"/>
    <mergeCell ref="AE12:AH12"/>
    <mergeCell ref="AI12:AL12"/>
    <mergeCell ref="AM12:AP12"/>
    <mergeCell ref="AQ87:AY87"/>
    <mergeCell ref="AQ88:AY88"/>
    <mergeCell ref="AQ89:AY89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1.0"/>
    <col customWidth="1" min="9" max="9" width="16.14"/>
  </cols>
  <sheetData>
    <row r="2">
      <c r="A2" s="82" t="s">
        <v>134</v>
      </c>
      <c r="B2" s="3"/>
      <c r="C2" s="3"/>
      <c r="D2" s="3"/>
      <c r="E2" s="3"/>
      <c r="F2" s="3"/>
      <c r="G2" s="3"/>
      <c r="H2" s="3"/>
      <c r="I2" s="4"/>
    </row>
    <row r="3">
      <c r="A3" s="17" t="s">
        <v>37</v>
      </c>
      <c r="B3" s="17" t="s">
        <v>38</v>
      </c>
      <c r="C3" s="83" t="s">
        <v>46</v>
      </c>
      <c r="D3" s="24"/>
      <c r="E3" s="24"/>
      <c r="F3" s="24"/>
      <c r="G3" s="25"/>
      <c r="H3" s="84" t="s">
        <v>135</v>
      </c>
      <c r="I3" s="25"/>
      <c r="J3" s="84" t="s">
        <v>136</v>
      </c>
      <c r="K3" s="25"/>
    </row>
    <row r="4">
      <c r="A4" s="27"/>
      <c r="B4" s="27"/>
      <c r="C4" s="30"/>
      <c r="D4" s="31"/>
      <c r="E4" s="31"/>
      <c r="F4" s="31"/>
      <c r="G4" s="32"/>
      <c r="H4" s="30"/>
      <c r="I4" s="32"/>
      <c r="J4" s="30"/>
      <c r="K4" s="32"/>
    </row>
    <row r="5">
      <c r="A5" s="27"/>
      <c r="B5" s="27"/>
      <c r="C5" s="85" t="s">
        <v>59</v>
      </c>
      <c r="D5" s="85" t="s">
        <v>60</v>
      </c>
      <c r="E5" s="85" t="s">
        <v>61</v>
      </c>
      <c r="F5" s="85" t="s">
        <v>35</v>
      </c>
      <c r="G5" s="85" t="s">
        <v>36</v>
      </c>
      <c r="H5" s="86" t="s">
        <v>14</v>
      </c>
      <c r="I5" s="86" t="s">
        <v>15</v>
      </c>
      <c r="J5" s="87" t="s">
        <v>14</v>
      </c>
      <c r="K5" s="88" t="s">
        <v>15</v>
      </c>
    </row>
    <row r="6">
      <c r="A6" s="37"/>
      <c r="B6" s="37"/>
      <c r="C6" s="86" t="s">
        <v>11</v>
      </c>
      <c r="D6" s="86" t="s">
        <v>11</v>
      </c>
      <c r="E6" s="86" t="s">
        <v>11</v>
      </c>
      <c r="F6" s="86" t="s">
        <v>11</v>
      </c>
      <c r="G6" s="86" t="s">
        <v>11</v>
      </c>
      <c r="H6" s="89"/>
      <c r="I6" s="89"/>
    </row>
    <row r="7">
      <c r="A7" s="45">
        <v>2.103910202124E12</v>
      </c>
      <c r="B7" s="46" t="s">
        <v>62</v>
      </c>
      <c r="C7" s="90">
        <v>0.0</v>
      </c>
      <c r="D7" s="90">
        <v>0.0</v>
      </c>
      <c r="E7" s="90">
        <v>0.15475785158007765</v>
      </c>
      <c r="F7" s="90">
        <v>0.0</v>
      </c>
      <c r="G7" s="90">
        <v>0.0</v>
      </c>
      <c r="H7" s="38">
        <v>0.0</v>
      </c>
      <c r="I7" s="38">
        <v>0.0</v>
      </c>
      <c r="J7" s="91" t="str">
        <f t="shared" ref="J7:J74" si="1">IF(H7&gt;4,"Att", (IF(H7&lt;2,"Not","Weak")))</f>
        <v>Not</v>
      </c>
      <c r="K7" s="91" t="str">
        <f t="shared" ref="K7:K74" si="2">IF(I7=2,"Att", (IF(I7=0,"Not","Weak")))</f>
        <v>Not</v>
      </c>
    </row>
    <row r="8">
      <c r="A8" s="45">
        <v>2.104010202226E12</v>
      </c>
      <c r="B8" s="46" t="s">
        <v>64</v>
      </c>
      <c r="C8" s="90">
        <v>0.0</v>
      </c>
      <c r="D8" s="90">
        <v>0.0</v>
      </c>
      <c r="E8" s="90">
        <v>0.0</v>
      </c>
      <c r="F8" s="90">
        <v>0.0</v>
      </c>
      <c r="G8" s="90">
        <v>0.0</v>
      </c>
      <c r="H8" s="38">
        <v>0.0</v>
      </c>
      <c r="I8" s="38">
        <v>0.0</v>
      </c>
      <c r="J8" s="91" t="str">
        <f t="shared" si="1"/>
        <v>Not</v>
      </c>
      <c r="K8" s="91" t="str">
        <f t="shared" si="2"/>
        <v>Not</v>
      </c>
    </row>
    <row r="9">
      <c r="A9" s="45">
        <v>2.104010202229E12</v>
      </c>
      <c r="B9" s="46" t="s">
        <v>65</v>
      </c>
      <c r="C9" s="90">
        <v>0.0</v>
      </c>
      <c r="D9" s="90">
        <v>0.0</v>
      </c>
      <c r="E9" s="90">
        <v>0.0</v>
      </c>
      <c r="F9" s="90">
        <v>0.0</v>
      </c>
      <c r="G9" s="90">
        <v>0.0</v>
      </c>
      <c r="H9" s="38">
        <v>0.0</v>
      </c>
      <c r="I9" s="38">
        <v>0.0</v>
      </c>
      <c r="J9" s="91" t="str">
        <f t="shared" si="1"/>
        <v>Not</v>
      </c>
      <c r="K9" s="91" t="str">
        <f t="shared" si="2"/>
        <v>Not</v>
      </c>
    </row>
    <row r="10">
      <c r="A10" s="45">
        <v>2.104010202238E12</v>
      </c>
      <c r="B10" s="46" t="s">
        <v>66</v>
      </c>
      <c r="C10" s="90">
        <v>0.0</v>
      </c>
      <c r="D10" s="90">
        <v>0.0</v>
      </c>
      <c r="E10" s="90">
        <v>0.04761780048617774</v>
      </c>
      <c r="F10" s="90">
        <v>0.0</v>
      </c>
      <c r="G10" s="90">
        <v>0.0</v>
      </c>
      <c r="H10" s="38">
        <v>0.0</v>
      </c>
      <c r="I10" s="38">
        <v>0.0</v>
      </c>
      <c r="J10" s="91" t="str">
        <f t="shared" si="1"/>
        <v>Not</v>
      </c>
      <c r="K10" s="91" t="str">
        <f t="shared" si="2"/>
        <v>Not</v>
      </c>
    </row>
    <row r="11">
      <c r="A11" s="45">
        <v>2.104010202252E12</v>
      </c>
      <c r="B11" s="46" t="s">
        <v>67</v>
      </c>
      <c r="C11" s="90">
        <v>0.0</v>
      </c>
      <c r="D11" s="90">
        <v>0.0</v>
      </c>
      <c r="E11" s="90">
        <v>0.17856675182316653</v>
      </c>
      <c r="F11" s="90">
        <v>0.0</v>
      </c>
      <c r="G11" s="90">
        <v>0.0</v>
      </c>
      <c r="H11" s="38">
        <v>0.0</v>
      </c>
      <c r="I11" s="38">
        <v>0.0</v>
      </c>
      <c r="J11" s="91" t="str">
        <f t="shared" si="1"/>
        <v>Not</v>
      </c>
      <c r="K11" s="91" t="str">
        <f t="shared" si="2"/>
        <v>Not</v>
      </c>
    </row>
    <row r="12">
      <c r="A12" s="45">
        <v>2.104010202261E12</v>
      </c>
      <c r="B12" s="46" t="s">
        <v>68</v>
      </c>
      <c r="C12" s="90">
        <v>0.0</v>
      </c>
      <c r="D12" s="90">
        <v>0.6666333349999167</v>
      </c>
      <c r="E12" s="90">
        <v>0.3095157031601553</v>
      </c>
      <c r="F12" s="90">
        <v>0.1621606282102737</v>
      </c>
      <c r="G12" s="90">
        <v>0.06617608131716872</v>
      </c>
      <c r="H12" s="38">
        <v>1.0</v>
      </c>
      <c r="I12" s="38">
        <v>2.0</v>
      </c>
      <c r="J12" s="91" t="str">
        <f t="shared" si="1"/>
        <v>Not</v>
      </c>
      <c r="K12" s="91" t="str">
        <f t="shared" si="2"/>
        <v>Att</v>
      </c>
    </row>
    <row r="13">
      <c r="A13" s="45">
        <v>2.104010202264E12</v>
      </c>
      <c r="B13" s="46" t="s">
        <v>69</v>
      </c>
      <c r="C13" s="90">
        <v>1.0</v>
      </c>
      <c r="D13" s="90">
        <v>1.0</v>
      </c>
      <c r="E13" s="90">
        <v>0.2976112530386109</v>
      </c>
      <c r="F13" s="90">
        <v>0.0</v>
      </c>
      <c r="G13" s="90">
        <v>0.06617608131716872</v>
      </c>
      <c r="H13" s="38">
        <v>3.0</v>
      </c>
      <c r="I13" s="38">
        <v>2.0</v>
      </c>
      <c r="J13" s="91" t="str">
        <f t="shared" si="1"/>
        <v>Weak</v>
      </c>
      <c r="K13" s="91" t="str">
        <f t="shared" si="2"/>
        <v>Att</v>
      </c>
    </row>
    <row r="14">
      <c r="A14" s="45">
        <v>2.104010202268E12</v>
      </c>
      <c r="B14" s="46" t="s">
        <v>70</v>
      </c>
      <c r="C14" s="90">
        <v>1.0</v>
      </c>
      <c r="D14" s="90">
        <v>0.0</v>
      </c>
      <c r="E14" s="90">
        <v>0.0</v>
      </c>
      <c r="F14" s="90">
        <v>0.0</v>
      </c>
      <c r="G14" s="90">
        <v>0.0</v>
      </c>
      <c r="H14" s="38">
        <v>2.0</v>
      </c>
      <c r="I14" s="38">
        <v>0.0</v>
      </c>
      <c r="J14" s="91" t="str">
        <f t="shared" si="1"/>
        <v>Weak</v>
      </c>
      <c r="K14" s="91" t="str">
        <f t="shared" si="2"/>
        <v>Not</v>
      </c>
    </row>
    <row r="15">
      <c r="A15" s="45">
        <v>2.104010202319E12</v>
      </c>
      <c r="B15" s="46" t="s">
        <v>71</v>
      </c>
      <c r="C15" s="90">
        <v>0.0</v>
      </c>
      <c r="D15" s="90">
        <v>0.0</v>
      </c>
      <c r="E15" s="90">
        <v>0.0</v>
      </c>
      <c r="F15" s="90">
        <v>0.0</v>
      </c>
      <c r="G15" s="90">
        <v>0.0</v>
      </c>
      <c r="H15" s="38">
        <v>0.0</v>
      </c>
      <c r="I15" s="38">
        <v>0.0</v>
      </c>
      <c r="J15" s="91" t="str">
        <f t="shared" si="1"/>
        <v>Not</v>
      </c>
      <c r="K15" s="91" t="str">
        <f t="shared" si="2"/>
        <v>Not</v>
      </c>
    </row>
    <row r="16">
      <c r="A16" s="45">
        <v>2.104010202341E12</v>
      </c>
      <c r="B16" s="46" t="s">
        <v>72</v>
      </c>
      <c r="C16" s="90">
        <v>0.0</v>
      </c>
      <c r="D16" s="90">
        <v>0.0</v>
      </c>
      <c r="E16" s="90">
        <v>0.0</v>
      </c>
      <c r="F16" s="90">
        <v>0.0</v>
      </c>
      <c r="G16" s="90">
        <v>0.0</v>
      </c>
      <c r="H16" s="38">
        <v>0.0</v>
      </c>
      <c r="I16" s="38">
        <v>0.0</v>
      </c>
      <c r="J16" s="91" t="str">
        <f t="shared" si="1"/>
        <v>Not</v>
      </c>
      <c r="K16" s="91" t="str">
        <f t="shared" si="2"/>
        <v>Not</v>
      </c>
    </row>
    <row r="17">
      <c r="A17" s="45">
        <v>1.903710201876E12</v>
      </c>
      <c r="B17" s="46" t="s">
        <v>73</v>
      </c>
      <c r="C17" s="90">
        <v>0.85710000214275</v>
      </c>
      <c r="D17" s="90">
        <v>0.0</v>
      </c>
      <c r="E17" s="90">
        <v>0.26189790267397756</v>
      </c>
      <c r="F17" s="90">
        <v>0.5067519631571054</v>
      </c>
      <c r="G17" s="90">
        <v>0.0</v>
      </c>
      <c r="H17" s="38">
        <v>5.0</v>
      </c>
      <c r="I17" s="38">
        <v>0.0</v>
      </c>
      <c r="J17" s="91" t="str">
        <f t="shared" si="1"/>
        <v>Att</v>
      </c>
      <c r="K17" s="91" t="str">
        <f t="shared" si="2"/>
        <v>Not</v>
      </c>
    </row>
    <row r="18">
      <c r="A18" s="45">
        <v>2.104010202205E12</v>
      </c>
      <c r="B18" s="46" t="s">
        <v>74</v>
      </c>
      <c r="C18" s="90">
        <v>0.0</v>
      </c>
      <c r="D18" s="90">
        <v>0.8332916687498959</v>
      </c>
      <c r="E18" s="90">
        <v>0.0</v>
      </c>
      <c r="F18" s="90">
        <v>0.36486141347311585</v>
      </c>
      <c r="G18" s="90">
        <v>0.044117387544779146</v>
      </c>
      <c r="H18" s="38">
        <v>1.0</v>
      </c>
      <c r="I18" s="38">
        <v>2.0</v>
      </c>
      <c r="J18" s="91" t="str">
        <f t="shared" si="1"/>
        <v>Not</v>
      </c>
      <c r="K18" s="91" t="str">
        <f t="shared" si="2"/>
        <v>Att</v>
      </c>
    </row>
    <row r="19">
      <c r="A19" s="45">
        <v>2.104010202234E12</v>
      </c>
      <c r="B19" s="46" t="s">
        <v>75</v>
      </c>
      <c r="C19" s="90">
        <v>0.0</v>
      </c>
      <c r="D19" s="90">
        <v>0.16665833374997918</v>
      </c>
      <c r="E19" s="90">
        <v>0.4404646544971441</v>
      </c>
      <c r="F19" s="90">
        <v>0.4459417275782527</v>
      </c>
      <c r="G19" s="90">
        <v>0.17646955017911659</v>
      </c>
      <c r="H19" s="38">
        <v>2.0</v>
      </c>
      <c r="I19" s="38">
        <v>0.0</v>
      </c>
      <c r="J19" s="91" t="str">
        <f t="shared" si="1"/>
        <v>Weak</v>
      </c>
      <c r="K19" s="91" t="str">
        <f t="shared" si="2"/>
        <v>Not</v>
      </c>
    </row>
    <row r="20">
      <c r="A20" s="45">
        <v>2.104010202304E12</v>
      </c>
      <c r="B20" s="46" t="s">
        <v>76</v>
      </c>
      <c r="C20" s="90">
        <v>0.0</v>
      </c>
      <c r="D20" s="90">
        <v>0.0</v>
      </c>
      <c r="E20" s="90">
        <v>0.0</v>
      </c>
      <c r="F20" s="90">
        <v>0.3243212564205474</v>
      </c>
      <c r="G20" s="90">
        <v>0.22058693772389573</v>
      </c>
      <c r="H20" s="38">
        <v>1.0</v>
      </c>
      <c r="I20" s="38">
        <v>0.0</v>
      </c>
      <c r="J20" s="91" t="str">
        <f t="shared" si="1"/>
        <v>Not</v>
      </c>
      <c r="K20" s="91" t="str">
        <f t="shared" si="2"/>
        <v>Not</v>
      </c>
    </row>
    <row r="21">
      <c r="A21" s="45">
        <v>2.22210005101025E14</v>
      </c>
      <c r="B21" s="46" t="s">
        <v>77</v>
      </c>
      <c r="C21" s="90">
        <v>0.0</v>
      </c>
      <c r="D21" s="90">
        <v>0.0</v>
      </c>
      <c r="E21" s="90">
        <v>0.26189790267397756</v>
      </c>
      <c r="F21" s="90">
        <v>0.36486141347311585</v>
      </c>
      <c r="G21" s="90">
        <v>0.0</v>
      </c>
      <c r="H21" s="38">
        <v>2.0</v>
      </c>
      <c r="I21" s="38">
        <v>0.0</v>
      </c>
      <c r="J21" s="91" t="str">
        <f t="shared" si="1"/>
        <v>Weak</v>
      </c>
      <c r="K21" s="91" t="str">
        <f t="shared" si="2"/>
        <v>Not</v>
      </c>
    </row>
    <row r="22">
      <c r="A22" s="45">
        <v>2.22210005101069E14</v>
      </c>
      <c r="B22" s="46" t="s">
        <v>78</v>
      </c>
      <c r="C22" s="90">
        <v>1.0</v>
      </c>
      <c r="D22" s="90">
        <v>0.0</v>
      </c>
      <c r="E22" s="90">
        <v>0.2380890024308887</v>
      </c>
      <c r="F22" s="90">
        <v>0.36486141347311585</v>
      </c>
      <c r="G22" s="90">
        <v>0.08823477508955829</v>
      </c>
      <c r="H22" s="38">
        <v>3.0</v>
      </c>
      <c r="I22" s="38">
        <v>0.0</v>
      </c>
      <c r="J22" s="91" t="str">
        <f t="shared" si="1"/>
        <v>Weak</v>
      </c>
      <c r="K22" s="91" t="str">
        <f t="shared" si="2"/>
        <v>Not</v>
      </c>
    </row>
    <row r="23">
      <c r="A23" s="45">
        <v>2.22210005101081E14</v>
      </c>
      <c r="B23" s="46" t="s">
        <v>79</v>
      </c>
      <c r="C23" s="90">
        <v>0.0</v>
      </c>
      <c r="D23" s="90">
        <v>0.6666333349999167</v>
      </c>
      <c r="E23" s="90">
        <v>0.4047513041325108</v>
      </c>
      <c r="F23" s="90">
        <v>0.36486141347311585</v>
      </c>
      <c r="G23" s="90">
        <v>0.17646955017911659</v>
      </c>
      <c r="H23" s="38">
        <v>2.0</v>
      </c>
      <c r="I23" s="38">
        <v>2.0</v>
      </c>
      <c r="J23" s="91" t="str">
        <f t="shared" si="1"/>
        <v>Weak</v>
      </c>
      <c r="K23" s="91" t="str">
        <f t="shared" si="2"/>
        <v>Att</v>
      </c>
    </row>
    <row r="24">
      <c r="A24" s="45">
        <v>2.22210005101082E14</v>
      </c>
      <c r="B24" s="46" t="s">
        <v>80</v>
      </c>
      <c r="C24" s="90">
        <v>0.85710000214275</v>
      </c>
      <c r="D24" s="90">
        <v>0.6666333349999167</v>
      </c>
      <c r="E24" s="90">
        <v>0.273802352795522</v>
      </c>
      <c r="F24" s="90">
        <v>0.36486141347311585</v>
      </c>
      <c r="G24" s="90">
        <v>0.2647043252686749</v>
      </c>
      <c r="H24" s="38">
        <v>5.0</v>
      </c>
      <c r="I24" s="38">
        <v>2.0</v>
      </c>
      <c r="J24" s="91" t="str">
        <f t="shared" si="1"/>
        <v>Att</v>
      </c>
      <c r="K24" s="91" t="str">
        <f t="shared" si="2"/>
        <v>Att</v>
      </c>
    </row>
    <row r="25">
      <c r="A25" s="45">
        <v>2.22210005101083E14</v>
      </c>
      <c r="B25" s="46" t="s">
        <v>81</v>
      </c>
      <c r="C25" s="90">
        <v>0.6428250016070625</v>
      </c>
      <c r="D25" s="90">
        <v>0.49997500124993755</v>
      </c>
      <c r="E25" s="90">
        <v>1.0</v>
      </c>
      <c r="F25" s="90">
        <v>0.6486425128410948</v>
      </c>
      <c r="G25" s="90">
        <v>0.5294086505373498</v>
      </c>
      <c r="H25" s="38">
        <v>8.0</v>
      </c>
      <c r="I25" s="38">
        <v>1.0</v>
      </c>
      <c r="J25" s="91" t="str">
        <f t="shared" si="1"/>
        <v>Att</v>
      </c>
      <c r="K25" s="91" t="str">
        <f t="shared" si="2"/>
        <v>Weak</v>
      </c>
    </row>
    <row r="26">
      <c r="A26" s="45">
        <v>2.22210005101084E14</v>
      </c>
      <c r="B26" s="46" t="s">
        <v>82</v>
      </c>
      <c r="C26" s="90">
        <v>1.0</v>
      </c>
      <c r="D26" s="90">
        <v>0.49997500124993755</v>
      </c>
      <c r="E26" s="90">
        <v>1.0</v>
      </c>
      <c r="F26" s="90">
        <v>0.5675621987359579</v>
      </c>
      <c r="G26" s="90">
        <v>0.6617608131716871</v>
      </c>
      <c r="H26" s="38">
        <v>8.0</v>
      </c>
      <c r="I26" s="38">
        <v>1.0</v>
      </c>
      <c r="J26" s="91" t="str">
        <f t="shared" si="1"/>
        <v>Att</v>
      </c>
      <c r="K26" s="91" t="str">
        <f t="shared" si="2"/>
        <v>Weak</v>
      </c>
    </row>
    <row r="27">
      <c r="A27" s="45">
        <v>2.22210005101086E14</v>
      </c>
      <c r="B27" s="46" t="s">
        <v>83</v>
      </c>
      <c r="C27" s="90">
        <v>1.0</v>
      </c>
      <c r="D27" s="90">
        <v>0.9999500024998751</v>
      </c>
      <c r="E27" s="90">
        <v>0.5237958053479551</v>
      </c>
      <c r="F27" s="90">
        <v>0.36486141347311585</v>
      </c>
      <c r="G27" s="90">
        <v>0.5735260380821289</v>
      </c>
      <c r="H27" s="38">
        <v>7.0</v>
      </c>
      <c r="I27" s="38">
        <v>2.0</v>
      </c>
      <c r="J27" s="91" t="str">
        <f t="shared" si="1"/>
        <v>Att</v>
      </c>
      <c r="K27" s="91" t="str">
        <f t="shared" si="2"/>
        <v>Att</v>
      </c>
    </row>
    <row r="28">
      <c r="A28" s="45">
        <v>2.22210005101087E14</v>
      </c>
      <c r="B28" s="46" t="s">
        <v>84</v>
      </c>
      <c r="C28" s="90">
        <v>1.0</v>
      </c>
      <c r="D28" s="90">
        <v>1.0</v>
      </c>
      <c r="E28" s="90">
        <v>0.738075907535755</v>
      </c>
      <c r="F28" s="90">
        <v>0.40540157052568426</v>
      </c>
      <c r="G28" s="90">
        <v>0.3970564879030123</v>
      </c>
      <c r="H28" s="38">
        <v>6.0</v>
      </c>
      <c r="I28" s="38">
        <v>2.0</v>
      </c>
      <c r="J28" s="91" t="str">
        <f t="shared" si="1"/>
        <v>Att</v>
      </c>
      <c r="K28" s="91" t="str">
        <f t="shared" si="2"/>
        <v>Att</v>
      </c>
    </row>
    <row r="29">
      <c r="A29" s="45">
        <v>2.22210005101088E14</v>
      </c>
      <c r="B29" s="46" t="s">
        <v>85</v>
      </c>
      <c r="C29" s="90">
        <v>1.0</v>
      </c>
      <c r="D29" s="90">
        <v>1.0</v>
      </c>
      <c r="E29" s="90">
        <v>0.6071269561987662</v>
      </c>
      <c r="F29" s="90">
        <v>0.40540157052568426</v>
      </c>
      <c r="G29" s="90">
        <v>0.6838195069440768</v>
      </c>
      <c r="H29" s="38">
        <v>7.0</v>
      </c>
      <c r="I29" s="38">
        <v>2.0</v>
      </c>
      <c r="J29" s="91" t="str">
        <f t="shared" si="1"/>
        <v>Att</v>
      </c>
      <c r="K29" s="91" t="str">
        <f t="shared" si="2"/>
        <v>Att</v>
      </c>
    </row>
    <row r="30">
      <c r="A30" s="45">
        <v>2.22210005101089E14</v>
      </c>
      <c r="B30" s="46" t="s">
        <v>86</v>
      </c>
      <c r="C30" s="90">
        <v>1.0</v>
      </c>
      <c r="D30" s="90">
        <v>1.0</v>
      </c>
      <c r="E30" s="90">
        <v>0.46427355474023296</v>
      </c>
      <c r="F30" s="90">
        <v>0.36486141347311585</v>
      </c>
      <c r="G30" s="90">
        <v>0.33088040658584356</v>
      </c>
      <c r="H30" s="38">
        <v>5.0</v>
      </c>
      <c r="I30" s="38">
        <v>2.0</v>
      </c>
      <c r="J30" s="91" t="str">
        <f t="shared" si="1"/>
        <v>Att</v>
      </c>
      <c r="K30" s="91" t="str">
        <f t="shared" si="2"/>
        <v>Att</v>
      </c>
    </row>
    <row r="31">
      <c r="A31" s="45">
        <v>2.2221000510109E14</v>
      </c>
      <c r="B31" s="46" t="s">
        <v>87</v>
      </c>
      <c r="C31" s="90">
        <v>0.85710000214275</v>
      </c>
      <c r="D31" s="90">
        <v>0.9999500024998751</v>
      </c>
      <c r="E31" s="90">
        <v>0.7737892579003883</v>
      </c>
      <c r="F31" s="90">
        <v>0.36486141347311585</v>
      </c>
      <c r="G31" s="90">
        <v>0.5735260380821289</v>
      </c>
      <c r="H31" s="38">
        <v>7.0</v>
      </c>
      <c r="I31" s="38">
        <v>2.0</v>
      </c>
      <c r="J31" s="91" t="str">
        <f t="shared" si="1"/>
        <v>Att</v>
      </c>
      <c r="K31" s="91" t="str">
        <f t="shared" si="2"/>
        <v>Att</v>
      </c>
    </row>
    <row r="32">
      <c r="A32" s="45">
        <v>2.22210005101091E14</v>
      </c>
      <c r="B32" s="46" t="s">
        <v>88</v>
      </c>
      <c r="C32" s="90">
        <v>0.0</v>
      </c>
      <c r="D32" s="90">
        <v>0.0</v>
      </c>
      <c r="E32" s="90">
        <v>0.14285340145853323</v>
      </c>
      <c r="F32" s="90">
        <v>0.40540157052568426</v>
      </c>
      <c r="G32" s="90">
        <v>0.0</v>
      </c>
      <c r="H32" s="38">
        <v>1.0</v>
      </c>
      <c r="I32" s="38">
        <v>0.0</v>
      </c>
      <c r="J32" s="91" t="str">
        <f t="shared" si="1"/>
        <v>Not</v>
      </c>
      <c r="K32" s="91" t="str">
        <f t="shared" si="2"/>
        <v>Not</v>
      </c>
    </row>
    <row r="33">
      <c r="A33" s="45">
        <v>2.22210005101092E14</v>
      </c>
      <c r="B33" s="46" t="s">
        <v>89</v>
      </c>
      <c r="C33" s="90">
        <v>0.85710000214275</v>
      </c>
      <c r="D33" s="90">
        <v>0.0</v>
      </c>
      <c r="E33" s="90">
        <v>0.5118913552264107</v>
      </c>
      <c r="F33" s="90">
        <v>0.36486141347311585</v>
      </c>
      <c r="G33" s="90">
        <v>0.13235216263433744</v>
      </c>
      <c r="H33" s="38">
        <v>5.0</v>
      </c>
      <c r="I33" s="38">
        <v>0.0</v>
      </c>
      <c r="J33" s="91" t="str">
        <f t="shared" si="1"/>
        <v>Att</v>
      </c>
      <c r="K33" s="91" t="str">
        <f t="shared" si="2"/>
        <v>Not</v>
      </c>
    </row>
    <row r="34">
      <c r="A34" s="45">
        <v>2.22210005101093E14</v>
      </c>
      <c r="B34" s="46" t="s">
        <v>90</v>
      </c>
      <c r="C34" s="90">
        <v>1.0</v>
      </c>
      <c r="D34" s="90">
        <v>0.6666333349999167</v>
      </c>
      <c r="E34" s="90">
        <v>0.6666492068064884</v>
      </c>
      <c r="F34" s="90">
        <v>0.40540157052568426</v>
      </c>
      <c r="G34" s="90">
        <v>0.308821712813454</v>
      </c>
      <c r="H34" s="38">
        <v>6.0</v>
      </c>
      <c r="I34" s="38">
        <v>2.0</v>
      </c>
      <c r="J34" s="91" t="str">
        <f t="shared" si="1"/>
        <v>Att</v>
      </c>
      <c r="K34" s="91" t="str">
        <f t="shared" si="2"/>
        <v>Att</v>
      </c>
    </row>
    <row r="35">
      <c r="A35" s="45">
        <v>2.22210005101094E14</v>
      </c>
      <c r="B35" s="46" t="s">
        <v>91</v>
      </c>
      <c r="C35" s="90">
        <v>1.0</v>
      </c>
      <c r="D35" s="90">
        <v>1.0</v>
      </c>
      <c r="E35" s="90">
        <v>0.8690248588727438</v>
      </c>
      <c r="F35" s="90">
        <v>0.6081023557885263</v>
      </c>
      <c r="G35" s="90">
        <v>0.8382303633508037</v>
      </c>
      <c r="H35" s="38">
        <v>8.0</v>
      </c>
      <c r="I35" s="38">
        <v>2.0</v>
      </c>
      <c r="J35" s="91" t="str">
        <f t="shared" si="1"/>
        <v>Att</v>
      </c>
      <c r="K35" s="91" t="str">
        <f t="shared" si="2"/>
        <v>Att</v>
      </c>
    </row>
    <row r="36">
      <c r="A36" s="45">
        <v>2.22210005101095E14</v>
      </c>
      <c r="B36" s="46" t="s">
        <v>92</v>
      </c>
      <c r="C36" s="90">
        <v>0.5356875013392187</v>
      </c>
      <c r="D36" s="90">
        <v>0.49997500124993755</v>
      </c>
      <c r="E36" s="90">
        <v>0.3690379537678775</v>
      </c>
      <c r="F36" s="90">
        <v>0.40540157052568426</v>
      </c>
      <c r="G36" s="90">
        <v>0.13235216263433744</v>
      </c>
      <c r="H36" s="38">
        <v>4.0</v>
      </c>
      <c r="I36" s="38">
        <v>1.0</v>
      </c>
      <c r="J36" s="91" t="str">
        <f t="shared" si="1"/>
        <v>Weak</v>
      </c>
      <c r="K36" s="91" t="str">
        <f t="shared" si="2"/>
        <v>Weak</v>
      </c>
    </row>
    <row r="37">
      <c r="A37" s="45">
        <v>2.22210005101096E14</v>
      </c>
      <c r="B37" s="46" t="s">
        <v>93</v>
      </c>
      <c r="C37" s="90">
        <v>0.0</v>
      </c>
      <c r="D37" s="90">
        <v>0.0</v>
      </c>
      <c r="E37" s="90">
        <v>0.28570680291706646</v>
      </c>
      <c r="F37" s="90">
        <v>0.36486141347311585</v>
      </c>
      <c r="G37" s="90">
        <v>0.0</v>
      </c>
      <c r="H37" s="38">
        <v>2.0</v>
      </c>
      <c r="I37" s="38">
        <v>0.0</v>
      </c>
      <c r="J37" s="91" t="str">
        <f t="shared" si="1"/>
        <v>Weak</v>
      </c>
      <c r="K37" s="91" t="str">
        <f t="shared" si="2"/>
        <v>Not</v>
      </c>
    </row>
    <row r="38">
      <c r="A38" s="45">
        <v>2.22210005101097E14</v>
      </c>
      <c r="B38" s="46" t="s">
        <v>94</v>
      </c>
      <c r="C38" s="90">
        <v>1.0</v>
      </c>
      <c r="D38" s="90">
        <v>1.0</v>
      </c>
      <c r="E38" s="90">
        <v>0.738075907535755</v>
      </c>
      <c r="F38" s="90">
        <v>0.4459417275782527</v>
      </c>
      <c r="G38" s="90">
        <v>0.5073499567649602</v>
      </c>
      <c r="H38" s="38">
        <v>7.0</v>
      </c>
      <c r="I38" s="38">
        <v>2.0</v>
      </c>
      <c r="J38" s="91" t="str">
        <f t="shared" si="1"/>
        <v>Att</v>
      </c>
      <c r="K38" s="91" t="str">
        <f t="shared" si="2"/>
        <v>Att</v>
      </c>
    </row>
    <row r="39">
      <c r="A39" s="45">
        <v>2.22210005101098E14</v>
      </c>
      <c r="B39" s="46" t="s">
        <v>95</v>
      </c>
      <c r="C39" s="90">
        <v>0.7499625018749062</v>
      </c>
      <c r="D39" s="90">
        <v>0.9999500024998751</v>
      </c>
      <c r="E39" s="90">
        <v>0.5357002554694996</v>
      </c>
      <c r="F39" s="90">
        <v>0.4459417275782527</v>
      </c>
      <c r="G39" s="90">
        <v>0.5955847318545184</v>
      </c>
      <c r="H39" s="38">
        <v>7.0</v>
      </c>
      <c r="I39" s="38">
        <v>2.0</v>
      </c>
      <c r="J39" s="91" t="str">
        <f t="shared" si="1"/>
        <v>Att</v>
      </c>
      <c r="K39" s="91" t="str">
        <f t="shared" si="2"/>
        <v>Att</v>
      </c>
    </row>
    <row r="40">
      <c r="A40" s="45">
        <v>2.22210005101099E14</v>
      </c>
      <c r="B40" s="46" t="s">
        <v>96</v>
      </c>
      <c r="C40" s="90">
        <v>0.0</v>
      </c>
      <c r="D40" s="90">
        <v>0.9999500024998751</v>
      </c>
      <c r="E40" s="90">
        <v>0.821407058386566</v>
      </c>
      <c r="F40" s="90">
        <v>0.36486141347311585</v>
      </c>
      <c r="G40" s="90">
        <v>0.2647043252686749</v>
      </c>
      <c r="H40" s="38">
        <v>4.0</v>
      </c>
      <c r="I40" s="38">
        <v>2.0</v>
      </c>
      <c r="J40" s="91" t="str">
        <f t="shared" si="1"/>
        <v>Weak</v>
      </c>
      <c r="K40" s="91" t="str">
        <f t="shared" si="2"/>
        <v>Att</v>
      </c>
    </row>
    <row r="41">
      <c r="A41" s="45">
        <v>2.222100051011E14</v>
      </c>
      <c r="B41" s="46" t="s">
        <v>97</v>
      </c>
      <c r="C41" s="90">
        <v>0.0</v>
      </c>
      <c r="D41" s="90">
        <v>0.5833041681249271</v>
      </c>
      <c r="E41" s="90">
        <v>0.1666623017016221</v>
      </c>
      <c r="F41" s="90">
        <v>0.36486141347311585</v>
      </c>
      <c r="G41" s="90">
        <v>0.0</v>
      </c>
      <c r="H41" s="38">
        <v>1.0</v>
      </c>
      <c r="I41" s="38">
        <v>2.0</v>
      </c>
      <c r="J41" s="91" t="str">
        <f t="shared" si="1"/>
        <v>Not</v>
      </c>
      <c r="K41" s="91" t="str">
        <f t="shared" si="2"/>
        <v>Att</v>
      </c>
    </row>
    <row r="42">
      <c r="A42" s="45">
        <v>2.22210005101101E14</v>
      </c>
      <c r="B42" s="46" t="s">
        <v>98</v>
      </c>
      <c r="C42" s="90">
        <v>1.0</v>
      </c>
      <c r="D42" s="90">
        <v>0.9999500024998751</v>
      </c>
      <c r="E42" s="90">
        <v>0.7618848077788438</v>
      </c>
      <c r="F42" s="90">
        <v>0.36486141347311585</v>
      </c>
      <c r="G42" s="90">
        <v>0.6397021193992976</v>
      </c>
      <c r="H42" s="38">
        <v>7.0</v>
      </c>
      <c r="I42" s="38">
        <v>2.0</v>
      </c>
      <c r="J42" s="91" t="str">
        <f t="shared" si="1"/>
        <v>Att</v>
      </c>
      <c r="K42" s="91" t="str">
        <f t="shared" si="2"/>
        <v>Att</v>
      </c>
    </row>
    <row r="43">
      <c r="A43" s="45">
        <v>2.22210005101102E14</v>
      </c>
      <c r="B43" s="46" t="s">
        <v>99</v>
      </c>
      <c r="C43" s="90">
        <v>0.0</v>
      </c>
      <c r="D43" s="90">
        <v>1.0</v>
      </c>
      <c r="E43" s="90">
        <v>0.5357002554694996</v>
      </c>
      <c r="F43" s="90">
        <v>0.36486141347311585</v>
      </c>
      <c r="G43" s="90">
        <v>0.37499779413062273</v>
      </c>
      <c r="H43" s="38">
        <v>4.0</v>
      </c>
      <c r="I43" s="38">
        <v>2.0</v>
      </c>
      <c r="J43" s="91" t="str">
        <f t="shared" si="1"/>
        <v>Weak</v>
      </c>
      <c r="K43" s="91" t="str">
        <f t="shared" si="2"/>
        <v>Att</v>
      </c>
    </row>
    <row r="44">
      <c r="A44" s="45">
        <v>2.22210005101103E14</v>
      </c>
      <c r="B44" s="46" t="s">
        <v>100</v>
      </c>
      <c r="C44" s="90">
        <v>1.0</v>
      </c>
      <c r="D44" s="90">
        <v>0.6666333349999167</v>
      </c>
      <c r="E44" s="90">
        <v>0.4404646544971441</v>
      </c>
      <c r="F44" s="90">
        <v>0.36486141347311585</v>
      </c>
      <c r="G44" s="90">
        <v>0.22058693772389573</v>
      </c>
      <c r="H44" s="38">
        <v>4.0</v>
      </c>
      <c r="I44" s="38">
        <v>2.0</v>
      </c>
      <c r="J44" s="91" t="str">
        <f t="shared" si="1"/>
        <v>Weak</v>
      </c>
      <c r="K44" s="91" t="str">
        <f t="shared" si="2"/>
        <v>Att</v>
      </c>
    </row>
    <row r="45">
      <c r="A45" s="45">
        <v>2.22210005101104E14</v>
      </c>
      <c r="B45" s="46" t="s">
        <v>101</v>
      </c>
      <c r="C45" s="90">
        <v>0.0</v>
      </c>
      <c r="D45" s="90">
        <v>0.49997500124993755</v>
      </c>
      <c r="E45" s="90">
        <v>0.6071269561987662</v>
      </c>
      <c r="F45" s="90">
        <v>0.36486141347311585</v>
      </c>
      <c r="G45" s="90">
        <v>0.3970564879030123</v>
      </c>
      <c r="H45" s="38">
        <v>4.0</v>
      </c>
      <c r="I45" s="38">
        <v>1.0</v>
      </c>
      <c r="J45" s="91" t="str">
        <f t="shared" si="1"/>
        <v>Weak</v>
      </c>
      <c r="K45" s="91" t="str">
        <f t="shared" si="2"/>
        <v>Weak</v>
      </c>
    </row>
    <row r="46">
      <c r="A46" s="45">
        <v>2.22210005101106E14</v>
      </c>
      <c r="B46" s="46" t="s">
        <v>102</v>
      </c>
      <c r="C46" s="90">
        <v>0.0</v>
      </c>
      <c r="D46" s="90">
        <v>0.49997500124993755</v>
      </c>
      <c r="E46" s="90">
        <v>0.2380890024308887</v>
      </c>
      <c r="F46" s="90">
        <v>0.36486141347311585</v>
      </c>
      <c r="G46" s="90">
        <v>0.0</v>
      </c>
      <c r="H46" s="38">
        <v>1.0</v>
      </c>
      <c r="I46" s="38">
        <v>1.0</v>
      </c>
      <c r="J46" s="91" t="str">
        <f t="shared" si="1"/>
        <v>Not</v>
      </c>
      <c r="K46" s="91" t="str">
        <f t="shared" si="2"/>
        <v>Weak</v>
      </c>
    </row>
    <row r="47">
      <c r="A47" s="45">
        <v>2.22210005101107E14</v>
      </c>
      <c r="B47" s="46" t="s">
        <v>103</v>
      </c>
      <c r="C47" s="90">
        <v>0.85710000214275</v>
      </c>
      <c r="D47" s="90">
        <v>1.0</v>
      </c>
      <c r="E47" s="90">
        <v>0.6428403065633995</v>
      </c>
      <c r="F47" s="90">
        <v>0.36486141347311585</v>
      </c>
      <c r="G47" s="90">
        <v>0.17646955017911659</v>
      </c>
      <c r="H47" s="38">
        <v>5.0</v>
      </c>
      <c r="I47" s="38">
        <v>2.0</v>
      </c>
      <c r="J47" s="91" t="str">
        <f t="shared" si="1"/>
        <v>Att</v>
      </c>
      <c r="K47" s="91" t="str">
        <f t="shared" si="2"/>
        <v>Att</v>
      </c>
    </row>
    <row r="48">
      <c r="A48" s="45">
        <v>2.22210005101108E14</v>
      </c>
      <c r="B48" s="46" t="s">
        <v>104</v>
      </c>
      <c r="C48" s="90">
        <v>0.85710000214275</v>
      </c>
      <c r="D48" s="90">
        <v>1.0</v>
      </c>
      <c r="E48" s="90">
        <v>0.7618848077788438</v>
      </c>
      <c r="F48" s="90">
        <v>0.6486425128410948</v>
      </c>
      <c r="G48" s="90">
        <v>0.28676301904106444</v>
      </c>
      <c r="H48" s="38">
        <v>7.0</v>
      </c>
      <c r="I48" s="38">
        <v>2.0</v>
      </c>
      <c r="J48" s="91" t="str">
        <f t="shared" si="1"/>
        <v>Att</v>
      </c>
      <c r="K48" s="91" t="str">
        <f t="shared" si="2"/>
        <v>Att</v>
      </c>
    </row>
    <row r="49">
      <c r="A49" s="45">
        <v>2.2221000510111E14</v>
      </c>
      <c r="B49" s="46" t="s">
        <v>105</v>
      </c>
      <c r="C49" s="90">
        <v>0.0</v>
      </c>
      <c r="D49" s="90">
        <v>0.49997500124993755</v>
      </c>
      <c r="E49" s="90">
        <v>0.3452290535247886</v>
      </c>
      <c r="F49" s="90">
        <v>0.36486141347311585</v>
      </c>
      <c r="G49" s="90">
        <v>0.13235216263433744</v>
      </c>
      <c r="H49" s="38">
        <v>2.0</v>
      </c>
      <c r="I49" s="38">
        <v>1.0</v>
      </c>
      <c r="J49" s="91" t="str">
        <f t="shared" si="1"/>
        <v>Weak</v>
      </c>
      <c r="K49" s="91" t="str">
        <f t="shared" si="2"/>
        <v>Weak</v>
      </c>
    </row>
    <row r="50">
      <c r="A50" s="45">
        <v>2.22210005101111E14</v>
      </c>
      <c r="B50" s="46" t="s">
        <v>106</v>
      </c>
      <c r="C50" s="90">
        <v>0.0</v>
      </c>
      <c r="D50" s="90">
        <v>0.0</v>
      </c>
      <c r="E50" s="90">
        <v>0.45236910461868857</v>
      </c>
      <c r="F50" s="90">
        <v>0.36486141347311585</v>
      </c>
      <c r="G50" s="90">
        <v>0.17646955017911659</v>
      </c>
      <c r="H50" s="38">
        <v>2.0</v>
      </c>
      <c r="I50" s="38">
        <v>0.0</v>
      </c>
      <c r="J50" s="91" t="str">
        <f t="shared" si="1"/>
        <v>Weak</v>
      </c>
      <c r="K50" s="91" t="str">
        <f t="shared" si="2"/>
        <v>Not</v>
      </c>
    </row>
    <row r="51">
      <c r="A51" s="45">
        <v>2.22210005101112E14</v>
      </c>
      <c r="B51" s="46" t="s">
        <v>107</v>
      </c>
      <c r="C51" s="90">
        <v>0.0</v>
      </c>
      <c r="D51" s="90">
        <v>1.0</v>
      </c>
      <c r="E51" s="90">
        <v>0.41665575425405527</v>
      </c>
      <c r="F51" s="90">
        <v>0.36486141347311585</v>
      </c>
      <c r="G51" s="90">
        <v>0.044117387544779146</v>
      </c>
      <c r="H51" s="38">
        <v>2.0</v>
      </c>
      <c r="I51" s="38">
        <v>2.0</v>
      </c>
      <c r="J51" s="91" t="str">
        <f t="shared" si="1"/>
        <v>Weak</v>
      </c>
      <c r="K51" s="91" t="str">
        <f t="shared" si="2"/>
        <v>Att</v>
      </c>
    </row>
    <row r="52">
      <c r="A52" s="45">
        <v>2.22210005101114E14</v>
      </c>
      <c r="B52" s="46" t="s">
        <v>108</v>
      </c>
      <c r="C52" s="90">
        <v>0.85710000214275</v>
      </c>
      <c r="D52" s="90">
        <v>1.0</v>
      </c>
      <c r="E52" s="90">
        <v>0.8571204087511993</v>
      </c>
      <c r="F52" s="90">
        <v>0.5270220416833895</v>
      </c>
      <c r="G52" s="90">
        <v>0.7941129758060246</v>
      </c>
      <c r="H52" s="38">
        <v>8.0</v>
      </c>
      <c r="I52" s="38">
        <v>2.0</v>
      </c>
      <c r="J52" s="91" t="str">
        <f t="shared" si="1"/>
        <v>Att</v>
      </c>
      <c r="K52" s="91" t="str">
        <f t="shared" si="2"/>
        <v>Att</v>
      </c>
    </row>
    <row r="53">
      <c r="A53" s="45">
        <v>2.22210005101115E14</v>
      </c>
      <c r="B53" s="46" t="s">
        <v>109</v>
      </c>
      <c r="C53" s="90">
        <v>0.0</v>
      </c>
      <c r="D53" s="90">
        <v>0.6666333349999167</v>
      </c>
      <c r="E53" s="90">
        <v>0.2380890024308887</v>
      </c>
      <c r="F53" s="90">
        <v>0.36486141347311585</v>
      </c>
      <c r="G53" s="90">
        <v>0.13235216263433744</v>
      </c>
      <c r="H53" s="38">
        <v>1.0</v>
      </c>
      <c r="I53" s="38">
        <v>2.0</v>
      </c>
      <c r="J53" s="91" t="str">
        <f t="shared" si="1"/>
        <v>Not</v>
      </c>
      <c r="K53" s="91" t="str">
        <f t="shared" si="2"/>
        <v>Att</v>
      </c>
    </row>
    <row r="54">
      <c r="A54" s="45">
        <v>2.22210005101117E14</v>
      </c>
      <c r="B54" s="46" t="s">
        <v>110</v>
      </c>
      <c r="C54" s="90">
        <v>0.85710000214275</v>
      </c>
      <c r="D54" s="90">
        <v>1.0</v>
      </c>
      <c r="E54" s="90">
        <v>0.5952225060772218</v>
      </c>
      <c r="F54" s="90">
        <v>0.36486141347311585</v>
      </c>
      <c r="G54" s="90">
        <v>0.3970564879030123</v>
      </c>
      <c r="H54" s="38">
        <v>6.0</v>
      </c>
      <c r="I54" s="38">
        <v>2.0</v>
      </c>
      <c r="J54" s="91" t="str">
        <f t="shared" si="1"/>
        <v>Att</v>
      </c>
      <c r="K54" s="91" t="str">
        <f t="shared" si="2"/>
        <v>Att</v>
      </c>
    </row>
    <row r="55">
      <c r="A55" s="45">
        <v>2.22210005101118E14</v>
      </c>
      <c r="B55" s="46" t="s">
        <v>111</v>
      </c>
      <c r="C55" s="90">
        <v>1.0</v>
      </c>
      <c r="D55" s="90">
        <v>1.0</v>
      </c>
      <c r="E55" s="90">
        <v>0.6904581070495772</v>
      </c>
      <c r="F55" s="90">
        <v>0.5270220416833895</v>
      </c>
      <c r="G55" s="90">
        <v>0.8382303633508037</v>
      </c>
      <c r="H55" s="38">
        <v>8.0</v>
      </c>
      <c r="I55" s="38">
        <v>2.0</v>
      </c>
      <c r="J55" s="91" t="str">
        <f t="shared" si="1"/>
        <v>Att</v>
      </c>
      <c r="K55" s="91" t="str">
        <f t="shared" si="2"/>
        <v>Att</v>
      </c>
    </row>
    <row r="56">
      <c r="A56" s="45">
        <v>2.22210005101119E14</v>
      </c>
      <c r="B56" s="46" t="s">
        <v>112</v>
      </c>
      <c r="C56" s="90">
        <v>1.0</v>
      </c>
      <c r="D56" s="90">
        <v>0.33331666749995836</v>
      </c>
      <c r="E56" s="90">
        <v>0.6785536569280328</v>
      </c>
      <c r="F56" s="90">
        <v>0.40540157052568426</v>
      </c>
      <c r="G56" s="90">
        <v>0.617643425626908</v>
      </c>
      <c r="H56" s="38">
        <v>7.0</v>
      </c>
      <c r="I56" s="38">
        <v>1.0</v>
      </c>
      <c r="J56" s="91" t="str">
        <f t="shared" si="1"/>
        <v>Att</v>
      </c>
      <c r="K56" s="91" t="str">
        <f t="shared" si="2"/>
        <v>Weak</v>
      </c>
    </row>
    <row r="57">
      <c r="A57" s="45">
        <v>2.2221000510112E14</v>
      </c>
      <c r="B57" s="46" t="s">
        <v>113</v>
      </c>
      <c r="C57" s="90">
        <v>0.32141250080353123</v>
      </c>
      <c r="D57" s="90">
        <v>0.0</v>
      </c>
      <c r="E57" s="90">
        <v>0.2380890024308887</v>
      </c>
      <c r="F57" s="90">
        <v>0.36486141347311585</v>
      </c>
      <c r="G57" s="90">
        <v>0.0</v>
      </c>
      <c r="H57" s="38">
        <v>2.0</v>
      </c>
      <c r="I57" s="38">
        <v>0.0</v>
      </c>
      <c r="J57" s="91" t="str">
        <f t="shared" si="1"/>
        <v>Weak</v>
      </c>
      <c r="K57" s="91" t="str">
        <f t="shared" si="2"/>
        <v>Not</v>
      </c>
    </row>
    <row r="58">
      <c r="A58" s="45">
        <v>2.22210005101121E14</v>
      </c>
      <c r="B58" s="46" t="s">
        <v>114</v>
      </c>
      <c r="C58" s="90">
        <v>0.0</v>
      </c>
      <c r="D58" s="90">
        <v>1.0</v>
      </c>
      <c r="E58" s="90">
        <v>0.6071269561987662</v>
      </c>
      <c r="F58" s="90">
        <v>0.36486141347311585</v>
      </c>
      <c r="G58" s="90">
        <v>0.8602890571231934</v>
      </c>
      <c r="H58" s="38">
        <v>5.0</v>
      </c>
      <c r="I58" s="38">
        <v>2.0</v>
      </c>
      <c r="J58" s="91" t="str">
        <f t="shared" si="1"/>
        <v>Att</v>
      </c>
      <c r="K58" s="91" t="str">
        <f t="shared" si="2"/>
        <v>Att</v>
      </c>
    </row>
    <row r="59">
      <c r="A59" s="45">
        <v>2.22210005101122E14</v>
      </c>
      <c r="B59" s="46" t="s">
        <v>115</v>
      </c>
      <c r="C59" s="90">
        <v>1.0</v>
      </c>
      <c r="D59" s="90">
        <v>1.0</v>
      </c>
      <c r="E59" s="90">
        <v>0.7499803576572994</v>
      </c>
      <c r="F59" s="90">
        <v>0.36486141347311585</v>
      </c>
      <c r="G59" s="90">
        <v>0.7499955882612455</v>
      </c>
      <c r="H59" s="38">
        <v>7.0</v>
      </c>
      <c r="I59" s="38">
        <v>2.0</v>
      </c>
      <c r="J59" s="91" t="str">
        <f t="shared" si="1"/>
        <v>Att</v>
      </c>
      <c r="K59" s="91" t="str">
        <f t="shared" si="2"/>
        <v>Att</v>
      </c>
    </row>
    <row r="60">
      <c r="A60" s="45">
        <v>2.22210005101123E14</v>
      </c>
      <c r="B60" s="46" t="s">
        <v>116</v>
      </c>
      <c r="C60" s="90">
        <v>0.5356875013392187</v>
      </c>
      <c r="D60" s="90">
        <v>0.0</v>
      </c>
      <c r="E60" s="90">
        <v>0.6428403065633995</v>
      </c>
      <c r="F60" s="90">
        <v>0.36486141347311585</v>
      </c>
      <c r="G60" s="90">
        <v>0.5073499567649602</v>
      </c>
      <c r="H60" s="38">
        <v>7.0</v>
      </c>
      <c r="I60" s="38">
        <v>0.0</v>
      </c>
      <c r="J60" s="91" t="str">
        <f t="shared" si="1"/>
        <v>Att</v>
      </c>
      <c r="K60" s="91" t="str">
        <f t="shared" si="2"/>
        <v>Not</v>
      </c>
    </row>
    <row r="61">
      <c r="A61" s="45">
        <v>2.22210005101124E14</v>
      </c>
      <c r="B61" s="46" t="s">
        <v>117</v>
      </c>
      <c r="C61" s="90">
        <v>0.0</v>
      </c>
      <c r="D61" s="90">
        <v>0.0</v>
      </c>
      <c r="E61" s="90">
        <v>0.5357002554694996</v>
      </c>
      <c r="F61" s="90">
        <v>0.36486141347311585</v>
      </c>
      <c r="G61" s="90">
        <v>0.17646955017911659</v>
      </c>
      <c r="H61" s="38">
        <v>3.0</v>
      </c>
      <c r="I61" s="38">
        <v>0.0</v>
      </c>
      <c r="J61" s="91" t="str">
        <f t="shared" si="1"/>
        <v>Weak</v>
      </c>
      <c r="K61" s="91" t="str">
        <f t="shared" si="2"/>
        <v>Not</v>
      </c>
    </row>
    <row r="62">
      <c r="A62" s="45">
        <v>2.22210005101126E14</v>
      </c>
      <c r="B62" s="46" t="s">
        <v>118</v>
      </c>
      <c r="C62" s="90">
        <v>1.0</v>
      </c>
      <c r="D62" s="90">
        <v>0.9999500024998751</v>
      </c>
      <c r="E62" s="90">
        <v>0.48808245498332187</v>
      </c>
      <c r="F62" s="90">
        <v>0.36486141347311585</v>
      </c>
      <c r="G62" s="90">
        <v>0.33088040658584356</v>
      </c>
      <c r="H62" s="38">
        <v>5.0</v>
      </c>
      <c r="I62" s="38">
        <v>2.0</v>
      </c>
      <c r="J62" s="91" t="str">
        <f t="shared" si="1"/>
        <v>Att</v>
      </c>
      <c r="K62" s="91" t="str">
        <f t="shared" si="2"/>
        <v>Att</v>
      </c>
    </row>
    <row r="63">
      <c r="A63" s="45">
        <v>2.22210005101128E14</v>
      </c>
      <c r="B63" s="46" t="s">
        <v>119</v>
      </c>
      <c r="C63" s="90">
        <v>0.85710000214275</v>
      </c>
      <c r="D63" s="90">
        <v>0.8332916687498959</v>
      </c>
      <c r="E63" s="90">
        <v>0.39284685401096636</v>
      </c>
      <c r="F63" s="90">
        <v>0.36486141347311585</v>
      </c>
      <c r="G63" s="90">
        <v>0.044117387544779146</v>
      </c>
      <c r="H63" s="38">
        <v>4.0</v>
      </c>
      <c r="I63" s="38">
        <v>2.0</v>
      </c>
      <c r="J63" s="91" t="str">
        <f t="shared" si="1"/>
        <v>Weak</v>
      </c>
      <c r="K63" s="91" t="str">
        <f t="shared" si="2"/>
        <v>Att</v>
      </c>
    </row>
    <row r="64">
      <c r="A64" s="45">
        <v>2.22210005101129E14</v>
      </c>
      <c r="B64" s="46" t="s">
        <v>120</v>
      </c>
      <c r="C64" s="90">
        <v>0.0</v>
      </c>
      <c r="D64" s="90">
        <v>0.49997500124993755</v>
      </c>
      <c r="E64" s="90">
        <v>0.2380890024308887</v>
      </c>
      <c r="F64" s="90">
        <v>0.40540157052568426</v>
      </c>
      <c r="G64" s="90">
        <v>0.4852912629925706</v>
      </c>
      <c r="H64" s="38">
        <v>2.0</v>
      </c>
      <c r="I64" s="38">
        <v>1.0</v>
      </c>
      <c r="J64" s="91" t="str">
        <f t="shared" si="1"/>
        <v>Weak</v>
      </c>
      <c r="K64" s="91" t="str">
        <f t="shared" si="2"/>
        <v>Weak</v>
      </c>
    </row>
    <row r="65">
      <c r="A65" s="45">
        <v>2.2221000510113E14</v>
      </c>
      <c r="B65" s="46" t="s">
        <v>121</v>
      </c>
      <c r="C65" s="90">
        <v>0.85710000214275</v>
      </c>
      <c r="D65" s="90">
        <v>0.0</v>
      </c>
      <c r="E65" s="90">
        <v>0.3690379537678775</v>
      </c>
      <c r="F65" s="90">
        <v>0.36486141347311585</v>
      </c>
      <c r="G65" s="90">
        <v>0.0</v>
      </c>
      <c r="H65" s="38">
        <v>4.0</v>
      </c>
      <c r="I65" s="38">
        <v>0.0</v>
      </c>
      <c r="J65" s="91" t="str">
        <f t="shared" si="1"/>
        <v>Weak</v>
      </c>
      <c r="K65" s="91" t="str">
        <f t="shared" si="2"/>
        <v>Not</v>
      </c>
    </row>
    <row r="66">
      <c r="A66" s="45">
        <v>2.22210005101131E14</v>
      </c>
      <c r="B66" s="46" t="s">
        <v>122</v>
      </c>
      <c r="C66" s="90">
        <v>1.0</v>
      </c>
      <c r="D66" s="90">
        <v>0.6666333349999167</v>
      </c>
      <c r="E66" s="90">
        <v>0.7142670072926661</v>
      </c>
      <c r="F66" s="90">
        <v>0.5270220416833895</v>
      </c>
      <c r="G66" s="90">
        <v>0.6617608131716871</v>
      </c>
      <c r="H66" s="38">
        <v>8.0</v>
      </c>
      <c r="I66" s="38">
        <v>2.0</v>
      </c>
      <c r="J66" s="91" t="str">
        <f t="shared" si="1"/>
        <v>Att</v>
      </c>
      <c r="K66" s="91" t="str">
        <f t="shared" si="2"/>
        <v>Att</v>
      </c>
    </row>
    <row r="67">
      <c r="A67" s="45">
        <v>2.22210005101132E14</v>
      </c>
      <c r="B67" s="46" t="s">
        <v>123</v>
      </c>
      <c r="C67" s="90">
        <v>1.0</v>
      </c>
      <c r="D67" s="90">
        <v>0.0</v>
      </c>
      <c r="E67" s="90">
        <v>0.48808245498332187</v>
      </c>
      <c r="F67" s="90">
        <v>0.5270220416833895</v>
      </c>
      <c r="G67" s="90">
        <v>0.044117387544779146</v>
      </c>
      <c r="H67" s="38">
        <v>5.0</v>
      </c>
      <c r="I67" s="38">
        <v>0.0</v>
      </c>
      <c r="J67" s="91" t="str">
        <f t="shared" si="1"/>
        <v>Att</v>
      </c>
      <c r="K67" s="91" t="str">
        <f t="shared" si="2"/>
        <v>Not</v>
      </c>
    </row>
    <row r="68">
      <c r="A68" s="45">
        <v>2.22210005101133E14</v>
      </c>
      <c r="B68" s="46" t="s">
        <v>124</v>
      </c>
      <c r="C68" s="90">
        <v>1.0</v>
      </c>
      <c r="D68" s="90">
        <v>0.7499625018749063</v>
      </c>
      <c r="E68" s="90">
        <v>0.6428403065633995</v>
      </c>
      <c r="F68" s="90">
        <v>0.5270220416833895</v>
      </c>
      <c r="G68" s="90">
        <v>0.463232569220181</v>
      </c>
      <c r="H68" s="38">
        <v>7.0</v>
      </c>
      <c r="I68" s="38">
        <v>2.0</v>
      </c>
      <c r="J68" s="91" t="str">
        <f t="shared" si="1"/>
        <v>Att</v>
      </c>
      <c r="K68" s="91" t="str">
        <f t="shared" si="2"/>
        <v>Att</v>
      </c>
    </row>
    <row r="69">
      <c r="A69" s="45">
        <v>2.22210005101134E14</v>
      </c>
      <c r="B69" s="46" t="s">
        <v>125</v>
      </c>
      <c r="C69" s="90">
        <v>0.0</v>
      </c>
      <c r="D69" s="90">
        <v>0.9999500024998751</v>
      </c>
      <c r="E69" s="90">
        <v>0.39284685401096636</v>
      </c>
      <c r="F69" s="90">
        <v>0.36486141347311585</v>
      </c>
      <c r="G69" s="90">
        <v>0.2426456314962853</v>
      </c>
      <c r="H69" s="38">
        <v>2.0</v>
      </c>
      <c r="I69" s="38">
        <v>2.0</v>
      </c>
      <c r="J69" s="91" t="str">
        <f t="shared" si="1"/>
        <v>Weak</v>
      </c>
      <c r="K69" s="91" t="str">
        <f t="shared" si="2"/>
        <v>Att</v>
      </c>
    </row>
    <row r="70">
      <c r="A70" s="45">
        <v>2.22210005101135E14</v>
      </c>
      <c r="B70" s="46" t="s">
        <v>126</v>
      </c>
      <c r="C70" s="90">
        <v>0.7499625018749062</v>
      </c>
      <c r="D70" s="90">
        <v>1.0</v>
      </c>
      <c r="E70" s="90">
        <v>0.3690379537678775</v>
      </c>
      <c r="F70" s="90">
        <v>0.36486141347311585</v>
      </c>
      <c r="G70" s="90">
        <v>0.5735260380821289</v>
      </c>
      <c r="H70" s="38">
        <v>6.0</v>
      </c>
      <c r="I70" s="38">
        <v>2.0</v>
      </c>
      <c r="J70" s="91" t="str">
        <f t="shared" si="1"/>
        <v>Att</v>
      </c>
      <c r="K70" s="91" t="str">
        <f t="shared" si="2"/>
        <v>Att</v>
      </c>
    </row>
    <row r="71">
      <c r="A71" s="45">
        <v>2.22210005101136E14</v>
      </c>
      <c r="B71" s="46" t="s">
        <v>127</v>
      </c>
      <c r="C71" s="90">
        <v>0.6428250016070625</v>
      </c>
      <c r="D71" s="90">
        <v>0.49997500124993755</v>
      </c>
      <c r="E71" s="90">
        <v>0.7261714574142105</v>
      </c>
      <c r="F71" s="90">
        <v>0.36486141347311585</v>
      </c>
      <c r="G71" s="90">
        <v>0.4852912629925706</v>
      </c>
      <c r="H71" s="38">
        <v>6.0</v>
      </c>
      <c r="I71" s="38">
        <v>1.0</v>
      </c>
      <c r="J71" s="91" t="str">
        <f t="shared" si="1"/>
        <v>Att</v>
      </c>
      <c r="K71" s="91" t="str">
        <f t="shared" si="2"/>
        <v>Weak</v>
      </c>
    </row>
    <row r="72">
      <c r="A72" s="45">
        <v>2.22210005101137E14</v>
      </c>
      <c r="B72" s="46" t="s">
        <v>128</v>
      </c>
      <c r="C72" s="90">
        <v>1.0</v>
      </c>
      <c r="D72" s="90">
        <v>0.6666333349999167</v>
      </c>
      <c r="E72" s="90">
        <v>0.4404646544971441</v>
      </c>
      <c r="F72" s="90">
        <v>0.36486141347311585</v>
      </c>
      <c r="G72" s="90">
        <v>0.37499779413062273</v>
      </c>
      <c r="H72" s="38">
        <v>5.0</v>
      </c>
      <c r="I72" s="38">
        <v>2.0</v>
      </c>
      <c r="J72" s="91" t="str">
        <f t="shared" si="1"/>
        <v>Att</v>
      </c>
      <c r="K72" s="91" t="str">
        <f t="shared" si="2"/>
        <v>Att</v>
      </c>
    </row>
    <row r="73">
      <c r="A73" s="45">
        <v>2.22210005101138E14</v>
      </c>
      <c r="B73" s="46" t="s">
        <v>129</v>
      </c>
      <c r="C73" s="90">
        <v>0.0</v>
      </c>
      <c r="D73" s="90">
        <v>0.49997500124993755</v>
      </c>
      <c r="E73" s="90">
        <v>0.2976112530386109</v>
      </c>
      <c r="F73" s="90">
        <v>0.36486141347311585</v>
      </c>
      <c r="G73" s="90">
        <v>0.6397021193992976</v>
      </c>
      <c r="H73" s="38">
        <v>4.0</v>
      </c>
      <c r="I73" s="38">
        <v>1.0</v>
      </c>
      <c r="J73" s="91" t="str">
        <f t="shared" si="1"/>
        <v>Weak</v>
      </c>
      <c r="K73" s="91" t="str">
        <f t="shared" si="2"/>
        <v>Weak</v>
      </c>
    </row>
    <row r="74">
      <c r="A74" s="45">
        <v>2.22210005101139E14</v>
      </c>
      <c r="B74" s="46" t="s">
        <v>130</v>
      </c>
      <c r="C74" s="90">
        <v>1.0</v>
      </c>
      <c r="D74" s="90">
        <v>0.0</v>
      </c>
      <c r="E74" s="90">
        <v>0.738075907535755</v>
      </c>
      <c r="F74" s="90">
        <v>0.4459417275782527</v>
      </c>
      <c r="G74" s="90">
        <v>0.5735260380821289</v>
      </c>
      <c r="H74" s="38">
        <v>7.0</v>
      </c>
      <c r="I74" s="38">
        <v>0.0</v>
      </c>
      <c r="J74" s="91" t="str">
        <f t="shared" si="1"/>
        <v>Att</v>
      </c>
      <c r="K74" s="91" t="str">
        <f t="shared" si="2"/>
        <v>Not</v>
      </c>
    </row>
    <row r="75">
      <c r="A75" s="89"/>
      <c r="B75" s="92" t="s">
        <v>131</v>
      </c>
      <c r="C75" s="93">
        <v>68.0</v>
      </c>
      <c r="D75" s="93">
        <v>68.0</v>
      </c>
      <c r="E75" s="93">
        <v>68.0</v>
      </c>
      <c r="F75" s="93">
        <v>68.0</v>
      </c>
      <c r="G75" s="93">
        <v>68.0</v>
      </c>
      <c r="H75" s="89"/>
      <c r="I75" s="89"/>
    </row>
    <row r="76">
      <c r="A76" s="89"/>
      <c r="B76" s="92" t="s">
        <v>132</v>
      </c>
      <c r="C76" s="93">
        <v>32.0</v>
      </c>
      <c r="D76" s="93">
        <v>38.0</v>
      </c>
      <c r="E76" s="93">
        <v>42.0</v>
      </c>
      <c r="F76" s="93">
        <v>49.0</v>
      </c>
      <c r="G76" s="93">
        <v>26.0</v>
      </c>
      <c r="H76" s="89"/>
      <c r="I76" s="89"/>
    </row>
    <row r="77">
      <c r="A77" s="89"/>
      <c r="B77" s="92" t="s">
        <v>133</v>
      </c>
      <c r="C77" s="90">
        <v>0.47058823529411764</v>
      </c>
      <c r="D77" s="90">
        <v>0.5588235294117647</v>
      </c>
      <c r="E77" s="90">
        <v>0.6176470588235294</v>
      </c>
      <c r="F77" s="90">
        <v>0.7205882352941176</v>
      </c>
      <c r="G77" s="90">
        <v>0.38235294117647056</v>
      </c>
      <c r="H77" s="89"/>
      <c r="I77" s="89"/>
    </row>
    <row r="79">
      <c r="H79" s="94" t="s">
        <v>137</v>
      </c>
      <c r="I79" s="4"/>
      <c r="J79" s="95">
        <v>68.0</v>
      </c>
      <c r="K79" s="96">
        <v>68.0</v>
      </c>
    </row>
    <row r="80">
      <c r="H80" s="97" t="s">
        <v>138</v>
      </c>
      <c r="I80" s="32"/>
      <c r="J80" s="98">
        <f t="shared" ref="J80:K80" si="3">COUNTIF(J30:J74, "Att")</f>
        <v>25</v>
      </c>
      <c r="K80" s="99">
        <f t="shared" si="3"/>
        <v>27</v>
      </c>
    </row>
    <row r="81">
      <c r="H81" s="97" t="s">
        <v>139</v>
      </c>
      <c r="I81" s="32"/>
      <c r="J81" s="100">
        <f>COUNTIF(J30:J74, "Weak")</f>
        <v>16</v>
      </c>
      <c r="K81" s="99">
        <f>COUNTIF(J30:J74, "Weak")</f>
        <v>16</v>
      </c>
    </row>
    <row r="82">
      <c r="H82" s="97" t="s">
        <v>140</v>
      </c>
      <c r="I82" s="32"/>
      <c r="J82" s="101">
        <f t="shared" ref="J82:K82" si="4">(J80/J79)</f>
        <v>0.3676470588</v>
      </c>
      <c r="K82" s="102">
        <f t="shared" si="4"/>
        <v>0.3970588235</v>
      </c>
    </row>
    <row r="83">
      <c r="H83" s="97" t="s">
        <v>141</v>
      </c>
      <c r="I83" s="32"/>
      <c r="J83" s="101">
        <f t="shared" ref="J83:K83" si="5">(J81/J79)</f>
        <v>0.2352941176</v>
      </c>
      <c r="K83" s="102">
        <f t="shared" si="5"/>
        <v>0.2352941176</v>
      </c>
    </row>
    <row r="84">
      <c r="H84" s="97" t="s">
        <v>142</v>
      </c>
      <c r="I84" s="32"/>
      <c r="J84" s="101">
        <f t="shared" ref="J84:K84" si="6">1-(J82+J83)</f>
        <v>0.3970588235</v>
      </c>
      <c r="K84" s="102">
        <f t="shared" si="6"/>
        <v>0.3676470588</v>
      </c>
    </row>
  </sheetData>
  <mergeCells count="12">
    <mergeCell ref="H81:I81"/>
    <mergeCell ref="H82:I82"/>
    <mergeCell ref="H83:I83"/>
    <mergeCell ref="H84:I84"/>
    <mergeCell ref="H79:I79"/>
    <mergeCell ref="H80:I80"/>
    <mergeCell ref="A3:A6"/>
    <mergeCell ref="B3:B6"/>
    <mergeCell ref="C3:G4"/>
    <mergeCell ref="H3:I4"/>
    <mergeCell ref="J3:K4"/>
    <mergeCell ref="A2:I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