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MS-Spring2023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q3bThy/+R3WccoP3nlaC+y1aW//m5HtL0B0H6t0KVwI="/>
    </ext>
  </extLst>
</workbook>
</file>

<file path=xl/sharedStrings.xml><?xml version="1.0" encoding="utf-8"?>
<sst xmlns="http://schemas.openxmlformats.org/spreadsheetml/2006/main" count="402" uniqueCount="146">
  <si>
    <t>Course Code</t>
  </si>
  <si>
    <t>CSE 111</t>
  </si>
  <si>
    <t xml:space="preserve">        CO-Question Matrix</t>
  </si>
  <si>
    <t>Mapping of Course Outcomes to Program Outcomes</t>
  </si>
  <si>
    <t>Course Title</t>
  </si>
  <si>
    <t>Structured Programming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</si>
  <si>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</si>
  <si>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</si>
  <si>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</si>
  <si>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</si>
  <si>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</si>
  <si>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</si>
  <si>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</si>
  <si>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</si>
  <si>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</si>
  <si>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</si>
  <si>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</si>
  <si>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</si>
  <si>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</si>
  <si>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</si>
  <si>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</si>
  <si>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</si>
  <si>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</si>
  <si>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</si>
  <si>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</si>
  <si>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</si>
  <si>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</t>
  </si>
  <si>
    <t>CO1</t>
  </si>
  <si>
    <t>√</t>
  </si>
  <si>
    <t>Session</t>
  </si>
  <si>
    <t>Fall 2022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</si>
  <si>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</si>
  <si>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</si>
  <si>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</si>
  <si>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</si>
  <si>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</si>
  <si>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</si>
  <si>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</si>
  <si>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</si>
  <si>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</si>
  <si>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</si>
  <si>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</si>
  <si>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</si>
  <si>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</si>
  <si>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</si>
  <si>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</si>
  <si>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</si>
  <si>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</si>
  <si>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</si>
  <si>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</si>
  <si>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</si>
  <si>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</si>
  <si>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</si>
  <si>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</si>
  <si>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</si>
  <si>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</si>
  <si>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</si>
  <si>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</si>
  <si>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</si>
  <si>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</si>
  <si>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CO5</t>
  </si>
  <si>
    <t>2104010202196-</t>
  </si>
  <si>
    <t>Saikat Barua &lt;R&gt;</t>
  </si>
  <si>
    <t>R</t>
  </si>
  <si>
    <t>2104010202198-</t>
  </si>
  <si>
    <t>MOSAMMAD TASKIA AKTER &lt;R&gt;</t>
  </si>
  <si>
    <t>2104010202201-</t>
  </si>
  <si>
    <t>Minhaj Uddin Akif</t>
  </si>
  <si>
    <t>2104010202213-</t>
  </si>
  <si>
    <t>Md Mostafa Jaman Taif &lt;R&gt;</t>
  </si>
  <si>
    <t>2104010202216-</t>
  </si>
  <si>
    <t>Nayan Day &lt;R&gt;</t>
  </si>
  <si>
    <t>0222210005101035-</t>
  </si>
  <si>
    <t>Srabon Dhar</t>
  </si>
  <si>
    <t>0222210005101041-</t>
  </si>
  <si>
    <t>Tawhidul Islam</t>
  </si>
  <si>
    <t>A</t>
  </si>
  <si>
    <t>0222210005101042-</t>
  </si>
  <si>
    <t>Sayed Anwar Emon</t>
  </si>
  <si>
    <t>0222210005101044-</t>
  </si>
  <si>
    <t>Md. Nurul Kabir</t>
  </si>
  <si>
    <t>0222210005101046-</t>
  </si>
  <si>
    <t>Md. Ayman Khan Ahad</t>
  </si>
  <si>
    <t>0222210005101047-</t>
  </si>
  <si>
    <t>Jaheda Ferdous Sammi</t>
  </si>
  <si>
    <t>0222210005101049-</t>
  </si>
  <si>
    <t>Shatabdi Barua</t>
  </si>
  <si>
    <t>0222210005101050-</t>
  </si>
  <si>
    <t>Agomoni Sen</t>
  </si>
  <si>
    <t>0222210005101051-</t>
  </si>
  <si>
    <t>Srikanta Sen</t>
  </si>
  <si>
    <t>0222210005101053-</t>
  </si>
  <si>
    <t>Muradul Islam</t>
  </si>
  <si>
    <t>0222210005101054-</t>
  </si>
  <si>
    <t>Abdur Rashid Jabed</t>
  </si>
  <si>
    <t>0222210005101055-</t>
  </si>
  <si>
    <t>Puja Mazumder</t>
  </si>
  <si>
    <t>0222210005101056-</t>
  </si>
  <si>
    <t>Arnab Das</t>
  </si>
  <si>
    <t>0222210005101057-</t>
  </si>
  <si>
    <t>Reaz Uddin</t>
  </si>
  <si>
    <t>0222210005101058-</t>
  </si>
  <si>
    <t>Moffasher Hossen Akib</t>
  </si>
  <si>
    <t>0222210005101059-</t>
  </si>
  <si>
    <t>Arnab Paul John</t>
  </si>
  <si>
    <t>0222210005101060-</t>
  </si>
  <si>
    <t>Hilon Dhamai Tripura</t>
  </si>
  <si>
    <t>0222210005101061-</t>
  </si>
  <si>
    <t>Snigdha Biswas</t>
  </si>
  <si>
    <t>0222210005101062-</t>
  </si>
  <si>
    <t>Md. Saifur Rhaman</t>
  </si>
  <si>
    <t>0222210005101063-</t>
  </si>
  <si>
    <t>Ifrat Jahan Riya</t>
  </si>
  <si>
    <t>0222210005101064-</t>
  </si>
  <si>
    <t>Mohammad Baharain Habib</t>
  </si>
  <si>
    <t>0222210005101065-</t>
  </si>
  <si>
    <t>Purna Chowdhury</t>
  </si>
  <si>
    <t>0222210005101066-</t>
  </si>
  <si>
    <t>SOHANUR RAHMAN SOHAN</t>
  </si>
  <si>
    <t>0222210005101067-</t>
  </si>
  <si>
    <t>Hobaibul Islam</t>
  </si>
  <si>
    <t>0222210005101068-</t>
  </si>
  <si>
    <t>Najifa Tafannum</t>
  </si>
  <si>
    <t>0222210005101071-</t>
  </si>
  <si>
    <t>Israt Jahan Ramim</t>
  </si>
  <si>
    <t>0222210005101072-</t>
  </si>
  <si>
    <t>Baizid Hasan</t>
  </si>
  <si>
    <t>0222210005101073-</t>
  </si>
  <si>
    <t>Antu Das</t>
  </si>
  <si>
    <t>0222210005101074-</t>
  </si>
  <si>
    <t>Md. Tarek Hossain</t>
  </si>
  <si>
    <t>0222210005101075-</t>
  </si>
  <si>
    <t>Md. Rakib Hasan</t>
  </si>
  <si>
    <t>0222210005101076-</t>
  </si>
  <si>
    <t>Mowmita Roy Nisha</t>
  </si>
  <si>
    <t>0222210005101077-</t>
  </si>
  <si>
    <t>Hammy Haricha Himu</t>
  </si>
  <si>
    <t>0222210005101078-</t>
  </si>
  <si>
    <t>Nur Alam Joy</t>
  </si>
  <si>
    <t>0222210005101080-</t>
  </si>
  <si>
    <t>Mohammed Raihan</t>
  </si>
  <si>
    <t># Students Attempted CO</t>
  </si>
  <si>
    <t># Students Achieved CO</t>
  </si>
  <si>
    <t>% Students Achieved CO</t>
  </si>
  <si>
    <t>CSE 111- Structured Programming, Sec-B</t>
  </si>
  <si>
    <t>PO Attainment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</si>
</sst>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00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Times New Roman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  <name val="Times New Roman"/>
    </font>
    <font>
      <b/>
      <i/>
      <sz val="11.0"/>
      <color theme="1"/>
      <name val="Calibri"/>
    </font>
    <font>
      <sz val="11.0"/>
      <color rgb="FFFEF2CB"/>
      <name val="Calibri"/>
    </font>
    <font>
      <b/>
      <sz val="9.0"/>
      <color theme="1"/>
      <name val="Times New Roman"/>
    </font>
    <font>
      <sz val="9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Font="1"/>
    <xf borderId="0" fillId="0" fontId="3" numFmtId="9" xfId="0" applyFont="1" applyNumberFormat="1"/>
    <xf borderId="0" fillId="0" fontId="1" numFmtId="0" xfId="0" applyAlignment="1" applyFont="1">
      <alignment horizont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9" xfId="0" applyAlignment="1" applyBorder="1" applyFont="1" applyNumberFormat="1">
      <alignment horizontal="center"/>
    </xf>
    <xf borderId="4" fillId="0" fontId="3" numFmtId="9" xfId="0" applyAlignment="1" applyBorder="1" applyFont="1" applyNumberForma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left"/>
    </xf>
    <xf borderId="5" fillId="0" fontId="3" numFmtId="0" xfId="0" applyAlignment="1" applyBorder="1" applyFont="1">
      <alignment horizontal="center" vertical="bottom"/>
    </xf>
    <xf borderId="0" fillId="0" fontId="3" numFmtId="9" xfId="0" applyAlignment="1" applyFont="1" applyNumberFormat="1">
      <alignment horizontal="left"/>
    </xf>
    <xf borderId="4" fillId="0" fontId="3" numFmtId="9" xfId="0" applyBorder="1" applyFont="1" applyNumberFormat="1"/>
    <xf borderId="6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5" numFmtId="9" xfId="0" applyAlignment="1" applyBorder="1" applyFont="1" applyNumberForma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0" fillId="0" fontId="5" numFmtId="9" xfId="0" applyAlignment="1" applyFont="1" applyNumberFormat="1">
      <alignment horizontal="center" vertical="center"/>
    </xf>
    <xf borderId="10" fillId="0" fontId="4" numFmtId="0" xfId="0" applyBorder="1" applyFont="1"/>
    <xf borderId="7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4" fillId="0" fontId="3" numFmtId="49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4" fillId="0" fontId="1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vertical="center"/>
    </xf>
    <xf borderId="5" fillId="0" fontId="4" numFmtId="0" xfId="0" applyBorder="1" applyFont="1"/>
    <xf borderId="16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4" fillId="2" fontId="7" numFmtId="0" xfId="0" applyAlignment="1" applyBorder="1" applyFill="1" applyFont="1">
      <alignment horizontal="center" vertical="center"/>
    </xf>
    <xf borderId="4" fillId="2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/>
    </xf>
    <xf borderId="4" fillId="3" fontId="7" numFmtId="0" xfId="0" applyAlignment="1" applyBorder="1" applyFill="1" applyFont="1">
      <alignment horizontal="center"/>
    </xf>
    <xf borderId="14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7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9" fillId="3" fontId="7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4" fillId="2" fontId="3" numFmtId="1" xfId="0" applyAlignment="1" applyBorder="1" applyFont="1" applyNumberFormat="1">
      <alignment horizontal="center" vertical="center"/>
    </xf>
    <xf borderId="21" fillId="2" fontId="3" numFmtId="2" xfId="0" applyAlignment="1" applyBorder="1" applyFont="1" applyNumberFormat="1">
      <alignment horizontal="center" vertical="center"/>
    </xf>
    <xf borderId="4" fillId="2" fontId="3" numFmtId="1" xfId="0" applyAlignment="1" applyBorder="1" applyFont="1" applyNumberFormat="1">
      <alignment horizontal="center" readingOrder="0" vertical="center"/>
    </xf>
    <xf borderId="4" fillId="2" fontId="1" numFmtId="1" xfId="0" applyAlignment="1" applyBorder="1" applyFont="1" applyNumberFormat="1">
      <alignment horizontal="center"/>
    </xf>
    <xf borderId="5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horizontal="center" readingOrder="0" shrinkToFit="0" wrapText="1"/>
    </xf>
    <xf borderId="4" fillId="4" fontId="3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2" xfId="0" applyAlignment="1" applyBorder="1" applyFont="1" applyNumberFormat="1">
      <alignment horizontal="center" vertical="center"/>
    </xf>
    <xf borderId="4" fillId="3" fontId="3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22" fillId="3" fontId="3" numFmtId="2" xfId="0" applyAlignment="1" applyBorder="1" applyFont="1" applyNumberFormat="1">
      <alignment horizontal="center" vertical="center"/>
    </xf>
    <xf borderId="4" fillId="3" fontId="3" numFmtId="9" xfId="0" applyAlignment="1" applyBorder="1" applyFont="1" applyNumberFormat="1">
      <alignment horizontal="center" vertical="center"/>
    </xf>
    <xf borderId="13" fillId="0" fontId="3" numFmtId="0" xfId="0" applyAlignment="1" applyBorder="1" applyFont="1">
      <alignment horizontal="center" shrinkToFit="0" wrapText="1"/>
    </xf>
    <xf borderId="22" fillId="3" fontId="3" numFmtId="0" xfId="0" applyAlignment="1" applyBorder="1" applyFont="1">
      <alignment horizontal="center"/>
    </xf>
    <xf borderId="23" fillId="5" fontId="3" numFmtId="0" xfId="0" applyAlignment="1" applyBorder="1" applyFill="1" applyFont="1">
      <alignment horizontal="center" shrinkToFit="0" vertical="center" wrapText="1"/>
    </xf>
    <xf borderId="22" fillId="3" fontId="3" numFmtId="0" xfId="0" applyAlignment="1" applyBorder="1" applyFont="1">
      <alignment horizontal="center" vertical="center"/>
    </xf>
    <xf borderId="22" fillId="6" fontId="3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22" fillId="6" fontId="3" numFmtId="0" xfId="0" applyAlignment="1" applyBorder="1" applyFont="1">
      <alignment horizontal="center"/>
    </xf>
    <xf borderId="22" fillId="3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4" fillId="6" fontId="3" numFmtId="0" xfId="0" applyAlignment="1" applyBorder="1" applyFont="1">
      <alignment horizontal="center"/>
    </xf>
    <xf borderId="4" fillId="6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/>
    </xf>
    <xf borderId="2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25" fillId="3" fontId="3" numFmtId="0" xfId="0" applyAlignment="1" applyBorder="1" applyFont="1">
      <alignment horizontal="center" shrinkToFit="0" wrapText="1"/>
    </xf>
    <xf borderId="23" fillId="5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/>
    </xf>
    <xf borderId="4" fillId="3" fontId="3" numFmtId="2" xfId="0" applyAlignment="1" applyBorder="1" applyFont="1" applyNumberFormat="1">
      <alignment horizontal="center" vertical="center"/>
    </xf>
    <xf borderId="25" fillId="7" fontId="3" numFmtId="0" xfId="0" applyAlignment="1" applyBorder="1" applyFill="1" applyFont="1">
      <alignment shrinkToFit="0" wrapText="1"/>
    </xf>
    <xf borderId="4" fillId="0" fontId="3" numFmtId="0" xfId="0" applyAlignment="1" applyBorder="1" applyFont="1">
      <alignment horizontal="center" readingOrder="0"/>
    </xf>
    <xf borderId="22" fillId="3" fontId="3" numFmtId="0" xfId="0" applyAlignment="1" applyBorder="1" applyFont="1">
      <alignment horizontal="center" readingOrder="0"/>
    </xf>
    <xf borderId="0" fillId="0" fontId="3" numFmtId="9" xfId="0" applyAlignment="1" applyFont="1" applyNumberForma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23" fillId="6" fontId="3" numFmtId="0" xfId="0" applyAlignment="1" applyBorder="1" applyFont="1">
      <alignment horizontal="center"/>
    </xf>
    <xf borderId="23" fillId="4" fontId="3" numFmtId="0" xfId="0" applyAlignment="1" applyBorder="1" applyFont="1">
      <alignment horizontal="center" vertical="center"/>
    </xf>
    <xf borderId="4" fillId="4" fontId="3" numFmtId="0" xfId="0" applyBorder="1" applyFont="1"/>
    <xf borderId="0" fillId="0" fontId="3" numFmtId="1" xfId="0" applyFont="1" applyNumberFormat="1"/>
    <xf borderId="4" fillId="4" fontId="3" numFmtId="9" xfId="0" applyBorder="1" applyFont="1" applyNumberFormat="1"/>
    <xf borderId="4" fillId="0" fontId="3" numFmtId="1" xfId="0" applyAlignment="1" applyBorder="1" applyFont="1" applyNumberFormat="1">
      <alignment horizontal="center" shrinkToFit="0" wrapText="1"/>
    </xf>
    <xf borderId="1" fillId="0" fontId="3" numFmtId="0" xfId="0" applyAlignment="1" applyBorder="1" applyFont="1">
      <alignment shrinkToFit="0" wrapText="1"/>
    </xf>
    <xf borderId="4" fillId="5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wrapText="1"/>
    </xf>
    <xf borderId="1" fillId="0" fontId="3" numFmtId="9" xfId="0" applyAlignment="1" applyBorder="1" applyFont="1" applyNumberFormat="1">
      <alignment horizontal="left"/>
    </xf>
    <xf borderId="22" fillId="3" fontId="3" numFmtId="9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vertical="center"/>
    </xf>
    <xf borderId="7" fillId="0" fontId="9" numFmtId="9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horizontal="center"/>
    </xf>
    <xf borderId="4" fillId="0" fontId="9" numFmtId="49" xfId="0" applyAlignment="1" applyBorder="1" applyFont="1" applyNumberFormat="1">
      <alignment horizontal="center"/>
    </xf>
    <xf borderId="4" fillId="0" fontId="9" numFmtId="0" xfId="0" applyAlignment="1" applyBorder="1" applyFont="1">
      <alignment horizontal="center"/>
    </xf>
    <xf borderId="4" fillId="0" fontId="10" numFmtId="0" xfId="0" applyAlignment="1" applyBorder="1" applyFont="1">
      <alignment vertical="top"/>
    </xf>
    <xf borderId="4" fillId="0" fontId="10" numFmtId="0" xfId="0" applyAlignment="1" applyBorder="1" applyFont="1">
      <alignment shrinkToFit="0" wrapText="1"/>
    </xf>
    <xf borderId="4" fillId="0" fontId="10" numFmtId="9" xfId="0" applyAlignment="1" applyBorder="1" applyFont="1" applyNumberFormat="1">
      <alignment horizontal="center"/>
    </xf>
    <xf borderId="4" fillId="0" fontId="10" numFmtId="0" xfId="0" applyAlignment="1" applyBorder="1" applyFont="1">
      <alignment horizontal="center"/>
    </xf>
    <xf borderId="4" fillId="7" fontId="10" numFmtId="0" xfId="0" applyAlignment="1" applyBorder="1" applyFont="1">
      <alignment shrinkToFit="0" wrapText="1"/>
    </xf>
    <xf borderId="4" fillId="0" fontId="10" numFmtId="0" xfId="0" applyBorder="1" applyFont="1"/>
    <xf borderId="4" fillId="0" fontId="10" numFmtId="9" xfId="0" applyAlignment="1" applyBorder="1" applyFont="1" applyNumberFormat="1">
      <alignment vertical="top"/>
    </xf>
    <xf borderId="4" fillId="0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STRUCTURED PROGRAMMING
SECTION - B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'DMS-Spring2023'!$AZ$13:$BC$13</c:f>
            </c:strRef>
          </c:cat>
          <c:val>
            <c:numRef>
              <c:f>'DMS-Spring2023'!$AZ$78:$BC$78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59</xdr:col>
      <xdr:colOff>466725</xdr:colOff>
      <xdr:row>75</xdr:row>
      <xdr:rowOff>38100</xdr:rowOff>
    </xdr:from>
    <xdr:ext cx="5019675" cy="3162300"/>
    <xdr:graphicFrame>
      <xdr:nvGraphicFramePr>
        <xdr:cNvPr id="16897567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18.43"/>
    <col customWidth="1" min="2" max="2" width="33.14"/>
    <col customWidth="1" min="3" max="3" width="6.14"/>
    <col customWidth="1" min="4" max="4" width="8.43"/>
    <col customWidth="1" min="5" max="6" width="9.0"/>
    <col customWidth="1" min="7" max="7" width="7.71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5.71"/>
    <col customWidth="1" min="16" max="16" width="7.0"/>
    <col customWidth="1" min="17" max="17" width="9.29"/>
    <col customWidth="1" min="18" max="18" width="5.29"/>
    <col customWidth="1" min="19" max="19" width="4.86"/>
    <col customWidth="1" min="20" max="20" width="5.29"/>
    <col customWidth="1" min="21" max="29" width="4.43"/>
    <col customWidth="1" min="30" max="38" width="4.71"/>
    <col customWidth="1" min="39" max="41" width="5.71"/>
    <col customWidth="1" min="42" max="42" width="4.43"/>
    <col customWidth="1" min="43" max="43" width="8.71"/>
    <col customWidth="1" min="44" max="44" width="6.57"/>
    <col customWidth="1" min="45" max="45" width="5.29"/>
    <col customWidth="1" min="46" max="46" width="7.57"/>
    <col customWidth="1" min="47" max="48" width="7.14"/>
    <col customWidth="1" min="49" max="49" width="6.0"/>
    <col customWidth="1" min="50" max="50" width="4.43"/>
    <col customWidth="1" min="51" max="51" width="9.71"/>
    <col customWidth="1" min="52" max="52" width="7.0"/>
    <col customWidth="1" min="53" max="53" width="6.14"/>
    <col customWidth="1" min="54" max="54" width="6.71"/>
    <col customWidth="1" min="55" max="55" width="5.71"/>
    <col customWidth="1" min="56" max="56" width="4.43"/>
    <col customWidth="1" min="57" max="57" width="7.71"/>
    <col customWidth="1" min="58" max="58" width="4.86"/>
    <col customWidth="1" min="59" max="59" width="4.43"/>
    <col customWidth="1" min="60" max="60" width="4.86"/>
    <col customWidth="1" min="61" max="62" width="4.43"/>
    <col customWidth="1" min="63" max="63" width="7.71"/>
    <col customWidth="1" min="64" max="67" width="5.71"/>
    <col customWidth="1" min="68" max="68" width="4.43"/>
    <col customWidth="1" min="69" max="69" width="11.0"/>
    <col customWidth="1" min="70" max="72" width="8.71"/>
  </cols>
  <sheetData>
    <row r="1">
      <c r="A1" s="1" t="s">
        <v>0</v>
      </c>
      <c r="B1" s="2" t="s">
        <v>1</v>
      </c>
      <c r="I1" s="3" t="s">
        <v>2</v>
      </c>
      <c r="J1" s="4"/>
      <c r="K1" s="4"/>
      <c r="L1" s="4"/>
      <c r="M1" s="4"/>
      <c r="N1" s="4"/>
      <c r="O1" s="5"/>
      <c r="P1" s="6"/>
      <c r="Q1" s="6"/>
      <c r="AC1" s="3" t="s">
        <v>3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R1" s="8"/>
    </row>
    <row r="2">
      <c r="A2" s="1" t="s">
        <v>4</v>
      </c>
      <c r="B2" s="2" t="s">
        <v>5</v>
      </c>
      <c r="I2" s="9"/>
      <c r="J2" s="9" t="s">
        <v>6</v>
      </c>
      <c r="K2" s="10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11"/>
      <c r="Q2" s="10" t="s">
        <v>12</v>
      </c>
      <c r="R2" s="9" t="s">
        <v>10</v>
      </c>
      <c r="AC2" s="12"/>
      <c r="AD2" s="13" t="s">
        <v>13</v>
      </c>
      <c r="AE2" s="13" t="s">
        <v>14</v>
      </c>
      <c r="AF2" s="13" t="s">
        <v>15</v>
      </c>
      <c r="AG2" s="13" t="s">
        <v>16</v>
      </c>
      <c r="AH2" s="14" t="s">
        <v>17</v>
      </c>
      <c r="AI2" s="14" t="s">
        <v>18</v>
      </c>
      <c r="AJ2" s="14" t="s">
        <v>19</v>
      </c>
      <c r="AK2" s="13" t="s">
        <v>20</v>
      </c>
      <c r="AL2" s="13" t="s">
        <v>21</v>
      </c>
      <c r="AM2" s="13" t="s">
        <v>22</v>
      </c>
      <c r="AN2" s="13" t="s">
        <v>23</v>
      </c>
      <c r="AO2" s="13" t="s">
        <v>24</v>
      </c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R2" s="8"/>
    </row>
    <row r="3">
      <c r="A3" s="1" t="s">
        <v>25</v>
      </c>
      <c r="B3" s="1" t="s">
        <v>26</v>
      </c>
      <c r="I3" s="9" t="s">
        <v>27</v>
      </c>
      <c r="J3" s="9"/>
      <c r="K3" s="9">
        <v>10.0</v>
      </c>
      <c r="L3" s="9">
        <v>10.0</v>
      </c>
      <c r="M3" s="9"/>
      <c r="N3" s="9">
        <f t="shared" ref="N3:N6" si="1">SUM(J3:M3)</f>
        <v>20</v>
      </c>
      <c r="O3" s="15">
        <f>N3/N8</f>
        <v>0.1538461538</v>
      </c>
      <c r="P3" s="11"/>
      <c r="Q3" s="16">
        <f t="shared" ref="Q3:Q6" si="2">(M3*66.67)/100</f>
        <v>0</v>
      </c>
      <c r="R3" s="16">
        <f t="shared" ref="R3:R6" si="3">(J3+K3+L3+Q3)</f>
        <v>20</v>
      </c>
      <c r="AC3" s="12" t="s">
        <v>27</v>
      </c>
      <c r="AD3" s="17" t="s">
        <v>28</v>
      </c>
      <c r="AE3" s="13"/>
      <c r="AF3" s="13"/>
      <c r="AG3" s="13"/>
      <c r="AH3" s="14"/>
      <c r="AI3" s="14"/>
      <c r="AJ3" s="14"/>
      <c r="AK3" s="13"/>
      <c r="AL3" s="13"/>
      <c r="AM3" s="13"/>
      <c r="AN3" s="13"/>
      <c r="AO3" s="13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R3" s="8"/>
    </row>
    <row r="4">
      <c r="A4" s="1" t="s">
        <v>29</v>
      </c>
      <c r="B4" s="1" t="s">
        <v>30</v>
      </c>
      <c r="C4" s="18"/>
      <c r="I4" s="9" t="s">
        <v>31</v>
      </c>
      <c r="J4" s="9"/>
      <c r="K4" s="9"/>
      <c r="L4" s="9">
        <v>10.0</v>
      </c>
      <c r="M4" s="9">
        <v>10.0</v>
      </c>
      <c r="N4" s="9">
        <f t="shared" si="1"/>
        <v>20</v>
      </c>
      <c r="O4" s="15">
        <f>N4/N8</f>
        <v>0.1538461538</v>
      </c>
      <c r="P4" s="11"/>
      <c r="Q4" s="16">
        <f t="shared" si="2"/>
        <v>6.667</v>
      </c>
      <c r="R4" s="16">
        <f t="shared" si="3"/>
        <v>16.667</v>
      </c>
      <c r="AC4" s="12" t="s">
        <v>31</v>
      </c>
      <c r="AD4" s="19" t="s">
        <v>28</v>
      </c>
      <c r="AE4" s="12"/>
      <c r="AF4" s="13"/>
      <c r="AG4" s="13"/>
      <c r="AH4" s="14"/>
      <c r="AI4" s="14"/>
      <c r="AJ4" s="14"/>
      <c r="AK4" s="13"/>
      <c r="AL4" s="13"/>
      <c r="AM4" s="13"/>
      <c r="AN4" s="13"/>
      <c r="AO4" s="13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R4" s="8"/>
    </row>
    <row r="5">
      <c r="A5" s="1" t="s">
        <v>32</v>
      </c>
      <c r="B5" s="1">
        <f>COUNTA(A16:A54)</f>
        <v>39</v>
      </c>
      <c r="C5" s="20"/>
      <c r="I5" s="9" t="s">
        <v>33</v>
      </c>
      <c r="J5" s="9"/>
      <c r="K5" s="9"/>
      <c r="L5" s="9">
        <v>10.0</v>
      </c>
      <c r="M5" s="9">
        <v>16.0</v>
      </c>
      <c r="N5" s="9">
        <f t="shared" si="1"/>
        <v>26</v>
      </c>
      <c r="O5" s="15">
        <f>N5/N8</f>
        <v>0.2</v>
      </c>
      <c r="P5" s="11"/>
      <c r="Q5" s="16">
        <f t="shared" si="2"/>
        <v>10.6672</v>
      </c>
      <c r="R5" s="16">
        <f t="shared" si="3"/>
        <v>20.6672</v>
      </c>
      <c r="AC5" s="12" t="s">
        <v>33</v>
      </c>
      <c r="AD5" s="19" t="s">
        <v>28</v>
      </c>
      <c r="AE5" s="12"/>
      <c r="AF5" s="13"/>
      <c r="AG5" s="13"/>
      <c r="AH5" s="14"/>
      <c r="AI5" s="14"/>
      <c r="AJ5" s="14"/>
      <c r="AK5" s="13"/>
      <c r="AL5" s="13"/>
      <c r="AM5" s="13"/>
      <c r="AN5" s="13"/>
      <c r="AO5" s="13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R5" s="8"/>
    </row>
    <row r="6">
      <c r="B6" s="20"/>
      <c r="C6" s="20"/>
      <c r="I6" s="9" t="s">
        <v>34</v>
      </c>
      <c r="J6" s="9">
        <v>30.0</v>
      </c>
      <c r="K6" s="9"/>
      <c r="L6" s="9"/>
      <c r="M6" s="9">
        <v>34.0</v>
      </c>
      <c r="N6" s="9">
        <f t="shared" si="1"/>
        <v>64</v>
      </c>
      <c r="O6" s="15">
        <f>N6/N8</f>
        <v>0.4923076923</v>
      </c>
      <c r="P6" s="11"/>
      <c r="Q6" s="16">
        <f t="shared" si="2"/>
        <v>22.6678</v>
      </c>
      <c r="R6" s="16">
        <f t="shared" si="3"/>
        <v>52.6678</v>
      </c>
      <c r="AC6" s="12" t="s">
        <v>34</v>
      </c>
      <c r="AD6" s="19" t="s">
        <v>28</v>
      </c>
      <c r="AE6" s="13"/>
      <c r="AF6" s="13"/>
      <c r="AG6" s="13"/>
      <c r="AH6" s="14"/>
      <c r="AI6" s="14"/>
      <c r="AJ6" s="14"/>
      <c r="AK6" s="13"/>
      <c r="AL6" s="13"/>
      <c r="AM6" s="13"/>
      <c r="AN6" s="13"/>
      <c r="AO6" s="13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R6" s="8"/>
    </row>
    <row r="7">
      <c r="B7" s="20"/>
      <c r="C7" s="20"/>
      <c r="I7" s="9"/>
      <c r="J7" s="9"/>
      <c r="K7" s="9"/>
      <c r="L7" s="9"/>
      <c r="M7" s="9"/>
      <c r="N7" s="9"/>
      <c r="O7" s="15"/>
      <c r="P7" s="11"/>
      <c r="Q7" s="16"/>
      <c r="R7" s="16"/>
      <c r="AC7" s="21"/>
      <c r="AD7" s="13"/>
      <c r="AE7" s="13"/>
      <c r="AF7" s="13"/>
      <c r="AG7" s="13"/>
      <c r="AH7" s="14"/>
      <c r="AI7" s="14"/>
      <c r="AJ7" s="14"/>
      <c r="AK7" s="13"/>
      <c r="AL7" s="13"/>
      <c r="AM7" s="13"/>
      <c r="AN7" s="13"/>
      <c r="AO7" s="13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R7" s="8"/>
    </row>
    <row r="8">
      <c r="I8" s="9"/>
      <c r="J8" s="9"/>
      <c r="K8" s="9"/>
      <c r="L8" s="9"/>
      <c r="M8" s="9"/>
      <c r="N8" s="9">
        <f t="shared" ref="N8:O8" si="4">SUM(N3:N6)</f>
        <v>130</v>
      </c>
      <c r="O8" s="15">
        <f t="shared" si="4"/>
        <v>1</v>
      </c>
      <c r="P8" s="11"/>
      <c r="Q8" s="9"/>
      <c r="R8" s="12"/>
      <c r="AC8" s="21"/>
      <c r="AD8" s="21"/>
      <c r="AE8" s="21"/>
      <c r="AF8" s="12"/>
      <c r="AG8" s="12"/>
      <c r="AH8" s="12"/>
      <c r="AI8" s="12"/>
      <c r="AJ8" s="12"/>
      <c r="AK8" s="12"/>
      <c r="AL8" s="12"/>
      <c r="AM8" s="12"/>
      <c r="AN8" s="12"/>
      <c r="AO8" s="12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R8" s="8"/>
    </row>
    <row r="9">
      <c r="AD9" s="7"/>
      <c r="AE9" s="7"/>
      <c r="AF9" s="6"/>
      <c r="AG9" s="6"/>
      <c r="AH9" s="6"/>
      <c r="AI9" s="6"/>
      <c r="AJ9" s="6"/>
      <c r="AK9" s="6"/>
      <c r="AL9" s="6"/>
      <c r="AM9" s="6"/>
      <c r="AN9" s="6"/>
      <c r="AO9" s="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R9" s="8"/>
    </row>
    <row r="10"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R10" s="8"/>
    </row>
    <row r="11">
      <c r="A11" s="22" t="s">
        <v>35</v>
      </c>
      <c r="B11" s="22" t="s">
        <v>36</v>
      </c>
      <c r="C11" s="23" t="s">
        <v>37</v>
      </c>
      <c r="D11" s="23" t="s">
        <v>38</v>
      </c>
      <c r="E11" s="23" t="s">
        <v>39</v>
      </c>
      <c r="F11" s="23" t="s">
        <v>40</v>
      </c>
      <c r="G11" s="23" t="s">
        <v>41</v>
      </c>
      <c r="H11" s="23" t="s">
        <v>42</v>
      </c>
      <c r="I11" s="24" t="s">
        <v>43</v>
      </c>
      <c r="J11" s="4"/>
      <c r="K11" s="4"/>
      <c r="L11" s="4"/>
      <c r="M11" s="4"/>
      <c r="N11" s="4"/>
      <c r="O11" s="4"/>
      <c r="P11" s="4"/>
      <c r="Q11" s="4"/>
      <c r="R11" s="5"/>
      <c r="S11" s="25" t="s">
        <v>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/>
      <c r="AR11" s="26" t="s">
        <v>10</v>
      </c>
      <c r="AS11" s="27"/>
      <c r="AT11" s="28" t="s">
        <v>44</v>
      </c>
      <c r="AU11" s="29"/>
      <c r="AV11" s="29"/>
      <c r="AW11" s="29"/>
      <c r="AX11" s="30"/>
      <c r="AY11" s="7"/>
      <c r="AZ11" s="28" t="s">
        <v>44</v>
      </c>
      <c r="BA11" s="29"/>
      <c r="BB11" s="29"/>
      <c r="BC11" s="29"/>
      <c r="BD11" s="30"/>
      <c r="BE11" s="31"/>
      <c r="BF11" s="28" t="s">
        <v>44</v>
      </c>
      <c r="BG11" s="29"/>
      <c r="BH11" s="29"/>
      <c r="BI11" s="29"/>
      <c r="BJ11" s="30"/>
      <c r="BK11" s="31"/>
      <c r="BL11" s="28" t="s">
        <v>44</v>
      </c>
      <c r="BM11" s="29"/>
      <c r="BN11" s="29"/>
      <c r="BO11" s="29"/>
      <c r="BP11" s="30"/>
      <c r="BQ11" s="7"/>
      <c r="BR11" s="8"/>
    </row>
    <row r="12" ht="14.25" customHeight="1">
      <c r="A12" s="32"/>
      <c r="B12" s="32"/>
      <c r="C12" s="9"/>
      <c r="D12" s="12"/>
      <c r="E12" s="12"/>
      <c r="F12" s="12"/>
      <c r="G12" s="12"/>
      <c r="H12" s="12"/>
      <c r="I12" s="24" t="s">
        <v>45</v>
      </c>
      <c r="J12" s="4"/>
      <c r="K12" s="5"/>
      <c r="L12" s="24" t="s">
        <v>46</v>
      </c>
      <c r="M12" s="4"/>
      <c r="N12" s="5"/>
      <c r="O12" s="33" t="s">
        <v>47</v>
      </c>
      <c r="P12" s="29"/>
      <c r="Q12" s="30"/>
      <c r="R12" s="34" t="s">
        <v>48</v>
      </c>
      <c r="S12" s="25" t="s">
        <v>45</v>
      </c>
      <c r="T12" s="4"/>
      <c r="U12" s="4"/>
      <c r="V12" s="5"/>
      <c r="W12" s="25" t="s">
        <v>46</v>
      </c>
      <c r="X12" s="4"/>
      <c r="Y12" s="4"/>
      <c r="Z12" s="5"/>
      <c r="AA12" s="25" t="s">
        <v>47</v>
      </c>
      <c r="AB12" s="4"/>
      <c r="AC12" s="4"/>
      <c r="AD12" s="5"/>
      <c r="AE12" s="25" t="s">
        <v>49</v>
      </c>
      <c r="AF12" s="4"/>
      <c r="AG12" s="4"/>
      <c r="AH12" s="5"/>
      <c r="AI12" s="25" t="s">
        <v>50</v>
      </c>
      <c r="AJ12" s="4"/>
      <c r="AK12" s="4"/>
      <c r="AL12" s="5"/>
      <c r="AM12" s="25" t="s">
        <v>51</v>
      </c>
      <c r="AN12" s="4"/>
      <c r="AO12" s="4"/>
      <c r="AP12" s="5"/>
      <c r="AQ12" s="26" t="s">
        <v>52</v>
      </c>
      <c r="AR12" s="32"/>
      <c r="AS12" s="27"/>
      <c r="AT12" s="35"/>
      <c r="AU12" s="36"/>
      <c r="AV12" s="36"/>
      <c r="AW12" s="36"/>
      <c r="AX12" s="37"/>
      <c r="AY12" s="7"/>
      <c r="AZ12" s="35"/>
      <c r="BA12" s="36"/>
      <c r="BB12" s="36"/>
      <c r="BC12" s="36"/>
      <c r="BD12" s="37"/>
      <c r="BE12" s="31"/>
      <c r="BF12" s="35"/>
      <c r="BG12" s="36"/>
      <c r="BH12" s="36"/>
      <c r="BI12" s="36"/>
      <c r="BJ12" s="37"/>
      <c r="BK12" s="31"/>
      <c r="BL12" s="35"/>
      <c r="BM12" s="36"/>
      <c r="BN12" s="36"/>
      <c r="BO12" s="36"/>
      <c r="BP12" s="37"/>
      <c r="BQ12" s="7"/>
      <c r="BR12" s="8"/>
    </row>
    <row r="13">
      <c r="A13" s="32"/>
      <c r="B13" s="32"/>
      <c r="C13" s="9"/>
      <c r="D13" s="12"/>
      <c r="E13" s="12"/>
      <c r="F13" s="12"/>
      <c r="G13" s="12"/>
      <c r="H13" s="12"/>
      <c r="I13" s="13" t="s">
        <v>53</v>
      </c>
      <c r="J13" s="13" t="s">
        <v>54</v>
      </c>
      <c r="K13" s="13" t="s">
        <v>55</v>
      </c>
      <c r="L13" s="13" t="s">
        <v>53</v>
      </c>
      <c r="M13" s="13" t="s">
        <v>54</v>
      </c>
      <c r="N13" s="13" t="s">
        <v>55</v>
      </c>
      <c r="O13" s="13" t="s">
        <v>53</v>
      </c>
      <c r="P13" s="13" t="s">
        <v>54</v>
      </c>
      <c r="Q13" s="13" t="s">
        <v>55</v>
      </c>
      <c r="R13" s="32"/>
      <c r="S13" s="38" t="s">
        <v>53</v>
      </c>
      <c r="T13" s="22" t="s">
        <v>54</v>
      </c>
      <c r="U13" s="39" t="s">
        <v>55</v>
      </c>
      <c r="V13" s="9" t="s">
        <v>56</v>
      </c>
      <c r="W13" s="38" t="s">
        <v>53</v>
      </c>
      <c r="X13" s="22" t="s">
        <v>54</v>
      </c>
      <c r="Y13" s="40" t="s">
        <v>55</v>
      </c>
      <c r="Z13" s="39" t="s">
        <v>56</v>
      </c>
      <c r="AA13" s="9" t="s">
        <v>53</v>
      </c>
      <c r="AB13" s="9" t="s">
        <v>54</v>
      </c>
      <c r="AC13" s="9" t="s">
        <v>55</v>
      </c>
      <c r="AD13" s="9" t="s">
        <v>56</v>
      </c>
      <c r="AE13" s="9" t="s">
        <v>53</v>
      </c>
      <c r="AF13" s="9" t="s">
        <v>54</v>
      </c>
      <c r="AG13" s="9" t="s">
        <v>55</v>
      </c>
      <c r="AH13" s="9" t="s">
        <v>56</v>
      </c>
      <c r="AI13" s="9" t="s">
        <v>53</v>
      </c>
      <c r="AJ13" s="9" t="s">
        <v>54</v>
      </c>
      <c r="AK13" s="9" t="s">
        <v>55</v>
      </c>
      <c r="AL13" s="9" t="s">
        <v>56</v>
      </c>
      <c r="AM13" s="9" t="s">
        <v>53</v>
      </c>
      <c r="AN13" s="9" t="s">
        <v>54</v>
      </c>
      <c r="AO13" s="9" t="s">
        <v>55</v>
      </c>
      <c r="AP13" s="9" t="s">
        <v>56</v>
      </c>
      <c r="AQ13" s="32"/>
      <c r="AR13" s="32"/>
      <c r="AS13" s="27"/>
      <c r="AT13" s="41" t="s">
        <v>57</v>
      </c>
      <c r="AU13" s="41" t="s">
        <v>58</v>
      </c>
      <c r="AV13" s="41" t="s">
        <v>59</v>
      </c>
      <c r="AW13" s="41" t="s">
        <v>34</v>
      </c>
      <c r="AX13" s="41" t="s">
        <v>60</v>
      </c>
      <c r="AY13" s="7"/>
      <c r="AZ13" s="41" t="s">
        <v>57</v>
      </c>
      <c r="BA13" s="41" t="s">
        <v>58</v>
      </c>
      <c r="BB13" s="41" t="s">
        <v>59</v>
      </c>
      <c r="BC13" s="41" t="s">
        <v>34</v>
      </c>
      <c r="BD13" s="41" t="s">
        <v>60</v>
      </c>
      <c r="BE13" s="42"/>
      <c r="BF13" s="15" t="s">
        <v>57</v>
      </c>
      <c r="BG13" s="15" t="s">
        <v>31</v>
      </c>
      <c r="BH13" s="15" t="s">
        <v>59</v>
      </c>
      <c r="BI13" s="15" t="s">
        <v>34</v>
      </c>
      <c r="BJ13" s="15" t="s">
        <v>60</v>
      </c>
      <c r="BK13" s="42"/>
      <c r="BL13" s="15" t="s">
        <v>57</v>
      </c>
      <c r="BM13" s="15" t="s">
        <v>31</v>
      </c>
      <c r="BN13" s="15" t="s">
        <v>59</v>
      </c>
      <c r="BO13" s="15" t="s">
        <v>34</v>
      </c>
      <c r="BP13" s="15" t="s">
        <v>60</v>
      </c>
      <c r="BQ13" s="7"/>
      <c r="BR13" s="43" t="s">
        <v>13</v>
      </c>
    </row>
    <row r="14">
      <c r="A14" s="32"/>
      <c r="B14" s="32"/>
      <c r="C14" s="9"/>
      <c r="D14" s="44" t="s">
        <v>34</v>
      </c>
      <c r="E14" s="9" t="s">
        <v>34</v>
      </c>
      <c r="F14" s="9" t="s">
        <v>34</v>
      </c>
      <c r="G14" s="9"/>
      <c r="H14" s="9" t="s">
        <v>27</v>
      </c>
      <c r="I14" s="9" t="s">
        <v>27</v>
      </c>
      <c r="J14" s="9"/>
      <c r="K14" s="9"/>
      <c r="L14" s="9" t="s">
        <v>33</v>
      </c>
      <c r="M14" s="9"/>
      <c r="N14" s="9"/>
      <c r="O14" s="9" t="s">
        <v>31</v>
      </c>
      <c r="P14" s="9"/>
      <c r="Q14" s="9"/>
      <c r="R14" s="45"/>
      <c r="S14" s="46" t="s">
        <v>34</v>
      </c>
      <c r="T14" s="9" t="s">
        <v>34</v>
      </c>
      <c r="U14" s="47" t="s">
        <v>33</v>
      </c>
      <c r="V14" s="9"/>
      <c r="W14" s="46" t="s">
        <v>34</v>
      </c>
      <c r="X14" s="9" t="s">
        <v>31</v>
      </c>
      <c r="Y14" s="11" t="s">
        <v>31</v>
      </c>
      <c r="Z14" s="47" t="s">
        <v>33</v>
      </c>
      <c r="AA14" s="46" t="s">
        <v>31</v>
      </c>
      <c r="AB14" s="48" t="s">
        <v>34</v>
      </c>
      <c r="AC14" s="39" t="s">
        <v>34</v>
      </c>
      <c r="AD14" s="9"/>
      <c r="AE14" s="46" t="s">
        <v>34</v>
      </c>
      <c r="AF14" s="48" t="s">
        <v>33</v>
      </c>
      <c r="AG14" s="39" t="s">
        <v>34</v>
      </c>
      <c r="AH14" s="13"/>
      <c r="AI14" s="46" t="s">
        <v>34</v>
      </c>
      <c r="AJ14" s="9" t="s">
        <v>33</v>
      </c>
      <c r="AK14" s="47" t="s">
        <v>33</v>
      </c>
      <c r="AL14" s="9"/>
      <c r="AM14" s="46" t="s">
        <v>34</v>
      </c>
      <c r="AN14" s="11" t="s">
        <v>34</v>
      </c>
      <c r="AO14" s="39" t="s">
        <v>34</v>
      </c>
      <c r="AP14" s="9"/>
      <c r="AQ14" s="45"/>
      <c r="AR14" s="45"/>
      <c r="AS14" s="27"/>
      <c r="AT14" s="9"/>
      <c r="AU14" s="9"/>
      <c r="AV14" s="9"/>
      <c r="AW14" s="9"/>
      <c r="AX14" s="9"/>
      <c r="AY14" s="7"/>
      <c r="AZ14" s="9"/>
      <c r="BA14" s="9"/>
      <c r="BB14" s="9"/>
      <c r="BC14" s="9"/>
      <c r="BD14" s="9"/>
      <c r="BE14" s="42"/>
      <c r="BF14" s="15"/>
      <c r="BG14" s="15"/>
      <c r="BH14" s="15"/>
      <c r="BI14" s="15"/>
      <c r="BJ14" s="15"/>
      <c r="BK14" s="42"/>
      <c r="BL14" s="15"/>
      <c r="BM14" s="15"/>
      <c r="BN14" s="15"/>
      <c r="BO14" s="15"/>
      <c r="BP14" s="15"/>
      <c r="BR14" s="8"/>
    </row>
    <row r="15">
      <c r="A15" s="45"/>
      <c r="B15" s="45"/>
      <c r="C15" s="9"/>
      <c r="D15" s="49">
        <v>10.0</v>
      </c>
      <c r="E15" s="49">
        <v>10.0</v>
      </c>
      <c r="F15" s="49">
        <v>10.0</v>
      </c>
      <c r="G15" s="49"/>
      <c r="H15" s="49">
        <v>10.0</v>
      </c>
      <c r="I15" s="50">
        <v>10.0</v>
      </c>
      <c r="J15" s="50"/>
      <c r="K15" s="50"/>
      <c r="L15" s="50">
        <v>10.0</v>
      </c>
      <c r="M15" s="50"/>
      <c r="N15" s="50"/>
      <c r="O15" s="50">
        <v>10.0</v>
      </c>
      <c r="P15" s="50"/>
      <c r="Q15" s="50"/>
      <c r="R15" s="49">
        <v>20.0</v>
      </c>
      <c r="S15" s="51">
        <v>3.0</v>
      </c>
      <c r="T15" s="9">
        <v>4.0</v>
      </c>
      <c r="U15" s="52">
        <v>3.0</v>
      </c>
      <c r="V15" s="53"/>
      <c r="W15" s="54">
        <v>2.0</v>
      </c>
      <c r="X15" s="55">
        <v>4.0</v>
      </c>
      <c r="Y15" s="56">
        <v>3.0</v>
      </c>
      <c r="Z15" s="52">
        <v>1.0</v>
      </c>
      <c r="AA15" s="54">
        <v>3.0</v>
      </c>
      <c r="AB15" s="57">
        <v>3.0</v>
      </c>
      <c r="AC15" s="58">
        <v>4.0</v>
      </c>
      <c r="AD15" s="53"/>
      <c r="AE15" s="59">
        <v>2.0</v>
      </c>
      <c r="AF15" s="60">
        <v>4.0</v>
      </c>
      <c r="AG15" s="53">
        <v>4.0</v>
      </c>
      <c r="AH15" s="53"/>
      <c r="AI15" s="59">
        <v>2.0</v>
      </c>
      <c r="AJ15" s="61">
        <v>4.0</v>
      </c>
      <c r="AK15" s="62">
        <v>4.0</v>
      </c>
      <c r="AL15" s="53"/>
      <c r="AM15" s="59">
        <v>2.0</v>
      </c>
      <c r="AN15" s="63">
        <v>3.0</v>
      </c>
      <c r="AO15" s="64">
        <v>5.0</v>
      </c>
      <c r="AP15" s="53"/>
      <c r="AQ15" s="50">
        <v>40.0</v>
      </c>
      <c r="AR15" s="12"/>
      <c r="AS15" s="6"/>
      <c r="AT15" s="65">
        <f>SUMIF($D$14:$AP$14,I$3,$D15:$AP15) -M$3+Q$3</f>
        <v>20</v>
      </c>
      <c r="AU15" s="65">
        <f>SUMIF($D$14:$AP$14,I$4,$D15:$AP15) -M$4+Q$4</f>
        <v>16.667</v>
      </c>
      <c r="AV15" s="65">
        <f>SUMIF($D$14:$AP$14,I$5,$D15:$AP15) -M$5 +Q$5</f>
        <v>20.6672</v>
      </c>
      <c r="AW15" s="65">
        <f>SUMIF($D$14:$AP$14,I$6,$D15:$AP15) -M$6 +Q$6</f>
        <v>52.6678</v>
      </c>
      <c r="AX15" s="65"/>
      <c r="AY15" s="7"/>
      <c r="AZ15" s="65">
        <f>SUMIF($D$14:$AP$14,I$3,$D15:$AP15) -M$3+Q$3</f>
        <v>20</v>
      </c>
      <c r="BA15" s="65">
        <f>SUMIF($D$14:$AP$14,I$4,$D15:$AP15) -M$4+Q$4</f>
        <v>16.667</v>
      </c>
      <c r="BB15" s="65">
        <f>SUMIF($D$14:$AP$14,I$5,$D15:$AP15) -M$5 +Q$5</f>
        <v>20.6672</v>
      </c>
      <c r="BC15" s="65">
        <f>SUMIF($D$14:$AP$14,I$6,$D15:$AP15) -M$6 +Q$6</f>
        <v>52.6678</v>
      </c>
      <c r="BD15" s="65"/>
      <c r="BE15" s="66"/>
      <c r="BF15" s="67">
        <v>2.0</v>
      </c>
      <c r="BG15" s="67">
        <v>2.0</v>
      </c>
      <c r="BH15" s="67">
        <v>2.0</v>
      </c>
      <c r="BI15" s="67">
        <v>2.0</v>
      </c>
      <c r="BJ15" s="65"/>
      <c r="BK15" s="66"/>
      <c r="BL15" s="65"/>
      <c r="BM15" s="65"/>
      <c r="BN15" s="65"/>
      <c r="BO15" s="65"/>
      <c r="BP15" s="65"/>
      <c r="BR15" s="68">
        <f t="shared" ref="BR15:BR54" si="7">SUM(BF15:BI15)</f>
        <v>8</v>
      </c>
    </row>
    <row r="16" ht="14.25" customHeight="1">
      <c r="A16" s="69" t="s">
        <v>61</v>
      </c>
      <c r="B16" s="70" t="s">
        <v>62</v>
      </c>
      <c r="C16" s="71" t="s">
        <v>63</v>
      </c>
      <c r="D16" s="71" t="s">
        <v>63</v>
      </c>
      <c r="E16" s="71" t="s">
        <v>63</v>
      </c>
      <c r="F16" s="71" t="s">
        <v>63</v>
      </c>
      <c r="G16" s="71" t="s">
        <v>63</v>
      </c>
      <c r="H16" s="71" t="s">
        <v>63</v>
      </c>
      <c r="I16" s="71" t="s">
        <v>63</v>
      </c>
      <c r="J16" s="71" t="s">
        <v>63</v>
      </c>
      <c r="K16" s="71" t="s">
        <v>63</v>
      </c>
      <c r="L16" s="71" t="s">
        <v>63</v>
      </c>
      <c r="M16" s="71" t="s">
        <v>63</v>
      </c>
      <c r="N16" s="71" t="s">
        <v>63</v>
      </c>
      <c r="O16" s="71" t="s">
        <v>63</v>
      </c>
      <c r="P16" s="71" t="s">
        <v>63</v>
      </c>
      <c r="Q16" s="71" t="s">
        <v>63</v>
      </c>
      <c r="R16" s="71" t="s">
        <v>63</v>
      </c>
      <c r="S16" s="9">
        <v>1.0</v>
      </c>
      <c r="T16" s="9">
        <v>4.0</v>
      </c>
      <c r="U16" s="9">
        <v>3.0</v>
      </c>
      <c r="V16" s="9"/>
      <c r="W16" s="72"/>
      <c r="X16" s="72"/>
      <c r="Y16" s="72"/>
      <c r="Z16" s="72"/>
      <c r="AA16" s="9">
        <v>2.0</v>
      </c>
      <c r="AB16" s="9">
        <v>3.0</v>
      </c>
      <c r="AC16" s="9">
        <v>2.0</v>
      </c>
      <c r="AD16" s="9"/>
      <c r="AE16" s="72">
        <v>2.0</v>
      </c>
      <c r="AF16" s="72">
        <v>4.0</v>
      </c>
      <c r="AG16" s="72">
        <v>2.0</v>
      </c>
      <c r="AH16" s="72"/>
      <c r="AI16" s="9">
        <v>2.0</v>
      </c>
      <c r="AJ16" s="9">
        <v>4.0</v>
      </c>
      <c r="AK16" s="9">
        <v>4.0</v>
      </c>
      <c r="AL16" s="9"/>
      <c r="AM16" s="72"/>
      <c r="AN16" s="72"/>
      <c r="AO16" s="72"/>
      <c r="AP16" s="72"/>
      <c r="AQ16" s="9">
        <f>SUM(S16:AP16)</f>
        <v>33</v>
      </c>
      <c r="AR16" s="73">
        <f>SUM(C16,G16,H16,R16,AQ16)</f>
        <v>33</v>
      </c>
      <c r="AS16" s="74"/>
      <c r="AT16" s="75">
        <f t="shared" ref="AT16:AT54" si="8">MIN(SUMIF($D$14:$AP$14,I$3,$D16:$AP16), 100)</f>
        <v>0</v>
      </c>
      <c r="AU16" s="75">
        <f t="shared" ref="AU16:AU54" si="9">MIN(SUMIF($D$14:$AP$14,I$4,$D16:$AP16), 100)</f>
        <v>2</v>
      </c>
      <c r="AV16" s="75">
        <f t="shared" ref="AV16:AV54" si="10">MIN(SUMIF($D$14:$AP$14,I$5,$D16:$AP16), 100)</f>
        <v>15</v>
      </c>
      <c r="AW16" s="75">
        <f t="shared" ref="AW16:AW54" si="11">MIN(SUMIF($D$14:$AP$14,I$6,$D16:$AP16), 100)</f>
        <v>16</v>
      </c>
      <c r="AX16" s="75"/>
      <c r="AY16" s="7"/>
      <c r="AZ16" s="15">
        <f t="shared" ref="AZ16:AZ54" si="12">MIN(SUMIF($D$14:$AP$14,I$3,$D16:$AP16)/AZ$15, 100%)</f>
        <v>0</v>
      </c>
      <c r="BA16" s="15">
        <f t="shared" ref="BA16:BA54" si="13">MIN(SUMIF($D$14:$AP$14,I$4,$D16:$AP16)/BA$15, 100%)</f>
        <v>0.1199976</v>
      </c>
      <c r="BB16" s="15">
        <f t="shared" ref="BB16:BB54" si="14">MIN(SUMIF($D$14:$AP$14,I$5,$D16:$AP16)/BB$15, 100%)</f>
        <v>0.7257877216</v>
      </c>
      <c r="BC16" s="15">
        <f t="shared" ref="BC16:BC54" si="15">MIN(SUMIF($D$14:$AP$14,I$6,$D16:$AP16)/BC$15, 100%)</f>
        <v>0.3037909311</v>
      </c>
      <c r="BD16" s="15"/>
      <c r="BE16" s="42"/>
      <c r="BF16" s="9">
        <f t="shared" ref="BF16:BI16" si="5">IF((AZ16)&gt;=50%, 2, (IF((AZ16)&lt;25%, 0, 1)))</f>
        <v>0</v>
      </c>
      <c r="BG16" s="9">
        <f t="shared" si="5"/>
        <v>0</v>
      </c>
      <c r="BH16" s="9">
        <f t="shared" si="5"/>
        <v>2</v>
      </c>
      <c r="BI16" s="9">
        <f t="shared" si="5"/>
        <v>1</v>
      </c>
      <c r="BJ16" s="9"/>
      <c r="BK16" s="11"/>
      <c r="BL16" s="76" t="str">
        <f t="shared" ref="BL16:BO16" si="6">IF(BF16=2,"Att", (IF(BF16=0,"Not","Weak")))</f>
        <v>Not</v>
      </c>
      <c r="BM16" s="76" t="str">
        <f t="shared" si="6"/>
        <v>Not</v>
      </c>
      <c r="BN16" s="76" t="str">
        <f t="shared" si="6"/>
        <v>Att</v>
      </c>
      <c r="BO16" s="76" t="str">
        <f t="shared" si="6"/>
        <v>Weak</v>
      </c>
      <c r="BP16" s="76"/>
      <c r="BR16" s="77">
        <f t="shared" si="7"/>
        <v>3</v>
      </c>
    </row>
    <row r="17" ht="14.25" customHeight="1">
      <c r="A17" s="69" t="s">
        <v>64</v>
      </c>
      <c r="B17" s="70" t="s">
        <v>65</v>
      </c>
      <c r="C17" s="71" t="s">
        <v>63</v>
      </c>
      <c r="D17" s="71" t="s">
        <v>63</v>
      </c>
      <c r="E17" s="71" t="s">
        <v>63</v>
      </c>
      <c r="F17" s="71" t="s">
        <v>63</v>
      </c>
      <c r="G17" s="71" t="s">
        <v>63</v>
      </c>
      <c r="H17" s="71" t="s">
        <v>63</v>
      </c>
      <c r="I17" s="71" t="s">
        <v>63</v>
      </c>
      <c r="J17" s="71" t="s">
        <v>63</v>
      </c>
      <c r="K17" s="71" t="s">
        <v>63</v>
      </c>
      <c r="L17" s="71" t="s">
        <v>63</v>
      </c>
      <c r="M17" s="71" t="s">
        <v>63</v>
      </c>
      <c r="N17" s="71" t="s">
        <v>63</v>
      </c>
      <c r="O17" s="71" t="s">
        <v>63</v>
      </c>
      <c r="P17" s="71" t="s">
        <v>63</v>
      </c>
      <c r="Q17" s="71" t="s">
        <v>63</v>
      </c>
      <c r="R17" s="71" t="s">
        <v>63</v>
      </c>
      <c r="S17" s="9"/>
      <c r="T17" s="9"/>
      <c r="U17" s="9"/>
      <c r="V17" s="9"/>
      <c r="W17" s="72"/>
      <c r="X17" s="72"/>
      <c r="Y17" s="72"/>
      <c r="Z17" s="72"/>
      <c r="AA17" s="9"/>
      <c r="AB17" s="9"/>
      <c r="AC17" s="9"/>
      <c r="AD17" s="9"/>
      <c r="AE17" s="72"/>
      <c r="AF17" s="72"/>
      <c r="AG17" s="72"/>
      <c r="AH17" s="72"/>
      <c r="AI17" s="9"/>
      <c r="AJ17" s="9"/>
      <c r="AK17" s="9"/>
      <c r="AL17" s="9"/>
      <c r="AM17" s="72"/>
      <c r="AN17" s="72"/>
      <c r="AO17" s="72"/>
      <c r="AP17" s="72"/>
      <c r="AQ17" s="9"/>
      <c r="AR17" s="73"/>
      <c r="AS17" s="74"/>
      <c r="AT17" s="78">
        <f t="shared" si="8"/>
        <v>0</v>
      </c>
      <c r="AU17" s="78">
        <f t="shared" si="9"/>
        <v>0</v>
      </c>
      <c r="AV17" s="78">
        <f t="shared" si="10"/>
        <v>0</v>
      </c>
      <c r="AW17" s="78">
        <f t="shared" si="11"/>
        <v>0</v>
      </c>
      <c r="AX17" s="78"/>
      <c r="AY17" s="7"/>
      <c r="AZ17" s="79">
        <f t="shared" si="12"/>
        <v>0</v>
      </c>
      <c r="BA17" s="79">
        <f t="shared" si="13"/>
        <v>0</v>
      </c>
      <c r="BB17" s="79">
        <f t="shared" si="14"/>
        <v>0</v>
      </c>
      <c r="BC17" s="79">
        <f t="shared" si="15"/>
        <v>0</v>
      </c>
      <c r="BD17" s="79"/>
      <c r="BE17" s="42"/>
      <c r="BF17" s="76">
        <f t="shared" ref="BF17:BI17" si="16">IF((AZ17)&gt;=50%, 2, (IF((AZ17)&lt;25%, 0, 1)))</f>
        <v>0</v>
      </c>
      <c r="BG17" s="76">
        <f t="shared" si="16"/>
        <v>0</v>
      </c>
      <c r="BH17" s="76">
        <f t="shared" si="16"/>
        <v>0</v>
      </c>
      <c r="BI17" s="76">
        <f t="shared" si="16"/>
        <v>0</v>
      </c>
      <c r="BJ17" s="76"/>
      <c r="BK17" s="11"/>
      <c r="BL17" s="76" t="str">
        <f t="shared" ref="BL17:BO17" si="17">IF(BF17=2,"Att", (IF(BF17=0,"Not","Weak")))</f>
        <v>Not</v>
      </c>
      <c r="BM17" s="76" t="str">
        <f t="shared" si="17"/>
        <v>Not</v>
      </c>
      <c r="BN17" s="76" t="str">
        <f t="shared" si="17"/>
        <v>Not</v>
      </c>
      <c r="BO17" s="76" t="str">
        <f t="shared" si="17"/>
        <v>Not</v>
      </c>
      <c r="BP17" s="76"/>
      <c r="BR17" s="77">
        <f t="shared" si="7"/>
        <v>0</v>
      </c>
    </row>
    <row r="18" ht="14.25" customHeight="1">
      <c r="A18" s="69" t="s">
        <v>66</v>
      </c>
      <c r="B18" s="70" t="s">
        <v>67</v>
      </c>
      <c r="C18" s="80">
        <v>2.0</v>
      </c>
      <c r="D18" s="81">
        <v>0.0</v>
      </c>
      <c r="E18" s="81">
        <v>2.0</v>
      </c>
      <c r="F18" s="81"/>
      <c r="G18" s="82">
        <f>LARGE(D18:F18,1)+LARGE(D18:F18,2)</f>
        <v>2</v>
      </c>
      <c r="H18" s="83">
        <v>8.0</v>
      </c>
      <c r="I18" s="83">
        <v>4.0</v>
      </c>
      <c r="J18" s="83"/>
      <c r="K18" s="83"/>
      <c r="L18" s="84">
        <v>5.0</v>
      </c>
      <c r="M18" s="84"/>
      <c r="N18" s="84"/>
      <c r="O18" s="83"/>
      <c r="P18" s="83"/>
      <c r="Q18" s="83"/>
      <c r="R18" s="85">
        <f>SUM(I18:P18)</f>
        <v>9</v>
      </c>
      <c r="S18" s="9">
        <v>0.5</v>
      </c>
      <c r="T18" s="9"/>
      <c r="U18" s="9">
        <v>0.0</v>
      </c>
      <c r="V18" s="9"/>
      <c r="W18" s="72"/>
      <c r="X18" s="72"/>
      <c r="Y18" s="72"/>
      <c r="Z18" s="72"/>
      <c r="AA18" s="9"/>
      <c r="AB18" s="9"/>
      <c r="AC18" s="9"/>
      <c r="AD18" s="9"/>
      <c r="AE18" s="72"/>
      <c r="AF18" s="72"/>
      <c r="AG18" s="72"/>
      <c r="AH18" s="72"/>
      <c r="AI18" s="9">
        <v>2.0</v>
      </c>
      <c r="AJ18" s="9">
        <v>0.0</v>
      </c>
      <c r="AK18" s="9">
        <v>0.0</v>
      </c>
      <c r="AL18" s="9"/>
      <c r="AM18" s="72">
        <v>1.0</v>
      </c>
      <c r="AN18" s="72">
        <v>3.0</v>
      </c>
      <c r="AO18" s="72"/>
      <c r="AP18" s="72"/>
      <c r="AQ18" s="9">
        <f>SUM(S18:AP18)</f>
        <v>6.5</v>
      </c>
      <c r="AR18" s="73">
        <f>SUM(C18,G18,H18,R18,AQ18)</f>
        <v>27.5</v>
      </c>
      <c r="AS18" s="74"/>
      <c r="AT18" s="78">
        <f t="shared" si="8"/>
        <v>12</v>
      </c>
      <c r="AU18" s="78">
        <f t="shared" si="9"/>
        <v>0</v>
      </c>
      <c r="AV18" s="78">
        <f t="shared" si="10"/>
        <v>5</v>
      </c>
      <c r="AW18" s="78">
        <f t="shared" si="11"/>
        <v>8.5</v>
      </c>
      <c r="AX18" s="78"/>
      <c r="AY18" s="7"/>
      <c r="AZ18" s="79">
        <f t="shared" si="12"/>
        <v>0.6</v>
      </c>
      <c r="BA18" s="79">
        <f t="shared" si="13"/>
        <v>0</v>
      </c>
      <c r="BB18" s="79">
        <f t="shared" si="14"/>
        <v>0.2419292405</v>
      </c>
      <c r="BC18" s="79">
        <f t="shared" si="15"/>
        <v>0.1613889321</v>
      </c>
      <c r="BD18" s="79"/>
      <c r="BE18" s="42"/>
      <c r="BF18" s="76">
        <f t="shared" ref="BF18:BI18" si="18">IF((AZ18)&gt;=50%, 2, (IF((AZ18)&lt;25%, 0, 1)))</f>
        <v>2</v>
      </c>
      <c r="BG18" s="76">
        <f t="shared" si="18"/>
        <v>0</v>
      </c>
      <c r="BH18" s="76">
        <f t="shared" si="18"/>
        <v>0</v>
      </c>
      <c r="BI18" s="76">
        <f t="shared" si="18"/>
        <v>0</v>
      </c>
      <c r="BJ18" s="76"/>
      <c r="BK18" s="11"/>
      <c r="BL18" s="76" t="str">
        <f t="shared" ref="BL18:BO18" si="19">IF(BF18=2,"Att", (IF(BF18=0,"Not","Weak")))</f>
        <v>Att</v>
      </c>
      <c r="BM18" s="76" t="str">
        <f t="shared" si="19"/>
        <v>Not</v>
      </c>
      <c r="BN18" s="76" t="str">
        <f t="shared" si="19"/>
        <v>Not</v>
      </c>
      <c r="BO18" s="76" t="str">
        <f t="shared" si="19"/>
        <v>Not</v>
      </c>
      <c r="BP18" s="76"/>
      <c r="BR18" s="77">
        <f t="shared" si="7"/>
        <v>2</v>
      </c>
    </row>
    <row r="19" ht="14.25" customHeight="1">
      <c r="A19" s="69" t="s">
        <v>68</v>
      </c>
      <c r="B19" s="70" t="s">
        <v>69</v>
      </c>
      <c r="C19" s="71" t="s">
        <v>63</v>
      </c>
      <c r="D19" s="71" t="s">
        <v>63</v>
      </c>
      <c r="E19" s="71" t="s">
        <v>63</v>
      </c>
      <c r="F19" s="71" t="s">
        <v>63</v>
      </c>
      <c r="G19" s="71" t="s">
        <v>63</v>
      </c>
      <c r="H19" s="71" t="s">
        <v>63</v>
      </c>
      <c r="I19" s="71" t="s">
        <v>63</v>
      </c>
      <c r="J19" s="71" t="s">
        <v>63</v>
      </c>
      <c r="K19" s="71" t="s">
        <v>63</v>
      </c>
      <c r="L19" s="71" t="s">
        <v>63</v>
      </c>
      <c r="M19" s="71" t="s">
        <v>63</v>
      </c>
      <c r="N19" s="71" t="s">
        <v>63</v>
      </c>
      <c r="O19" s="71" t="s">
        <v>63</v>
      </c>
      <c r="P19" s="71" t="s">
        <v>63</v>
      </c>
      <c r="Q19" s="71" t="s">
        <v>63</v>
      </c>
      <c r="R19" s="71" t="s">
        <v>63</v>
      </c>
      <c r="S19" s="9"/>
      <c r="T19" s="9"/>
      <c r="U19" s="9"/>
      <c r="V19" s="9"/>
      <c r="W19" s="72"/>
      <c r="X19" s="72"/>
      <c r="Y19" s="72"/>
      <c r="Z19" s="72"/>
      <c r="AA19" s="9"/>
      <c r="AB19" s="9"/>
      <c r="AC19" s="9"/>
      <c r="AD19" s="9"/>
      <c r="AE19" s="72"/>
      <c r="AF19" s="72"/>
      <c r="AG19" s="72"/>
      <c r="AH19" s="72"/>
      <c r="AI19" s="9"/>
      <c r="AJ19" s="9"/>
      <c r="AK19" s="9"/>
      <c r="AL19" s="9"/>
      <c r="AM19" s="72"/>
      <c r="AN19" s="72"/>
      <c r="AO19" s="72"/>
      <c r="AP19" s="72"/>
      <c r="AQ19" s="9"/>
      <c r="AR19" s="73"/>
      <c r="AS19" s="74"/>
      <c r="AT19" s="78">
        <f t="shared" si="8"/>
        <v>0</v>
      </c>
      <c r="AU19" s="78">
        <f t="shared" si="9"/>
        <v>0</v>
      </c>
      <c r="AV19" s="78">
        <f t="shared" si="10"/>
        <v>0</v>
      </c>
      <c r="AW19" s="78">
        <f t="shared" si="11"/>
        <v>0</v>
      </c>
      <c r="AX19" s="78"/>
      <c r="AY19" s="7"/>
      <c r="AZ19" s="79">
        <f t="shared" si="12"/>
        <v>0</v>
      </c>
      <c r="BA19" s="79">
        <f t="shared" si="13"/>
        <v>0</v>
      </c>
      <c r="BB19" s="79">
        <f t="shared" si="14"/>
        <v>0</v>
      </c>
      <c r="BC19" s="79">
        <f t="shared" si="15"/>
        <v>0</v>
      </c>
      <c r="BD19" s="79"/>
      <c r="BE19" s="42"/>
      <c r="BF19" s="76">
        <f t="shared" ref="BF19:BI19" si="20">IF((AZ19)&gt;=50%, 2, (IF((AZ19)&lt;25%, 0, 1)))</f>
        <v>0</v>
      </c>
      <c r="BG19" s="76">
        <f t="shared" si="20"/>
        <v>0</v>
      </c>
      <c r="BH19" s="76">
        <f t="shared" si="20"/>
        <v>0</v>
      </c>
      <c r="BI19" s="76">
        <f t="shared" si="20"/>
        <v>0</v>
      </c>
      <c r="BJ19" s="76"/>
      <c r="BK19" s="11"/>
      <c r="BL19" s="76" t="str">
        <f t="shared" ref="BL19:BO19" si="21">IF(BF19=2,"Att", (IF(BF19=0,"Not","Weak")))</f>
        <v>Not</v>
      </c>
      <c r="BM19" s="76" t="str">
        <f t="shared" si="21"/>
        <v>Not</v>
      </c>
      <c r="BN19" s="76" t="str">
        <f t="shared" si="21"/>
        <v>Not</v>
      </c>
      <c r="BO19" s="76" t="str">
        <f t="shared" si="21"/>
        <v>Not</v>
      </c>
      <c r="BP19" s="76"/>
      <c r="BR19" s="77">
        <f t="shared" si="7"/>
        <v>0</v>
      </c>
    </row>
    <row r="20">
      <c r="A20" s="69" t="s">
        <v>70</v>
      </c>
      <c r="B20" s="70" t="s">
        <v>71</v>
      </c>
      <c r="C20" s="71" t="s">
        <v>63</v>
      </c>
      <c r="D20" s="71" t="s">
        <v>63</v>
      </c>
      <c r="E20" s="71" t="s">
        <v>63</v>
      </c>
      <c r="F20" s="71" t="s">
        <v>63</v>
      </c>
      <c r="G20" s="71" t="s">
        <v>63</v>
      </c>
      <c r="H20" s="71" t="s">
        <v>63</v>
      </c>
      <c r="I20" s="71" t="s">
        <v>63</v>
      </c>
      <c r="J20" s="71" t="s">
        <v>63</v>
      </c>
      <c r="K20" s="71" t="s">
        <v>63</v>
      </c>
      <c r="L20" s="71" t="s">
        <v>63</v>
      </c>
      <c r="M20" s="71" t="s">
        <v>63</v>
      </c>
      <c r="N20" s="71" t="s">
        <v>63</v>
      </c>
      <c r="O20" s="71" t="s">
        <v>63</v>
      </c>
      <c r="P20" s="71" t="s">
        <v>63</v>
      </c>
      <c r="Q20" s="71" t="s">
        <v>63</v>
      </c>
      <c r="R20" s="71" t="s">
        <v>63</v>
      </c>
      <c r="S20" s="9"/>
      <c r="T20" s="9">
        <v>1.0</v>
      </c>
      <c r="U20" s="9"/>
      <c r="V20" s="9"/>
      <c r="W20" s="72">
        <v>0.0</v>
      </c>
      <c r="X20" s="72">
        <v>2.0</v>
      </c>
      <c r="Y20" s="72"/>
      <c r="Z20" s="72">
        <v>1.0</v>
      </c>
      <c r="AA20" s="9"/>
      <c r="AB20" s="9"/>
      <c r="AC20" s="9"/>
      <c r="AD20" s="9"/>
      <c r="AE20" s="72">
        <v>1.0</v>
      </c>
      <c r="AF20" s="72">
        <v>0.0</v>
      </c>
      <c r="AG20" s="72"/>
      <c r="AH20" s="72"/>
      <c r="AI20" s="9"/>
      <c r="AJ20" s="9"/>
      <c r="AK20" s="9"/>
      <c r="AL20" s="9"/>
      <c r="AM20" s="72"/>
      <c r="AN20" s="72">
        <v>1.0</v>
      </c>
      <c r="AO20" s="72"/>
      <c r="AP20" s="72"/>
      <c r="AQ20" s="9">
        <f t="shared" ref="AQ20:AQ23" si="24">SUM(S20:AP20)</f>
        <v>6</v>
      </c>
      <c r="AR20" s="73">
        <f t="shared" ref="AR20:AR34" si="25">SUM(C20,G20,H20,R20,AQ20)</f>
        <v>6</v>
      </c>
      <c r="AS20" s="74"/>
      <c r="AT20" s="78">
        <f t="shared" si="8"/>
        <v>0</v>
      </c>
      <c r="AU20" s="78">
        <f t="shared" si="9"/>
        <v>2</v>
      </c>
      <c r="AV20" s="78">
        <f t="shared" si="10"/>
        <v>1</v>
      </c>
      <c r="AW20" s="78">
        <f t="shared" si="11"/>
        <v>3</v>
      </c>
      <c r="AX20" s="78"/>
      <c r="AY20" s="7"/>
      <c r="AZ20" s="79">
        <f t="shared" si="12"/>
        <v>0</v>
      </c>
      <c r="BA20" s="79">
        <f t="shared" si="13"/>
        <v>0.1199976</v>
      </c>
      <c r="BB20" s="79">
        <f t="shared" si="14"/>
        <v>0.04838584811</v>
      </c>
      <c r="BC20" s="79">
        <f t="shared" si="15"/>
        <v>0.05696079958</v>
      </c>
      <c r="BD20" s="79"/>
      <c r="BE20" s="42"/>
      <c r="BF20" s="76">
        <f t="shared" ref="BF20:BI20" si="22">IF((AZ20)&gt;=50%, 2, (IF((AZ20)&lt;25%, 0, 1)))</f>
        <v>0</v>
      </c>
      <c r="BG20" s="76">
        <f t="shared" si="22"/>
        <v>0</v>
      </c>
      <c r="BH20" s="76">
        <f t="shared" si="22"/>
        <v>0</v>
      </c>
      <c r="BI20" s="76">
        <f t="shared" si="22"/>
        <v>0</v>
      </c>
      <c r="BJ20" s="76"/>
      <c r="BK20" s="11"/>
      <c r="BL20" s="76" t="str">
        <f t="shared" ref="BL20:BO20" si="23">IF(BF20=2,"Att", (IF(BF20=0,"Not","Weak")))</f>
        <v>Not</v>
      </c>
      <c r="BM20" s="76" t="str">
        <f t="shared" si="23"/>
        <v>Not</v>
      </c>
      <c r="BN20" s="76" t="str">
        <f t="shared" si="23"/>
        <v>Not</v>
      </c>
      <c r="BO20" s="76" t="str">
        <f t="shared" si="23"/>
        <v>Not</v>
      </c>
      <c r="BP20" s="76"/>
      <c r="BR20" s="77">
        <f t="shared" si="7"/>
        <v>0</v>
      </c>
    </row>
    <row r="21" ht="15.75" customHeight="1">
      <c r="A21" s="69" t="s">
        <v>72</v>
      </c>
      <c r="B21" s="70" t="s">
        <v>73</v>
      </c>
      <c r="C21" s="80">
        <v>10.0</v>
      </c>
      <c r="D21" s="81">
        <v>0.0</v>
      </c>
      <c r="E21" s="81">
        <v>8.0</v>
      </c>
      <c r="F21" s="81">
        <v>6.0</v>
      </c>
      <c r="G21" s="82">
        <f>LARGE(D21:F21,1)+LARGE(D21:F21,2)</f>
        <v>14</v>
      </c>
      <c r="H21" s="83">
        <v>10.0</v>
      </c>
      <c r="I21" s="83">
        <v>8.0</v>
      </c>
      <c r="J21" s="83"/>
      <c r="K21" s="83"/>
      <c r="L21" s="84">
        <v>6.5</v>
      </c>
      <c r="M21" s="84"/>
      <c r="N21" s="84"/>
      <c r="O21" s="83"/>
      <c r="P21" s="83"/>
      <c r="Q21" s="83"/>
      <c r="R21" s="85">
        <f t="shared" ref="R21:R34" si="28">SUM(I21:P21)</f>
        <v>14.5</v>
      </c>
      <c r="S21" s="9">
        <v>2.0</v>
      </c>
      <c r="T21" s="9">
        <v>0.0</v>
      </c>
      <c r="U21" s="9">
        <v>1.0</v>
      </c>
      <c r="V21" s="9"/>
      <c r="W21" s="72">
        <v>0.0</v>
      </c>
      <c r="X21" s="72">
        <v>2.0</v>
      </c>
      <c r="Y21" s="72"/>
      <c r="Z21" s="72"/>
      <c r="AA21" s="9"/>
      <c r="AB21" s="9"/>
      <c r="AC21" s="9"/>
      <c r="AD21" s="9"/>
      <c r="AE21" s="72"/>
      <c r="AF21" s="72"/>
      <c r="AG21" s="72"/>
      <c r="AH21" s="72"/>
      <c r="AI21" s="9">
        <v>0.0</v>
      </c>
      <c r="AJ21" s="9">
        <v>4.0</v>
      </c>
      <c r="AK21" s="9">
        <v>0.0</v>
      </c>
      <c r="AL21" s="9"/>
      <c r="AM21" s="72">
        <v>2.0</v>
      </c>
      <c r="AN21" s="72">
        <v>3.0</v>
      </c>
      <c r="AO21" s="72"/>
      <c r="AP21" s="72"/>
      <c r="AQ21" s="9">
        <f t="shared" si="24"/>
        <v>14</v>
      </c>
      <c r="AR21" s="73">
        <f t="shared" si="25"/>
        <v>62.5</v>
      </c>
      <c r="AS21" s="74"/>
      <c r="AT21" s="78">
        <f t="shared" si="8"/>
        <v>18</v>
      </c>
      <c r="AU21" s="78">
        <f t="shared" si="9"/>
        <v>2</v>
      </c>
      <c r="AV21" s="78">
        <f t="shared" si="10"/>
        <v>11.5</v>
      </c>
      <c r="AW21" s="78">
        <f t="shared" si="11"/>
        <v>21</v>
      </c>
      <c r="AX21" s="78"/>
      <c r="AY21" s="7"/>
      <c r="AZ21" s="79">
        <f t="shared" si="12"/>
        <v>0.9</v>
      </c>
      <c r="BA21" s="79">
        <f t="shared" si="13"/>
        <v>0.1199976</v>
      </c>
      <c r="BB21" s="79">
        <f t="shared" si="14"/>
        <v>0.5564372532</v>
      </c>
      <c r="BC21" s="79">
        <f t="shared" si="15"/>
        <v>0.398725597</v>
      </c>
      <c r="BD21" s="79"/>
      <c r="BE21" s="42"/>
      <c r="BF21" s="76">
        <f t="shared" ref="BF21:BI21" si="26">IF((AZ21)&gt;=50%, 2, (IF((AZ21)&lt;25%, 0, 1)))</f>
        <v>2</v>
      </c>
      <c r="BG21" s="76">
        <f t="shared" si="26"/>
        <v>0</v>
      </c>
      <c r="BH21" s="76">
        <f t="shared" si="26"/>
        <v>2</v>
      </c>
      <c r="BI21" s="76">
        <f t="shared" si="26"/>
        <v>1</v>
      </c>
      <c r="BJ21" s="76"/>
      <c r="BK21" s="11"/>
      <c r="BL21" s="76" t="str">
        <f t="shared" ref="BL21:BO21" si="27">IF(BF21=2,"Att", (IF(BF21=0,"Not","Weak")))</f>
        <v>Att</v>
      </c>
      <c r="BM21" s="76" t="str">
        <f t="shared" si="27"/>
        <v>Not</v>
      </c>
      <c r="BN21" s="76" t="str">
        <f t="shared" si="27"/>
        <v>Att</v>
      </c>
      <c r="BO21" s="76" t="str">
        <f t="shared" si="27"/>
        <v>Weak</v>
      </c>
      <c r="BP21" s="76"/>
      <c r="BR21" s="77">
        <f t="shared" si="7"/>
        <v>5</v>
      </c>
    </row>
    <row r="22" ht="15.75" customHeight="1">
      <c r="A22" s="69" t="s">
        <v>74</v>
      </c>
      <c r="B22" s="70" t="s">
        <v>75</v>
      </c>
      <c r="C22" s="80">
        <v>2.0</v>
      </c>
      <c r="D22" s="81" t="s">
        <v>76</v>
      </c>
      <c r="E22" s="81" t="s">
        <v>76</v>
      </c>
      <c r="F22" s="81">
        <v>5.0</v>
      </c>
      <c r="G22" s="82">
        <v>5.0</v>
      </c>
      <c r="H22" s="81">
        <v>9.0</v>
      </c>
      <c r="I22" s="81">
        <v>6.0</v>
      </c>
      <c r="J22" s="81"/>
      <c r="K22" s="81"/>
      <c r="L22" s="86">
        <v>9.0</v>
      </c>
      <c r="M22" s="86"/>
      <c r="N22" s="86"/>
      <c r="O22" s="81"/>
      <c r="P22" s="81"/>
      <c r="Q22" s="81"/>
      <c r="R22" s="9">
        <f t="shared" si="28"/>
        <v>15</v>
      </c>
      <c r="S22" s="9">
        <v>3.0</v>
      </c>
      <c r="T22" s="9">
        <v>0.0</v>
      </c>
      <c r="U22" s="9">
        <v>2.5</v>
      </c>
      <c r="V22" s="9"/>
      <c r="W22" s="72"/>
      <c r="X22" s="72">
        <v>2.0</v>
      </c>
      <c r="Y22" s="72"/>
      <c r="Z22" s="72"/>
      <c r="AA22" s="9"/>
      <c r="AB22" s="9"/>
      <c r="AC22" s="9"/>
      <c r="AD22" s="9"/>
      <c r="AE22" s="72"/>
      <c r="AF22" s="72"/>
      <c r="AG22" s="72"/>
      <c r="AH22" s="72"/>
      <c r="AI22" s="9"/>
      <c r="AJ22" s="9">
        <v>4.0</v>
      </c>
      <c r="AK22" s="9"/>
      <c r="AL22" s="9"/>
      <c r="AM22" s="72"/>
      <c r="AN22" s="72">
        <v>3.0</v>
      </c>
      <c r="AO22" s="72"/>
      <c r="AP22" s="72"/>
      <c r="AQ22" s="9">
        <f t="shared" si="24"/>
        <v>14.5</v>
      </c>
      <c r="AR22" s="73">
        <f t="shared" si="25"/>
        <v>45.5</v>
      </c>
      <c r="AS22" s="74"/>
      <c r="AT22" s="78">
        <f t="shared" si="8"/>
        <v>15</v>
      </c>
      <c r="AU22" s="78">
        <f t="shared" si="9"/>
        <v>2</v>
      </c>
      <c r="AV22" s="78">
        <f t="shared" si="10"/>
        <v>15.5</v>
      </c>
      <c r="AW22" s="78">
        <f t="shared" si="11"/>
        <v>11</v>
      </c>
      <c r="AX22" s="78"/>
      <c r="AY22" s="7"/>
      <c r="AZ22" s="79">
        <f t="shared" si="12"/>
        <v>0.75</v>
      </c>
      <c r="BA22" s="79">
        <f t="shared" si="13"/>
        <v>0.1199976</v>
      </c>
      <c r="BB22" s="79">
        <f t="shared" si="14"/>
        <v>0.7499806457</v>
      </c>
      <c r="BC22" s="79">
        <f t="shared" si="15"/>
        <v>0.2088562651</v>
      </c>
      <c r="BD22" s="79"/>
      <c r="BE22" s="42"/>
      <c r="BF22" s="76">
        <f t="shared" ref="BF22:BI22" si="29">IF((AZ22)&gt;=50%, 2, (IF((AZ22)&lt;25%, 0, 1)))</f>
        <v>2</v>
      </c>
      <c r="BG22" s="76">
        <f t="shared" si="29"/>
        <v>0</v>
      </c>
      <c r="BH22" s="76">
        <f t="shared" si="29"/>
        <v>2</v>
      </c>
      <c r="BI22" s="76">
        <f t="shared" si="29"/>
        <v>0</v>
      </c>
      <c r="BJ22" s="76"/>
      <c r="BK22" s="11"/>
      <c r="BL22" s="76" t="str">
        <f t="shared" ref="BL22:BO22" si="30">IF(BF22=2,"Att", (IF(BF22=0,"Not","Weak")))</f>
        <v>Att</v>
      </c>
      <c r="BM22" s="76" t="str">
        <f t="shared" si="30"/>
        <v>Not</v>
      </c>
      <c r="BN22" s="76" t="str">
        <f t="shared" si="30"/>
        <v>Att</v>
      </c>
      <c r="BO22" s="76" t="str">
        <f t="shared" si="30"/>
        <v>Not</v>
      </c>
      <c r="BP22" s="76"/>
      <c r="BR22" s="77">
        <f t="shared" si="7"/>
        <v>4</v>
      </c>
    </row>
    <row r="23" ht="15.75" customHeight="1">
      <c r="A23" s="69" t="s">
        <v>77</v>
      </c>
      <c r="B23" s="70" t="s">
        <v>78</v>
      </c>
      <c r="C23" s="80">
        <v>4.0</v>
      </c>
      <c r="D23" s="81">
        <v>4.0</v>
      </c>
      <c r="E23" s="81" t="s">
        <v>76</v>
      </c>
      <c r="F23" s="81">
        <v>2.0</v>
      </c>
      <c r="G23" s="82">
        <f t="shared" ref="G23:G34" si="33">LARGE(D23:F23,1)+LARGE(D23:F23,2)</f>
        <v>6</v>
      </c>
      <c r="H23" s="81">
        <v>10.0</v>
      </c>
      <c r="I23" s="87"/>
      <c r="J23" s="87"/>
      <c r="K23" s="81"/>
      <c r="L23" s="86">
        <v>3.0</v>
      </c>
      <c r="M23" s="86"/>
      <c r="N23" s="86"/>
      <c r="O23" s="81">
        <v>5.0</v>
      </c>
      <c r="P23" s="81"/>
      <c r="Q23" s="81"/>
      <c r="R23" s="9">
        <f t="shared" si="28"/>
        <v>8</v>
      </c>
      <c r="S23" s="9">
        <v>3.0</v>
      </c>
      <c r="T23" s="9">
        <v>0.0</v>
      </c>
      <c r="U23" s="9">
        <v>1.0</v>
      </c>
      <c r="V23" s="9"/>
      <c r="W23" s="72"/>
      <c r="X23" s="72">
        <v>0.0</v>
      </c>
      <c r="Y23" s="72"/>
      <c r="Z23" s="72"/>
      <c r="AA23" s="9"/>
      <c r="AB23" s="9"/>
      <c r="AC23" s="9"/>
      <c r="AD23" s="9"/>
      <c r="AE23" s="72"/>
      <c r="AF23" s="72"/>
      <c r="AG23" s="72"/>
      <c r="AH23" s="72"/>
      <c r="AI23" s="9"/>
      <c r="AJ23" s="9">
        <v>4.0</v>
      </c>
      <c r="AK23" s="9">
        <v>0.0</v>
      </c>
      <c r="AL23" s="9"/>
      <c r="AM23" s="72">
        <v>1.0</v>
      </c>
      <c r="AN23" s="72">
        <v>3.0</v>
      </c>
      <c r="AO23" s="72"/>
      <c r="AP23" s="72"/>
      <c r="AQ23" s="9">
        <f t="shared" si="24"/>
        <v>12</v>
      </c>
      <c r="AR23" s="73">
        <f t="shared" si="25"/>
        <v>40</v>
      </c>
      <c r="AS23" s="74"/>
      <c r="AT23" s="78">
        <f t="shared" si="8"/>
        <v>10</v>
      </c>
      <c r="AU23" s="78">
        <f t="shared" si="9"/>
        <v>5</v>
      </c>
      <c r="AV23" s="78">
        <f t="shared" si="10"/>
        <v>8</v>
      </c>
      <c r="AW23" s="78">
        <f t="shared" si="11"/>
        <v>13</v>
      </c>
      <c r="AX23" s="78"/>
      <c r="AY23" s="7"/>
      <c r="AZ23" s="79">
        <f t="shared" si="12"/>
        <v>0.5</v>
      </c>
      <c r="BA23" s="79">
        <f t="shared" si="13"/>
        <v>0.2999940001</v>
      </c>
      <c r="BB23" s="79">
        <f t="shared" si="14"/>
        <v>0.3870867849</v>
      </c>
      <c r="BC23" s="79">
        <f t="shared" si="15"/>
        <v>0.2468301315</v>
      </c>
      <c r="BD23" s="79"/>
      <c r="BE23" s="42"/>
      <c r="BF23" s="76">
        <f t="shared" ref="BF23:BI23" si="31">IF((AZ23)&gt;=50%, 2, (IF((AZ23)&lt;25%, 0, 1)))</f>
        <v>2</v>
      </c>
      <c r="BG23" s="76">
        <f t="shared" si="31"/>
        <v>1</v>
      </c>
      <c r="BH23" s="76">
        <f t="shared" si="31"/>
        <v>1</v>
      </c>
      <c r="BI23" s="76">
        <f t="shared" si="31"/>
        <v>0</v>
      </c>
      <c r="BJ23" s="76"/>
      <c r="BK23" s="11"/>
      <c r="BL23" s="76" t="str">
        <f t="shared" ref="BL23:BO23" si="32">IF(BF23=2,"Att", (IF(BF23=0,"Not","Weak")))</f>
        <v>Att</v>
      </c>
      <c r="BM23" s="76" t="str">
        <f t="shared" si="32"/>
        <v>Weak</v>
      </c>
      <c r="BN23" s="76" t="str">
        <f t="shared" si="32"/>
        <v>Weak</v>
      </c>
      <c r="BO23" s="76" t="str">
        <f t="shared" si="32"/>
        <v>Not</v>
      </c>
      <c r="BP23" s="76"/>
      <c r="BR23" s="77">
        <f t="shared" si="7"/>
        <v>4</v>
      </c>
    </row>
    <row r="24" ht="15.75" customHeight="1">
      <c r="A24" s="69" t="s">
        <v>79</v>
      </c>
      <c r="B24" s="70" t="s">
        <v>80</v>
      </c>
      <c r="C24" s="80">
        <v>10.0</v>
      </c>
      <c r="D24" s="81">
        <v>10.0</v>
      </c>
      <c r="E24" s="81">
        <v>10.0</v>
      </c>
      <c r="F24" s="81">
        <v>4.0</v>
      </c>
      <c r="G24" s="82">
        <f t="shared" si="33"/>
        <v>20</v>
      </c>
      <c r="H24" s="83">
        <v>8.0</v>
      </c>
      <c r="I24" s="83">
        <v>10.0</v>
      </c>
      <c r="J24" s="83"/>
      <c r="K24" s="83"/>
      <c r="L24" s="84">
        <v>10.0</v>
      </c>
      <c r="M24" s="84"/>
      <c r="N24" s="84"/>
      <c r="O24" s="83"/>
      <c r="P24" s="83"/>
      <c r="Q24" s="83"/>
      <c r="R24" s="85">
        <f t="shared" si="28"/>
        <v>20</v>
      </c>
      <c r="S24" s="9">
        <v>1.0</v>
      </c>
      <c r="T24" s="9">
        <v>3.5</v>
      </c>
      <c r="U24" s="9">
        <v>3.0</v>
      </c>
      <c r="V24" s="9"/>
      <c r="W24" s="72"/>
      <c r="X24" s="72"/>
      <c r="Y24" s="72"/>
      <c r="Z24" s="72"/>
      <c r="AA24" s="9">
        <v>3.0</v>
      </c>
      <c r="AB24" s="9">
        <v>1.0</v>
      </c>
      <c r="AC24" s="9">
        <v>4.0</v>
      </c>
      <c r="AD24" s="9"/>
      <c r="AE24" s="72">
        <v>2.0</v>
      </c>
      <c r="AF24" s="72">
        <v>4.0</v>
      </c>
      <c r="AG24" s="72">
        <v>3.5</v>
      </c>
      <c r="AH24" s="72"/>
      <c r="AI24" s="9">
        <v>2.0</v>
      </c>
      <c r="AJ24" s="9">
        <v>4.0</v>
      </c>
      <c r="AK24" s="9">
        <v>3.0</v>
      </c>
      <c r="AL24" s="9"/>
      <c r="AM24" s="72"/>
      <c r="AN24" s="72"/>
      <c r="AO24" s="72"/>
      <c r="AP24" s="72"/>
      <c r="AQ24" s="9">
        <f>SUM(S24:AO24)</f>
        <v>34</v>
      </c>
      <c r="AR24" s="73">
        <f t="shared" si="25"/>
        <v>92</v>
      </c>
      <c r="AS24" s="74"/>
      <c r="AT24" s="78">
        <f t="shared" si="8"/>
        <v>18</v>
      </c>
      <c r="AU24" s="78">
        <f t="shared" si="9"/>
        <v>3</v>
      </c>
      <c r="AV24" s="78">
        <f t="shared" si="10"/>
        <v>24</v>
      </c>
      <c r="AW24" s="78">
        <f t="shared" si="11"/>
        <v>41</v>
      </c>
      <c r="AX24" s="78"/>
      <c r="AY24" s="7"/>
      <c r="AZ24" s="79">
        <f t="shared" si="12"/>
        <v>0.9</v>
      </c>
      <c r="BA24" s="79">
        <f t="shared" si="13"/>
        <v>0.1799964001</v>
      </c>
      <c r="BB24" s="79">
        <f t="shared" si="14"/>
        <v>1</v>
      </c>
      <c r="BC24" s="79">
        <f t="shared" si="15"/>
        <v>0.7784642609</v>
      </c>
      <c r="BD24" s="79"/>
      <c r="BE24" s="42"/>
      <c r="BF24" s="76">
        <f t="shared" ref="BF24:BI24" si="34">IF((AZ24)&gt;=50%, 2, (IF((AZ24)&lt;25%, 0, 1)))</f>
        <v>2</v>
      </c>
      <c r="BG24" s="76">
        <f t="shared" si="34"/>
        <v>0</v>
      </c>
      <c r="BH24" s="76">
        <f t="shared" si="34"/>
        <v>2</v>
      </c>
      <c r="BI24" s="76">
        <f t="shared" si="34"/>
        <v>2</v>
      </c>
      <c r="BJ24" s="76"/>
      <c r="BK24" s="11"/>
      <c r="BL24" s="76" t="str">
        <f t="shared" ref="BL24:BO24" si="35">IF(BF24=2,"Att", (IF(BF24=0,"Not","Weak")))</f>
        <v>Att</v>
      </c>
      <c r="BM24" s="76" t="str">
        <f t="shared" si="35"/>
        <v>Not</v>
      </c>
      <c r="BN24" s="76" t="str">
        <f t="shared" si="35"/>
        <v>Att</v>
      </c>
      <c r="BO24" s="76" t="str">
        <f t="shared" si="35"/>
        <v>Att</v>
      </c>
      <c r="BP24" s="76"/>
      <c r="BR24" s="77">
        <f t="shared" si="7"/>
        <v>6</v>
      </c>
    </row>
    <row r="25" ht="15.75" customHeight="1">
      <c r="A25" s="69" t="s">
        <v>81</v>
      </c>
      <c r="B25" s="70" t="s">
        <v>82</v>
      </c>
      <c r="C25" s="80">
        <v>10.0</v>
      </c>
      <c r="D25" s="81">
        <v>7.0</v>
      </c>
      <c r="E25" s="81">
        <v>8.0</v>
      </c>
      <c r="F25" s="81">
        <v>7.5</v>
      </c>
      <c r="G25" s="82">
        <f t="shared" si="33"/>
        <v>15.5</v>
      </c>
      <c r="H25" s="83">
        <v>10.0</v>
      </c>
      <c r="I25" s="83">
        <v>10.0</v>
      </c>
      <c r="J25" s="83"/>
      <c r="K25" s="83"/>
      <c r="L25" s="84">
        <v>10.0</v>
      </c>
      <c r="M25" s="84"/>
      <c r="N25" s="84"/>
      <c r="O25" s="83"/>
      <c r="P25" s="83"/>
      <c r="Q25" s="83"/>
      <c r="R25" s="85">
        <f t="shared" si="28"/>
        <v>20</v>
      </c>
      <c r="S25" s="9">
        <v>3.0</v>
      </c>
      <c r="T25" s="9">
        <v>4.0</v>
      </c>
      <c r="U25" s="9">
        <v>3.0</v>
      </c>
      <c r="V25" s="9"/>
      <c r="W25" s="72"/>
      <c r="X25" s="72"/>
      <c r="Y25" s="72"/>
      <c r="Z25" s="72"/>
      <c r="AA25" s="9">
        <v>3.0</v>
      </c>
      <c r="AB25" s="9">
        <v>2.0</v>
      </c>
      <c r="AC25" s="9">
        <v>4.0</v>
      </c>
      <c r="AD25" s="9"/>
      <c r="AE25" s="88"/>
      <c r="AF25" s="89"/>
      <c r="AG25" s="88"/>
      <c r="AH25" s="88"/>
      <c r="AI25" s="9">
        <v>2.0</v>
      </c>
      <c r="AJ25" s="9">
        <v>4.0</v>
      </c>
      <c r="AK25" s="9">
        <v>4.0</v>
      </c>
      <c r="AL25" s="9"/>
      <c r="AM25" s="72">
        <v>2.0</v>
      </c>
      <c r="AN25" s="72">
        <v>3.0</v>
      </c>
      <c r="AO25" s="72">
        <v>5.0</v>
      </c>
      <c r="AP25" s="72"/>
      <c r="AQ25" s="9">
        <f t="shared" ref="AQ25:AQ34" si="38">SUM(S25:AP25)</f>
        <v>39</v>
      </c>
      <c r="AR25" s="73">
        <f t="shared" si="25"/>
        <v>94.5</v>
      </c>
      <c r="AS25" s="74"/>
      <c r="AT25" s="78">
        <f t="shared" si="8"/>
        <v>20</v>
      </c>
      <c r="AU25" s="78">
        <f t="shared" si="9"/>
        <v>3</v>
      </c>
      <c r="AV25" s="78">
        <f t="shared" si="10"/>
        <v>21</v>
      </c>
      <c r="AW25" s="78">
        <f t="shared" si="11"/>
        <v>47.5</v>
      </c>
      <c r="AX25" s="78"/>
      <c r="AY25" s="7"/>
      <c r="AZ25" s="79">
        <f t="shared" si="12"/>
        <v>1</v>
      </c>
      <c r="BA25" s="79">
        <f t="shared" si="13"/>
        <v>0.1799964001</v>
      </c>
      <c r="BB25" s="79">
        <f t="shared" si="14"/>
        <v>1</v>
      </c>
      <c r="BC25" s="79">
        <f t="shared" si="15"/>
        <v>0.9018793266</v>
      </c>
      <c r="BD25" s="79"/>
      <c r="BE25" s="42"/>
      <c r="BF25" s="76">
        <f t="shared" ref="BF25:BI25" si="36">IF((AZ25)&gt;=50%, 2, (IF((AZ25)&lt;25%, 0, 1)))</f>
        <v>2</v>
      </c>
      <c r="BG25" s="76">
        <f t="shared" si="36"/>
        <v>0</v>
      </c>
      <c r="BH25" s="76">
        <f t="shared" si="36"/>
        <v>2</v>
      </c>
      <c r="BI25" s="76">
        <f t="shared" si="36"/>
        <v>2</v>
      </c>
      <c r="BJ25" s="76"/>
      <c r="BK25" s="11"/>
      <c r="BL25" s="76" t="str">
        <f t="shared" ref="BL25:BO25" si="37">IF(BF25=2,"Att", (IF(BF25=0,"Not","Weak")))</f>
        <v>Att</v>
      </c>
      <c r="BM25" s="76" t="str">
        <f t="shared" si="37"/>
        <v>Not</v>
      </c>
      <c r="BN25" s="76" t="str">
        <f t="shared" si="37"/>
        <v>Att</v>
      </c>
      <c r="BO25" s="76" t="str">
        <f t="shared" si="37"/>
        <v>Att</v>
      </c>
      <c r="BP25" s="76"/>
      <c r="BR25" s="77">
        <f t="shared" si="7"/>
        <v>6</v>
      </c>
    </row>
    <row r="26" ht="15.75" customHeight="1">
      <c r="A26" s="69" t="s">
        <v>83</v>
      </c>
      <c r="B26" s="70" t="s">
        <v>84</v>
      </c>
      <c r="C26" s="80">
        <v>9.0</v>
      </c>
      <c r="D26" s="81">
        <v>3.0</v>
      </c>
      <c r="E26" s="81">
        <v>8.0</v>
      </c>
      <c r="F26" s="81">
        <v>6.0</v>
      </c>
      <c r="G26" s="82">
        <f t="shared" si="33"/>
        <v>14</v>
      </c>
      <c r="H26" s="13">
        <v>9.0</v>
      </c>
      <c r="I26" s="90"/>
      <c r="J26" s="10"/>
      <c r="K26" s="13"/>
      <c r="L26" s="91">
        <v>6.0</v>
      </c>
      <c r="M26" s="91"/>
      <c r="N26" s="91"/>
      <c r="O26" s="13">
        <v>9.0</v>
      </c>
      <c r="P26" s="13"/>
      <c r="Q26" s="13"/>
      <c r="R26" s="9">
        <f t="shared" si="28"/>
        <v>15</v>
      </c>
      <c r="S26" s="9">
        <v>1.0</v>
      </c>
      <c r="T26" s="9">
        <v>2.0</v>
      </c>
      <c r="U26" s="9">
        <v>2.0</v>
      </c>
      <c r="V26" s="9"/>
      <c r="W26" s="72">
        <v>2.0</v>
      </c>
      <c r="X26" s="72">
        <v>2.0</v>
      </c>
      <c r="Y26" s="72">
        <v>3.0</v>
      </c>
      <c r="Z26" s="72">
        <v>0.5</v>
      </c>
      <c r="AA26" s="9"/>
      <c r="AB26" s="9"/>
      <c r="AC26" s="9"/>
      <c r="AD26" s="9"/>
      <c r="AE26" s="72">
        <v>2.0</v>
      </c>
      <c r="AF26" s="72">
        <v>1.0</v>
      </c>
      <c r="AG26" s="72">
        <v>4.0</v>
      </c>
      <c r="AH26" s="72"/>
      <c r="AI26" s="9">
        <v>2.0</v>
      </c>
      <c r="AJ26" s="9">
        <v>0.0</v>
      </c>
      <c r="AK26" s="9">
        <v>3.5</v>
      </c>
      <c r="AL26" s="9"/>
      <c r="AM26" s="72"/>
      <c r="AN26" s="72"/>
      <c r="AO26" s="72"/>
      <c r="AP26" s="72"/>
      <c r="AQ26" s="9">
        <f t="shared" si="38"/>
        <v>25</v>
      </c>
      <c r="AR26" s="73">
        <f t="shared" si="25"/>
        <v>72</v>
      </c>
      <c r="AS26" s="74"/>
      <c r="AT26" s="78">
        <f t="shared" si="8"/>
        <v>9</v>
      </c>
      <c r="AU26" s="78">
        <f t="shared" si="9"/>
        <v>14</v>
      </c>
      <c r="AV26" s="78">
        <f t="shared" si="10"/>
        <v>13</v>
      </c>
      <c r="AW26" s="78">
        <f t="shared" si="11"/>
        <v>30</v>
      </c>
      <c r="AX26" s="78"/>
      <c r="AY26" s="7"/>
      <c r="AZ26" s="15">
        <f t="shared" si="12"/>
        <v>0.45</v>
      </c>
      <c r="BA26" s="15">
        <f t="shared" si="13"/>
        <v>0.8399832003</v>
      </c>
      <c r="BB26" s="15">
        <f t="shared" si="14"/>
        <v>0.6290160254</v>
      </c>
      <c r="BC26" s="15">
        <f t="shared" si="15"/>
        <v>0.5696079958</v>
      </c>
      <c r="BD26" s="15"/>
      <c r="BE26" s="42"/>
      <c r="BF26" s="76">
        <f t="shared" ref="BF26:BI26" si="39">IF((AZ26)&gt;=50%, 2, (IF((AZ26)&lt;25%, 0, 1)))</f>
        <v>1</v>
      </c>
      <c r="BG26" s="76">
        <f t="shared" si="39"/>
        <v>2</v>
      </c>
      <c r="BH26" s="76">
        <f t="shared" si="39"/>
        <v>2</v>
      </c>
      <c r="BI26" s="76">
        <f t="shared" si="39"/>
        <v>2</v>
      </c>
      <c r="BJ26" s="76"/>
      <c r="BK26" s="11"/>
      <c r="BL26" s="76" t="str">
        <f t="shared" ref="BL26:BO26" si="40">IF(BF26=2,"Att", (IF(BF26=0,"Not","Weak")))</f>
        <v>Weak</v>
      </c>
      <c r="BM26" s="76" t="str">
        <f t="shared" si="40"/>
        <v>Att</v>
      </c>
      <c r="BN26" s="76" t="str">
        <f t="shared" si="40"/>
        <v>Att</v>
      </c>
      <c r="BO26" s="76" t="str">
        <f t="shared" si="40"/>
        <v>Att</v>
      </c>
      <c r="BP26" s="76"/>
      <c r="BR26" s="77">
        <f t="shared" si="7"/>
        <v>7</v>
      </c>
    </row>
    <row r="27" ht="15.75" customHeight="1">
      <c r="A27" s="69" t="s">
        <v>85</v>
      </c>
      <c r="B27" s="70" t="s">
        <v>86</v>
      </c>
      <c r="C27" s="80">
        <v>9.0</v>
      </c>
      <c r="D27" s="81">
        <v>0.0</v>
      </c>
      <c r="E27" s="81">
        <v>4.0</v>
      </c>
      <c r="F27" s="81">
        <v>3.0</v>
      </c>
      <c r="G27" s="82">
        <f t="shared" si="33"/>
        <v>7</v>
      </c>
      <c r="H27" s="13">
        <v>8.0</v>
      </c>
      <c r="I27" s="90">
        <v>5.0</v>
      </c>
      <c r="J27" s="10"/>
      <c r="K27" s="13"/>
      <c r="L27" s="91"/>
      <c r="M27" s="91"/>
      <c r="N27" s="91"/>
      <c r="O27" s="13">
        <v>3.0</v>
      </c>
      <c r="P27" s="13"/>
      <c r="Q27" s="13"/>
      <c r="R27" s="9">
        <f t="shared" si="28"/>
        <v>8</v>
      </c>
      <c r="S27" s="9">
        <v>0.5</v>
      </c>
      <c r="T27" s="9"/>
      <c r="U27" s="9">
        <v>2.0</v>
      </c>
      <c r="V27" s="9"/>
      <c r="W27" s="72"/>
      <c r="X27" s="72"/>
      <c r="Y27" s="72"/>
      <c r="Z27" s="72"/>
      <c r="AA27" s="9"/>
      <c r="AB27" s="9">
        <v>1.0</v>
      </c>
      <c r="AC27" s="9">
        <v>0.5</v>
      </c>
      <c r="AD27" s="9"/>
      <c r="AE27" s="72">
        <v>2.0</v>
      </c>
      <c r="AF27" s="72">
        <v>0.0</v>
      </c>
      <c r="AG27" s="72">
        <v>0.0</v>
      </c>
      <c r="AH27" s="72"/>
      <c r="AI27" s="9"/>
      <c r="AJ27" s="9">
        <v>4.0</v>
      </c>
      <c r="AK27" s="9"/>
      <c r="AL27" s="9"/>
      <c r="AM27" s="72">
        <v>0.0</v>
      </c>
      <c r="AN27" s="72"/>
      <c r="AO27" s="72"/>
      <c r="AP27" s="72"/>
      <c r="AQ27" s="9">
        <f t="shared" si="38"/>
        <v>10</v>
      </c>
      <c r="AR27" s="73">
        <f t="shared" si="25"/>
        <v>42</v>
      </c>
      <c r="AS27" s="74"/>
      <c r="AT27" s="78">
        <f t="shared" si="8"/>
        <v>13</v>
      </c>
      <c r="AU27" s="78">
        <f t="shared" si="9"/>
        <v>3</v>
      </c>
      <c r="AV27" s="78">
        <f t="shared" si="10"/>
        <v>6</v>
      </c>
      <c r="AW27" s="78">
        <f t="shared" si="11"/>
        <v>11</v>
      </c>
      <c r="AX27" s="78"/>
      <c r="AY27" s="7"/>
      <c r="AZ27" s="15">
        <f t="shared" si="12"/>
        <v>0.65</v>
      </c>
      <c r="BA27" s="15">
        <f t="shared" si="13"/>
        <v>0.1799964001</v>
      </c>
      <c r="BB27" s="15">
        <f t="shared" si="14"/>
        <v>0.2903150886</v>
      </c>
      <c r="BC27" s="15">
        <f t="shared" si="15"/>
        <v>0.2088562651</v>
      </c>
      <c r="BD27" s="15"/>
      <c r="BE27" s="42"/>
      <c r="BF27" s="76">
        <f t="shared" ref="BF27:BI27" si="41">IF((AZ27)&gt;=50%, 2, (IF((AZ27)&lt;25%, 0, 1)))</f>
        <v>2</v>
      </c>
      <c r="BG27" s="76">
        <f t="shared" si="41"/>
        <v>0</v>
      </c>
      <c r="BH27" s="76">
        <f t="shared" si="41"/>
        <v>1</v>
      </c>
      <c r="BI27" s="76">
        <f t="shared" si="41"/>
        <v>0</v>
      </c>
      <c r="BJ27" s="76"/>
      <c r="BK27" s="11"/>
      <c r="BL27" s="76" t="str">
        <f t="shared" ref="BL27:BO27" si="42">IF(BF27=2,"Att", (IF(BF27=0,"Not","Weak")))</f>
        <v>Att</v>
      </c>
      <c r="BM27" s="76" t="str">
        <f t="shared" si="42"/>
        <v>Not</v>
      </c>
      <c r="BN27" s="76" t="str">
        <f t="shared" si="42"/>
        <v>Weak</v>
      </c>
      <c r="BO27" s="76" t="str">
        <f t="shared" si="42"/>
        <v>Not</v>
      </c>
      <c r="BP27" s="76"/>
      <c r="BR27" s="77">
        <f t="shared" si="7"/>
        <v>3</v>
      </c>
    </row>
    <row r="28" ht="15.75" customHeight="1">
      <c r="A28" s="69" t="s">
        <v>87</v>
      </c>
      <c r="B28" s="70" t="s">
        <v>88</v>
      </c>
      <c r="C28" s="80">
        <v>8.0</v>
      </c>
      <c r="D28" s="81">
        <v>0.0</v>
      </c>
      <c r="E28" s="81">
        <v>4.5</v>
      </c>
      <c r="F28" s="81">
        <v>1.0</v>
      </c>
      <c r="G28" s="82">
        <f t="shared" si="33"/>
        <v>5.5</v>
      </c>
      <c r="H28" s="76">
        <v>8.0</v>
      </c>
      <c r="I28" s="76">
        <v>6.0</v>
      </c>
      <c r="J28" s="76"/>
      <c r="K28" s="76"/>
      <c r="L28" s="92"/>
      <c r="M28" s="92"/>
      <c r="N28" s="92"/>
      <c r="O28" s="76">
        <v>1.0</v>
      </c>
      <c r="P28" s="76"/>
      <c r="Q28" s="76"/>
      <c r="R28" s="85">
        <f t="shared" si="28"/>
        <v>7</v>
      </c>
      <c r="S28" s="9">
        <v>2.0</v>
      </c>
      <c r="T28" s="9">
        <v>1.0</v>
      </c>
      <c r="U28" s="9">
        <v>1.0</v>
      </c>
      <c r="V28" s="9"/>
      <c r="W28" s="72"/>
      <c r="X28" s="72">
        <v>2.0</v>
      </c>
      <c r="Y28" s="72"/>
      <c r="Z28" s="72"/>
      <c r="AA28" s="9"/>
      <c r="AB28" s="9"/>
      <c r="AC28" s="9"/>
      <c r="AD28" s="9"/>
      <c r="AE28" s="72">
        <v>1.0</v>
      </c>
      <c r="AF28" s="72">
        <v>0.0</v>
      </c>
      <c r="AG28" s="72">
        <v>0.0</v>
      </c>
      <c r="AH28" s="72"/>
      <c r="AI28" s="9">
        <v>0.0</v>
      </c>
      <c r="AJ28" s="9">
        <v>4.0</v>
      </c>
      <c r="AK28" s="9">
        <v>0.0</v>
      </c>
      <c r="AL28" s="9"/>
      <c r="AM28" s="72"/>
      <c r="AN28" s="72"/>
      <c r="AO28" s="72"/>
      <c r="AP28" s="72"/>
      <c r="AQ28" s="9">
        <f t="shared" si="38"/>
        <v>11</v>
      </c>
      <c r="AR28" s="73">
        <f t="shared" si="25"/>
        <v>39.5</v>
      </c>
      <c r="AS28" s="74"/>
      <c r="AT28" s="78">
        <f t="shared" si="8"/>
        <v>14</v>
      </c>
      <c r="AU28" s="78">
        <f t="shared" si="9"/>
        <v>3</v>
      </c>
      <c r="AV28" s="78">
        <f t="shared" si="10"/>
        <v>5</v>
      </c>
      <c r="AW28" s="78">
        <f t="shared" si="11"/>
        <v>9.5</v>
      </c>
      <c r="AX28" s="78"/>
      <c r="AY28" s="7"/>
      <c r="AZ28" s="79">
        <f t="shared" si="12"/>
        <v>0.7</v>
      </c>
      <c r="BA28" s="79">
        <f t="shared" si="13"/>
        <v>0.1799964001</v>
      </c>
      <c r="BB28" s="79">
        <f t="shared" si="14"/>
        <v>0.2419292405</v>
      </c>
      <c r="BC28" s="79">
        <f t="shared" si="15"/>
        <v>0.1803758653</v>
      </c>
      <c r="BD28" s="79"/>
      <c r="BE28" s="42"/>
      <c r="BF28" s="76">
        <f t="shared" ref="BF28:BI28" si="43">IF((AZ28)&gt;=50%, 2, (IF((AZ28)&lt;25%, 0, 1)))</f>
        <v>2</v>
      </c>
      <c r="BG28" s="76">
        <f t="shared" si="43"/>
        <v>0</v>
      </c>
      <c r="BH28" s="76">
        <f t="shared" si="43"/>
        <v>0</v>
      </c>
      <c r="BI28" s="76">
        <f t="shared" si="43"/>
        <v>0</v>
      </c>
      <c r="BJ28" s="76"/>
      <c r="BK28" s="11"/>
      <c r="BL28" s="76" t="str">
        <f t="shared" ref="BL28:BO28" si="44">IF(BF28=2,"Att", (IF(BF28=0,"Not","Weak")))</f>
        <v>Att</v>
      </c>
      <c r="BM28" s="76" t="str">
        <f t="shared" si="44"/>
        <v>Not</v>
      </c>
      <c r="BN28" s="76" t="str">
        <f t="shared" si="44"/>
        <v>Not</v>
      </c>
      <c r="BO28" s="76" t="str">
        <f t="shared" si="44"/>
        <v>Not</v>
      </c>
      <c r="BP28" s="76"/>
      <c r="BR28" s="77">
        <f t="shared" si="7"/>
        <v>2</v>
      </c>
    </row>
    <row r="29" ht="15.75" customHeight="1">
      <c r="A29" s="69" t="s">
        <v>89</v>
      </c>
      <c r="B29" s="70" t="s">
        <v>90</v>
      </c>
      <c r="C29" s="71">
        <v>9.0</v>
      </c>
      <c r="D29" s="81">
        <v>0.0</v>
      </c>
      <c r="E29" s="81">
        <v>2.0</v>
      </c>
      <c r="F29" s="81">
        <v>1.0</v>
      </c>
      <c r="G29" s="82">
        <f t="shared" si="33"/>
        <v>3</v>
      </c>
      <c r="H29" s="93">
        <v>10.0</v>
      </c>
      <c r="I29" s="94">
        <v>5.0</v>
      </c>
      <c r="J29" s="95"/>
      <c r="K29" s="93"/>
      <c r="L29" s="91"/>
      <c r="M29" s="91"/>
      <c r="N29" s="91"/>
      <c r="O29" s="93">
        <v>4.5</v>
      </c>
      <c r="P29" s="93"/>
      <c r="Q29" s="93"/>
      <c r="R29" s="9">
        <f t="shared" si="28"/>
        <v>9.5</v>
      </c>
      <c r="S29" s="9"/>
      <c r="T29" s="9">
        <v>3.5</v>
      </c>
      <c r="U29" s="9">
        <v>1.0</v>
      </c>
      <c r="V29" s="9"/>
      <c r="W29" s="72"/>
      <c r="X29" s="72"/>
      <c r="Y29" s="72"/>
      <c r="Z29" s="72"/>
      <c r="AA29" s="9"/>
      <c r="AB29" s="9">
        <v>0.0</v>
      </c>
      <c r="AC29" s="9">
        <v>2.0</v>
      </c>
      <c r="AD29" s="9"/>
      <c r="AE29" s="72"/>
      <c r="AF29" s="72"/>
      <c r="AG29" s="72"/>
      <c r="AH29" s="72"/>
      <c r="AI29" s="9"/>
      <c r="AJ29" s="9">
        <v>4.0</v>
      </c>
      <c r="AK29" s="9">
        <v>0.0</v>
      </c>
      <c r="AL29" s="9"/>
      <c r="AM29" s="72">
        <v>3.0</v>
      </c>
      <c r="AN29" s="72"/>
      <c r="AO29" s="72"/>
      <c r="AP29" s="72"/>
      <c r="AQ29" s="9">
        <f t="shared" si="38"/>
        <v>13.5</v>
      </c>
      <c r="AR29" s="73">
        <f t="shared" si="25"/>
        <v>45</v>
      </c>
      <c r="AS29" s="74"/>
      <c r="AT29" s="78">
        <f t="shared" si="8"/>
        <v>15</v>
      </c>
      <c r="AU29" s="78">
        <f t="shared" si="9"/>
        <v>4.5</v>
      </c>
      <c r="AV29" s="78">
        <f t="shared" si="10"/>
        <v>5</v>
      </c>
      <c r="AW29" s="78">
        <f t="shared" si="11"/>
        <v>11.5</v>
      </c>
      <c r="AX29" s="78"/>
      <c r="AY29" s="7"/>
      <c r="AZ29" s="79">
        <f t="shared" si="12"/>
        <v>0.75</v>
      </c>
      <c r="BA29" s="79">
        <f t="shared" si="13"/>
        <v>0.2699946001</v>
      </c>
      <c r="BB29" s="79">
        <f t="shared" si="14"/>
        <v>0.2419292405</v>
      </c>
      <c r="BC29" s="79">
        <f t="shared" si="15"/>
        <v>0.2183497317</v>
      </c>
      <c r="BD29" s="79"/>
      <c r="BE29" s="42"/>
      <c r="BF29" s="76">
        <f t="shared" ref="BF29:BI29" si="45">IF((AZ29)&gt;=50%, 2, (IF((AZ29)&lt;25%, 0, 1)))</f>
        <v>2</v>
      </c>
      <c r="BG29" s="76">
        <f t="shared" si="45"/>
        <v>1</v>
      </c>
      <c r="BH29" s="76">
        <f t="shared" si="45"/>
        <v>0</v>
      </c>
      <c r="BI29" s="76">
        <f t="shared" si="45"/>
        <v>0</v>
      </c>
      <c r="BJ29" s="76"/>
      <c r="BK29" s="11"/>
      <c r="BL29" s="76" t="str">
        <f t="shared" ref="BL29:BO29" si="46">IF(BF29=2,"Att", (IF(BF29=0,"Not","Weak")))</f>
        <v>Att</v>
      </c>
      <c r="BM29" s="76" t="str">
        <f t="shared" si="46"/>
        <v>Weak</v>
      </c>
      <c r="BN29" s="76" t="str">
        <f t="shared" si="46"/>
        <v>Not</v>
      </c>
      <c r="BO29" s="76" t="str">
        <f t="shared" si="46"/>
        <v>Not</v>
      </c>
      <c r="BP29" s="76"/>
      <c r="BR29" s="77">
        <f t="shared" si="7"/>
        <v>3</v>
      </c>
    </row>
    <row r="30" ht="15.75" customHeight="1">
      <c r="A30" s="69" t="s">
        <v>91</v>
      </c>
      <c r="B30" s="70" t="s">
        <v>92</v>
      </c>
      <c r="C30" s="80">
        <v>10.0</v>
      </c>
      <c r="D30" s="81">
        <v>8.0</v>
      </c>
      <c r="E30" s="81">
        <v>10.0</v>
      </c>
      <c r="F30" s="81">
        <v>8.0</v>
      </c>
      <c r="G30" s="82">
        <f t="shared" si="33"/>
        <v>18</v>
      </c>
      <c r="H30" s="93">
        <v>7.0</v>
      </c>
      <c r="I30" s="94">
        <v>8.0</v>
      </c>
      <c r="J30" s="95"/>
      <c r="K30" s="93"/>
      <c r="L30" s="91"/>
      <c r="M30" s="91"/>
      <c r="N30" s="91"/>
      <c r="O30" s="93">
        <v>10.0</v>
      </c>
      <c r="P30" s="93"/>
      <c r="Q30" s="93"/>
      <c r="R30" s="9">
        <f t="shared" si="28"/>
        <v>18</v>
      </c>
      <c r="S30" s="9"/>
      <c r="T30" s="9"/>
      <c r="U30" s="9"/>
      <c r="V30" s="9"/>
      <c r="W30" s="72">
        <v>3.0</v>
      </c>
      <c r="X30" s="72">
        <v>3.0</v>
      </c>
      <c r="Y30" s="72">
        <v>3.0</v>
      </c>
      <c r="Z30" s="72"/>
      <c r="AA30" s="9"/>
      <c r="AB30" s="9"/>
      <c r="AC30" s="9"/>
      <c r="AD30" s="9"/>
      <c r="AE30" s="72">
        <v>2.0</v>
      </c>
      <c r="AF30" s="72">
        <v>1.0</v>
      </c>
      <c r="AG30" s="72">
        <v>4.0</v>
      </c>
      <c r="AH30" s="72"/>
      <c r="AI30" s="9">
        <v>2.0</v>
      </c>
      <c r="AJ30" s="9">
        <v>0.0</v>
      </c>
      <c r="AK30" s="9">
        <v>2.0</v>
      </c>
      <c r="AL30" s="9"/>
      <c r="AM30" s="72">
        <v>1.5</v>
      </c>
      <c r="AN30" s="72">
        <v>3.0</v>
      </c>
      <c r="AO30" s="72">
        <v>3.0</v>
      </c>
      <c r="AP30" s="72"/>
      <c r="AQ30" s="9">
        <f t="shared" si="38"/>
        <v>27.5</v>
      </c>
      <c r="AR30" s="73">
        <f t="shared" si="25"/>
        <v>80.5</v>
      </c>
      <c r="AS30" s="74"/>
      <c r="AT30" s="78">
        <f t="shared" si="8"/>
        <v>15</v>
      </c>
      <c r="AU30" s="78">
        <f t="shared" si="9"/>
        <v>16</v>
      </c>
      <c r="AV30" s="78">
        <f t="shared" si="10"/>
        <v>3</v>
      </c>
      <c r="AW30" s="78">
        <f t="shared" si="11"/>
        <v>44.5</v>
      </c>
      <c r="AX30" s="78"/>
      <c r="AY30" s="7"/>
      <c r="AZ30" s="79">
        <f t="shared" si="12"/>
        <v>0.75</v>
      </c>
      <c r="BA30" s="79">
        <f t="shared" si="13"/>
        <v>0.9599808004</v>
      </c>
      <c r="BB30" s="79">
        <f t="shared" si="14"/>
        <v>0.1451575443</v>
      </c>
      <c r="BC30" s="79">
        <f t="shared" si="15"/>
        <v>0.8449185271</v>
      </c>
      <c r="BD30" s="79"/>
      <c r="BE30" s="42"/>
      <c r="BF30" s="76">
        <f t="shared" ref="BF30:BI30" si="47">IF((AZ30)&gt;=50%, 2, (IF((AZ30)&lt;25%, 0, 1)))</f>
        <v>2</v>
      </c>
      <c r="BG30" s="76">
        <f t="shared" si="47"/>
        <v>2</v>
      </c>
      <c r="BH30" s="76">
        <f t="shared" si="47"/>
        <v>0</v>
      </c>
      <c r="BI30" s="76">
        <f t="shared" si="47"/>
        <v>2</v>
      </c>
      <c r="BJ30" s="76"/>
      <c r="BK30" s="11"/>
      <c r="BL30" s="76" t="str">
        <f t="shared" ref="BL30:BO30" si="48">IF(BF30=2,"Att", (IF(BF30=0,"Not","Weak")))</f>
        <v>Att</v>
      </c>
      <c r="BM30" s="76" t="str">
        <f t="shared" si="48"/>
        <v>Att</v>
      </c>
      <c r="BN30" s="76" t="str">
        <f t="shared" si="48"/>
        <v>Not</v>
      </c>
      <c r="BO30" s="76" t="str">
        <f t="shared" si="48"/>
        <v>Att</v>
      </c>
      <c r="BP30" s="76"/>
      <c r="BR30" s="77">
        <f t="shared" si="7"/>
        <v>6</v>
      </c>
    </row>
    <row r="31" ht="15.75" customHeight="1">
      <c r="A31" s="69" t="s">
        <v>93</v>
      </c>
      <c r="B31" s="70" t="s">
        <v>94</v>
      </c>
      <c r="C31" s="80">
        <v>6.0</v>
      </c>
      <c r="D31" s="81">
        <v>1.0</v>
      </c>
      <c r="E31" s="81">
        <v>2.0</v>
      </c>
      <c r="F31" s="81">
        <v>3.0</v>
      </c>
      <c r="G31" s="82">
        <f t="shared" si="33"/>
        <v>5</v>
      </c>
      <c r="H31" s="93">
        <v>9.0</v>
      </c>
      <c r="I31" s="94">
        <v>3.0</v>
      </c>
      <c r="J31" s="95"/>
      <c r="K31" s="93"/>
      <c r="L31" s="91"/>
      <c r="M31" s="91"/>
      <c r="N31" s="91"/>
      <c r="O31" s="93">
        <v>3.0</v>
      </c>
      <c r="P31" s="93"/>
      <c r="Q31" s="93"/>
      <c r="R31" s="9">
        <f t="shared" si="28"/>
        <v>6</v>
      </c>
      <c r="S31" s="9"/>
      <c r="T31" s="9"/>
      <c r="U31" s="9"/>
      <c r="V31" s="9"/>
      <c r="W31" s="72">
        <v>0.0</v>
      </c>
      <c r="X31" s="72">
        <v>0.0</v>
      </c>
      <c r="Y31" s="72">
        <v>0.0</v>
      </c>
      <c r="Z31" s="72"/>
      <c r="AA31" s="9"/>
      <c r="AB31" s="9"/>
      <c r="AC31" s="9"/>
      <c r="AD31" s="9"/>
      <c r="AE31" s="72">
        <v>1.0</v>
      </c>
      <c r="AF31" s="72">
        <v>0.0</v>
      </c>
      <c r="AG31" s="72"/>
      <c r="AH31" s="72"/>
      <c r="AI31" s="9"/>
      <c r="AJ31" s="9"/>
      <c r="AK31" s="9">
        <v>3.0</v>
      </c>
      <c r="AL31" s="9"/>
      <c r="AM31" s="72"/>
      <c r="AN31" s="72"/>
      <c r="AO31" s="72">
        <v>3.0</v>
      </c>
      <c r="AP31" s="72"/>
      <c r="AQ31" s="9">
        <f t="shared" si="38"/>
        <v>7</v>
      </c>
      <c r="AR31" s="73">
        <f t="shared" si="25"/>
        <v>33</v>
      </c>
      <c r="AS31" s="74"/>
      <c r="AT31" s="78">
        <f t="shared" si="8"/>
        <v>12</v>
      </c>
      <c r="AU31" s="78">
        <f t="shared" si="9"/>
        <v>3</v>
      </c>
      <c r="AV31" s="78">
        <f t="shared" si="10"/>
        <v>3</v>
      </c>
      <c r="AW31" s="78">
        <f t="shared" si="11"/>
        <v>10</v>
      </c>
      <c r="AX31" s="78"/>
      <c r="AY31" s="7"/>
      <c r="AZ31" s="79">
        <f t="shared" si="12"/>
        <v>0.6</v>
      </c>
      <c r="BA31" s="79">
        <f t="shared" si="13"/>
        <v>0.1799964001</v>
      </c>
      <c r="BB31" s="79">
        <f t="shared" si="14"/>
        <v>0.1451575443</v>
      </c>
      <c r="BC31" s="79">
        <f t="shared" si="15"/>
        <v>0.1898693319</v>
      </c>
      <c r="BD31" s="79"/>
      <c r="BE31" s="42"/>
      <c r="BF31" s="76">
        <f t="shared" ref="BF31:BI31" si="49">IF((AZ31)&gt;=50%, 2, (IF((AZ31)&lt;25%, 0, 1)))</f>
        <v>2</v>
      </c>
      <c r="BG31" s="76">
        <f t="shared" si="49"/>
        <v>0</v>
      </c>
      <c r="BH31" s="76">
        <f t="shared" si="49"/>
        <v>0</v>
      </c>
      <c r="BI31" s="76">
        <f t="shared" si="49"/>
        <v>0</v>
      </c>
      <c r="BJ31" s="76"/>
      <c r="BK31" s="11"/>
      <c r="BL31" s="76" t="str">
        <f t="shared" ref="BL31:BO31" si="50">IF(BF31=2,"Att", (IF(BF31=0,"Not","Weak")))</f>
        <v>Att</v>
      </c>
      <c r="BM31" s="76" t="str">
        <f t="shared" si="50"/>
        <v>Not</v>
      </c>
      <c r="BN31" s="76" t="str">
        <f t="shared" si="50"/>
        <v>Not</v>
      </c>
      <c r="BO31" s="76" t="str">
        <f t="shared" si="50"/>
        <v>Not</v>
      </c>
      <c r="BP31" s="76"/>
      <c r="BR31" s="77">
        <f t="shared" si="7"/>
        <v>2</v>
      </c>
    </row>
    <row r="32" ht="15.75" customHeight="1">
      <c r="A32" s="69" t="s">
        <v>95</v>
      </c>
      <c r="B32" s="70" t="s">
        <v>96</v>
      </c>
      <c r="C32" s="71">
        <v>10.0</v>
      </c>
      <c r="D32" s="81">
        <v>0.0</v>
      </c>
      <c r="E32" s="81">
        <v>5.0</v>
      </c>
      <c r="F32" s="81">
        <v>4.0</v>
      </c>
      <c r="G32" s="82">
        <f t="shared" si="33"/>
        <v>9</v>
      </c>
      <c r="H32" s="93">
        <v>9.0</v>
      </c>
      <c r="I32" s="94">
        <v>9.0</v>
      </c>
      <c r="J32" s="95"/>
      <c r="K32" s="93"/>
      <c r="L32" s="91"/>
      <c r="M32" s="91"/>
      <c r="N32" s="91"/>
      <c r="O32" s="93">
        <v>3.5</v>
      </c>
      <c r="P32" s="93"/>
      <c r="Q32" s="93"/>
      <c r="R32" s="9">
        <f t="shared" si="28"/>
        <v>12.5</v>
      </c>
      <c r="S32" s="9">
        <v>0.5</v>
      </c>
      <c r="T32" s="9">
        <v>1.0</v>
      </c>
      <c r="U32" s="9">
        <v>2.0</v>
      </c>
      <c r="V32" s="9"/>
      <c r="W32" s="72">
        <v>0.0</v>
      </c>
      <c r="X32" s="72">
        <v>2.0</v>
      </c>
      <c r="Y32" s="72">
        <v>0.0</v>
      </c>
      <c r="Z32" s="72">
        <v>0.5</v>
      </c>
      <c r="AA32" s="9"/>
      <c r="AB32" s="9"/>
      <c r="AC32" s="9"/>
      <c r="AD32" s="9"/>
      <c r="AE32" s="72">
        <v>2.0</v>
      </c>
      <c r="AF32" s="72">
        <v>0.5</v>
      </c>
      <c r="AG32" s="72">
        <v>2.0</v>
      </c>
      <c r="AH32" s="72"/>
      <c r="AI32" s="9"/>
      <c r="AJ32" s="9">
        <v>4.0</v>
      </c>
      <c r="AK32" s="9">
        <v>0.0</v>
      </c>
      <c r="AL32" s="9"/>
      <c r="AM32" s="72"/>
      <c r="AN32" s="72"/>
      <c r="AO32" s="72"/>
      <c r="AP32" s="72"/>
      <c r="AQ32" s="9">
        <f t="shared" si="38"/>
        <v>14.5</v>
      </c>
      <c r="AR32" s="73">
        <f t="shared" si="25"/>
        <v>55</v>
      </c>
      <c r="AS32" s="74"/>
      <c r="AT32" s="78">
        <f t="shared" si="8"/>
        <v>18</v>
      </c>
      <c r="AU32" s="78">
        <f t="shared" si="9"/>
        <v>5.5</v>
      </c>
      <c r="AV32" s="78">
        <f t="shared" si="10"/>
        <v>7</v>
      </c>
      <c r="AW32" s="78">
        <f t="shared" si="11"/>
        <v>14.5</v>
      </c>
      <c r="AX32" s="78"/>
      <c r="AY32" s="7"/>
      <c r="AZ32" s="79">
        <f t="shared" si="12"/>
        <v>0.9</v>
      </c>
      <c r="BA32" s="79">
        <f t="shared" si="13"/>
        <v>0.3299934001</v>
      </c>
      <c r="BB32" s="79">
        <f t="shared" si="14"/>
        <v>0.3387009368</v>
      </c>
      <c r="BC32" s="79">
        <f t="shared" si="15"/>
        <v>0.2753105313</v>
      </c>
      <c r="BD32" s="79"/>
      <c r="BE32" s="42"/>
      <c r="BF32" s="76">
        <f t="shared" ref="BF32:BI32" si="51">IF((AZ32)&gt;=50%, 2, (IF((AZ32)&lt;25%, 0, 1)))</f>
        <v>2</v>
      </c>
      <c r="BG32" s="76">
        <f t="shared" si="51"/>
        <v>1</v>
      </c>
      <c r="BH32" s="76">
        <f t="shared" si="51"/>
        <v>1</v>
      </c>
      <c r="BI32" s="76">
        <f t="shared" si="51"/>
        <v>1</v>
      </c>
      <c r="BJ32" s="76"/>
      <c r="BK32" s="11"/>
      <c r="BL32" s="76" t="str">
        <f t="shared" ref="BL32:BO32" si="52">IF(BF32=2,"Att", (IF(BF32=0,"Not","Weak")))</f>
        <v>Att</v>
      </c>
      <c r="BM32" s="76" t="str">
        <f t="shared" si="52"/>
        <v>Weak</v>
      </c>
      <c r="BN32" s="76" t="str">
        <f t="shared" si="52"/>
        <v>Weak</v>
      </c>
      <c r="BO32" s="76" t="str">
        <f t="shared" si="52"/>
        <v>Weak</v>
      </c>
      <c r="BP32" s="76"/>
      <c r="BR32" s="77">
        <f t="shared" si="7"/>
        <v>5</v>
      </c>
    </row>
    <row r="33" ht="15.75" customHeight="1">
      <c r="A33" s="69" t="s">
        <v>97</v>
      </c>
      <c r="B33" s="70" t="s">
        <v>98</v>
      </c>
      <c r="C33" s="71">
        <v>8.0</v>
      </c>
      <c r="D33" s="81">
        <v>0.0</v>
      </c>
      <c r="E33" s="81">
        <v>5.0</v>
      </c>
      <c r="F33" s="81">
        <v>3.0</v>
      </c>
      <c r="G33" s="82">
        <f t="shared" si="33"/>
        <v>8</v>
      </c>
      <c r="H33" s="76">
        <v>10.0</v>
      </c>
      <c r="I33" s="76">
        <v>5.0</v>
      </c>
      <c r="J33" s="76"/>
      <c r="K33" s="76"/>
      <c r="L33" s="92">
        <v>7.0</v>
      </c>
      <c r="M33" s="92"/>
      <c r="N33" s="92"/>
      <c r="O33" s="76"/>
      <c r="P33" s="76"/>
      <c r="Q33" s="76"/>
      <c r="R33" s="85">
        <f t="shared" si="28"/>
        <v>12</v>
      </c>
      <c r="S33" s="76">
        <v>1.0</v>
      </c>
      <c r="T33" s="76">
        <v>2.5</v>
      </c>
      <c r="U33" s="76">
        <v>1.0</v>
      </c>
      <c r="V33" s="76"/>
      <c r="W33" s="72"/>
      <c r="X33" s="72">
        <v>4.0</v>
      </c>
      <c r="Y33" s="72"/>
      <c r="Z33" s="72"/>
      <c r="AA33" s="76">
        <v>3.0</v>
      </c>
      <c r="AB33" s="76"/>
      <c r="AC33" s="76">
        <v>3.0</v>
      </c>
      <c r="AD33" s="76"/>
      <c r="AE33" s="72"/>
      <c r="AF33" s="72">
        <v>0.0</v>
      </c>
      <c r="AG33" s="72"/>
      <c r="AH33" s="72"/>
      <c r="AI33" s="76"/>
      <c r="AJ33" s="76"/>
      <c r="AK33" s="76"/>
      <c r="AL33" s="76"/>
      <c r="AM33" s="72"/>
      <c r="AN33" s="72"/>
      <c r="AO33" s="72"/>
      <c r="AP33" s="72"/>
      <c r="AQ33" s="76">
        <f t="shared" si="38"/>
        <v>14.5</v>
      </c>
      <c r="AR33" s="73">
        <f t="shared" si="25"/>
        <v>52.5</v>
      </c>
      <c r="AS33" s="74"/>
      <c r="AT33" s="78">
        <f t="shared" si="8"/>
        <v>15</v>
      </c>
      <c r="AU33" s="78">
        <f t="shared" si="9"/>
        <v>7</v>
      </c>
      <c r="AV33" s="78">
        <f t="shared" si="10"/>
        <v>8</v>
      </c>
      <c r="AW33" s="78">
        <f t="shared" si="11"/>
        <v>14.5</v>
      </c>
      <c r="AX33" s="78"/>
      <c r="AY33" s="7"/>
      <c r="AZ33" s="79">
        <f t="shared" si="12"/>
        <v>0.75</v>
      </c>
      <c r="BA33" s="79">
        <f t="shared" si="13"/>
        <v>0.4199916002</v>
      </c>
      <c r="BB33" s="79">
        <f t="shared" si="14"/>
        <v>0.3870867849</v>
      </c>
      <c r="BC33" s="79">
        <f t="shared" si="15"/>
        <v>0.2753105313</v>
      </c>
      <c r="BD33" s="79"/>
      <c r="BE33" s="42"/>
      <c r="BF33" s="76">
        <f t="shared" ref="BF33:BI33" si="53">IF((AZ33)&gt;=50%, 2, (IF((AZ33)&lt;25%, 0, 1)))</f>
        <v>2</v>
      </c>
      <c r="BG33" s="76">
        <f t="shared" si="53"/>
        <v>1</v>
      </c>
      <c r="BH33" s="76">
        <f t="shared" si="53"/>
        <v>1</v>
      </c>
      <c r="BI33" s="76">
        <f t="shared" si="53"/>
        <v>1</v>
      </c>
      <c r="BJ33" s="76"/>
      <c r="BK33" s="11"/>
      <c r="BL33" s="76" t="str">
        <f t="shared" ref="BL33:BO33" si="54">IF(BF33=2,"Att", (IF(BF33=0,"Not","Weak")))</f>
        <v>Att</v>
      </c>
      <c r="BM33" s="76" t="str">
        <f t="shared" si="54"/>
        <v>Weak</v>
      </c>
      <c r="BN33" s="76" t="str">
        <f t="shared" si="54"/>
        <v>Weak</v>
      </c>
      <c r="BO33" s="76" t="str">
        <f t="shared" si="54"/>
        <v>Weak</v>
      </c>
      <c r="BP33" s="76"/>
      <c r="BR33" s="77">
        <f t="shared" si="7"/>
        <v>5</v>
      </c>
    </row>
    <row r="34" ht="15.75" customHeight="1">
      <c r="A34" s="69" t="s">
        <v>99</v>
      </c>
      <c r="B34" s="70" t="s">
        <v>100</v>
      </c>
      <c r="C34" s="80">
        <v>10.0</v>
      </c>
      <c r="D34" s="81">
        <v>0.0</v>
      </c>
      <c r="E34" s="81">
        <v>0.0</v>
      </c>
      <c r="F34" s="81">
        <v>4.0</v>
      </c>
      <c r="G34" s="82">
        <f t="shared" si="33"/>
        <v>4</v>
      </c>
      <c r="H34" s="93">
        <v>10.0</v>
      </c>
      <c r="I34" s="94">
        <v>3.0</v>
      </c>
      <c r="J34" s="95"/>
      <c r="K34" s="93"/>
      <c r="L34" s="91">
        <v>3.0</v>
      </c>
      <c r="M34" s="91"/>
      <c r="N34" s="91"/>
      <c r="O34" s="93"/>
      <c r="P34" s="93"/>
      <c r="Q34" s="93"/>
      <c r="R34" s="9">
        <f t="shared" si="28"/>
        <v>6</v>
      </c>
      <c r="S34" s="9">
        <v>1.0</v>
      </c>
      <c r="T34" s="9">
        <v>0.0</v>
      </c>
      <c r="U34" s="9"/>
      <c r="V34" s="9"/>
      <c r="W34" s="72"/>
      <c r="X34" s="72"/>
      <c r="Y34" s="72"/>
      <c r="Z34" s="72"/>
      <c r="AA34" s="9">
        <v>1.0</v>
      </c>
      <c r="AB34" s="9">
        <v>0.0</v>
      </c>
      <c r="AC34" s="9">
        <v>1.0</v>
      </c>
      <c r="AD34" s="9"/>
      <c r="AE34" s="72"/>
      <c r="AF34" s="72"/>
      <c r="AG34" s="72"/>
      <c r="AH34" s="72"/>
      <c r="AI34" s="9">
        <v>0.0</v>
      </c>
      <c r="AJ34" s="9">
        <v>4.0</v>
      </c>
      <c r="AK34" s="9">
        <v>0.0</v>
      </c>
      <c r="AL34" s="9"/>
      <c r="AM34" s="72">
        <v>0.0</v>
      </c>
      <c r="AN34" s="72">
        <v>0.0</v>
      </c>
      <c r="AO34" s="72">
        <v>0.0</v>
      </c>
      <c r="AP34" s="72"/>
      <c r="AQ34" s="9">
        <f t="shared" si="38"/>
        <v>7</v>
      </c>
      <c r="AR34" s="73">
        <f t="shared" si="25"/>
        <v>37</v>
      </c>
      <c r="AS34" s="74"/>
      <c r="AT34" s="75">
        <f t="shared" si="8"/>
        <v>13</v>
      </c>
      <c r="AU34" s="75">
        <f t="shared" si="9"/>
        <v>1</v>
      </c>
      <c r="AV34" s="75">
        <f t="shared" si="10"/>
        <v>7</v>
      </c>
      <c r="AW34" s="75">
        <f t="shared" si="11"/>
        <v>6</v>
      </c>
      <c r="AX34" s="75"/>
      <c r="AY34" s="7"/>
      <c r="AZ34" s="79">
        <f t="shared" si="12"/>
        <v>0.65</v>
      </c>
      <c r="BA34" s="79">
        <f t="shared" si="13"/>
        <v>0.05999880002</v>
      </c>
      <c r="BB34" s="79">
        <f t="shared" si="14"/>
        <v>0.3387009368</v>
      </c>
      <c r="BC34" s="79">
        <f t="shared" si="15"/>
        <v>0.1139215992</v>
      </c>
      <c r="BD34" s="79"/>
      <c r="BE34" s="42"/>
      <c r="BF34" s="76">
        <f t="shared" ref="BF34:BI34" si="55">IF((AZ34)&gt;=50%, 2, (IF((AZ34)&lt;25%, 0, 1)))</f>
        <v>2</v>
      </c>
      <c r="BG34" s="76">
        <f t="shared" si="55"/>
        <v>0</v>
      </c>
      <c r="BH34" s="76">
        <f t="shared" si="55"/>
        <v>1</v>
      </c>
      <c r="BI34" s="76">
        <f t="shared" si="55"/>
        <v>0</v>
      </c>
      <c r="BJ34" s="76"/>
      <c r="BK34" s="11"/>
      <c r="BL34" s="76" t="str">
        <f t="shared" ref="BL34:BO34" si="56">IF(BF34=2,"Att", (IF(BF34=0,"Not","Weak")))</f>
        <v>Att</v>
      </c>
      <c r="BM34" s="76" t="str">
        <f t="shared" si="56"/>
        <v>Not</v>
      </c>
      <c r="BN34" s="76" t="str">
        <f t="shared" si="56"/>
        <v>Weak</v>
      </c>
      <c r="BO34" s="76" t="str">
        <f t="shared" si="56"/>
        <v>Not</v>
      </c>
      <c r="BP34" s="76"/>
      <c r="BR34" s="77">
        <f t="shared" si="7"/>
        <v>3</v>
      </c>
    </row>
    <row r="35" ht="15.75" customHeight="1">
      <c r="A35" s="69" t="s">
        <v>101</v>
      </c>
      <c r="B35" s="70" t="s">
        <v>102</v>
      </c>
      <c r="C35" s="96">
        <v>0.0</v>
      </c>
      <c r="D35" s="81" t="s">
        <v>76</v>
      </c>
      <c r="E35" s="81" t="s">
        <v>76</v>
      </c>
      <c r="F35" s="81" t="s">
        <v>76</v>
      </c>
      <c r="G35" s="97">
        <v>0.0</v>
      </c>
      <c r="H35" s="98">
        <v>0.0</v>
      </c>
      <c r="I35" s="94"/>
      <c r="J35" s="95"/>
      <c r="K35" s="93"/>
      <c r="L35" s="91"/>
      <c r="M35" s="91"/>
      <c r="N35" s="91"/>
      <c r="O35" s="93"/>
      <c r="P35" s="93"/>
      <c r="Q35" s="93"/>
      <c r="R35" s="99">
        <v>0.0</v>
      </c>
      <c r="S35" s="9"/>
      <c r="T35" s="9"/>
      <c r="U35" s="9"/>
      <c r="V35" s="9"/>
      <c r="W35" s="72"/>
      <c r="X35" s="72"/>
      <c r="Y35" s="72"/>
      <c r="Z35" s="72"/>
      <c r="AA35" s="9"/>
      <c r="AB35" s="9"/>
      <c r="AC35" s="9"/>
      <c r="AD35" s="9"/>
      <c r="AE35" s="72"/>
      <c r="AF35" s="72"/>
      <c r="AG35" s="72"/>
      <c r="AH35" s="72"/>
      <c r="AI35" s="9"/>
      <c r="AJ35" s="9"/>
      <c r="AK35" s="9"/>
      <c r="AL35" s="9"/>
      <c r="AM35" s="72"/>
      <c r="AN35" s="72"/>
      <c r="AO35" s="72"/>
      <c r="AP35" s="72"/>
      <c r="AQ35" s="99" t="s">
        <v>76</v>
      </c>
      <c r="AR35" s="100">
        <v>0.0</v>
      </c>
      <c r="AS35" s="74"/>
      <c r="AT35" s="75">
        <f t="shared" si="8"/>
        <v>0</v>
      </c>
      <c r="AU35" s="75">
        <f t="shared" si="9"/>
        <v>0</v>
      </c>
      <c r="AV35" s="75">
        <f t="shared" si="10"/>
        <v>0</v>
      </c>
      <c r="AW35" s="75">
        <f t="shared" si="11"/>
        <v>0</v>
      </c>
      <c r="AX35" s="75"/>
      <c r="AY35" s="7"/>
      <c r="AZ35" s="79">
        <f t="shared" si="12"/>
        <v>0</v>
      </c>
      <c r="BA35" s="79">
        <f t="shared" si="13"/>
        <v>0</v>
      </c>
      <c r="BB35" s="79">
        <f t="shared" si="14"/>
        <v>0</v>
      </c>
      <c r="BC35" s="79">
        <f t="shared" si="15"/>
        <v>0</v>
      </c>
      <c r="BD35" s="79"/>
      <c r="BE35" s="42"/>
      <c r="BF35" s="9">
        <f t="shared" ref="BF35:BI35" si="57">IF((AZ35)&gt;=50%, 2, (IF((AZ35)&lt;25%, 0, 1)))</f>
        <v>0</v>
      </c>
      <c r="BG35" s="9">
        <f t="shared" si="57"/>
        <v>0</v>
      </c>
      <c r="BH35" s="9">
        <f t="shared" si="57"/>
        <v>0</v>
      </c>
      <c r="BI35" s="9">
        <f t="shared" si="57"/>
        <v>0</v>
      </c>
      <c r="BJ35" s="9"/>
      <c r="BK35" s="11"/>
      <c r="BL35" s="76" t="str">
        <f t="shared" ref="BL35:BO35" si="58">IF(BF35=2,"Att", (IF(BF35=0,"Not","Weak")))</f>
        <v>Not</v>
      </c>
      <c r="BM35" s="76" t="str">
        <f t="shared" si="58"/>
        <v>Not</v>
      </c>
      <c r="BN35" s="76" t="str">
        <f t="shared" si="58"/>
        <v>Not</v>
      </c>
      <c r="BO35" s="76" t="str">
        <f t="shared" si="58"/>
        <v>Not</v>
      </c>
      <c r="BP35" s="76"/>
      <c r="BR35" s="77">
        <f t="shared" si="7"/>
        <v>0</v>
      </c>
    </row>
    <row r="36" ht="15.75" customHeight="1">
      <c r="A36" s="69" t="s">
        <v>103</v>
      </c>
      <c r="B36" s="70" t="s">
        <v>104</v>
      </c>
      <c r="C36" s="80">
        <v>10.0</v>
      </c>
      <c r="D36" s="81">
        <v>4.0</v>
      </c>
      <c r="E36" s="81">
        <v>9.0</v>
      </c>
      <c r="F36" s="81">
        <v>10.0</v>
      </c>
      <c r="G36" s="82">
        <f t="shared" ref="G36:G43" si="61">LARGE(D36:F36,1)+LARGE(D36:F36,2)</f>
        <v>19</v>
      </c>
      <c r="H36" s="76">
        <v>9.0</v>
      </c>
      <c r="I36" s="76">
        <v>9.0</v>
      </c>
      <c r="J36" s="76"/>
      <c r="K36" s="76"/>
      <c r="L36" s="92">
        <v>7.0</v>
      </c>
      <c r="M36" s="92"/>
      <c r="N36" s="92"/>
      <c r="O36" s="76"/>
      <c r="P36" s="76"/>
      <c r="Q36" s="76"/>
      <c r="R36" s="85">
        <f t="shared" ref="R36:R54" si="62">SUM(I36:P36)</f>
        <v>16</v>
      </c>
      <c r="S36" s="9">
        <v>3.0</v>
      </c>
      <c r="T36" s="9">
        <v>4.0</v>
      </c>
      <c r="U36" s="9">
        <v>2.0</v>
      </c>
      <c r="V36" s="9"/>
      <c r="W36" s="72"/>
      <c r="X36" s="72"/>
      <c r="Y36" s="72"/>
      <c r="Z36" s="72"/>
      <c r="AA36" s="9">
        <v>3.0</v>
      </c>
      <c r="AB36" s="9">
        <v>1.0</v>
      </c>
      <c r="AC36" s="9">
        <v>4.0</v>
      </c>
      <c r="AD36" s="9"/>
      <c r="AE36" s="72">
        <v>2.0</v>
      </c>
      <c r="AF36" s="72">
        <v>0.0</v>
      </c>
      <c r="AG36" s="72">
        <v>4.0</v>
      </c>
      <c r="AH36" s="72"/>
      <c r="AI36" s="9">
        <v>2.0</v>
      </c>
      <c r="AJ36" s="9">
        <v>0.0</v>
      </c>
      <c r="AK36" s="9">
        <v>2.5</v>
      </c>
      <c r="AL36" s="9"/>
      <c r="AM36" s="72"/>
      <c r="AN36" s="72"/>
      <c r="AO36" s="72"/>
      <c r="AP36" s="72"/>
      <c r="AQ36" s="9">
        <f t="shared" ref="AQ36:AQ40" si="63">SUM(S36:AP36)</f>
        <v>27.5</v>
      </c>
      <c r="AR36" s="73">
        <f t="shared" ref="AR36:AR54" si="64">SUM(C36,G36,H36,R36,AQ36)</f>
        <v>81.5</v>
      </c>
      <c r="AS36" s="74"/>
      <c r="AT36" s="101">
        <f t="shared" si="8"/>
        <v>18</v>
      </c>
      <c r="AU36" s="101">
        <f t="shared" si="9"/>
        <v>3</v>
      </c>
      <c r="AV36" s="101">
        <f t="shared" si="10"/>
        <v>11.5</v>
      </c>
      <c r="AW36" s="101">
        <f t="shared" si="11"/>
        <v>43</v>
      </c>
      <c r="AX36" s="101"/>
      <c r="AY36" s="7"/>
      <c r="AZ36" s="79">
        <f t="shared" si="12"/>
        <v>0.9</v>
      </c>
      <c r="BA36" s="79">
        <f t="shared" si="13"/>
        <v>0.1799964001</v>
      </c>
      <c r="BB36" s="79">
        <f t="shared" si="14"/>
        <v>0.5564372532</v>
      </c>
      <c r="BC36" s="79">
        <f t="shared" si="15"/>
        <v>0.8164381273</v>
      </c>
      <c r="BD36" s="79"/>
      <c r="BE36" s="42"/>
      <c r="BF36" s="76">
        <f t="shared" ref="BF36:BI36" si="59">IF((AZ36)&gt;=50%, 2, (IF((AZ36)&lt;25%, 0, 1)))</f>
        <v>2</v>
      </c>
      <c r="BG36" s="76">
        <f t="shared" si="59"/>
        <v>0</v>
      </c>
      <c r="BH36" s="76">
        <f t="shared" si="59"/>
        <v>2</v>
      </c>
      <c r="BI36" s="76">
        <f t="shared" si="59"/>
        <v>2</v>
      </c>
      <c r="BJ36" s="76"/>
      <c r="BK36" s="11"/>
      <c r="BL36" s="76" t="str">
        <f t="shared" ref="BL36:BO36" si="60">IF(BF36=2,"Att", (IF(BF36=0,"Not","Weak")))</f>
        <v>Att</v>
      </c>
      <c r="BM36" s="76" t="str">
        <f t="shared" si="60"/>
        <v>Not</v>
      </c>
      <c r="BN36" s="76" t="str">
        <f t="shared" si="60"/>
        <v>Att</v>
      </c>
      <c r="BO36" s="76" t="str">
        <f t="shared" si="60"/>
        <v>Att</v>
      </c>
      <c r="BP36" s="76"/>
      <c r="BR36" s="77">
        <f t="shared" si="7"/>
        <v>6</v>
      </c>
    </row>
    <row r="37" ht="15.75" customHeight="1">
      <c r="A37" s="69" t="s">
        <v>105</v>
      </c>
      <c r="B37" s="70" t="s">
        <v>106</v>
      </c>
      <c r="C37" s="80">
        <v>7.0</v>
      </c>
      <c r="D37" s="81">
        <v>0.0</v>
      </c>
      <c r="E37" s="81">
        <v>0.0</v>
      </c>
      <c r="F37" s="81">
        <v>1.0</v>
      </c>
      <c r="G37" s="82">
        <f t="shared" si="61"/>
        <v>1</v>
      </c>
      <c r="H37" s="13">
        <v>9.0</v>
      </c>
      <c r="I37" s="90"/>
      <c r="J37" s="10"/>
      <c r="K37" s="13"/>
      <c r="L37" s="91">
        <v>6.0</v>
      </c>
      <c r="M37" s="91"/>
      <c r="N37" s="91"/>
      <c r="O37" s="13">
        <v>4.5</v>
      </c>
      <c r="P37" s="13"/>
      <c r="Q37" s="13"/>
      <c r="R37" s="9">
        <f t="shared" si="62"/>
        <v>10.5</v>
      </c>
      <c r="S37" s="9">
        <v>0.0</v>
      </c>
      <c r="T37" s="9">
        <v>0.0</v>
      </c>
      <c r="U37" s="9">
        <v>1.0</v>
      </c>
      <c r="V37" s="9"/>
      <c r="W37" s="72"/>
      <c r="X37" s="72"/>
      <c r="Y37" s="72"/>
      <c r="Z37" s="72"/>
      <c r="AA37" s="9">
        <v>0.0</v>
      </c>
      <c r="AB37" s="9">
        <v>0.0</v>
      </c>
      <c r="AC37" s="9">
        <v>0.0</v>
      </c>
      <c r="AD37" s="9"/>
      <c r="AE37" s="72"/>
      <c r="AF37" s="72"/>
      <c r="AG37" s="72"/>
      <c r="AH37" s="72"/>
      <c r="AI37" s="9"/>
      <c r="AJ37" s="9">
        <v>4.0</v>
      </c>
      <c r="AK37" s="9">
        <v>0.0</v>
      </c>
      <c r="AL37" s="9"/>
      <c r="AM37" s="72">
        <v>0.0</v>
      </c>
      <c r="AN37" s="72">
        <v>3.0</v>
      </c>
      <c r="AO37" s="72">
        <v>0.0</v>
      </c>
      <c r="AP37" s="72"/>
      <c r="AQ37" s="9">
        <f t="shared" si="63"/>
        <v>8</v>
      </c>
      <c r="AR37" s="73">
        <f t="shared" si="64"/>
        <v>35.5</v>
      </c>
      <c r="AS37" s="74"/>
      <c r="AT37" s="75">
        <f t="shared" si="8"/>
        <v>9</v>
      </c>
      <c r="AU37" s="75">
        <f t="shared" si="9"/>
        <v>4.5</v>
      </c>
      <c r="AV37" s="75">
        <f t="shared" si="10"/>
        <v>11</v>
      </c>
      <c r="AW37" s="75">
        <f t="shared" si="11"/>
        <v>4</v>
      </c>
      <c r="AX37" s="75"/>
      <c r="AY37" s="7"/>
      <c r="AZ37" s="15">
        <f t="shared" si="12"/>
        <v>0.45</v>
      </c>
      <c r="BA37" s="15">
        <f t="shared" si="13"/>
        <v>0.2699946001</v>
      </c>
      <c r="BB37" s="15">
        <f t="shared" si="14"/>
        <v>0.5322443292</v>
      </c>
      <c r="BC37" s="15">
        <f t="shared" si="15"/>
        <v>0.07594773277</v>
      </c>
      <c r="BD37" s="15"/>
      <c r="BE37" s="42"/>
      <c r="BF37" s="9">
        <f t="shared" ref="BF37:BI37" si="65">IF((AZ37)&gt;=50%, 2, (IF((AZ37)&lt;25%, 0, 1)))</f>
        <v>1</v>
      </c>
      <c r="BG37" s="9">
        <f t="shared" si="65"/>
        <v>1</v>
      </c>
      <c r="BH37" s="9">
        <f t="shared" si="65"/>
        <v>2</v>
      </c>
      <c r="BI37" s="9">
        <f t="shared" si="65"/>
        <v>0</v>
      </c>
      <c r="BJ37" s="9"/>
      <c r="BK37" s="11"/>
      <c r="BL37" s="76" t="str">
        <f t="shared" ref="BL37:BO37" si="66">IF(BF37=2,"Att", (IF(BF37=0,"Not","Weak")))</f>
        <v>Weak</v>
      </c>
      <c r="BM37" s="76" t="str">
        <f t="shared" si="66"/>
        <v>Weak</v>
      </c>
      <c r="BN37" s="76" t="str">
        <f t="shared" si="66"/>
        <v>Att</v>
      </c>
      <c r="BO37" s="76" t="str">
        <f t="shared" si="66"/>
        <v>Not</v>
      </c>
      <c r="BP37" s="76"/>
      <c r="BR37" s="77">
        <f t="shared" si="7"/>
        <v>4</v>
      </c>
    </row>
    <row r="38" ht="15.75" customHeight="1">
      <c r="A38" s="69" t="s">
        <v>107</v>
      </c>
      <c r="B38" s="70" t="s">
        <v>108</v>
      </c>
      <c r="C38" s="80">
        <v>5.0</v>
      </c>
      <c r="D38" s="81">
        <v>0.0</v>
      </c>
      <c r="E38" s="81">
        <v>3.0</v>
      </c>
      <c r="F38" s="81" t="s">
        <v>76</v>
      </c>
      <c r="G38" s="82">
        <f t="shared" si="61"/>
        <v>3</v>
      </c>
      <c r="H38" s="13">
        <v>9.0</v>
      </c>
      <c r="I38" s="90">
        <v>5.0</v>
      </c>
      <c r="J38" s="10"/>
      <c r="K38" s="13"/>
      <c r="L38" s="91">
        <v>1.0</v>
      </c>
      <c r="M38" s="91"/>
      <c r="N38" s="91"/>
      <c r="O38" s="13"/>
      <c r="P38" s="13"/>
      <c r="Q38" s="13"/>
      <c r="R38" s="9">
        <f t="shared" si="62"/>
        <v>6</v>
      </c>
      <c r="S38" s="9">
        <v>0.5</v>
      </c>
      <c r="T38" s="9">
        <v>0.0</v>
      </c>
      <c r="U38" s="9">
        <v>0.0</v>
      </c>
      <c r="V38" s="9"/>
      <c r="W38" s="72"/>
      <c r="X38" s="72"/>
      <c r="Y38" s="72"/>
      <c r="Z38" s="72"/>
      <c r="AA38" s="9">
        <v>1.0</v>
      </c>
      <c r="AB38" s="9">
        <v>0.0</v>
      </c>
      <c r="AC38" s="9">
        <v>0.0</v>
      </c>
      <c r="AD38" s="9"/>
      <c r="AE38" s="72">
        <v>0.0</v>
      </c>
      <c r="AF38" s="72"/>
      <c r="AG38" s="72">
        <v>0.0</v>
      </c>
      <c r="AH38" s="72"/>
      <c r="AI38" s="9">
        <v>0.0</v>
      </c>
      <c r="AJ38" s="9">
        <v>0.0</v>
      </c>
      <c r="AK38" s="9">
        <v>0.0</v>
      </c>
      <c r="AL38" s="9"/>
      <c r="AM38" s="72"/>
      <c r="AN38" s="72"/>
      <c r="AO38" s="72"/>
      <c r="AP38" s="72"/>
      <c r="AQ38" s="9">
        <f t="shared" si="63"/>
        <v>1.5</v>
      </c>
      <c r="AR38" s="73">
        <f t="shared" si="64"/>
        <v>24.5</v>
      </c>
      <c r="AS38" s="74"/>
      <c r="AT38" s="75">
        <f t="shared" si="8"/>
        <v>14</v>
      </c>
      <c r="AU38" s="75">
        <f t="shared" si="9"/>
        <v>1</v>
      </c>
      <c r="AV38" s="75">
        <f t="shared" si="10"/>
        <v>1</v>
      </c>
      <c r="AW38" s="75">
        <f t="shared" si="11"/>
        <v>3.5</v>
      </c>
      <c r="AX38" s="75"/>
      <c r="AY38" s="7"/>
      <c r="AZ38" s="15">
        <f t="shared" si="12"/>
        <v>0.7</v>
      </c>
      <c r="BA38" s="15">
        <f t="shared" si="13"/>
        <v>0.05999880002</v>
      </c>
      <c r="BB38" s="15">
        <f t="shared" si="14"/>
        <v>0.04838584811</v>
      </c>
      <c r="BC38" s="15">
        <f t="shared" si="15"/>
        <v>0.06645426617</v>
      </c>
      <c r="BD38" s="15"/>
      <c r="BE38" s="42"/>
      <c r="BF38" s="9">
        <f t="shared" ref="BF38:BI38" si="67">IF((AZ38)&gt;=50%, 2, (IF((AZ38)&lt;25%, 0, 1)))</f>
        <v>2</v>
      </c>
      <c r="BG38" s="9">
        <f t="shared" si="67"/>
        <v>0</v>
      </c>
      <c r="BH38" s="9">
        <f t="shared" si="67"/>
        <v>0</v>
      </c>
      <c r="BI38" s="9">
        <f t="shared" si="67"/>
        <v>0</v>
      </c>
      <c r="BJ38" s="9"/>
      <c r="BK38" s="11"/>
      <c r="BL38" s="76" t="str">
        <f t="shared" ref="BL38:BO38" si="68">IF(BF38=2,"Att", (IF(BF38=0,"Not","Weak")))</f>
        <v>Att</v>
      </c>
      <c r="BM38" s="76" t="str">
        <f t="shared" si="68"/>
        <v>Not</v>
      </c>
      <c r="BN38" s="76" t="str">
        <f t="shared" si="68"/>
        <v>Not</v>
      </c>
      <c r="BO38" s="76" t="str">
        <f t="shared" si="68"/>
        <v>Not</v>
      </c>
      <c r="BP38" s="76"/>
      <c r="BR38" s="77">
        <f t="shared" si="7"/>
        <v>2</v>
      </c>
    </row>
    <row r="39" ht="15.75" customHeight="1">
      <c r="A39" s="69" t="s">
        <v>109</v>
      </c>
      <c r="B39" s="70" t="s">
        <v>110</v>
      </c>
      <c r="C39" s="80">
        <v>10.0</v>
      </c>
      <c r="D39" s="81">
        <v>7.0</v>
      </c>
      <c r="E39" s="81">
        <v>4.0</v>
      </c>
      <c r="F39" s="81">
        <v>8.0</v>
      </c>
      <c r="G39" s="82">
        <f t="shared" si="61"/>
        <v>15</v>
      </c>
      <c r="H39" s="13">
        <v>10.0</v>
      </c>
      <c r="I39" s="90">
        <v>9.0</v>
      </c>
      <c r="J39" s="10"/>
      <c r="K39" s="13"/>
      <c r="L39" s="91">
        <v>9.0</v>
      </c>
      <c r="M39" s="91"/>
      <c r="N39" s="91"/>
      <c r="O39" s="13"/>
      <c r="P39" s="13"/>
      <c r="Q39" s="13"/>
      <c r="R39" s="9">
        <f t="shared" si="62"/>
        <v>18</v>
      </c>
      <c r="S39" s="9">
        <v>3.0</v>
      </c>
      <c r="T39" s="9">
        <v>3.0</v>
      </c>
      <c r="U39" s="9">
        <v>3.0</v>
      </c>
      <c r="V39" s="9"/>
      <c r="W39" s="72">
        <v>0.0</v>
      </c>
      <c r="X39" s="72">
        <v>4.0</v>
      </c>
      <c r="Y39" s="72">
        <v>2.0</v>
      </c>
      <c r="Z39" s="72"/>
      <c r="AA39" s="9">
        <v>3.0</v>
      </c>
      <c r="AB39" s="9">
        <v>0.0</v>
      </c>
      <c r="AC39" s="9">
        <v>1.0</v>
      </c>
      <c r="AD39" s="9"/>
      <c r="AE39" s="72">
        <v>1.0</v>
      </c>
      <c r="AF39" s="72">
        <v>0.0</v>
      </c>
      <c r="AG39" s="72">
        <v>4.0</v>
      </c>
      <c r="AH39" s="72"/>
      <c r="AI39" s="9"/>
      <c r="AJ39" s="9"/>
      <c r="AK39" s="9"/>
      <c r="AL39" s="9"/>
      <c r="AM39" s="72"/>
      <c r="AN39" s="72"/>
      <c r="AO39" s="72"/>
      <c r="AP39" s="72"/>
      <c r="AQ39" s="9">
        <f t="shared" si="63"/>
        <v>24</v>
      </c>
      <c r="AR39" s="73">
        <f t="shared" si="64"/>
        <v>77</v>
      </c>
      <c r="AS39" s="74"/>
      <c r="AT39" s="75">
        <f t="shared" si="8"/>
        <v>19</v>
      </c>
      <c r="AU39" s="75">
        <f t="shared" si="9"/>
        <v>9</v>
      </c>
      <c r="AV39" s="75">
        <f t="shared" si="10"/>
        <v>12</v>
      </c>
      <c r="AW39" s="75">
        <f t="shared" si="11"/>
        <v>31</v>
      </c>
      <c r="AX39" s="75"/>
      <c r="AY39" s="7"/>
      <c r="AZ39" s="15">
        <f t="shared" si="12"/>
        <v>0.95</v>
      </c>
      <c r="BA39" s="15">
        <f t="shared" si="13"/>
        <v>0.5399892002</v>
      </c>
      <c r="BB39" s="15">
        <f t="shared" si="14"/>
        <v>0.5806301773</v>
      </c>
      <c r="BC39" s="15">
        <f t="shared" si="15"/>
        <v>0.588594929</v>
      </c>
      <c r="BD39" s="15"/>
      <c r="BE39" s="42"/>
      <c r="BF39" s="9">
        <f t="shared" ref="BF39:BI39" si="69">IF((AZ39)&gt;=50%, 2, (IF((AZ39)&lt;25%, 0, 1)))</f>
        <v>2</v>
      </c>
      <c r="BG39" s="9">
        <f t="shared" si="69"/>
        <v>2</v>
      </c>
      <c r="BH39" s="9">
        <f t="shared" si="69"/>
        <v>2</v>
      </c>
      <c r="BI39" s="9">
        <f t="shared" si="69"/>
        <v>2</v>
      </c>
      <c r="BJ39" s="9"/>
      <c r="BK39" s="11"/>
      <c r="BL39" s="76" t="str">
        <f t="shared" ref="BL39:BO39" si="70">IF(BF39=2,"Att", (IF(BF39=0,"Not","Weak")))</f>
        <v>Att</v>
      </c>
      <c r="BM39" s="76" t="str">
        <f t="shared" si="70"/>
        <v>Att</v>
      </c>
      <c r="BN39" s="76" t="str">
        <f t="shared" si="70"/>
        <v>Att</v>
      </c>
      <c r="BO39" s="76" t="str">
        <f t="shared" si="70"/>
        <v>Att</v>
      </c>
      <c r="BP39" s="76"/>
      <c r="BR39" s="77">
        <f t="shared" si="7"/>
        <v>8</v>
      </c>
    </row>
    <row r="40" ht="15.75" customHeight="1">
      <c r="A40" s="69" t="s">
        <v>111</v>
      </c>
      <c r="B40" s="70" t="s">
        <v>112</v>
      </c>
      <c r="C40" s="80">
        <v>6.0</v>
      </c>
      <c r="D40" s="81">
        <v>6.0</v>
      </c>
      <c r="E40" s="81">
        <v>10.0</v>
      </c>
      <c r="F40" s="81">
        <v>5.0</v>
      </c>
      <c r="G40" s="82">
        <f t="shared" si="61"/>
        <v>16</v>
      </c>
      <c r="H40" s="13">
        <v>8.0</v>
      </c>
      <c r="I40" s="90"/>
      <c r="J40" s="10"/>
      <c r="K40" s="13"/>
      <c r="L40" s="91">
        <v>3.0</v>
      </c>
      <c r="M40" s="91"/>
      <c r="N40" s="91"/>
      <c r="O40" s="13">
        <v>5.0</v>
      </c>
      <c r="P40" s="13"/>
      <c r="Q40" s="13"/>
      <c r="R40" s="9">
        <f t="shared" si="62"/>
        <v>8</v>
      </c>
      <c r="S40" s="9">
        <v>1.0</v>
      </c>
      <c r="T40" s="9">
        <v>2.0</v>
      </c>
      <c r="U40" s="9">
        <v>3.0</v>
      </c>
      <c r="V40" s="9"/>
      <c r="W40" s="72"/>
      <c r="X40" s="72"/>
      <c r="Y40" s="72"/>
      <c r="Z40" s="72"/>
      <c r="AA40" s="9">
        <v>3.0</v>
      </c>
      <c r="AB40" s="9">
        <v>1.0</v>
      </c>
      <c r="AC40" s="9">
        <v>3.0</v>
      </c>
      <c r="AD40" s="9"/>
      <c r="AE40" s="72">
        <v>2.0</v>
      </c>
      <c r="AF40" s="72">
        <v>2.0</v>
      </c>
      <c r="AG40" s="72">
        <v>4.0</v>
      </c>
      <c r="AH40" s="72"/>
      <c r="AI40" s="9">
        <v>2.0</v>
      </c>
      <c r="AJ40" s="9">
        <v>4.0</v>
      </c>
      <c r="AK40" s="9">
        <v>0.0</v>
      </c>
      <c r="AL40" s="9"/>
      <c r="AM40" s="72"/>
      <c r="AN40" s="72"/>
      <c r="AO40" s="72"/>
      <c r="AP40" s="72"/>
      <c r="AQ40" s="9">
        <f t="shared" si="63"/>
        <v>27</v>
      </c>
      <c r="AR40" s="73">
        <f t="shared" si="64"/>
        <v>65</v>
      </c>
      <c r="AS40" s="74"/>
      <c r="AT40" s="75">
        <f t="shared" si="8"/>
        <v>8</v>
      </c>
      <c r="AU40" s="75">
        <f t="shared" si="9"/>
        <v>8</v>
      </c>
      <c r="AV40" s="75">
        <f t="shared" si="10"/>
        <v>12</v>
      </c>
      <c r="AW40" s="75">
        <f t="shared" si="11"/>
        <v>36</v>
      </c>
      <c r="AX40" s="75"/>
      <c r="AY40" s="7"/>
      <c r="AZ40" s="15">
        <f t="shared" si="12"/>
        <v>0.4</v>
      </c>
      <c r="BA40" s="15">
        <f t="shared" si="13"/>
        <v>0.4799904002</v>
      </c>
      <c r="BB40" s="15">
        <f t="shared" si="14"/>
        <v>0.5806301773</v>
      </c>
      <c r="BC40" s="15">
        <f t="shared" si="15"/>
        <v>0.6835295949</v>
      </c>
      <c r="BD40" s="15"/>
      <c r="BE40" s="42"/>
      <c r="BF40" s="9">
        <f t="shared" ref="BF40:BI40" si="71">IF((AZ40)&gt;=50%, 2, (IF((AZ40)&lt;25%, 0, 1)))</f>
        <v>1</v>
      </c>
      <c r="BG40" s="9">
        <f t="shared" si="71"/>
        <v>1</v>
      </c>
      <c r="BH40" s="9">
        <f t="shared" si="71"/>
        <v>2</v>
      </c>
      <c r="BI40" s="9">
        <f t="shared" si="71"/>
        <v>2</v>
      </c>
      <c r="BJ40" s="9"/>
      <c r="BK40" s="11"/>
      <c r="BL40" s="76" t="str">
        <f t="shared" ref="BL40:BO40" si="72">IF(BF40=2,"Att", (IF(BF40=0,"Not","Weak")))</f>
        <v>Weak</v>
      </c>
      <c r="BM40" s="76" t="str">
        <f t="shared" si="72"/>
        <v>Weak</v>
      </c>
      <c r="BN40" s="76" t="str">
        <f t="shared" si="72"/>
        <v>Att</v>
      </c>
      <c r="BO40" s="76" t="str">
        <f t="shared" si="72"/>
        <v>Att</v>
      </c>
      <c r="BP40" s="76"/>
      <c r="BR40" s="77">
        <f t="shared" si="7"/>
        <v>6</v>
      </c>
    </row>
    <row r="41" ht="15.75" customHeight="1">
      <c r="A41" s="69" t="s">
        <v>113</v>
      </c>
      <c r="B41" s="102" t="s">
        <v>114</v>
      </c>
      <c r="C41" s="71">
        <v>8.0</v>
      </c>
      <c r="D41" s="81">
        <v>2.0</v>
      </c>
      <c r="E41" s="81">
        <v>3.0</v>
      </c>
      <c r="F41" s="81">
        <v>5.0</v>
      </c>
      <c r="G41" s="82">
        <f t="shared" si="61"/>
        <v>8</v>
      </c>
      <c r="H41" s="103">
        <v>8.0</v>
      </c>
      <c r="I41" s="90"/>
      <c r="J41" s="10"/>
      <c r="K41" s="13"/>
      <c r="L41" s="91">
        <v>6.0</v>
      </c>
      <c r="M41" s="91"/>
      <c r="N41" s="91"/>
      <c r="O41" s="13">
        <v>3.0</v>
      </c>
      <c r="P41" s="13"/>
      <c r="Q41" s="13"/>
      <c r="R41" s="9">
        <f t="shared" si="62"/>
        <v>9</v>
      </c>
      <c r="S41" s="9"/>
      <c r="T41" s="9"/>
      <c r="U41" s="9"/>
      <c r="V41" s="9"/>
      <c r="W41" s="72"/>
      <c r="X41" s="72"/>
      <c r="Y41" s="72"/>
      <c r="Z41" s="72"/>
      <c r="AA41" s="9"/>
      <c r="AB41" s="9"/>
      <c r="AC41" s="9"/>
      <c r="AD41" s="9"/>
      <c r="AE41" s="72"/>
      <c r="AF41" s="72"/>
      <c r="AG41" s="72"/>
      <c r="AH41" s="72"/>
      <c r="AI41" s="9"/>
      <c r="AJ41" s="9"/>
      <c r="AK41" s="9"/>
      <c r="AL41" s="9"/>
      <c r="AM41" s="72"/>
      <c r="AN41" s="72"/>
      <c r="AO41" s="72"/>
      <c r="AP41" s="72"/>
      <c r="AQ41" s="99" t="s">
        <v>76</v>
      </c>
      <c r="AR41" s="73">
        <f t="shared" si="64"/>
        <v>33</v>
      </c>
      <c r="AS41" s="74"/>
      <c r="AT41" s="75">
        <f t="shared" si="8"/>
        <v>8</v>
      </c>
      <c r="AU41" s="75">
        <f t="shared" si="9"/>
        <v>3</v>
      </c>
      <c r="AV41" s="75">
        <f t="shared" si="10"/>
        <v>6</v>
      </c>
      <c r="AW41" s="75">
        <f t="shared" si="11"/>
        <v>10</v>
      </c>
      <c r="AX41" s="75"/>
      <c r="AY41" s="7"/>
      <c r="AZ41" s="15">
        <f t="shared" si="12"/>
        <v>0.4</v>
      </c>
      <c r="BA41" s="15">
        <f t="shared" si="13"/>
        <v>0.1799964001</v>
      </c>
      <c r="BB41" s="15">
        <f t="shared" si="14"/>
        <v>0.2903150886</v>
      </c>
      <c r="BC41" s="15">
        <f t="shared" si="15"/>
        <v>0.1898693319</v>
      </c>
      <c r="BD41" s="15"/>
      <c r="BE41" s="42"/>
      <c r="BF41" s="9">
        <f t="shared" ref="BF41:BI41" si="73">IF((AZ41)&gt;=50%, 2, (IF((AZ41)&lt;25%, 0, 1)))</f>
        <v>1</v>
      </c>
      <c r="BG41" s="9">
        <f t="shared" si="73"/>
        <v>0</v>
      </c>
      <c r="BH41" s="9">
        <f t="shared" si="73"/>
        <v>1</v>
      </c>
      <c r="BI41" s="9">
        <f t="shared" si="73"/>
        <v>0</v>
      </c>
      <c r="BJ41" s="9"/>
      <c r="BK41" s="11"/>
      <c r="BL41" s="76" t="str">
        <f t="shared" ref="BL41:BO41" si="74">IF(BF41=2,"Att", (IF(BF41=0,"Not","Weak")))</f>
        <v>Weak</v>
      </c>
      <c r="BM41" s="76" t="str">
        <f t="shared" si="74"/>
        <v>Not</v>
      </c>
      <c r="BN41" s="76" t="str">
        <f t="shared" si="74"/>
        <v>Weak</v>
      </c>
      <c r="BO41" s="76" t="str">
        <f t="shared" si="74"/>
        <v>Not</v>
      </c>
      <c r="BP41" s="76"/>
      <c r="BR41" s="77">
        <f t="shared" si="7"/>
        <v>2</v>
      </c>
    </row>
    <row r="42" ht="15.75" customHeight="1">
      <c r="A42" s="69" t="s">
        <v>115</v>
      </c>
      <c r="B42" s="70" t="s">
        <v>116</v>
      </c>
      <c r="C42" s="80">
        <v>7.0</v>
      </c>
      <c r="D42" s="81">
        <v>4.0</v>
      </c>
      <c r="E42" s="81">
        <v>2.0</v>
      </c>
      <c r="F42" s="81">
        <v>0.0</v>
      </c>
      <c r="G42" s="82">
        <f t="shared" si="61"/>
        <v>6</v>
      </c>
      <c r="H42" s="13">
        <v>10.0</v>
      </c>
      <c r="I42" s="90">
        <v>2.0</v>
      </c>
      <c r="J42" s="10"/>
      <c r="K42" s="13"/>
      <c r="L42" s="91">
        <v>4.5</v>
      </c>
      <c r="M42" s="91"/>
      <c r="N42" s="91"/>
      <c r="O42" s="13"/>
      <c r="P42" s="13"/>
      <c r="Q42" s="13"/>
      <c r="R42" s="9">
        <f t="shared" si="62"/>
        <v>6.5</v>
      </c>
      <c r="S42" s="9">
        <v>0.0</v>
      </c>
      <c r="T42" s="9">
        <v>1.0</v>
      </c>
      <c r="U42" s="9">
        <v>2.5</v>
      </c>
      <c r="V42" s="9"/>
      <c r="W42" s="72">
        <v>0.0</v>
      </c>
      <c r="X42" s="72">
        <v>2.0</v>
      </c>
      <c r="Y42" s="72"/>
      <c r="Z42" s="72">
        <v>0.0</v>
      </c>
      <c r="AA42" s="9"/>
      <c r="AB42" s="9"/>
      <c r="AC42" s="9"/>
      <c r="AD42" s="9"/>
      <c r="AE42" s="72"/>
      <c r="AF42" s="72">
        <v>0.0</v>
      </c>
      <c r="AG42" s="72"/>
      <c r="AH42" s="72"/>
      <c r="AI42" s="9"/>
      <c r="AJ42" s="9">
        <v>4.0</v>
      </c>
      <c r="AK42" s="9"/>
      <c r="AL42" s="9"/>
      <c r="AM42" s="72"/>
      <c r="AN42" s="72">
        <v>1.0</v>
      </c>
      <c r="AO42" s="72">
        <v>0.0</v>
      </c>
      <c r="AP42" s="72"/>
      <c r="AQ42" s="9">
        <f t="shared" ref="AQ42:AQ43" si="77">SUM(S42:AP42)</f>
        <v>10.5</v>
      </c>
      <c r="AR42" s="73">
        <f t="shared" si="64"/>
        <v>40</v>
      </c>
      <c r="AS42" s="74"/>
      <c r="AT42" s="75">
        <f t="shared" si="8"/>
        <v>12</v>
      </c>
      <c r="AU42" s="75">
        <f t="shared" si="9"/>
        <v>2</v>
      </c>
      <c r="AV42" s="75">
        <f t="shared" si="10"/>
        <v>11</v>
      </c>
      <c r="AW42" s="75">
        <f t="shared" si="11"/>
        <v>8</v>
      </c>
      <c r="AX42" s="75"/>
      <c r="AY42" s="7"/>
      <c r="AZ42" s="15">
        <f t="shared" si="12"/>
        <v>0.6</v>
      </c>
      <c r="BA42" s="15">
        <f t="shared" si="13"/>
        <v>0.1199976</v>
      </c>
      <c r="BB42" s="15">
        <f t="shared" si="14"/>
        <v>0.5322443292</v>
      </c>
      <c r="BC42" s="15">
        <f t="shared" si="15"/>
        <v>0.1518954655</v>
      </c>
      <c r="BD42" s="15"/>
      <c r="BE42" s="42"/>
      <c r="BF42" s="9">
        <f t="shared" ref="BF42:BI42" si="75">IF((AZ42)&gt;=50%, 2, (IF((AZ42)&lt;25%, 0, 1)))</f>
        <v>2</v>
      </c>
      <c r="BG42" s="9">
        <f t="shared" si="75"/>
        <v>0</v>
      </c>
      <c r="BH42" s="9">
        <f t="shared" si="75"/>
        <v>2</v>
      </c>
      <c r="BI42" s="9">
        <f t="shared" si="75"/>
        <v>0</v>
      </c>
      <c r="BJ42" s="9"/>
      <c r="BK42" s="11"/>
      <c r="BL42" s="76" t="str">
        <f t="shared" ref="BL42:BO42" si="76">IF(BF42=2,"Att", (IF(BF42=0,"Not","Weak")))</f>
        <v>Att</v>
      </c>
      <c r="BM42" s="76" t="str">
        <f t="shared" si="76"/>
        <v>Not</v>
      </c>
      <c r="BN42" s="76" t="str">
        <f t="shared" si="76"/>
        <v>Att</v>
      </c>
      <c r="BO42" s="76" t="str">
        <f t="shared" si="76"/>
        <v>Not</v>
      </c>
      <c r="BP42" s="76"/>
      <c r="BR42" s="77">
        <f t="shared" si="7"/>
        <v>4</v>
      </c>
    </row>
    <row r="43" ht="15.75" customHeight="1">
      <c r="A43" s="69" t="s">
        <v>117</v>
      </c>
      <c r="B43" s="70" t="s">
        <v>118</v>
      </c>
      <c r="C43" s="80">
        <v>9.0</v>
      </c>
      <c r="D43" s="81">
        <v>4.0</v>
      </c>
      <c r="E43" s="81">
        <v>6.0</v>
      </c>
      <c r="F43" s="81">
        <v>2.0</v>
      </c>
      <c r="G43" s="82">
        <f t="shared" si="61"/>
        <v>10</v>
      </c>
      <c r="H43" s="13">
        <v>10.0</v>
      </c>
      <c r="I43" s="90">
        <v>6.0</v>
      </c>
      <c r="J43" s="10"/>
      <c r="K43" s="13"/>
      <c r="L43" s="91">
        <v>9.0</v>
      </c>
      <c r="M43" s="91"/>
      <c r="N43" s="91"/>
      <c r="O43" s="13"/>
      <c r="P43" s="13"/>
      <c r="Q43" s="13"/>
      <c r="R43" s="9">
        <f t="shared" si="62"/>
        <v>15</v>
      </c>
      <c r="S43" s="9">
        <v>1.0</v>
      </c>
      <c r="T43" s="9">
        <v>0.0</v>
      </c>
      <c r="U43" s="9">
        <v>2.0</v>
      </c>
      <c r="V43" s="9"/>
      <c r="W43" s="72">
        <v>0.0</v>
      </c>
      <c r="X43" s="72">
        <v>2.0</v>
      </c>
      <c r="Y43" s="72"/>
      <c r="Z43" s="72">
        <v>0.0</v>
      </c>
      <c r="AA43" s="9"/>
      <c r="AB43" s="9"/>
      <c r="AC43" s="9"/>
      <c r="AD43" s="9"/>
      <c r="AE43" s="72"/>
      <c r="AF43" s="72">
        <v>0.0</v>
      </c>
      <c r="AG43" s="72"/>
      <c r="AH43" s="72"/>
      <c r="AI43" s="9">
        <v>2.0</v>
      </c>
      <c r="AJ43" s="9">
        <v>4.0</v>
      </c>
      <c r="AK43" s="9">
        <v>1.0</v>
      </c>
      <c r="AL43" s="9"/>
      <c r="AM43" s="72"/>
      <c r="AN43" s="72"/>
      <c r="AO43" s="72"/>
      <c r="AP43" s="72"/>
      <c r="AQ43" s="9">
        <f t="shared" si="77"/>
        <v>12</v>
      </c>
      <c r="AR43" s="73">
        <f t="shared" si="64"/>
        <v>56</v>
      </c>
      <c r="AS43" s="74"/>
      <c r="AT43" s="75">
        <f t="shared" si="8"/>
        <v>16</v>
      </c>
      <c r="AU43" s="75">
        <f t="shared" si="9"/>
        <v>2</v>
      </c>
      <c r="AV43" s="75">
        <f t="shared" si="10"/>
        <v>16</v>
      </c>
      <c r="AW43" s="75">
        <f t="shared" si="11"/>
        <v>15</v>
      </c>
      <c r="AX43" s="75"/>
      <c r="AY43" s="7"/>
      <c r="AZ43" s="15">
        <f t="shared" si="12"/>
        <v>0.8</v>
      </c>
      <c r="BA43" s="15">
        <f t="shared" si="13"/>
        <v>0.1199976</v>
      </c>
      <c r="BB43" s="15">
        <f t="shared" si="14"/>
        <v>0.7741735697</v>
      </c>
      <c r="BC43" s="15">
        <f t="shared" si="15"/>
        <v>0.2848039979</v>
      </c>
      <c r="BD43" s="15"/>
      <c r="BE43" s="42"/>
      <c r="BF43" s="9">
        <f t="shared" ref="BF43:BI43" si="78">IF((AZ43)&gt;=50%, 2, (IF((AZ43)&lt;25%, 0, 1)))</f>
        <v>2</v>
      </c>
      <c r="BG43" s="9">
        <f t="shared" si="78"/>
        <v>0</v>
      </c>
      <c r="BH43" s="9">
        <f t="shared" si="78"/>
        <v>2</v>
      </c>
      <c r="BI43" s="9">
        <f t="shared" si="78"/>
        <v>1</v>
      </c>
      <c r="BJ43" s="9"/>
      <c r="BK43" s="11"/>
      <c r="BL43" s="9" t="str">
        <f t="shared" ref="BL43:BO43" si="79">IF(BF43=2,"Att", (IF(BF43=0,"Not","Weak")))</f>
        <v>Att</v>
      </c>
      <c r="BM43" s="9" t="str">
        <f t="shared" si="79"/>
        <v>Not</v>
      </c>
      <c r="BN43" s="9" t="str">
        <f t="shared" si="79"/>
        <v>Att</v>
      </c>
      <c r="BO43" s="76" t="str">
        <f t="shared" si="79"/>
        <v>Weak</v>
      </c>
      <c r="BP43" s="9"/>
      <c r="BR43" s="77">
        <f t="shared" si="7"/>
        <v>5</v>
      </c>
    </row>
    <row r="44" ht="15.75" customHeight="1">
      <c r="A44" s="69" t="s">
        <v>119</v>
      </c>
      <c r="B44" s="70" t="s">
        <v>120</v>
      </c>
      <c r="C44" s="96">
        <v>0.0</v>
      </c>
      <c r="D44" s="104" t="s">
        <v>76</v>
      </c>
      <c r="E44" s="104" t="s">
        <v>76</v>
      </c>
      <c r="F44" s="104" t="s">
        <v>76</v>
      </c>
      <c r="G44" s="97">
        <v>0.0</v>
      </c>
      <c r="H44" s="103">
        <v>0.0</v>
      </c>
      <c r="I44" s="90">
        <v>0.0</v>
      </c>
      <c r="J44" s="10"/>
      <c r="K44" s="13"/>
      <c r="L44" s="91">
        <v>0.0</v>
      </c>
      <c r="M44" s="91"/>
      <c r="N44" s="91"/>
      <c r="O44" s="13"/>
      <c r="P44" s="13"/>
      <c r="Q44" s="13"/>
      <c r="R44" s="9">
        <f t="shared" si="62"/>
        <v>0</v>
      </c>
      <c r="S44" s="9"/>
      <c r="T44" s="9"/>
      <c r="U44" s="9"/>
      <c r="V44" s="9"/>
      <c r="W44" s="72"/>
      <c r="X44" s="72"/>
      <c r="Y44" s="72"/>
      <c r="Z44" s="72"/>
      <c r="AA44" s="9"/>
      <c r="AB44" s="9"/>
      <c r="AC44" s="9"/>
      <c r="AD44" s="9"/>
      <c r="AE44" s="72"/>
      <c r="AF44" s="72"/>
      <c r="AG44" s="72"/>
      <c r="AH44" s="72"/>
      <c r="AI44" s="9"/>
      <c r="AJ44" s="9"/>
      <c r="AK44" s="9"/>
      <c r="AL44" s="9"/>
      <c r="AM44" s="72"/>
      <c r="AN44" s="72"/>
      <c r="AO44" s="72"/>
      <c r="AP44" s="72"/>
      <c r="AQ44" s="99" t="s">
        <v>76</v>
      </c>
      <c r="AR44" s="73">
        <f t="shared" si="64"/>
        <v>0</v>
      </c>
      <c r="AS44" s="74"/>
      <c r="AT44" s="75">
        <f t="shared" si="8"/>
        <v>0</v>
      </c>
      <c r="AU44" s="75">
        <f t="shared" si="9"/>
        <v>0</v>
      </c>
      <c r="AV44" s="75">
        <f t="shared" si="10"/>
        <v>0</v>
      </c>
      <c r="AW44" s="75">
        <f t="shared" si="11"/>
        <v>0</v>
      </c>
      <c r="AX44" s="75"/>
      <c r="AY44" s="7"/>
      <c r="AZ44" s="15">
        <f t="shared" si="12"/>
        <v>0</v>
      </c>
      <c r="BA44" s="15">
        <f t="shared" si="13"/>
        <v>0</v>
      </c>
      <c r="BB44" s="15">
        <f t="shared" si="14"/>
        <v>0</v>
      </c>
      <c r="BC44" s="15">
        <f t="shared" si="15"/>
        <v>0</v>
      </c>
      <c r="BD44" s="15"/>
      <c r="BE44" s="42"/>
      <c r="BF44" s="9">
        <f t="shared" ref="BF44:BI44" si="80">IF((AZ44)&gt;=50%, 2, (IF((AZ44)&lt;25%, 0, 1)))</f>
        <v>0</v>
      </c>
      <c r="BG44" s="9">
        <f t="shared" si="80"/>
        <v>0</v>
      </c>
      <c r="BH44" s="9">
        <f t="shared" si="80"/>
        <v>0</v>
      </c>
      <c r="BI44" s="9">
        <f t="shared" si="80"/>
        <v>0</v>
      </c>
      <c r="BJ44" s="9"/>
      <c r="BK44" s="11"/>
      <c r="BL44" s="9" t="str">
        <f t="shared" ref="BL44:BO44" si="81">IF(BF44=2,"Att", (IF(BF44=0,"Not","Weak")))</f>
        <v>Not</v>
      </c>
      <c r="BM44" s="9" t="str">
        <f t="shared" si="81"/>
        <v>Not</v>
      </c>
      <c r="BN44" s="9" t="str">
        <f t="shared" si="81"/>
        <v>Not</v>
      </c>
      <c r="BO44" s="76" t="str">
        <f t="shared" si="81"/>
        <v>Not</v>
      </c>
      <c r="BP44" s="9"/>
      <c r="BR44" s="77">
        <f t="shared" si="7"/>
        <v>0</v>
      </c>
    </row>
    <row r="45" ht="15.75" customHeight="1">
      <c r="A45" s="69" t="s">
        <v>121</v>
      </c>
      <c r="B45" s="70" t="s">
        <v>122</v>
      </c>
      <c r="C45" s="80">
        <v>8.0</v>
      </c>
      <c r="D45" s="81">
        <v>1.0</v>
      </c>
      <c r="E45" s="81">
        <v>4.0</v>
      </c>
      <c r="F45" s="81">
        <v>3.0</v>
      </c>
      <c r="G45" s="82">
        <f t="shared" ref="G45:G54" si="84">LARGE(D45:F45,1)+LARGE(D45:F45,2)</f>
        <v>7</v>
      </c>
      <c r="H45" s="13">
        <v>10.0</v>
      </c>
      <c r="I45" s="90">
        <v>10.0</v>
      </c>
      <c r="J45" s="10"/>
      <c r="K45" s="13"/>
      <c r="L45" s="91">
        <v>1.0</v>
      </c>
      <c r="M45" s="91"/>
      <c r="N45" s="91"/>
      <c r="O45" s="13"/>
      <c r="P45" s="13"/>
      <c r="Q45" s="13"/>
      <c r="R45" s="9">
        <f t="shared" si="62"/>
        <v>11</v>
      </c>
      <c r="S45" s="9">
        <v>1.0</v>
      </c>
      <c r="T45" s="9">
        <v>2.5</v>
      </c>
      <c r="U45" s="9">
        <v>2.0</v>
      </c>
      <c r="V45" s="9"/>
      <c r="W45" s="72"/>
      <c r="X45" s="72"/>
      <c r="Y45" s="72"/>
      <c r="Z45" s="72"/>
      <c r="AA45" s="9">
        <v>3.0</v>
      </c>
      <c r="AB45" s="9">
        <v>0.0</v>
      </c>
      <c r="AC45" s="9">
        <v>0.5</v>
      </c>
      <c r="AD45" s="9"/>
      <c r="AE45" s="72"/>
      <c r="AF45" s="72"/>
      <c r="AG45" s="72"/>
      <c r="AH45" s="72"/>
      <c r="AI45" s="9">
        <v>2.0</v>
      </c>
      <c r="AJ45" s="9">
        <v>4.0</v>
      </c>
      <c r="AK45" s="9">
        <v>1.0</v>
      </c>
      <c r="AL45" s="9"/>
      <c r="AM45" s="72">
        <v>0.0</v>
      </c>
      <c r="AN45" s="72">
        <v>2.5</v>
      </c>
      <c r="AO45" s="72"/>
      <c r="AP45" s="72"/>
      <c r="AQ45" s="9">
        <f t="shared" ref="AQ45:AQ54" si="85">SUM(S45:AP45)</f>
        <v>18.5</v>
      </c>
      <c r="AR45" s="73">
        <f t="shared" si="64"/>
        <v>54.5</v>
      </c>
      <c r="AS45" s="74"/>
      <c r="AT45" s="75">
        <f t="shared" si="8"/>
        <v>20</v>
      </c>
      <c r="AU45" s="75">
        <f t="shared" si="9"/>
        <v>3</v>
      </c>
      <c r="AV45" s="75">
        <f t="shared" si="10"/>
        <v>8</v>
      </c>
      <c r="AW45" s="75">
        <f t="shared" si="11"/>
        <v>16.5</v>
      </c>
      <c r="AX45" s="75"/>
      <c r="AY45" s="7"/>
      <c r="AZ45" s="15">
        <f t="shared" si="12"/>
        <v>1</v>
      </c>
      <c r="BA45" s="15">
        <f t="shared" si="13"/>
        <v>0.1799964001</v>
      </c>
      <c r="BB45" s="15">
        <f t="shared" si="14"/>
        <v>0.3870867849</v>
      </c>
      <c r="BC45" s="15">
        <f t="shared" si="15"/>
        <v>0.3132843977</v>
      </c>
      <c r="BD45" s="15"/>
      <c r="BE45" s="42"/>
      <c r="BF45" s="9">
        <f t="shared" ref="BF45:BI45" si="82">IF((AZ45)&gt;=50%, 2, (IF((AZ45)&lt;25%, 0, 1)))</f>
        <v>2</v>
      </c>
      <c r="BG45" s="9">
        <f t="shared" si="82"/>
        <v>0</v>
      </c>
      <c r="BH45" s="9">
        <f t="shared" si="82"/>
        <v>1</v>
      </c>
      <c r="BI45" s="9">
        <f t="shared" si="82"/>
        <v>1</v>
      </c>
      <c r="BJ45" s="9"/>
      <c r="BK45" s="11"/>
      <c r="BL45" s="9" t="str">
        <f t="shared" ref="BL45:BO45" si="83">IF(BF45=2,"Att", (IF(BF45=0,"Not","Weak")))</f>
        <v>Att</v>
      </c>
      <c r="BM45" s="9" t="str">
        <f t="shared" si="83"/>
        <v>Not</v>
      </c>
      <c r="BN45" s="9" t="str">
        <f t="shared" si="83"/>
        <v>Weak</v>
      </c>
      <c r="BO45" s="76" t="str">
        <f t="shared" si="83"/>
        <v>Weak</v>
      </c>
      <c r="BP45" s="9"/>
      <c r="BR45" s="77">
        <f t="shared" si="7"/>
        <v>4</v>
      </c>
    </row>
    <row r="46" ht="15.75" customHeight="1">
      <c r="A46" s="69" t="s">
        <v>123</v>
      </c>
      <c r="B46" s="70" t="s">
        <v>124</v>
      </c>
      <c r="C46" s="80">
        <v>10.0</v>
      </c>
      <c r="D46" s="81">
        <v>5.0</v>
      </c>
      <c r="E46" s="81">
        <v>10.0</v>
      </c>
      <c r="F46" s="81">
        <v>6.0</v>
      </c>
      <c r="G46" s="82">
        <f t="shared" si="84"/>
        <v>16</v>
      </c>
      <c r="H46" s="13">
        <v>10.0</v>
      </c>
      <c r="I46" s="90"/>
      <c r="J46" s="10"/>
      <c r="K46" s="13"/>
      <c r="L46" s="91">
        <v>8.0</v>
      </c>
      <c r="M46" s="91"/>
      <c r="N46" s="91"/>
      <c r="O46" s="13">
        <v>9.0</v>
      </c>
      <c r="P46" s="13"/>
      <c r="Q46" s="13"/>
      <c r="R46" s="9">
        <f t="shared" si="62"/>
        <v>17</v>
      </c>
      <c r="S46" s="9">
        <v>2.0</v>
      </c>
      <c r="T46" s="9">
        <v>1.0</v>
      </c>
      <c r="U46" s="9">
        <v>3.0</v>
      </c>
      <c r="V46" s="9"/>
      <c r="W46" s="72"/>
      <c r="X46" s="72"/>
      <c r="Y46" s="72"/>
      <c r="Z46" s="72"/>
      <c r="AA46" s="9">
        <v>2.0</v>
      </c>
      <c r="AB46" s="9"/>
      <c r="AC46" s="9">
        <v>4.0</v>
      </c>
      <c r="AD46" s="9"/>
      <c r="AE46" s="72">
        <v>1.5</v>
      </c>
      <c r="AF46" s="72">
        <v>1.0</v>
      </c>
      <c r="AG46" s="72">
        <v>2.0</v>
      </c>
      <c r="AH46" s="72"/>
      <c r="AI46" s="9">
        <v>2.0</v>
      </c>
      <c r="AJ46" s="9">
        <v>4.0</v>
      </c>
      <c r="AK46" s="9">
        <v>4.0</v>
      </c>
      <c r="AL46" s="9"/>
      <c r="AM46" s="72"/>
      <c r="AN46" s="72"/>
      <c r="AO46" s="72"/>
      <c r="AP46" s="72"/>
      <c r="AQ46" s="9">
        <f t="shared" si="85"/>
        <v>26.5</v>
      </c>
      <c r="AR46" s="73">
        <f t="shared" si="64"/>
        <v>79.5</v>
      </c>
      <c r="AS46" s="74"/>
      <c r="AT46" s="75">
        <f t="shared" si="8"/>
        <v>10</v>
      </c>
      <c r="AU46" s="75">
        <f t="shared" si="9"/>
        <v>11</v>
      </c>
      <c r="AV46" s="75">
        <f t="shared" si="10"/>
        <v>20</v>
      </c>
      <c r="AW46" s="75">
        <f t="shared" si="11"/>
        <v>33.5</v>
      </c>
      <c r="AX46" s="75"/>
      <c r="AY46" s="7"/>
      <c r="AZ46" s="15">
        <f t="shared" si="12"/>
        <v>0.5</v>
      </c>
      <c r="BA46" s="15">
        <f t="shared" si="13"/>
        <v>0.6599868003</v>
      </c>
      <c r="BB46" s="15">
        <f t="shared" si="14"/>
        <v>0.9677169621</v>
      </c>
      <c r="BC46" s="15">
        <f t="shared" si="15"/>
        <v>0.636062262</v>
      </c>
      <c r="BD46" s="15"/>
      <c r="BE46" s="42"/>
      <c r="BF46" s="9">
        <f t="shared" ref="BF46:BI46" si="86">IF((AZ46)&gt;=50%, 2, (IF((AZ46)&lt;25%, 0, 1)))</f>
        <v>2</v>
      </c>
      <c r="BG46" s="9">
        <f t="shared" si="86"/>
        <v>2</v>
      </c>
      <c r="BH46" s="9">
        <f t="shared" si="86"/>
        <v>2</v>
      </c>
      <c r="BI46" s="9">
        <f t="shared" si="86"/>
        <v>2</v>
      </c>
      <c r="BJ46" s="9"/>
      <c r="BK46" s="11"/>
      <c r="BL46" s="9" t="str">
        <f t="shared" ref="BL46:BO46" si="87">IF(BF46=2,"Att", (IF(BF46=0,"Not","Weak")))</f>
        <v>Att</v>
      </c>
      <c r="BM46" s="9" t="str">
        <f t="shared" si="87"/>
        <v>Att</v>
      </c>
      <c r="BN46" s="9" t="str">
        <f t="shared" si="87"/>
        <v>Att</v>
      </c>
      <c r="BO46" s="76" t="str">
        <f t="shared" si="87"/>
        <v>Att</v>
      </c>
      <c r="BP46" s="9"/>
      <c r="BR46" s="77">
        <f t="shared" si="7"/>
        <v>8</v>
      </c>
    </row>
    <row r="47" ht="15.75" customHeight="1">
      <c r="A47" s="69" t="s">
        <v>125</v>
      </c>
      <c r="B47" s="70" t="s">
        <v>126</v>
      </c>
      <c r="C47" s="80">
        <v>10.0</v>
      </c>
      <c r="D47" s="81">
        <v>6.0</v>
      </c>
      <c r="E47" s="81">
        <v>10.0</v>
      </c>
      <c r="F47" s="81">
        <v>5.0</v>
      </c>
      <c r="G47" s="82">
        <f t="shared" si="84"/>
        <v>16</v>
      </c>
      <c r="H47" s="13">
        <v>10.0</v>
      </c>
      <c r="I47" s="90">
        <v>7.0</v>
      </c>
      <c r="J47" s="10"/>
      <c r="K47" s="13"/>
      <c r="L47" s="91">
        <v>8.5</v>
      </c>
      <c r="M47" s="91"/>
      <c r="N47" s="91"/>
      <c r="O47" s="13"/>
      <c r="P47" s="13"/>
      <c r="Q47" s="13"/>
      <c r="R47" s="9">
        <f t="shared" si="62"/>
        <v>15.5</v>
      </c>
      <c r="S47" s="9">
        <v>0.5</v>
      </c>
      <c r="T47" s="9">
        <v>1.0</v>
      </c>
      <c r="U47" s="9">
        <v>3.0</v>
      </c>
      <c r="V47" s="9"/>
      <c r="W47" s="72">
        <v>1.0</v>
      </c>
      <c r="X47" s="72">
        <v>2.0</v>
      </c>
      <c r="Y47" s="72">
        <v>0.0</v>
      </c>
      <c r="Z47" s="72"/>
      <c r="AA47" s="9"/>
      <c r="AB47" s="9"/>
      <c r="AC47" s="9"/>
      <c r="AD47" s="9"/>
      <c r="AE47" s="72">
        <v>2.0</v>
      </c>
      <c r="AF47" s="72">
        <v>0.5</v>
      </c>
      <c r="AG47" s="72">
        <v>3.0</v>
      </c>
      <c r="AH47" s="72"/>
      <c r="AI47" s="9">
        <v>2.0</v>
      </c>
      <c r="AJ47" s="9">
        <v>4.0</v>
      </c>
      <c r="AK47" s="9">
        <v>4.0</v>
      </c>
      <c r="AL47" s="9"/>
      <c r="AM47" s="72"/>
      <c r="AN47" s="72"/>
      <c r="AO47" s="72"/>
      <c r="AP47" s="72"/>
      <c r="AQ47" s="9">
        <f t="shared" si="85"/>
        <v>23</v>
      </c>
      <c r="AR47" s="73">
        <f t="shared" si="64"/>
        <v>74.5</v>
      </c>
      <c r="AS47" s="74"/>
      <c r="AT47" s="75">
        <f t="shared" si="8"/>
        <v>17</v>
      </c>
      <c r="AU47" s="75">
        <f t="shared" si="9"/>
        <v>2</v>
      </c>
      <c r="AV47" s="75">
        <f t="shared" si="10"/>
        <v>20</v>
      </c>
      <c r="AW47" s="75">
        <f t="shared" si="11"/>
        <v>30.5</v>
      </c>
      <c r="AX47" s="75"/>
      <c r="AY47" s="7"/>
      <c r="AZ47" s="15">
        <f t="shared" si="12"/>
        <v>0.85</v>
      </c>
      <c r="BA47" s="15">
        <f t="shared" si="13"/>
        <v>0.1199976</v>
      </c>
      <c r="BB47" s="15">
        <f t="shared" si="14"/>
        <v>0.9677169621</v>
      </c>
      <c r="BC47" s="15">
        <f t="shared" si="15"/>
        <v>0.5791014624</v>
      </c>
      <c r="BD47" s="15"/>
      <c r="BE47" s="42"/>
      <c r="BF47" s="9">
        <f t="shared" ref="BF47:BI47" si="88">IF((AZ47)&gt;=50%, 2, (IF((AZ47)&lt;25%, 0, 1)))</f>
        <v>2</v>
      </c>
      <c r="BG47" s="9">
        <f t="shared" si="88"/>
        <v>0</v>
      </c>
      <c r="BH47" s="9">
        <f t="shared" si="88"/>
        <v>2</v>
      </c>
      <c r="BI47" s="9">
        <f t="shared" si="88"/>
        <v>2</v>
      </c>
      <c r="BJ47" s="9"/>
      <c r="BK47" s="11"/>
      <c r="BL47" s="9" t="str">
        <f t="shared" ref="BL47:BO47" si="89">IF(BF47=2,"Att", (IF(BF47=0,"Not","Weak")))</f>
        <v>Att</v>
      </c>
      <c r="BM47" s="9" t="str">
        <f t="shared" si="89"/>
        <v>Not</v>
      </c>
      <c r="BN47" s="9" t="str">
        <f t="shared" si="89"/>
        <v>Att</v>
      </c>
      <c r="BO47" s="76" t="str">
        <f t="shared" si="89"/>
        <v>Att</v>
      </c>
      <c r="BP47" s="9"/>
      <c r="BR47" s="77">
        <f t="shared" si="7"/>
        <v>6</v>
      </c>
    </row>
    <row r="48" ht="15.75" customHeight="1">
      <c r="A48" s="69" t="s">
        <v>127</v>
      </c>
      <c r="B48" s="70" t="s">
        <v>128</v>
      </c>
      <c r="C48" s="80">
        <v>10.0</v>
      </c>
      <c r="D48" s="81">
        <v>0.0</v>
      </c>
      <c r="E48" s="81">
        <v>5.0</v>
      </c>
      <c r="F48" s="81">
        <v>5.0</v>
      </c>
      <c r="G48" s="82">
        <f t="shared" si="84"/>
        <v>10</v>
      </c>
      <c r="H48" s="13">
        <v>10.0</v>
      </c>
      <c r="I48" s="90"/>
      <c r="J48" s="10"/>
      <c r="K48" s="13"/>
      <c r="L48" s="91">
        <v>9.0</v>
      </c>
      <c r="M48" s="91"/>
      <c r="N48" s="91"/>
      <c r="O48" s="13">
        <v>4.0</v>
      </c>
      <c r="P48" s="13"/>
      <c r="Q48" s="13"/>
      <c r="R48" s="9">
        <f t="shared" si="62"/>
        <v>13</v>
      </c>
      <c r="S48" s="9">
        <v>1.0</v>
      </c>
      <c r="T48" s="9">
        <v>1.0</v>
      </c>
      <c r="U48" s="9">
        <v>2.0</v>
      </c>
      <c r="V48" s="9"/>
      <c r="W48" s="72">
        <v>0.0</v>
      </c>
      <c r="X48" s="72">
        <v>0.0</v>
      </c>
      <c r="Y48" s="72">
        <v>0.0</v>
      </c>
      <c r="Z48" s="72"/>
      <c r="AA48" s="9"/>
      <c r="AB48" s="9"/>
      <c r="AC48" s="9"/>
      <c r="AD48" s="9"/>
      <c r="AE48" s="72"/>
      <c r="AF48" s="72">
        <v>0.5</v>
      </c>
      <c r="AG48" s="72">
        <v>2.0</v>
      </c>
      <c r="AH48" s="72"/>
      <c r="AI48" s="9">
        <v>2.0</v>
      </c>
      <c r="AJ48" s="9">
        <v>4.0</v>
      </c>
      <c r="AK48" s="9"/>
      <c r="AL48" s="9"/>
      <c r="AM48" s="72"/>
      <c r="AN48" s="72"/>
      <c r="AO48" s="72"/>
      <c r="AP48" s="72"/>
      <c r="AQ48" s="9">
        <f t="shared" si="85"/>
        <v>12.5</v>
      </c>
      <c r="AR48" s="73">
        <f t="shared" si="64"/>
        <v>55.5</v>
      </c>
      <c r="AS48" s="74"/>
      <c r="AT48" s="75">
        <f t="shared" si="8"/>
        <v>10</v>
      </c>
      <c r="AU48" s="75">
        <f t="shared" si="9"/>
        <v>4</v>
      </c>
      <c r="AV48" s="75">
        <f t="shared" si="10"/>
        <v>15.5</v>
      </c>
      <c r="AW48" s="75">
        <f t="shared" si="11"/>
        <v>16</v>
      </c>
      <c r="AX48" s="75"/>
      <c r="AY48" s="7"/>
      <c r="AZ48" s="15">
        <f t="shared" si="12"/>
        <v>0.5</v>
      </c>
      <c r="BA48" s="15">
        <f t="shared" si="13"/>
        <v>0.2399952001</v>
      </c>
      <c r="BB48" s="15">
        <f t="shared" si="14"/>
        <v>0.7499806457</v>
      </c>
      <c r="BC48" s="15">
        <f t="shared" si="15"/>
        <v>0.3037909311</v>
      </c>
      <c r="BD48" s="15"/>
      <c r="BE48" s="42"/>
      <c r="BF48" s="9">
        <f t="shared" ref="BF48:BI48" si="90">IF((AZ48)&gt;=50%, 2, (IF((AZ48)&lt;25%, 0, 1)))</f>
        <v>2</v>
      </c>
      <c r="BG48" s="9">
        <f t="shared" si="90"/>
        <v>0</v>
      </c>
      <c r="BH48" s="9">
        <f t="shared" si="90"/>
        <v>2</v>
      </c>
      <c r="BI48" s="9">
        <f t="shared" si="90"/>
        <v>1</v>
      </c>
      <c r="BJ48" s="9"/>
      <c r="BK48" s="11"/>
      <c r="BL48" s="9" t="str">
        <f t="shared" ref="BL48:BO48" si="91">IF(BF48=2,"Att", (IF(BF48=0,"Not","Weak")))</f>
        <v>Att</v>
      </c>
      <c r="BM48" s="9" t="str">
        <f t="shared" si="91"/>
        <v>Not</v>
      </c>
      <c r="BN48" s="9" t="str">
        <f t="shared" si="91"/>
        <v>Att</v>
      </c>
      <c r="BO48" s="76" t="str">
        <f t="shared" si="91"/>
        <v>Weak</v>
      </c>
      <c r="BP48" s="9"/>
      <c r="BR48" s="77">
        <f t="shared" si="7"/>
        <v>5</v>
      </c>
    </row>
    <row r="49" ht="15.75" customHeight="1">
      <c r="A49" s="69" t="s">
        <v>129</v>
      </c>
      <c r="B49" s="70" t="s">
        <v>130</v>
      </c>
      <c r="C49" s="80">
        <v>10.0</v>
      </c>
      <c r="D49" s="81">
        <v>3.0</v>
      </c>
      <c r="E49" s="81">
        <v>6.0</v>
      </c>
      <c r="F49" s="81">
        <v>6.5</v>
      </c>
      <c r="G49" s="82">
        <f t="shared" si="84"/>
        <v>12.5</v>
      </c>
      <c r="H49" s="13">
        <v>8.0</v>
      </c>
      <c r="I49" s="90"/>
      <c r="J49" s="10"/>
      <c r="K49" s="13"/>
      <c r="L49" s="91">
        <v>9.5</v>
      </c>
      <c r="M49" s="91"/>
      <c r="N49" s="91"/>
      <c r="O49" s="13">
        <v>10.0</v>
      </c>
      <c r="P49" s="13"/>
      <c r="Q49" s="13"/>
      <c r="R49" s="9">
        <f t="shared" si="62"/>
        <v>19.5</v>
      </c>
      <c r="S49" s="9"/>
      <c r="T49" s="9"/>
      <c r="U49" s="9"/>
      <c r="V49" s="9"/>
      <c r="W49" s="72">
        <v>0.0</v>
      </c>
      <c r="X49" s="72">
        <v>2.0</v>
      </c>
      <c r="Y49" s="72"/>
      <c r="Z49" s="72">
        <v>0.5</v>
      </c>
      <c r="AA49" s="9">
        <v>1.0</v>
      </c>
      <c r="AB49" s="9">
        <v>3.0</v>
      </c>
      <c r="AC49" s="9">
        <v>2.0</v>
      </c>
      <c r="AD49" s="9"/>
      <c r="AE49" s="72">
        <v>2.0</v>
      </c>
      <c r="AF49" s="72">
        <v>0.0</v>
      </c>
      <c r="AG49" s="72">
        <v>1.0</v>
      </c>
      <c r="AH49" s="72"/>
      <c r="AI49" s="9">
        <v>0.0</v>
      </c>
      <c r="AJ49" s="9">
        <v>4.0</v>
      </c>
      <c r="AK49" s="9">
        <v>0.0</v>
      </c>
      <c r="AL49" s="9"/>
      <c r="AM49" s="72"/>
      <c r="AN49" s="72"/>
      <c r="AO49" s="72"/>
      <c r="AP49" s="72"/>
      <c r="AQ49" s="9">
        <f t="shared" si="85"/>
        <v>15.5</v>
      </c>
      <c r="AR49" s="73">
        <f t="shared" si="64"/>
        <v>65.5</v>
      </c>
      <c r="AS49" s="74"/>
      <c r="AT49" s="75">
        <f t="shared" si="8"/>
        <v>8</v>
      </c>
      <c r="AU49" s="75">
        <f t="shared" si="9"/>
        <v>13</v>
      </c>
      <c r="AV49" s="75">
        <f t="shared" si="10"/>
        <v>14</v>
      </c>
      <c r="AW49" s="75">
        <f t="shared" si="11"/>
        <v>23.5</v>
      </c>
      <c r="AX49" s="75"/>
      <c r="AY49" s="7"/>
      <c r="AZ49" s="15">
        <f t="shared" si="12"/>
        <v>0.4</v>
      </c>
      <c r="BA49" s="15">
        <f t="shared" si="13"/>
        <v>0.7799844003</v>
      </c>
      <c r="BB49" s="15">
        <f t="shared" si="14"/>
        <v>0.6774018735</v>
      </c>
      <c r="BC49" s="15">
        <f t="shared" si="15"/>
        <v>0.44619293</v>
      </c>
      <c r="BD49" s="15"/>
      <c r="BE49" s="42"/>
      <c r="BF49" s="9">
        <f t="shared" ref="BF49:BI49" si="92">IF((AZ49)&gt;=50%, 2, (IF((AZ49)&lt;25%, 0, 1)))</f>
        <v>1</v>
      </c>
      <c r="BG49" s="9">
        <f t="shared" si="92"/>
        <v>2</v>
      </c>
      <c r="BH49" s="9">
        <f t="shared" si="92"/>
        <v>2</v>
      </c>
      <c r="BI49" s="9">
        <f t="shared" si="92"/>
        <v>1</v>
      </c>
      <c r="BJ49" s="9"/>
      <c r="BK49" s="11"/>
      <c r="BL49" s="9" t="str">
        <f t="shared" ref="BL49:BO49" si="93">IF(BF49=2,"Att", (IF(BF49=0,"Not","Weak")))</f>
        <v>Weak</v>
      </c>
      <c r="BM49" s="9" t="str">
        <f t="shared" si="93"/>
        <v>Att</v>
      </c>
      <c r="BN49" s="9" t="str">
        <f t="shared" si="93"/>
        <v>Att</v>
      </c>
      <c r="BO49" s="76" t="str">
        <f t="shared" si="93"/>
        <v>Weak</v>
      </c>
      <c r="BP49" s="9"/>
      <c r="BR49" s="77">
        <f t="shared" si="7"/>
        <v>6</v>
      </c>
      <c r="BS49" s="7"/>
      <c r="BT49" s="7"/>
    </row>
    <row r="50" ht="15.75" customHeight="1">
      <c r="A50" s="69" t="s">
        <v>131</v>
      </c>
      <c r="B50" s="70" t="s">
        <v>132</v>
      </c>
      <c r="C50" s="80">
        <v>8.0</v>
      </c>
      <c r="D50" s="81">
        <v>7.0</v>
      </c>
      <c r="E50" s="81">
        <v>8.0</v>
      </c>
      <c r="F50" s="81">
        <v>8.0</v>
      </c>
      <c r="G50" s="82">
        <f t="shared" si="84"/>
        <v>16</v>
      </c>
      <c r="H50" s="13">
        <v>8.0</v>
      </c>
      <c r="I50" s="90"/>
      <c r="J50" s="10"/>
      <c r="K50" s="13"/>
      <c r="L50" s="91">
        <v>9.5</v>
      </c>
      <c r="M50" s="91"/>
      <c r="N50" s="91"/>
      <c r="O50" s="13">
        <v>7.0</v>
      </c>
      <c r="P50" s="13"/>
      <c r="Q50" s="13"/>
      <c r="R50" s="9">
        <f t="shared" si="62"/>
        <v>16.5</v>
      </c>
      <c r="S50" s="9">
        <v>2.0</v>
      </c>
      <c r="T50" s="9">
        <v>3.0</v>
      </c>
      <c r="U50" s="9">
        <v>3.0</v>
      </c>
      <c r="V50" s="9"/>
      <c r="W50" s="72">
        <v>1.0</v>
      </c>
      <c r="X50" s="72">
        <v>4.0</v>
      </c>
      <c r="Y50" s="72">
        <v>3.0</v>
      </c>
      <c r="Z50" s="72">
        <v>0.5</v>
      </c>
      <c r="AA50" s="9"/>
      <c r="AB50" s="9"/>
      <c r="AC50" s="9"/>
      <c r="AD50" s="9"/>
      <c r="AE50" s="72">
        <v>2.0</v>
      </c>
      <c r="AF50" s="72">
        <v>4.0</v>
      </c>
      <c r="AG50" s="72">
        <v>4.0</v>
      </c>
      <c r="AH50" s="72"/>
      <c r="AI50" s="9">
        <v>2.0</v>
      </c>
      <c r="AJ50" s="9">
        <v>4.0</v>
      </c>
      <c r="AK50" s="9">
        <v>3.0</v>
      </c>
      <c r="AL50" s="9"/>
      <c r="AM50" s="72"/>
      <c r="AN50" s="72"/>
      <c r="AO50" s="72"/>
      <c r="AP50" s="72"/>
      <c r="AQ50" s="9">
        <f t="shared" si="85"/>
        <v>35.5</v>
      </c>
      <c r="AR50" s="73">
        <f t="shared" si="64"/>
        <v>84</v>
      </c>
      <c r="AS50" s="74"/>
      <c r="AT50" s="75">
        <f t="shared" si="8"/>
        <v>8</v>
      </c>
      <c r="AU50" s="75">
        <f t="shared" si="9"/>
        <v>14</v>
      </c>
      <c r="AV50" s="75">
        <f t="shared" si="10"/>
        <v>24</v>
      </c>
      <c r="AW50" s="75">
        <f t="shared" si="11"/>
        <v>37</v>
      </c>
      <c r="AX50" s="75"/>
      <c r="AY50" s="7"/>
      <c r="AZ50" s="15">
        <f t="shared" si="12"/>
        <v>0.4</v>
      </c>
      <c r="BA50" s="15">
        <f t="shared" si="13"/>
        <v>0.8399832003</v>
      </c>
      <c r="BB50" s="15">
        <f t="shared" si="14"/>
        <v>1</v>
      </c>
      <c r="BC50" s="15">
        <f t="shared" si="15"/>
        <v>0.7025165281</v>
      </c>
      <c r="BD50" s="15"/>
      <c r="BE50" s="42"/>
      <c r="BF50" s="9">
        <f t="shared" ref="BF50:BI50" si="94">IF((AZ50)&gt;=50%, 2, (IF((AZ50)&lt;25%, 0, 1)))</f>
        <v>1</v>
      </c>
      <c r="BG50" s="9">
        <f t="shared" si="94"/>
        <v>2</v>
      </c>
      <c r="BH50" s="9">
        <f t="shared" si="94"/>
        <v>2</v>
      </c>
      <c r="BI50" s="9">
        <f t="shared" si="94"/>
        <v>2</v>
      </c>
      <c r="BJ50" s="9"/>
      <c r="BK50" s="11"/>
      <c r="BL50" s="9" t="str">
        <f t="shared" ref="BL50:BO50" si="95">IF(BF50=2,"Att", (IF(BF50=0,"Not","Weak")))</f>
        <v>Weak</v>
      </c>
      <c r="BM50" s="9" t="str">
        <f t="shared" si="95"/>
        <v>Att</v>
      </c>
      <c r="BN50" s="9" t="str">
        <f t="shared" si="95"/>
        <v>Att</v>
      </c>
      <c r="BO50" s="76" t="str">
        <f t="shared" si="95"/>
        <v>Att</v>
      </c>
      <c r="BP50" s="9"/>
      <c r="BR50" s="77">
        <f t="shared" si="7"/>
        <v>7</v>
      </c>
      <c r="BS50" s="7"/>
      <c r="BT50" s="7"/>
    </row>
    <row r="51" ht="15.75" customHeight="1">
      <c r="A51" s="69" t="s">
        <v>133</v>
      </c>
      <c r="B51" s="70" t="s">
        <v>134</v>
      </c>
      <c r="C51" s="80">
        <v>10.0</v>
      </c>
      <c r="D51" s="81">
        <v>1.0</v>
      </c>
      <c r="E51" s="81">
        <v>5.0</v>
      </c>
      <c r="F51" s="81">
        <v>4.0</v>
      </c>
      <c r="G51" s="82">
        <f t="shared" si="84"/>
        <v>9</v>
      </c>
      <c r="H51" s="103">
        <v>9.0</v>
      </c>
      <c r="I51" s="90">
        <v>8.0</v>
      </c>
      <c r="J51" s="10"/>
      <c r="K51" s="13"/>
      <c r="L51" s="91">
        <v>3.0</v>
      </c>
      <c r="M51" s="91"/>
      <c r="N51" s="91"/>
      <c r="O51" s="13"/>
      <c r="P51" s="13"/>
      <c r="Q51" s="13"/>
      <c r="R51" s="9">
        <f t="shared" si="62"/>
        <v>11</v>
      </c>
      <c r="S51" s="9">
        <v>1.0</v>
      </c>
      <c r="T51" s="9">
        <v>4.0</v>
      </c>
      <c r="U51" s="9">
        <v>2.0</v>
      </c>
      <c r="V51" s="9"/>
      <c r="W51" s="72">
        <v>1.0</v>
      </c>
      <c r="X51" s="72">
        <v>4.0</v>
      </c>
      <c r="Y51" s="72"/>
      <c r="Z51" s="72">
        <v>0.0</v>
      </c>
      <c r="AA51" s="9">
        <v>0.0</v>
      </c>
      <c r="AB51" s="9">
        <v>2.0</v>
      </c>
      <c r="AC51" s="9">
        <v>1.0</v>
      </c>
      <c r="AD51" s="9"/>
      <c r="AE51" s="72"/>
      <c r="AF51" s="72"/>
      <c r="AG51" s="72"/>
      <c r="AH51" s="72"/>
      <c r="AI51" s="9">
        <v>2.0</v>
      </c>
      <c r="AJ51" s="9">
        <v>4.0</v>
      </c>
      <c r="AK51" s="9">
        <v>0.0</v>
      </c>
      <c r="AL51" s="9"/>
      <c r="AM51" s="72"/>
      <c r="AN51" s="72"/>
      <c r="AO51" s="72"/>
      <c r="AP51" s="72"/>
      <c r="AQ51" s="9">
        <f t="shared" si="85"/>
        <v>21</v>
      </c>
      <c r="AR51" s="73">
        <f t="shared" si="64"/>
        <v>60</v>
      </c>
      <c r="AS51" s="74"/>
      <c r="AT51" s="75">
        <f t="shared" si="8"/>
        <v>17</v>
      </c>
      <c r="AU51" s="75">
        <f t="shared" si="9"/>
        <v>4</v>
      </c>
      <c r="AV51" s="75">
        <f t="shared" si="10"/>
        <v>9</v>
      </c>
      <c r="AW51" s="75">
        <f t="shared" si="11"/>
        <v>21</v>
      </c>
      <c r="AX51" s="75"/>
      <c r="AY51" s="7"/>
      <c r="AZ51" s="15">
        <f t="shared" si="12"/>
        <v>0.85</v>
      </c>
      <c r="BA51" s="15">
        <f t="shared" si="13"/>
        <v>0.2399952001</v>
      </c>
      <c r="BB51" s="15">
        <f t="shared" si="14"/>
        <v>0.435472633</v>
      </c>
      <c r="BC51" s="15">
        <f t="shared" si="15"/>
        <v>0.398725597</v>
      </c>
      <c r="BD51" s="15"/>
      <c r="BE51" s="42"/>
      <c r="BF51" s="9">
        <f t="shared" ref="BF51:BI51" si="96">IF((AZ51)&gt;=50%, 2, (IF((AZ51)&lt;25%, 0, 1)))</f>
        <v>2</v>
      </c>
      <c r="BG51" s="9">
        <f t="shared" si="96"/>
        <v>0</v>
      </c>
      <c r="BH51" s="9">
        <f t="shared" si="96"/>
        <v>1</v>
      </c>
      <c r="BI51" s="9">
        <f t="shared" si="96"/>
        <v>1</v>
      </c>
      <c r="BJ51" s="9"/>
      <c r="BK51" s="11"/>
      <c r="BL51" s="9" t="str">
        <f t="shared" ref="BL51:BO51" si="97">IF(BF51=2,"Att", (IF(BF51=0,"Not","Weak")))</f>
        <v>Att</v>
      </c>
      <c r="BM51" s="9" t="str">
        <f t="shared" si="97"/>
        <v>Not</v>
      </c>
      <c r="BN51" s="9" t="str">
        <f t="shared" si="97"/>
        <v>Weak</v>
      </c>
      <c r="BO51" s="76" t="str">
        <f t="shared" si="97"/>
        <v>Weak</v>
      </c>
      <c r="BP51" s="9"/>
      <c r="BR51" s="77">
        <f t="shared" si="7"/>
        <v>4</v>
      </c>
      <c r="BS51" s="7"/>
      <c r="BT51" s="7"/>
    </row>
    <row r="52" ht="15.75" customHeight="1">
      <c r="A52" s="69" t="s">
        <v>135</v>
      </c>
      <c r="B52" s="70" t="s">
        <v>136</v>
      </c>
      <c r="C52" s="71">
        <v>10.0</v>
      </c>
      <c r="D52" s="81">
        <v>0.0</v>
      </c>
      <c r="E52" s="81">
        <v>3.0</v>
      </c>
      <c r="F52" s="81">
        <v>2.0</v>
      </c>
      <c r="G52" s="82">
        <f t="shared" si="84"/>
        <v>5</v>
      </c>
      <c r="H52" s="13">
        <v>10.0</v>
      </c>
      <c r="I52" s="90">
        <v>9.0</v>
      </c>
      <c r="J52" s="10"/>
      <c r="K52" s="13"/>
      <c r="L52" s="91">
        <v>2.0</v>
      </c>
      <c r="M52" s="91"/>
      <c r="N52" s="91"/>
      <c r="O52" s="13"/>
      <c r="P52" s="13"/>
      <c r="Q52" s="13"/>
      <c r="R52" s="9">
        <f t="shared" si="62"/>
        <v>11</v>
      </c>
      <c r="S52" s="9">
        <v>0.5</v>
      </c>
      <c r="T52" s="9">
        <v>4.0</v>
      </c>
      <c r="U52" s="9">
        <v>2.0</v>
      </c>
      <c r="V52" s="9"/>
      <c r="W52" s="72">
        <v>1.5</v>
      </c>
      <c r="X52" s="72">
        <v>4.0</v>
      </c>
      <c r="Y52" s="72">
        <v>0.0</v>
      </c>
      <c r="Z52" s="72">
        <v>0.0</v>
      </c>
      <c r="AA52" s="9">
        <v>0.0</v>
      </c>
      <c r="AB52" s="9">
        <v>2.0</v>
      </c>
      <c r="AC52" s="9">
        <v>2.0</v>
      </c>
      <c r="AD52" s="9"/>
      <c r="AE52" s="72"/>
      <c r="AF52" s="72"/>
      <c r="AG52" s="72"/>
      <c r="AH52" s="72"/>
      <c r="AI52" s="9">
        <v>1.0</v>
      </c>
      <c r="AJ52" s="9">
        <v>4.0</v>
      </c>
      <c r="AK52" s="9">
        <v>3.0</v>
      </c>
      <c r="AL52" s="9"/>
      <c r="AM52" s="72"/>
      <c r="AN52" s="72"/>
      <c r="AO52" s="72"/>
      <c r="AP52" s="72"/>
      <c r="AQ52" s="9">
        <f t="shared" si="85"/>
        <v>24</v>
      </c>
      <c r="AR52" s="73">
        <f t="shared" si="64"/>
        <v>60</v>
      </c>
      <c r="AS52" s="74"/>
      <c r="AT52" s="75">
        <f t="shared" si="8"/>
        <v>19</v>
      </c>
      <c r="AU52" s="75">
        <f t="shared" si="9"/>
        <v>4</v>
      </c>
      <c r="AV52" s="75">
        <f t="shared" si="10"/>
        <v>11</v>
      </c>
      <c r="AW52" s="75">
        <f t="shared" si="11"/>
        <v>16</v>
      </c>
      <c r="AX52" s="75"/>
      <c r="AY52" s="7"/>
      <c r="AZ52" s="15">
        <f t="shared" si="12"/>
        <v>0.95</v>
      </c>
      <c r="BA52" s="15">
        <f t="shared" si="13"/>
        <v>0.2399952001</v>
      </c>
      <c r="BB52" s="15">
        <f t="shared" si="14"/>
        <v>0.5322443292</v>
      </c>
      <c r="BC52" s="15">
        <f t="shared" si="15"/>
        <v>0.3037909311</v>
      </c>
      <c r="BD52" s="15"/>
      <c r="BE52" s="42"/>
      <c r="BF52" s="9">
        <f t="shared" ref="BF52:BI52" si="98">IF((AZ52)&gt;=50%, 2, (IF((AZ52)&lt;25%, 0, 1)))</f>
        <v>2</v>
      </c>
      <c r="BG52" s="9">
        <f t="shared" si="98"/>
        <v>0</v>
      </c>
      <c r="BH52" s="9">
        <f t="shared" si="98"/>
        <v>2</v>
      </c>
      <c r="BI52" s="9">
        <f t="shared" si="98"/>
        <v>1</v>
      </c>
      <c r="BJ52" s="9"/>
      <c r="BK52" s="11"/>
      <c r="BL52" s="9" t="str">
        <f t="shared" ref="BL52:BO52" si="99">IF(BF52=2,"Att", (IF(BF52=0,"Not","Weak")))</f>
        <v>Att</v>
      </c>
      <c r="BM52" s="9" t="str">
        <f t="shared" si="99"/>
        <v>Not</v>
      </c>
      <c r="BN52" s="9" t="str">
        <f t="shared" si="99"/>
        <v>Att</v>
      </c>
      <c r="BO52" s="76" t="str">
        <f t="shared" si="99"/>
        <v>Weak</v>
      </c>
      <c r="BP52" s="9"/>
      <c r="BR52" s="77">
        <f t="shared" si="7"/>
        <v>5</v>
      </c>
      <c r="BS52" s="7"/>
      <c r="BT52" s="7"/>
    </row>
    <row r="53" ht="15.75" customHeight="1">
      <c r="A53" s="69" t="s">
        <v>137</v>
      </c>
      <c r="B53" s="70" t="s">
        <v>138</v>
      </c>
      <c r="C53" s="80">
        <v>6.0</v>
      </c>
      <c r="D53" s="81">
        <v>10.0</v>
      </c>
      <c r="E53" s="81">
        <v>10.0</v>
      </c>
      <c r="F53" s="81">
        <v>9.0</v>
      </c>
      <c r="G53" s="82">
        <f t="shared" si="84"/>
        <v>20</v>
      </c>
      <c r="H53" s="13">
        <v>10.0</v>
      </c>
      <c r="I53" s="90"/>
      <c r="J53" s="10"/>
      <c r="K53" s="13"/>
      <c r="L53" s="91">
        <v>9.5</v>
      </c>
      <c r="M53" s="91"/>
      <c r="N53" s="91"/>
      <c r="O53" s="13">
        <v>10.0</v>
      </c>
      <c r="P53" s="13"/>
      <c r="Q53" s="13"/>
      <c r="R53" s="9">
        <f t="shared" si="62"/>
        <v>19.5</v>
      </c>
      <c r="S53" s="9">
        <v>2.0</v>
      </c>
      <c r="T53" s="9">
        <v>4.0</v>
      </c>
      <c r="U53" s="9">
        <v>3.0</v>
      </c>
      <c r="V53" s="9"/>
      <c r="W53" s="72">
        <v>0.0</v>
      </c>
      <c r="X53" s="72">
        <v>4.0</v>
      </c>
      <c r="Y53" s="72">
        <v>3.0</v>
      </c>
      <c r="Z53" s="72">
        <v>1.0</v>
      </c>
      <c r="AA53" s="9"/>
      <c r="AB53" s="9"/>
      <c r="AC53" s="9"/>
      <c r="AD53" s="9"/>
      <c r="AE53" s="72">
        <v>2.0</v>
      </c>
      <c r="AF53" s="72">
        <v>4.0</v>
      </c>
      <c r="AG53" s="72">
        <v>4.0</v>
      </c>
      <c r="AH53" s="72"/>
      <c r="AI53" s="9">
        <v>2.0</v>
      </c>
      <c r="AJ53" s="9">
        <v>4.0</v>
      </c>
      <c r="AK53" s="9">
        <v>4.0</v>
      </c>
      <c r="AL53" s="9"/>
      <c r="AM53" s="72"/>
      <c r="AN53" s="72"/>
      <c r="AO53" s="72"/>
      <c r="AP53" s="72"/>
      <c r="AQ53" s="9">
        <f t="shared" si="85"/>
        <v>37</v>
      </c>
      <c r="AR53" s="73">
        <f t="shared" si="64"/>
        <v>92.5</v>
      </c>
      <c r="AS53" s="74"/>
      <c r="AT53" s="75">
        <f t="shared" si="8"/>
        <v>10</v>
      </c>
      <c r="AU53" s="75">
        <f t="shared" si="9"/>
        <v>17</v>
      </c>
      <c r="AV53" s="75">
        <f t="shared" si="10"/>
        <v>25.5</v>
      </c>
      <c r="AW53" s="75">
        <f t="shared" si="11"/>
        <v>43</v>
      </c>
      <c r="AX53" s="75"/>
      <c r="AY53" s="7"/>
      <c r="AZ53" s="15">
        <f t="shared" si="12"/>
        <v>0.5</v>
      </c>
      <c r="BA53" s="15">
        <f t="shared" si="13"/>
        <v>1</v>
      </c>
      <c r="BB53" s="15">
        <f t="shared" si="14"/>
        <v>1</v>
      </c>
      <c r="BC53" s="15">
        <f t="shared" si="15"/>
        <v>0.8164381273</v>
      </c>
      <c r="BD53" s="15"/>
      <c r="BE53" s="42"/>
      <c r="BF53" s="9">
        <f t="shared" ref="BF53:BI53" si="100">IF((AZ53)&gt;=50%, 2, (IF((AZ53)&lt;25%, 0, 1)))</f>
        <v>2</v>
      </c>
      <c r="BG53" s="9">
        <f t="shared" si="100"/>
        <v>2</v>
      </c>
      <c r="BH53" s="9">
        <f t="shared" si="100"/>
        <v>2</v>
      </c>
      <c r="BI53" s="9">
        <f t="shared" si="100"/>
        <v>2</v>
      </c>
      <c r="BJ53" s="9"/>
      <c r="BK53" s="11"/>
      <c r="BL53" s="9" t="str">
        <f t="shared" ref="BL53:BO53" si="101">IF(BF53=2,"Att", (IF(BF53=0,"Not","Weak")))</f>
        <v>Att</v>
      </c>
      <c r="BM53" s="9" t="str">
        <f t="shared" si="101"/>
        <v>Att</v>
      </c>
      <c r="BN53" s="9" t="str">
        <f t="shared" si="101"/>
        <v>Att</v>
      </c>
      <c r="BO53" s="76" t="str">
        <f t="shared" si="101"/>
        <v>Att</v>
      </c>
      <c r="BP53" s="9"/>
      <c r="BR53" s="77">
        <f t="shared" si="7"/>
        <v>8</v>
      </c>
      <c r="BS53" s="7"/>
      <c r="BT53" s="7"/>
    </row>
    <row r="54" ht="15.75" customHeight="1">
      <c r="A54" s="69" t="s">
        <v>139</v>
      </c>
      <c r="B54" s="70" t="s">
        <v>140</v>
      </c>
      <c r="C54" s="71">
        <v>9.0</v>
      </c>
      <c r="D54" s="81">
        <v>6.0</v>
      </c>
      <c r="E54" s="81">
        <v>7.0</v>
      </c>
      <c r="F54" s="81">
        <v>1.0</v>
      </c>
      <c r="G54" s="82">
        <f t="shared" si="84"/>
        <v>13</v>
      </c>
      <c r="H54" s="13">
        <v>7.0</v>
      </c>
      <c r="I54" s="90"/>
      <c r="J54" s="10"/>
      <c r="K54" s="13"/>
      <c r="L54" s="91">
        <v>8.0</v>
      </c>
      <c r="M54" s="91"/>
      <c r="N54" s="91"/>
      <c r="O54" s="13">
        <v>6.0</v>
      </c>
      <c r="P54" s="13"/>
      <c r="Q54" s="13"/>
      <c r="R54" s="9">
        <f t="shared" si="62"/>
        <v>14</v>
      </c>
      <c r="S54" s="9">
        <v>3.0</v>
      </c>
      <c r="T54" s="9">
        <v>4.0</v>
      </c>
      <c r="U54" s="9">
        <v>3.0</v>
      </c>
      <c r="V54" s="9"/>
      <c r="W54" s="72">
        <v>0.0</v>
      </c>
      <c r="X54" s="72">
        <v>4.0</v>
      </c>
      <c r="Y54" s="72">
        <v>0.0</v>
      </c>
      <c r="Z54" s="72"/>
      <c r="AA54" s="9">
        <v>2.0</v>
      </c>
      <c r="AB54" s="9">
        <v>1.0</v>
      </c>
      <c r="AC54" s="9">
        <v>1.5</v>
      </c>
      <c r="AD54" s="9"/>
      <c r="AE54" s="72"/>
      <c r="AF54" s="72"/>
      <c r="AG54" s="72"/>
      <c r="AH54" s="72"/>
      <c r="AI54" s="9">
        <v>0.0</v>
      </c>
      <c r="AJ54" s="9">
        <v>4.0</v>
      </c>
      <c r="AK54" s="9">
        <v>4.0</v>
      </c>
      <c r="AL54" s="9"/>
      <c r="AM54" s="72"/>
      <c r="AN54" s="72"/>
      <c r="AO54" s="72"/>
      <c r="AP54" s="72"/>
      <c r="AQ54" s="9">
        <f t="shared" si="85"/>
        <v>26.5</v>
      </c>
      <c r="AR54" s="73">
        <f t="shared" si="64"/>
        <v>69.5</v>
      </c>
      <c r="AS54" s="74"/>
      <c r="AT54" s="75">
        <f t="shared" si="8"/>
        <v>7</v>
      </c>
      <c r="AU54" s="75">
        <f t="shared" si="9"/>
        <v>12</v>
      </c>
      <c r="AV54" s="75">
        <f t="shared" si="10"/>
        <v>19</v>
      </c>
      <c r="AW54" s="75">
        <f t="shared" si="11"/>
        <v>23.5</v>
      </c>
      <c r="AX54" s="75"/>
      <c r="AY54" s="7"/>
      <c r="AZ54" s="15">
        <f t="shared" si="12"/>
        <v>0.35</v>
      </c>
      <c r="BA54" s="15">
        <f t="shared" si="13"/>
        <v>0.7199856003</v>
      </c>
      <c r="BB54" s="15">
        <f t="shared" si="14"/>
        <v>0.919331114</v>
      </c>
      <c r="BC54" s="15">
        <f t="shared" si="15"/>
        <v>0.44619293</v>
      </c>
      <c r="BD54" s="15"/>
      <c r="BE54" s="42"/>
      <c r="BF54" s="9">
        <f t="shared" ref="BF54:BI54" si="102">IF((AZ54)&gt;=50%, 2, (IF((AZ54)&lt;25%, 0, 1)))</f>
        <v>1</v>
      </c>
      <c r="BG54" s="9">
        <f t="shared" si="102"/>
        <v>2</v>
      </c>
      <c r="BH54" s="9">
        <f t="shared" si="102"/>
        <v>2</v>
      </c>
      <c r="BI54" s="9">
        <f t="shared" si="102"/>
        <v>1</v>
      </c>
      <c r="BJ54" s="9"/>
      <c r="BK54" s="11"/>
      <c r="BL54" s="9" t="str">
        <f t="shared" ref="BL54:BO54" si="103">IF(BF54=2,"Att", (IF(BF54=0,"Not","Weak")))</f>
        <v>Weak</v>
      </c>
      <c r="BM54" s="9" t="str">
        <f t="shared" si="103"/>
        <v>Att</v>
      </c>
      <c r="BN54" s="9" t="str">
        <f t="shared" si="103"/>
        <v>Att</v>
      </c>
      <c r="BO54" s="76" t="str">
        <f t="shared" si="103"/>
        <v>Weak</v>
      </c>
      <c r="BP54" s="9"/>
      <c r="BR54" s="77">
        <f t="shared" si="7"/>
        <v>6</v>
      </c>
      <c r="BS54" s="7"/>
      <c r="BT54" s="7"/>
    </row>
    <row r="55" ht="15.75" customHeight="1">
      <c r="A55" s="69"/>
      <c r="B55" s="70"/>
      <c r="C55" s="13"/>
      <c r="D55" s="81"/>
      <c r="E55" s="81"/>
      <c r="F55" s="81"/>
      <c r="G55" s="82"/>
      <c r="H55" s="13"/>
      <c r="I55" s="90"/>
      <c r="J55" s="10"/>
      <c r="K55" s="13"/>
      <c r="L55" s="91"/>
      <c r="M55" s="91"/>
      <c r="N55" s="91"/>
      <c r="O55" s="13"/>
      <c r="P55" s="13"/>
      <c r="Q55" s="13"/>
      <c r="R55" s="9"/>
      <c r="S55" s="9"/>
      <c r="T55" s="9"/>
      <c r="U55" s="9"/>
      <c r="V55" s="9"/>
      <c r="W55" s="72"/>
      <c r="X55" s="72"/>
      <c r="Y55" s="72"/>
      <c r="Z55" s="72"/>
      <c r="AA55" s="9"/>
      <c r="AB55" s="9"/>
      <c r="AC55" s="9"/>
      <c r="AD55" s="9"/>
      <c r="AE55" s="72"/>
      <c r="AF55" s="72"/>
      <c r="AG55" s="72"/>
      <c r="AH55" s="72"/>
      <c r="AI55" s="9"/>
      <c r="AJ55" s="9"/>
      <c r="AK55" s="9"/>
      <c r="AL55" s="9"/>
      <c r="AM55" s="72"/>
      <c r="AN55" s="72"/>
      <c r="AO55" s="72"/>
      <c r="AP55" s="72"/>
      <c r="AQ55" s="9"/>
      <c r="AR55" s="13"/>
      <c r="AS55" s="74"/>
      <c r="AT55" s="75"/>
      <c r="AU55" s="75"/>
      <c r="AV55" s="75"/>
      <c r="AW55" s="75"/>
      <c r="AX55" s="75"/>
      <c r="AY55" s="7"/>
      <c r="AZ55" s="15"/>
      <c r="BA55" s="15"/>
      <c r="BB55" s="15"/>
      <c r="BC55" s="15"/>
      <c r="BD55" s="15"/>
      <c r="BE55" s="42"/>
      <c r="BF55" s="9"/>
      <c r="BG55" s="9"/>
      <c r="BH55" s="9"/>
      <c r="BI55" s="9"/>
      <c r="BJ55" s="9"/>
      <c r="BK55" s="11"/>
      <c r="BL55" s="9"/>
      <c r="BM55" s="9"/>
      <c r="BN55" s="9"/>
      <c r="BO55" s="76"/>
      <c r="BP55" s="9"/>
      <c r="BR55" s="105"/>
      <c r="BS55" s="7"/>
      <c r="BT55" s="7"/>
    </row>
    <row r="56" ht="15.75" customHeight="1">
      <c r="A56" s="69"/>
      <c r="B56" s="70"/>
      <c r="C56" s="13"/>
      <c r="D56" s="81"/>
      <c r="E56" s="81"/>
      <c r="F56" s="81"/>
      <c r="G56" s="82"/>
      <c r="H56" s="13"/>
      <c r="I56" s="90"/>
      <c r="J56" s="10"/>
      <c r="K56" s="13"/>
      <c r="L56" s="91"/>
      <c r="M56" s="91"/>
      <c r="N56" s="91"/>
      <c r="O56" s="13"/>
      <c r="P56" s="13"/>
      <c r="Q56" s="13"/>
      <c r="R56" s="9"/>
      <c r="S56" s="9"/>
      <c r="T56" s="9"/>
      <c r="U56" s="9"/>
      <c r="V56" s="9"/>
      <c r="W56" s="72"/>
      <c r="X56" s="72"/>
      <c r="Y56" s="72"/>
      <c r="Z56" s="72"/>
      <c r="AA56" s="9"/>
      <c r="AB56" s="9"/>
      <c r="AC56" s="9"/>
      <c r="AD56" s="9"/>
      <c r="AE56" s="72"/>
      <c r="AF56" s="72"/>
      <c r="AG56" s="72"/>
      <c r="AH56" s="72"/>
      <c r="AI56" s="9"/>
      <c r="AJ56" s="9"/>
      <c r="AK56" s="9"/>
      <c r="AL56" s="9"/>
      <c r="AM56" s="72"/>
      <c r="AN56" s="72"/>
      <c r="AO56" s="72"/>
      <c r="AP56" s="72"/>
      <c r="AQ56" s="9"/>
      <c r="AR56" s="13"/>
      <c r="AS56" s="74"/>
      <c r="AT56" s="75"/>
      <c r="AU56" s="75"/>
      <c r="AV56" s="75"/>
      <c r="AW56" s="75"/>
      <c r="AX56" s="75"/>
      <c r="AY56" s="7"/>
      <c r="AZ56" s="15"/>
      <c r="BA56" s="15"/>
      <c r="BB56" s="15"/>
      <c r="BC56" s="15"/>
      <c r="BD56" s="15"/>
      <c r="BE56" s="42"/>
      <c r="BF56" s="9"/>
      <c r="BG56" s="9"/>
      <c r="BH56" s="9"/>
      <c r="BI56" s="9"/>
      <c r="BJ56" s="9"/>
      <c r="BK56" s="11"/>
      <c r="BL56" s="9"/>
      <c r="BM56" s="9"/>
      <c r="BN56" s="9"/>
      <c r="BO56" s="76"/>
      <c r="BP56" s="9"/>
      <c r="BR56" s="105"/>
      <c r="BS56" s="7"/>
      <c r="BT56" s="7"/>
    </row>
    <row r="57" ht="15.75" customHeight="1">
      <c r="A57" s="69"/>
      <c r="B57" s="70"/>
      <c r="C57" s="13"/>
      <c r="D57" s="81"/>
      <c r="E57" s="81"/>
      <c r="F57" s="81"/>
      <c r="G57" s="82"/>
      <c r="H57" s="13"/>
      <c r="I57" s="90"/>
      <c r="J57" s="10"/>
      <c r="K57" s="13"/>
      <c r="L57" s="91"/>
      <c r="M57" s="91"/>
      <c r="N57" s="91"/>
      <c r="O57" s="13"/>
      <c r="P57" s="13"/>
      <c r="Q57" s="13"/>
      <c r="R57" s="9"/>
      <c r="S57" s="9"/>
      <c r="T57" s="9"/>
      <c r="U57" s="9"/>
      <c r="V57" s="9"/>
      <c r="W57" s="72"/>
      <c r="X57" s="72"/>
      <c r="Y57" s="72"/>
      <c r="Z57" s="72"/>
      <c r="AA57" s="9"/>
      <c r="AB57" s="9"/>
      <c r="AC57" s="9"/>
      <c r="AD57" s="9"/>
      <c r="AE57" s="72"/>
      <c r="AF57" s="72"/>
      <c r="AG57" s="72"/>
      <c r="AH57" s="72"/>
      <c r="AI57" s="9"/>
      <c r="AJ57" s="9"/>
      <c r="AK57" s="9"/>
      <c r="AL57" s="9"/>
      <c r="AM57" s="72"/>
      <c r="AN57" s="72"/>
      <c r="AO57" s="72"/>
      <c r="AP57" s="72"/>
      <c r="AQ57" s="9"/>
      <c r="AR57" s="13"/>
      <c r="AS57" s="74"/>
      <c r="AT57" s="75"/>
      <c r="AU57" s="75"/>
      <c r="AV57" s="75"/>
      <c r="AW57" s="75"/>
      <c r="AX57" s="75"/>
      <c r="AY57" s="7"/>
      <c r="AZ57" s="15"/>
      <c r="BA57" s="15"/>
      <c r="BB57" s="15"/>
      <c r="BC57" s="15"/>
      <c r="BD57" s="15"/>
      <c r="BE57" s="42"/>
      <c r="BF57" s="9"/>
      <c r="BG57" s="9"/>
      <c r="BH57" s="9"/>
      <c r="BI57" s="9"/>
      <c r="BJ57" s="9"/>
      <c r="BK57" s="11"/>
      <c r="BL57" s="9"/>
      <c r="BM57" s="9"/>
      <c r="BN57" s="9"/>
      <c r="BO57" s="76"/>
      <c r="BP57" s="9"/>
      <c r="BR57" s="105"/>
      <c r="BS57" s="7"/>
      <c r="BT57" s="7"/>
    </row>
    <row r="58" ht="15.75" customHeight="1">
      <c r="A58" s="69"/>
      <c r="B58" s="70"/>
      <c r="C58" s="13"/>
      <c r="D58" s="81"/>
      <c r="E58" s="81"/>
      <c r="F58" s="81"/>
      <c r="G58" s="82"/>
      <c r="H58" s="13"/>
      <c r="I58" s="90"/>
      <c r="J58" s="10"/>
      <c r="K58" s="13"/>
      <c r="L58" s="91"/>
      <c r="M58" s="91"/>
      <c r="N58" s="91"/>
      <c r="O58" s="13"/>
      <c r="P58" s="13"/>
      <c r="Q58" s="13"/>
      <c r="R58" s="9"/>
      <c r="S58" s="9"/>
      <c r="T58" s="9"/>
      <c r="U58" s="9"/>
      <c r="V58" s="9"/>
      <c r="W58" s="72"/>
      <c r="X58" s="72"/>
      <c r="Y58" s="72"/>
      <c r="Z58" s="72"/>
      <c r="AA58" s="9"/>
      <c r="AB58" s="9"/>
      <c r="AC58" s="9"/>
      <c r="AD58" s="9"/>
      <c r="AE58" s="72"/>
      <c r="AF58" s="72"/>
      <c r="AG58" s="72"/>
      <c r="AH58" s="72"/>
      <c r="AI58" s="9"/>
      <c r="AJ58" s="9"/>
      <c r="AK58" s="9"/>
      <c r="AL58" s="9"/>
      <c r="AM58" s="72"/>
      <c r="AN58" s="72"/>
      <c r="AO58" s="72"/>
      <c r="AP58" s="72"/>
      <c r="AQ58" s="9"/>
      <c r="AR58" s="13"/>
      <c r="AS58" s="74"/>
      <c r="AT58" s="75"/>
      <c r="AU58" s="75"/>
      <c r="AV58" s="75"/>
      <c r="AW58" s="75"/>
      <c r="AX58" s="75"/>
      <c r="AY58" s="7"/>
      <c r="AZ58" s="15"/>
      <c r="BA58" s="15"/>
      <c r="BB58" s="15"/>
      <c r="BC58" s="15"/>
      <c r="BD58" s="15"/>
      <c r="BE58" s="42"/>
      <c r="BF58" s="9"/>
      <c r="BG58" s="9"/>
      <c r="BH58" s="9"/>
      <c r="BI58" s="9"/>
      <c r="BJ58" s="9"/>
      <c r="BK58" s="11"/>
      <c r="BL58" s="9"/>
      <c r="BM58" s="9"/>
      <c r="BN58" s="9"/>
      <c r="BO58" s="76"/>
      <c r="BP58" s="9"/>
      <c r="BR58" s="105"/>
      <c r="BS58" s="7"/>
      <c r="BT58" s="7"/>
    </row>
    <row r="59" ht="15.75" customHeight="1">
      <c r="A59" s="69"/>
      <c r="B59" s="70"/>
      <c r="C59" s="13"/>
      <c r="D59" s="81"/>
      <c r="E59" s="81"/>
      <c r="F59" s="81"/>
      <c r="G59" s="82"/>
      <c r="H59" s="13"/>
      <c r="I59" s="90"/>
      <c r="J59" s="10"/>
      <c r="K59" s="13"/>
      <c r="L59" s="91"/>
      <c r="M59" s="91"/>
      <c r="N59" s="91"/>
      <c r="O59" s="13"/>
      <c r="P59" s="13"/>
      <c r="Q59" s="13"/>
      <c r="R59" s="9"/>
      <c r="S59" s="9"/>
      <c r="T59" s="9"/>
      <c r="U59" s="9"/>
      <c r="V59" s="9"/>
      <c r="W59" s="72"/>
      <c r="X59" s="72"/>
      <c r="Y59" s="72"/>
      <c r="Z59" s="72"/>
      <c r="AA59" s="9"/>
      <c r="AB59" s="9"/>
      <c r="AC59" s="9"/>
      <c r="AD59" s="9"/>
      <c r="AE59" s="72"/>
      <c r="AF59" s="72"/>
      <c r="AG59" s="72"/>
      <c r="AH59" s="72"/>
      <c r="AI59" s="9"/>
      <c r="AJ59" s="9"/>
      <c r="AK59" s="9"/>
      <c r="AL59" s="9"/>
      <c r="AM59" s="72"/>
      <c r="AN59" s="72"/>
      <c r="AO59" s="72"/>
      <c r="AP59" s="72"/>
      <c r="AQ59" s="9"/>
      <c r="AR59" s="13"/>
      <c r="AS59" s="74"/>
      <c r="AT59" s="75"/>
      <c r="AU59" s="75"/>
      <c r="AV59" s="75"/>
      <c r="AW59" s="75"/>
      <c r="AX59" s="75"/>
      <c r="AY59" s="7"/>
      <c r="AZ59" s="15"/>
      <c r="BA59" s="15"/>
      <c r="BB59" s="15"/>
      <c r="BC59" s="15"/>
      <c r="BD59" s="15"/>
      <c r="BE59" s="42"/>
      <c r="BF59" s="9"/>
      <c r="BG59" s="9"/>
      <c r="BH59" s="9"/>
      <c r="BI59" s="9"/>
      <c r="BJ59" s="9"/>
      <c r="BK59" s="11"/>
      <c r="BL59" s="9"/>
      <c r="BM59" s="9"/>
      <c r="BN59" s="9"/>
      <c r="BO59" s="76"/>
      <c r="BP59" s="9"/>
      <c r="BR59" s="105"/>
      <c r="BS59" s="7"/>
      <c r="BT59" s="7"/>
    </row>
    <row r="60" ht="15.75" customHeight="1">
      <c r="A60" s="69"/>
      <c r="B60" s="70"/>
      <c r="C60" s="13"/>
      <c r="D60" s="81"/>
      <c r="E60" s="81"/>
      <c r="F60" s="81"/>
      <c r="G60" s="82"/>
      <c r="H60" s="13"/>
      <c r="I60" s="90"/>
      <c r="J60" s="10"/>
      <c r="K60" s="13"/>
      <c r="L60" s="91"/>
      <c r="M60" s="91"/>
      <c r="N60" s="91"/>
      <c r="O60" s="13"/>
      <c r="P60" s="13"/>
      <c r="Q60" s="13"/>
      <c r="R60" s="9"/>
      <c r="S60" s="9"/>
      <c r="T60" s="9"/>
      <c r="U60" s="9"/>
      <c r="V60" s="9"/>
      <c r="W60" s="72"/>
      <c r="X60" s="72"/>
      <c r="Y60" s="72"/>
      <c r="Z60" s="72"/>
      <c r="AA60" s="9"/>
      <c r="AB60" s="9"/>
      <c r="AC60" s="9"/>
      <c r="AD60" s="9"/>
      <c r="AE60" s="72"/>
      <c r="AF60" s="72"/>
      <c r="AG60" s="72"/>
      <c r="AH60" s="72"/>
      <c r="AI60" s="9"/>
      <c r="AJ60" s="9"/>
      <c r="AK60" s="9"/>
      <c r="AL60" s="9"/>
      <c r="AM60" s="72"/>
      <c r="AN60" s="72"/>
      <c r="AO60" s="72"/>
      <c r="AP60" s="72"/>
      <c r="AQ60" s="9"/>
      <c r="AR60" s="13"/>
      <c r="AS60" s="74"/>
      <c r="AT60" s="75"/>
      <c r="AU60" s="75"/>
      <c r="AV60" s="75"/>
      <c r="AW60" s="75"/>
      <c r="AX60" s="75"/>
      <c r="AY60" s="7"/>
      <c r="AZ60" s="15"/>
      <c r="BA60" s="15"/>
      <c r="BB60" s="15"/>
      <c r="BC60" s="15"/>
      <c r="BD60" s="15"/>
      <c r="BE60" s="42"/>
      <c r="BF60" s="9"/>
      <c r="BG60" s="9"/>
      <c r="BH60" s="9"/>
      <c r="BI60" s="9"/>
      <c r="BJ60" s="9"/>
      <c r="BK60" s="11"/>
      <c r="BL60" s="9"/>
      <c r="BM60" s="9"/>
      <c r="BN60" s="9"/>
      <c r="BO60" s="76"/>
      <c r="BP60" s="9"/>
      <c r="BR60" s="105"/>
      <c r="BS60" s="7"/>
      <c r="BT60" s="7"/>
    </row>
    <row r="61" ht="15.75" customHeight="1">
      <c r="A61" s="69"/>
      <c r="B61" s="70"/>
      <c r="C61" s="13"/>
      <c r="D61" s="81"/>
      <c r="E61" s="81"/>
      <c r="F61" s="81"/>
      <c r="G61" s="82"/>
      <c r="H61" s="13"/>
      <c r="I61" s="90"/>
      <c r="J61" s="10"/>
      <c r="K61" s="13"/>
      <c r="L61" s="91"/>
      <c r="M61" s="91"/>
      <c r="N61" s="91"/>
      <c r="O61" s="13"/>
      <c r="P61" s="13"/>
      <c r="Q61" s="13"/>
      <c r="R61" s="9"/>
      <c r="S61" s="9"/>
      <c r="T61" s="9"/>
      <c r="U61" s="9"/>
      <c r="V61" s="9"/>
      <c r="W61" s="72"/>
      <c r="X61" s="72"/>
      <c r="Y61" s="72"/>
      <c r="Z61" s="72"/>
      <c r="AA61" s="9"/>
      <c r="AB61" s="9"/>
      <c r="AC61" s="9"/>
      <c r="AD61" s="9"/>
      <c r="AE61" s="72"/>
      <c r="AF61" s="72"/>
      <c r="AG61" s="72"/>
      <c r="AH61" s="72"/>
      <c r="AI61" s="9"/>
      <c r="AJ61" s="9"/>
      <c r="AK61" s="9"/>
      <c r="AL61" s="9"/>
      <c r="AM61" s="72"/>
      <c r="AN61" s="72"/>
      <c r="AO61" s="72"/>
      <c r="AP61" s="72"/>
      <c r="AQ61" s="9"/>
      <c r="AR61" s="13"/>
      <c r="AS61" s="74"/>
      <c r="AT61" s="75"/>
      <c r="AU61" s="75"/>
      <c r="AV61" s="75"/>
      <c r="AW61" s="75"/>
      <c r="AX61" s="75"/>
      <c r="AY61" s="7"/>
      <c r="AZ61" s="15"/>
      <c r="BA61" s="15"/>
      <c r="BB61" s="15"/>
      <c r="BC61" s="15"/>
      <c r="BD61" s="15"/>
      <c r="BE61" s="42"/>
      <c r="BF61" s="9"/>
      <c r="BG61" s="9"/>
      <c r="BH61" s="9"/>
      <c r="BI61" s="9"/>
      <c r="BJ61" s="9"/>
      <c r="BK61" s="11"/>
      <c r="BL61" s="9"/>
      <c r="BM61" s="9"/>
      <c r="BN61" s="9"/>
      <c r="BO61" s="76"/>
      <c r="BP61" s="9"/>
      <c r="BR61" s="105"/>
      <c r="BS61" s="7"/>
      <c r="BT61" s="7"/>
    </row>
    <row r="62" ht="15.75" customHeight="1">
      <c r="A62" s="69"/>
      <c r="B62" s="70"/>
      <c r="C62" s="13"/>
      <c r="D62" s="81"/>
      <c r="E62" s="81"/>
      <c r="F62" s="81"/>
      <c r="G62" s="82"/>
      <c r="H62" s="106"/>
      <c r="I62" s="107"/>
      <c r="J62" s="108"/>
      <c r="K62" s="106"/>
      <c r="L62" s="109"/>
      <c r="M62" s="109"/>
      <c r="N62" s="109"/>
      <c r="O62" s="106"/>
      <c r="P62" s="106"/>
      <c r="Q62" s="106"/>
      <c r="R62" s="9"/>
      <c r="S62" s="22"/>
      <c r="T62" s="22"/>
      <c r="U62" s="22"/>
      <c r="V62" s="22"/>
      <c r="W62" s="110"/>
      <c r="X62" s="110"/>
      <c r="Y62" s="110"/>
      <c r="Z62" s="110"/>
      <c r="AA62" s="22"/>
      <c r="AB62" s="22"/>
      <c r="AC62" s="22"/>
      <c r="AD62" s="22"/>
      <c r="AE62" s="110"/>
      <c r="AF62" s="110"/>
      <c r="AG62" s="110"/>
      <c r="AH62" s="110"/>
      <c r="AI62" s="22"/>
      <c r="AJ62" s="22"/>
      <c r="AK62" s="22"/>
      <c r="AL62" s="22"/>
      <c r="AM62" s="110"/>
      <c r="AN62" s="110"/>
      <c r="AO62" s="110"/>
      <c r="AP62" s="110"/>
      <c r="AQ62" s="9"/>
      <c r="AR62" s="13"/>
      <c r="AS62" s="74"/>
      <c r="AT62" s="75"/>
      <c r="AU62" s="75"/>
      <c r="AV62" s="75"/>
      <c r="AW62" s="75"/>
      <c r="AX62" s="75"/>
      <c r="AY62" s="7"/>
      <c r="AZ62" s="15"/>
      <c r="BA62" s="15"/>
      <c r="BB62" s="15"/>
      <c r="BC62" s="15"/>
      <c r="BD62" s="15"/>
      <c r="BE62" s="42"/>
      <c r="BF62" s="9"/>
      <c r="BG62" s="9"/>
      <c r="BH62" s="9"/>
      <c r="BI62" s="9"/>
      <c r="BJ62" s="9"/>
      <c r="BK62" s="11"/>
      <c r="BL62" s="9"/>
      <c r="BM62" s="9"/>
      <c r="BN62" s="9"/>
      <c r="BO62" s="76"/>
      <c r="BP62" s="9"/>
      <c r="BR62" s="105"/>
      <c r="BS62" s="7"/>
      <c r="BT62" s="7"/>
    </row>
    <row r="63" ht="15.75" customHeight="1">
      <c r="A63" s="69"/>
      <c r="B63" s="70"/>
      <c r="C63" s="13"/>
      <c r="D63" s="81"/>
      <c r="E63" s="81"/>
      <c r="F63" s="81"/>
      <c r="G63" s="82"/>
      <c r="H63" s="13"/>
      <c r="I63" s="13"/>
      <c r="J63" s="13"/>
      <c r="K63" s="13"/>
      <c r="L63" s="91"/>
      <c r="M63" s="91"/>
      <c r="N63" s="91"/>
      <c r="O63" s="13"/>
      <c r="P63" s="13"/>
      <c r="Q63" s="13"/>
      <c r="R63" s="9"/>
      <c r="S63" s="13"/>
      <c r="T63" s="13"/>
      <c r="U63" s="13"/>
      <c r="V63" s="13"/>
      <c r="W63" s="88"/>
      <c r="X63" s="88"/>
      <c r="Y63" s="88"/>
      <c r="Z63" s="88"/>
      <c r="AA63" s="13"/>
      <c r="AB63" s="13"/>
      <c r="AC63" s="13"/>
      <c r="AD63" s="13"/>
      <c r="AE63" s="88"/>
      <c r="AF63" s="88"/>
      <c r="AG63" s="88"/>
      <c r="AH63" s="88"/>
      <c r="AI63" s="13"/>
      <c r="AJ63" s="13"/>
      <c r="AK63" s="13"/>
      <c r="AL63" s="13"/>
      <c r="AM63" s="88"/>
      <c r="AN63" s="88"/>
      <c r="AO63" s="88"/>
      <c r="AP63" s="111"/>
      <c r="AQ63" s="9"/>
      <c r="AR63" s="13"/>
      <c r="AS63" s="74"/>
      <c r="AT63" s="75"/>
      <c r="AU63" s="75"/>
      <c r="AV63" s="75"/>
      <c r="AW63" s="75"/>
      <c r="AX63" s="75"/>
      <c r="AY63" s="7"/>
      <c r="AZ63" s="15"/>
      <c r="BA63" s="15"/>
      <c r="BB63" s="15"/>
      <c r="BC63" s="15"/>
      <c r="BD63" s="15"/>
      <c r="BE63" s="42"/>
      <c r="BF63" s="9"/>
      <c r="BG63" s="9"/>
      <c r="BH63" s="9"/>
      <c r="BI63" s="9"/>
      <c r="BJ63" s="9"/>
      <c r="BK63" s="11"/>
      <c r="BL63" s="9"/>
      <c r="BM63" s="9"/>
      <c r="BN63" s="9"/>
      <c r="BO63" s="76"/>
      <c r="BP63" s="9"/>
      <c r="BR63" s="105"/>
      <c r="BS63" s="7"/>
      <c r="BT63" s="7"/>
    </row>
    <row r="64" ht="15.75" customHeight="1">
      <c r="A64" s="69"/>
      <c r="B64" s="70"/>
      <c r="C64" s="13"/>
      <c r="D64" s="81"/>
      <c r="E64" s="81"/>
      <c r="F64" s="81"/>
      <c r="G64" s="82"/>
      <c r="H64" s="13"/>
      <c r="I64" s="13"/>
      <c r="J64" s="13"/>
      <c r="K64" s="13"/>
      <c r="L64" s="91"/>
      <c r="M64" s="91"/>
      <c r="N64" s="91"/>
      <c r="O64" s="13"/>
      <c r="P64" s="13"/>
      <c r="Q64" s="13"/>
      <c r="R64" s="9"/>
      <c r="S64" s="13"/>
      <c r="T64" s="13"/>
      <c r="U64" s="13"/>
      <c r="V64" s="13"/>
      <c r="W64" s="88"/>
      <c r="X64" s="88"/>
      <c r="Y64" s="88"/>
      <c r="Z64" s="88"/>
      <c r="AA64" s="13"/>
      <c r="AB64" s="13"/>
      <c r="AC64" s="13"/>
      <c r="AD64" s="13"/>
      <c r="AE64" s="88"/>
      <c r="AF64" s="88"/>
      <c r="AG64" s="88"/>
      <c r="AH64" s="88"/>
      <c r="AI64" s="13"/>
      <c r="AJ64" s="13"/>
      <c r="AK64" s="13"/>
      <c r="AL64" s="13"/>
      <c r="AM64" s="88"/>
      <c r="AN64" s="88"/>
      <c r="AO64" s="88"/>
      <c r="AP64" s="111"/>
      <c r="AQ64" s="9"/>
      <c r="AR64" s="13"/>
      <c r="AS64" s="74"/>
      <c r="AT64" s="75"/>
      <c r="AU64" s="75"/>
      <c r="AV64" s="75"/>
      <c r="AW64" s="75"/>
      <c r="AX64" s="75"/>
      <c r="AY64" s="7"/>
      <c r="AZ64" s="15"/>
      <c r="BA64" s="15"/>
      <c r="BB64" s="15"/>
      <c r="BC64" s="15"/>
      <c r="BD64" s="15"/>
      <c r="BE64" s="42"/>
      <c r="BF64" s="9"/>
      <c r="BG64" s="9"/>
      <c r="BH64" s="9"/>
      <c r="BI64" s="9"/>
      <c r="BJ64" s="9"/>
      <c r="BK64" s="11"/>
      <c r="BL64" s="9"/>
      <c r="BM64" s="9"/>
      <c r="BN64" s="9"/>
      <c r="BO64" s="76"/>
      <c r="BP64" s="9"/>
      <c r="BR64" s="8"/>
    </row>
    <row r="65" ht="15.75" customHeight="1">
      <c r="A65" s="69"/>
      <c r="B65" s="70"/>
      <c r="C65" s="13"/>
      <c r="D65" s="81"/>
      <c r="E65" s="81"/>
      <c r="F65" s="81"/>
      <c r="G65" s="82"/>
      <c r="H65" s="9"/>
      <c r="I65" s="9"/>
      <c r="J65" s="9"/>
      <c r="K65" s="9"/>
      <c r="L65" s="92"/>
      <c r="M65" s="92"/>
      <c r="N65" s="92"/>
      <c r="O65" s="9"/>
      <c r="P65" s="9"/>
      <c r="Q65" s="9"/>
      <c r="R65" s="9"/>
      <c r="S65" s="9"/>
      <c r="T65" s="9"/>
      <c r="U65" s="9"/>
      <c r="V65" s="9"/>
      <c r="W65" s="72"/>
      <c r="X65" s="72"/>
      <c r="Y65" s="72"/>
      <c r="Z65" s="72"/>
      <c r="AA65" s="9"/>
      <c r="AB65" s="9"/>
      <c r="AC65" s="9"/>
      <c r="AD65" s="9"/>
      <c r="AE65" s="72"/>
      <c r="AF65" s="72"/>
      <c r="AG65" s="72"/>
      <c r="AH65" s="72"/>
      <c r="AI65" s="9"/>
      <c r="AJ65" s="9"/>
      <c r="AK65" s="9"/>
      <c r="AL65" s="9"/>
      <c r="AM65" s="72"/>
      <c r="AN65" s="72"/>
      <c r="AO65" s="72"/>
      <c r="AP65" s="72"/>
      <c r="AQ65" s="9"/>
      <c r="AR65" s="13"/>
      <c r="AS65" s="74"/>
      <c r="AT65" s="75"/>
      <c r="AU65" s="75"/>
      <c r="AV65" s="75"/>
      <c r="AW65" s="75"/>
      <c r="AX65" s="75"/>
      <c r="AY65" s="112"/>
      <c r="AZ65" s="15"/>
      <c r="BA65" s="15"/>
      <c r="BB65" s="15"/>
      <c r="BC65" s="15"/>
      <c r="BD65" s="15"/>
      <c r="BE65" s="42"/>
      <c r="BF65" s="9"/>
      <c r="BG65" s="9"/>
      <c r="BH65" s="9"/>
      <c r="BI65" s="9"/>
      <c r="BJ65" s="9"/>
      <c r="BK65" s="11"/>
      <c r="BL65" s="9"/>
      <c r="BM65" s="9"/>
      <c r="BN65" s="9"/>
      <c r="BO65" s="76"/>
      <c r="BP65" s="9"/>
      <c r="BQ65" s="112"/>
      <c r="BR65" s="8"/>
    </row>
    <row r="66" ht="15.75" customHeight="1">
      <c r="A66" s="69"/>
      <c r="B66" s="70"/>
      <c r="C66" s="13"/>
      <c r="D66" s="81"/>
      <c r="E66" s="81"/>
      <c r="F66" s="81"/>
      <c r="G66" s="82"/>
      <c r="H66" s="13"/>
      <c r="I66" s="13"/>
      <c r="J66" s="13"/>
      <c r="K66" s="13"/>
      <c r="L66" s="91"/>
      <c r="M66" s="91"/>
      <c r="N66" s="91"/>
      <c r="O66" s="13"/>
      <c r="P66" s="13"/>
      <c r="Q66" s="13"/>
      <c r="R66" s="9"/>
      <c r="S66" s="13"/>
      <c r="T66" s="13"/>
      <c r="U66" s="13"/>
      <c r="V66" s="13"/>
      <c r="W66" s="88"/>
      <c r="X66" s="88"/>
      <c r="Y66" s="88"/>
      <c r="Z66" s="88"/>
      <c r="AA66" s="13"/>
      <c r="AB66" s="13"/>
      <c r="AC66" s="13"/>
      <c r="AD66" s="13"/>
      <c r="AE66" s="88"/>
      <c r="AF66" s="88"/>
      <c r="AG66" s="88"/>
      <c r="AH66" s="88"/>
      <c r="AI66" s="13"/>
      <c r="AJ66" s="13"/>
      <c r="AK66" s="13"/>
      <c r="AL66" s="13"/>
      <c r="AM66" s="88"/>
      <c r="AN66" s="88"/>
      <c r="AO66" s="88"/>
      <c r="AP66" s="111"/>
      <c r="AQ66" s="9"/>
      <c r="AR66" s="13"/>
      <c r="AS66" s="74"/>
      <c r="AT66" s="75"/>
      <c r="AU66" s="75"/>
      <c r="AV66" s="75"/>
      <c r="AW66" s="75"/>
      <c r="AX66" s="75"/>
      <c r="AY66" s="7"/>
      <c r="AZ66" s="15"/>
      <c r="BA66" s="15"/>
      <c r="BB66" s="15"/>
      <c r="BC66" s="15"/>
      <c r="BD66" s="15"/>
      <c r="BE66" s="42"/>
      <c r="BF66" s="9"/>
      <c r="BG66" s="9"/>
      <c r="BH66" s="9"/>
      <c r="BI66" s="9"/>
      <c r="BJ66" s="9"/>
      <c r="BK66" s="11"/>
      <c r="BL66" s="9"/>
      <c r="BM66" s="9"/>
      <c r="BN66" s="9"/>
      <c r="BO66" s="76"/>
      <c r="BP66" s="9"/>
      <c r="BR66" s="8"/>
    </row>
    <row r="67" ht="15.75" customHeight="1">
      <c r="A67" s="69"/>
      <c r="B67" s="70"/>
      <c r="C67" s="13"/>
      <c r="D67" s="81"/>
      <c r="E67" s="81"/>
      <c r="F67" s="81"/>
      <c r="G67" s="82"/>
      <c r="H67" s="13"/>
      <c r="I67" s="13"/>
      <c r="J67" s="13"/>
      <c r="K67" s="13"/>
      <c r="L67" s="91"/>
      <c r="M67" s="91"/>
      <c r="N67" s="91"/>
      <c r="O67" s="13"/>
      <c r="P67" s="13"/>
      <c r="Q67" s="13"/>
      <c r="R67" s="9"/>
      <c r="S67" s="13"/>
      <c r="T67" s="13"/>
      <c r="U67" s="13"/>
      <c r="V67" s="13"/>
      <c r="W67" s="88"/>
      <c r="X67" s="88"/>
      <c r="Y67" s="88"/>
      <c r="Z67" s="88"/>
      <c r="AA67" s="13"/>
      <c r="AB67" s="13"/>
      <c r="AC67" s="13"/>
      <c r="AD67" s="13"/>
      <c r="AE67" s="88"/>
      <c r="AF67" s="88"/>
      <c r="AG67" s="88"/>
      <c r="AH67" s="88"/>
      <c r="AI67" s="13"/>
      <c r="AJ67" s="13"/>
      <c r="AK67" s="13"/>
      <c r="AL67" s="13"/>
      <c r="AM67" s="88"/>
      <c r="AN67" s="88"/>
      <c r="AO67" s="88"/>
      <c r="AP67" s="111"/>
      <c r="AQ67" s="9"/>
      <c r="AR67" s="13"/>
      <c r="AS67" s="74"/>
      <c r="AT67" s="75"/>
      <c r="AU67" s="75"/>
      <c r="AV67" s="75"/>
      <c r="AW67" s="75"/>
      <c r="AX67" s="75"/>
      <c r="AY67" s="7"/>
      <c r="AZ67" s="15"/>
      <c r="BA67" s="15"/>
      <c r="BB67" s="15"/>
      <c r="BC67" s="15"/>
      <c r="BD67" s="15"/>
      <c r="BE67" s="42"/>
      <c r="BF67" s="9"/>
      <c r="BG67" s="9"/>
      <c r="BH67" s="9"/>
      <c r="BI67" s="9"/>
      <c r="BJ67" s="9"/>
      <c r="BK67" s="11"/>
      <c r="BL67" s="9"/>
      <c r="BM67" s="9"/>
      <c r="BN67" s="9"/>
      <c r="BO67" s="76"/>
      <c r="BP67" s="9"/>
      <c r="BR67" s="8"/>
    </row>
    <row r="68" ht="15.75" customHeight="1">
      <c r="A68" s="69"/>
      <c r="B68" s="70"/>
      <c r="C68" s="13"/>
      <c r="D68" s="81"/>
      <c r="E68" s="81"/>
      <c r="F68" s="81"/>
      <c r="G68" s="82"/>
      <c r="H68" s="13"/>
      <c r="I68" s="13"/>
      <c r="J68" s="13"/>
      <c r="K68" s="13"/>
      <c r="L68" s="91"/>
      <c r="M68" s="91"/>
      <c r="N68" s="91"/>
      <c r="O68" s="13"/>
      <c r="P68" s="13"/>
      <c r="Q68" s="13"/>
      <c r="R68" s="9"/>
      <c r="S68" s="13"/>
      <c r="T68" s="13"/>
      <c r="U68" s="13"/>
      <c r="V68" s="13"/>
      <c r="W68" s="88"/>
      <c r="X68" s="88"/>
      <c r="Y68" s="88"/>
      <c r="Z68" s="88"/>
      <c r="AA68" s="13"/>
      <c r="AB68" s="13"/>
      <c r="AC68" s="13"/>
      <c r="AD68" s="13"/>
      <c r="AE68" s="88"/>
      <c r="AF68" s="88"/>
      <c r="AG68" s="88"/>
      <c r="AH68" s="88"/>
      <c r="AI68" s="13"/>
      <c r="AJ68" s="13"/>
      <c r="AK68" s="13"/>
      <c r="AL68" s="13"/>
      <c r="AM68" s="88"/>
      <c r="AN68" s="88"/>
      <c r="AO68" s="88"/>
      <c r="AP68" s="88"/>
      <c r="AQ68" s="9"/>
      <c r="AR68" s="13"/>
      <c r="AS68" s="74"/>
      <c r="AT68" s="75"/>
      <c r="AU68" s="75"/>
      <c r="AV68" s="75"/>
      <c r="AW68" s="75"/>
      <c r="AX68" s="75"/>
      <c r="AY68" s="7"/>
      <c r="AZ68" s="15"/>
      <c r="BA68" s="15"/>
      <c r="BB68" s="15"/>
      <c r="BC68" s="15"/>
      <c r="BD68" s="15"/>
      <c r="BE68" s="42"/>
      <c r="BF68" s="9"/>
      <c r="BG68" s="9"/>
      <c r="BH68" s="9"/>
      <c r="BI68" s="9"/>
      <c r="BJ68" s="9"/>
      <c r="BK68" s="11"/>
      <c r="BL68" s="9"/>
      <c r="BM68" s="9"/>
      <c r="BN68" s="9"/>
      <c r="BO68" s="76"/>
      <c r="BP68" s="9"/>
      <c r="BR68" s="8"/>
    </row>
    <row r="69" ht="15.75" customHeight="1">
      <c r="A69" s="69"/>
      <c r="B69" s="70"/>
      <c r="C69" s="13"/>
      <c r="D69" s="81"/>
      <c r="E69" s="81"/>
      <c r="F69" s="81"/>
      <c r="G69" s="82"/>
      <c r="H69" s="13"/>
      <c r="I69" s="13"/>
      <c r="J69" s="13"/>
      <c r="K69" s="13"/>
      <c r="L69" s="91"/>
      <c r="M69" s="91"/>
      <c r="N69" s="91"/>
      <c r="O69" s="13"/>
      <c r="P69" s="13"/>
      <c r="Q69" s="13"/>
      <c r="R69" s="9"/>
      <c r="S69" s="12"/>
      <c r="T69" s="12"/>
      <c r="U69" s="12"/>
      <c r="V69" s="12"/>
      <c r="W69" s="111"/>
      <c r="X69" s="111"/>
      <c r="Y69" s="111"/>
      <c r="Z69" s="111"/>
      <c r="AA69" s="12"/>
      <c r="AB69" s="12"/>
      <c r="AC69" s="12"/>
      <c r="AD69" s="12"/>
      <c r="AE69" s="111"/>
      <c r="AF69" s="111"/>
      <c r="AG69" s="111"/>
      <c r="AH69" s="111"/>
      <c r="AI69" s="12"/>
      <c r="AJ69" s="12"/>
      <c r="AK69" s="12"/>
      <c r="AL69" s="12"/>
      <c r="AM69" s="111"/>
      <c r="AN69" s="111"/>
      <c r="AO69" s="111"/>
      <c r="AP69" s="111"/>
      <c r="AQ69" s="9"/>
      <c r="AR69" s="13"/>
      <c r="AS69" s="74"/>
      <c r="AT69" s="75"/>
      <c r="AU69" s="75"/>
      <c r="AV69" s="75"/>
      <c r="AW69" s="75"/>
      <c r="AX69" s="75"/>
      <c r="AY69" s="7"/>
      <c r="AZ69" s="15"/>
      <c r="BA69" s="15"/>
      <c r="BB69" s="15"/>
      <c r="BC69" s="15"/>
      <c r="BD69" s="15"/>
      <c r="BE69" s="42"/>
      <c r="BF69" s="9"/>
      <c r="BG69" s="9"/>
      <c r="BH69" s="9"/>
      <c r="BI69" s="9"/>
      <c r="BJ69" s="9"/>
      <c r="BK69" s="11"/>
      <c r="BL69" s="9"/>
      <c r="BM69" s="9"/>
      <c r="BN69" s="9"/>
      <c r="BO69" s="76"/>
      <c r="BP69" s="9"/>
      <c r="BR69" s="8"/>
    </row>
    <row r="70" ht="15.75" customHeight="1">
      <c r="A70" s="69"/>
      <c r="B70" s="70"/>
      <c r="C70" s="13"/>
      <c r="D70" s="81"/>
      <c r="E70" s="81"/>
      <c r="F70" s="81"/>
      <c r="G70" s="82"/>
      <c r="H70" s="13"/>
      <c r="I70" s="13"/>
      <c r="J70" s="13"/>
      <c r="K70" s="13"/>
      <c r="L70" s="91"/>
      <c r="M70" s="91"/>
      <c r="N70" s="91"/>
      <c r="O70" s="13"/>
      <c r="P70" s="13"/>
      <c r="Q70" s="13"/>
      <c r="R70" s="9"/>
      <c r="S70" s="13"/>
      <c r="T70" s="13"/>
      <c r="U70" s="13"/>
      <c r="V70" s="13"/>
      <c r="W70" s="88"/>
      <c r="X70" s="88"/>
      <c r="Y70" s="88"/>
      <c r="Z70" s="88"/>
      <c r="AA70" s="10"/>
      <c r="AB70" s="13"/>
      <c r="AC70" s="13"/>
      <c r="AD70" s="13"/>
      <c r="AE70" s="88"/>
      <c r="AF70" s="88"/>
      <c r="AG70" s="88"/>
      <c r="AH70" s="88"/>
      <c r="AI70" s="13"/>
      <c r="AJ70" s="13"/>
      <c r="AK70" s="13"/>
      <c r="AL70" s="13"/>
      <c r="AM70" s="88"/>
      <c r="AN70" s="88"/>
      <c r="AO70" s="88"/>
      <c r="AP70" s="113"/>
      <c r="AQ70" s="9"/>
      <c r="AR70" s="13"/>
      <c r="AS70" s="74"/>
      <c r="AT70" s="75"/>
      <c r="AU70" s="75"/>
      <c r="AV70" s="75"/>
      <c r="AW70" s="75"/>
      <c r="AX70" s="75"/>
      <c r="AY70" s="7"/>
      <c r="AZ70" s="15"/>
      <c r="BA70" s="15"/>
      <c r="BB70" s="15"/>
      <c r="BC70" s="15"/>
      <c r="BD70" s="15"/>
      <c r="BE70" s="42"/>
      <c r="BF70" s="9"/>
      <c r="BG70" s="9"/>
      <c r="BH70" s="9"/>
      <c r="BI70" s="9"/>
      <c r="BJ70" s="9"/>
      <c r="BK70" s="11"/>
      <c r="BL70" s="9"/>
      <c r="BM70" s="9"/>
      <c r="BN70" s="9"/>
      <c r="BO70" s="76"/>
      <c r="BP70" s="9"/>
      <c r="BR70" s="8"/>
    </row>
    <row r="71" ht="15.75" customHeight="1">
      <c r="A71" s="69"/>
      <c r="B71" s="70"/>
      <c r="C71" s="13"/>
      <c r="D71" s="81"/>
      <c r="E71" s="81"/>
      <c r="F71" s="81"/>
      <c r="G71" s="82"/>
      <c r="H71" s="13"/>
      <c r="I71" s="13"/>
      <c r="J71" s="13"/>
      <c r="K71" s="13"/>
      <c r="L71" s="91"/>
      <c r="M71" s="91"/>
      <c r="N71" s="91"/>
      <c r="O71" s="13"/>
      <c r="P71" s="13"/>
      <c r="Q71" s="13"/>
      <c r="R71" s="9"/>
      <c r="S71" s="13"/>
      <c r="T71" s="13"/>
      <c r="U71" s="13"/>
      <c r="V71" s="13"/>
      <c r="W71" s="88"/>
      <c r="X71" s="88"/>
      <c r="Y71" s="88"/>
      <c r="Z71" s="88"/>
      <c r="AA71" s="10"/>
      <c r="AB71" s="13"/>
      <c r="AC71" s="13"/>
      <c r="AD71" s="13"/>
      <c r="AE71" s="88"/>
      <c r="AF71" s="88"/>
      <c r="AG71" s="88"/>
      <c r="AH71" s="88"/>
      <c r="AI71" s="13"/>
      <c r="AJ71" s="13"/>
      <c r="AK71" s="13"/>
      <c r="AL71" s="13"/>
      <c r="AM71" s="88"/>
      <c r="AN71" s="88"/>
      <c r="AO71" s="88"/>
      <c r="AP71" s="113"/>
      <c r="AQ71" s="9"/>
      <c r="AR71" s="13"/>
      <c r="AS71" s="74"/>
      <c r="AT71" s="75"/>
      <c r="AU71" s="75"/>
      <c r="AV71" s="75"/>
      <c r="AW71" s="75"/>
      <c r="AX71" s="75"/>
      <c r="AY71" s="7"/>
      <c r="AZ71" s="15"/>
      <c r="BA71" s="15"/>
      <c r="BB71" s="15"/>
      <c r="BC71" s="15"/>
      <c r="BD71" s="15"/>
      <c r="BE71" s="42"/>
      <c r="BF71" s="9"/>
      <c r="BG71" s="9"/>
      <c r="BH71" s="9"/>
      <c r="BI71" s="9"/>
      <c r="BJ71" s="9"/>
      <c r="BK71" s="11"/>
      <c r="BL71" s="9"/>
      <c r="BM71" s="9"/>
      <c r="BN71" s="9"/>
      <c r="BO71" s="76"/>
      <c r="BP71" s="9"/>
      <c r="BR71" s="8"/>
    </row>
    <row r="72" ht="15.75" customHeight="1">
      <c r="A72" s="114"/>
      <c r="B72" s="115"/>
      <c r="C72" s="13"/>
      <c r="D72" s="13"/>
      <c r="E72" s="13"/>
      <c r="F72" s="13"/>
      <c r="G72" s="116"/>
      <c r="H72" s="13"/>
      <c r="I72" s="13"/>
      <c r="J72" s="13"/>
      <c r="K72" s="13"/>
      <c r="L72" s="91"/>
      <c r="M72" s="91"/>
      <c r="N72" s="91"/>
      <c r="O72" s="13"/>
      <c r="P72" s="13"/>
      <c r="Q72" s="13"/>
      <c r="R72" s="9"/>
      <c r="S72" s="13"/>
      <c r="T72" s="13"/>
      <c r="U72" s="13"/>
      <c r="V72" s="13"/>
      <c r="W72" s="88"/>
      <c r="X72" s="88"/>
      <c r="Y72" s="88"/>
      <c r="Z72" s="88"/>
      <c r="AA72" s="13"/>
      <c r="AB72" s="13"/>
      <c r="AC72" s="13"/>
      <c r="AD72" s="13"/>
      <c r="AE72" s="88"/>
      <c r="AF72" s="88"/>
      <c r="AG72" s="88"/>
      <c r="AH72" s="88"/>
      <c r="AI72" s="13"/>
      <c r="AJ72" s="13"/>
      <c r="AK72" s="13"/>
      <c r="AL72" s="13"/>
      <c r="AM72" s="88"/>
      <c r="AN72" s="88"/>
      <c r="AO72" s="88"/>
      <c r="AP72" s="113"/>
      <c r="AQ72" s="9"/>
      <c r="AR72" s="13"/>
      <c r="AS72" s="74"/>
      <c r="AT72" s="75"/>
      <c r="AU72" s="75"/>
      <c r="AV72" s="75"/>
      <c r="AW72" s="75"/>
      <c r="AX72" s="75"/>
      <c r="AY72" s="7"/>
      <c r="AZ72" s="15"/>
      <c r="BA72" s="15"/>
      <c r="BB72" s="15"/>
      <c r="BC72" s="15"/>
      <c r="BD72" s="15"/>
      <c r="BE72" s="42"/>
      <c r="BF72" s="9"/>
      <c r="BG72" s="9"/>
      <c r="BH72" s="9"/>
      <c r="BI72" s="9"/>
      <c r="BJ72" s="9"/>
      <c r="BK72" s="11"/>
      <c r="BL72" s="9"/>
      <c r="BM72" s="9"/>
      <c r="BN72" s="9"/>
      <c r="BO72" s="76"/>
      <c r="BP72" s="9"/>
      <c r="BR72" s="8"/>
    </row>
    <row r="73" ht="15.75" customHeight="1">
      <c r="A73" s="114"/>
      <c r="B73" s="115"/>
      <c r="C73" s="13"/>
      <c r="D73" s="13"/>
      <c r="E73" s="13"/>
      <c r="F73" s="13"/>
      <c r="G73" s="116"/>
      <c r="H73" s="13"/>
      <c r="I73" s="13"/>
      <c r="J73" s="13"/>
      <c r="K73" s="13"/>
      <c r="L73" s="91"/>
      <c r="M73" s="91"/>
      <c r="N73" s="91"/>
      <c r="O73" s="13"/>
      <c r="P73" s="13"/>
      <c r="Q73" s="13"/>
      <c r="R73" s="9"/>
      <c r="S73" s="13"/>
      <c r="T73" s="13"/>
      <c r="U73" s="13"/>
      <c r="V73" s="13"/>
      <c r="W73" s="88"/>
      <c r="X73" s="88"/>
      <c r="Y73" s="88"/>
      <c r="Z73" s="88"/>
      <c r="AA73" s="13"/>
      <c r="AB73" s="13"/>
      <c r="AC73" s="13"/>
      <c r="AD73" s="13"/>
      <c r="AE73" s="88"/>
      <c r="AF73" s="88"/>
      <c r="AG73" s="88"/>
      <c r="AH73" s="88"/>
      <c r="AI73" s="13"/>
      <c r="AJ73" s="13"/>
      <c r="AK73" s="13"/>
      <c r="AL73" s="13"/>
      <c r="AM73" s="88"/>
      <c r="AN73" s="88"/>
      <c r="AO73" s="88"/>
      <c r="AP73" s="113"/>
      <c r="AQ73" s="9"/>
      <c r="AR73" s="13"/>
      <c r="AS73" s="74"/>
      <c r="AT73" s="75"/>
      <c r="AU73" s="75"/>
      <c r="AV73" s="75"/>
      <c r="AW73" s="75"/>
      <c r="AX73" s="75"/>
      <c r="AY73" s="7"/>
      <c r="AZ73" s="15"/>
      <c r="BA73" s="15"/>
      <c r="BB73" s="15"/>
      <c r="BC73" s="15"/>
      <c r="BD73" s="15"/>
      <c r="BE73" s="42"/>
      <c r="BF73" s="9"/>
      <c r="BG73" s="9"/>
      <c r="BH73" s="9"/>
      <c r="BI73" s="9"/>
      <c r="BJ73" s="9"/>
      <c r="BK73" s="11"/>
      <c r="BL73" s="9"/>
      <c r="BM73" s="9"/>
      <c r="BN73" s="9"/>
      <c r="BO73" s="76"/>
      <c r="BP73" s="9"/>
      <c r="BR73" s="8"/>
    </row>
    <row r="74" ht="15.75" customHeight="1">
      <c r="A74" s="117"/>
      <c r="B74" s="115"/>
      <c r="C74" s="13"/>
      <c r="D74" s="13"/>
      <c r="E74" s="13"/>
      <c r="F74" s="13"/>
      <c r="G74" s="116"/>
      <c r="H74" s="13"/>
      <c r="I74" s="13"/>
      <c r="J74" s="13"/>
      <c r="K74" s="13"/>
      <c r="L74" s="91"/>
      <c r="M74" s="91"/>
      <c r="N74" s="91"/>
      <c r="O74" s="13"/>
      <c r="P74" s="13"/>
      <c r="Q74" s="13"/>
      <c r="R74" s="9"/>
      <c r="S74" s="13"/>
      <c r="T74" s="13"/>
      <c r="U74" s="13"/>
      <c r="V74" s="13"/>
      <c r="W74" s="88"/>
      <c r="X74" s="88"/>
      <c r="Y74" s="88"/>
      <c r="Z74" s="88"/>
      <c r="AA74" s="13"/>
      <c r="AB74" s="13"/>
      <c r="AC74" s="13"/>
      <c r="AD74" s="13"/>
      <c r="AE74" s="88"/>
      <c r="AF74" s="88"/>
      <c r="AG74" s="88"/>
      <c r="AH74" s="88"/>
      <c r="AI74" s="13"/>
      <c r="AJ74" s="13"/>
      <c r="AK74" s="13"/>
      <c r="AL74" s="13"/>
      <c r="AM74" s="88"/>
      <c r="AN74" s="88"/>
      <c r="AO74" s="88"/>
      <c r="AP74" s="113"/>
      <c r="AQ74" s="9"/>
      <c r="AR74" s="13"/>
      <c r="AS74" s="74"/>
      <c r="AT74" s="75"/>
      <c r="AU74" s="75"/>
      <c r="AV74" s="75"/>
      <c r="AW74" s="75"/>
      <c r="AX74" s="75"/>
      <c r="AY74" s="7"/>
      <c r="AZ74" s="15"/>
      <c r="BA74" s="15"/>
      <c r="BB74" s="15"/>
      <c r="BC74" s="15"/>
      <c r="BD74" s="15"/>
      <c r="BE74" s="42"/>
      <c r="BF74" s="9"/>
      <c r="BG74" s="9"/>
      <c r="BH74" s="9"/>
      <c r="BI74" s="9"/>
      <c r="BJ74" s="9"/>
      <c r="BK74" s="11"/>
      <c r="BL74" s="9"/>
      <c r="BM74" s="9"/>
      <c r="BN74" s="9"/>
      <c r="BO74" s="76"/>
      <c r="BP74" s="9"/>
      <c r="BR74" s="8"/>
    </row>
    <row r="75" ht="15.75" customHeight="1"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R75" s="8"/>
    </row>
    <row r="76" ht="14.25" customHeight="1"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118" t="s">
        <v>141</v>
      </c>
      <c r="AR76" s="4"/>
      <c r="AS76" s="4"/>
      <c r="AT76" s="4"/>
      <c r="AU76" s="4"/>
      <c r="AV76" s="4"/>
      <c r="AW76" s="4"/>
      <c r="AX76" s="4"/>
      <c r="AY76" s="5"/>
      <c r="AZ76" s="9">
        <f t="shared" ref="AZ76:BC76" si="104">COUNT(AZ16:AZ74)</f>
        <v>39</v>
      </c>
      <c r="BA76" s="9">
        <f t="shared" si="104"/>
        <v>39</v>
      </c>
      <c r="BB76" s="9">
        <f t="shared" si="104"/>
        <v>39</v>
      </c>
      <c r="BC76" s="83">
        <f t="shared" si="104"/>
        <v>39</v>
      </c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R76" s="8"/>
    </row>
    <row r="77" ht="14.25" customHeight="1">
      <c r="D77" s="74"/>
      <c r="F77" s="74"/>
      <c r="G77" s="74"/>
      <c r="AQ77" s="118" t="s">
        <v>142</v>
      </c>
      <c r="AR77" s="4"/>
      <c r="AS77" s="4"/>
      <c r="AT77" s="4"/>
      <c r="AU77" s="4"/>
      <c r="AV77" s="4"/>
      <c r="AW77" s="4"/>
      <c r="AX77" s="4"/>
      <c r="AY77" s="5"/>
      <c r="AZ77" s="9">
        <f t="shared" ref="AZ77:BC77" si="105">COUNTIF(AZ16:AZ74,"&gt;=25%")</f>
        <v>33</v>
      </c>
      <c r="BA77" s="9">
        <f t="shared" si="105"/>
        <v>14</v>
      </c>
      <c r="BB77" s="9">
        <f t="shared" si="105"/>
        <v>28</v>
      </c>
      <c r="BC77" s="83">
        <f t="shared" si="105"/>
        <v>22</v>
      </c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R77" s="8"/>
    </row>
    <row r="78" ht="15.75" customHeight="1">
      <c r="AQ78" s="118" t="s">
        <v>143</v>
      </c>
      <c r="AR78" s="4"/>
      <c r="AS78" s="4"/>
      <c r="AT78" s="4"/>
      <c r="AU78" s="4"/>
      <c r="AV78" s="4"/>
      <c r="AW78" s="4"/>
      <c r="AX78" s="4"/>
      <c r="AY78" s="5"/>
      <c r="AZ78" s="15">
        <f t="shared" ref="AZ78:BC78" si="106">AZ77/(AZ76)</f>
        <v>0.8461538462</v>
      </c>
      <c r="BA78" s="15">
        <f t="shared" si="106"/>
        <v>0.358974359</v>
      </c>
      <c r="BB78" s="15">
        <f t="shared" si="106"/>
        <v>0.7179487179</v>
      </c>
      <c r="BC78" s="119">
        <f t="shared" si="106"/>
        <v>0.5641025641</v>
      </c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R78" s="8"/>
    </row>
    <row r="79" ht="15.75" customHeight="1"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R79" s="8"/>
    </row>
    <row r="80" ht="15.75" customHeight="1"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R80" s="8"/>
    </row>
    <row r="81" ht="15.75" customHeight="1"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R81" s="8"/>
    </row>
    <row r="82" ht="15.75" customHeight="1"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R82" s="8"/>
    </row>
    <row r="83" ht="15.75" customHeight="1"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R83" s="8"/>
    </row>
    <row r="84" ht="15.75" customHeight="1"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R84" s="8"/>
    </row>
    <row r="85" ht="15.75" customHeight="1"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R85" s="8"/>
    </row>
    <row r="86" ht="15.75" customHeight="1"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R86" s="8"/>
    </row>
    <row r="87" ht="15.75" customHeight="1"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R87" s="8"/>
    </row>
    <row r="88" ht="15.75" customHeight="1"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R88" s="8"/>
    </row>
    <row r="89" ht="15.75" customHeight="1"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R89" s="8"/>
    </row>
    <row r="90" ht="15.75" customHeight="1"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R90" s="8"/>
    </row>
    <row r="91" ht="15.75" customHeight="1"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R91" s="8"/>
    </row>
    <row r="92" ht="15.75" customHeight="1"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R92" s="8"/>
    </row>
    <row r="93" ht="15.75" customHeight="1"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R93" s="8"/>
    </row>
    <row r="94" ht="15.75" customHeight="1"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R94" s="8"/>
    </row>
    <row r="95" ht="15.75" customHeight="1"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R95" s="8"/>
    </row>
    <row r="96" ht="15.75" customHeight="1"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R96" s="8"/>
    </row>
    <row r="97" ht="15.75" customHeight="1"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R97" s="8"/>
    </row>
    <row r="98" ht="15.75" customHeight="1"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R98" s="8"/>
    </row>
    <row r="99" ht="15.75" customHeight="1"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R99" s="8"/>
    </row>
    <row r="100" ht="15.75" customHeight="1"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R100" s="8"/>
    </row>
    <row r="101" ht="15.75" customHeight="1"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R101" s="8"/>
    </row>
    <row r="102" ht="15.75" customHeight="1"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R102" s="8"/>
    </row>
    <row r="103" ht="15.75" customHeight="1"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R103" s="8"/>
    </row>
    <row r="104" ht="15.75" customHeight="1"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R104" s="8"/>
    </row>
    <row r="105" ht="15.75" customHeight="1"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R105" s="8"/>
    </row>
    <row r="106" ht="15.75" customHeight="1"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R106" s="8"/>
    </row>
    <row r="107" ht="15.75" customHeight="1"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R107" s="8"/>
    </row>
    <row r="108" ht="15.75" customHeight="1"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R108" s="8"/>
    </row>
    <row r="109" ht="15.75" customHeight="1"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R109" s="8"/>
    </row>
    <row r="110" ht="15.75" customHeight="1"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R110" s="8"/>
    </row>
    <row r="111" ht="15.75" customHeight="1"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R111" s="8"/>
    </row>
    <row r="112" ht="15.75" customHeight="1"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R112" s="8"/>
    </row>
    <row r="113" ht="15.75" customHeight="1"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R113" s="8"/>
    </row>
    <row r="114" ht="15.75" customHeight="1"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R114" s="8"/>
    </row>
    <row r="115" ht="15.75" customHeight="1"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R115" s="8"/>
    </row>
    <row r="116" ht="15.75" customHeight="1"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R116" s="8"/>
    </row>
    <row r="117" ht="15.75" customHeight="1"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R117" s="8"/>
    </row>
    <row r="118" ht="15.75" customHeight="1"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R118" s="8"/>
    </row>
    <row r="119" ht="15.75" customHeight="1"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R119" s="8"/>
    </row>
    <row r="120" ht="15.75" customHeight="1"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R120" s="8"/>
    </row>
    <row r="121" ht="15.75" customHeight="1"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R121" s="8"/>
    </row>
    <row r="122" ht="15.75" customHeight="1"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R122" s="8"/>
    </row>
    <row r="123" ht="15.75" customHeight="1"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R123" s="8"/>
    </row>
    <row r="124" ht="15.75" customHeight="1"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R124" s="8"/>
    </row>
    <row r="125" ht="15.75" customHeight="1"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R125" s="8"/>
    </row>
    <row r="126" ht="15.75" customHeight="1"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R126" s="8"/>
    </row>
    <row r="127" ht="15.75" customHeight="1"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R127" s="8"/>
    </row>
    <row r="128" ht="15.75" customHeight="1"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R128" s="8"/>
    </row>
    <row r="129" ht="15.75" customHeight="1"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R129" s="8"/>
    </row>
    <row r="130" ht="15.75" customHeight="1"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R130" s="8"/>
    </row>
    <row r="131" ht="15.75" customHeight="1"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R131" s="8"/>
    </row>
    <row r="132" ht="15.75" customHeight="1"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R132" s="8"/>
    </row>
    <row r="133" ht="15.75" customHeight="1"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R133" s="8"/>
    </row>
    <row r="134" ht="15.75" customHeight="1"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R134" s="8"/>
    </row>
    <row r="135" ht="15.75" customHeight="1"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R135" s="8"/>
    </row>
    <row r="136" ht="15.75" customHeight="1"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R136" s="8"/>
    </row>
    <row r="137" ht="15.75" customHeight="1"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R137" s="8"/>
    </row>
    <row r="138" ht="15.75" customHeight="1"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R138" s="8"/>
    </row>
    <row r="139" ht="15.75" customHeight="1"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R139" s="8"/>
    </row>
    <row r="140" ht="15.75" customHeight="1"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R140" s="8"/>
    </row>
    <row r="141" ht="15.75" customHeight="1"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R141" s="8"/>
    </row>
    <row r="142" ht="15.75" customHeight="1"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R142" s="8"/>
    </row>
    <row r="143" ht="15.75" customHeight="1"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R143" s="8"/>
    </row>
    <row r="144" ht="15.75" customHeight="1"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R144" s="8"/>
    </row>
    <row r="145" ht="15.75" customHeight="1"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R145" s="8"/>
    </row>
    <row r="146" ht="15.75" customHeight="1"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R146" s="8"/>
    </row>
    <row r="147" ht="15.75" customHeight="1"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R147" s="8"/>
    </row>
    <row r="148" ht="15.75" customHeight="1"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R148" s="8"/>
    </row>
    <row r="149" ht="15.75" customHeight="1"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R149" s="8"/>
    </row>
    <row r="150" ht="15.75" customHeight="1"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R150" s="8"/>
    </row>
    <row r="151" ht="15.75" customHeight="1"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R151" s="8"/>
    </row>
    <row r="152" ht="15.75" customHeight="1"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R152" s="8"/>
    </row>
    <row r="153" ht="15.75" customHeight="1"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R153" s="8"/>
    </row>
    <row r="154" ht="15.75" customHeight="1"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R154" s="8"/>
    </row>
    <row r="155" ht="15.75" customHeight="1"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R155" s="8"/>
    </row>
    <row r="156" ht="15.75" customHeight="1"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R156" s="8"/>
    </row>
    <row r="157" ht="15.75" customHeight="1"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R157" s="8"/>
    </row>
    <row r="158" ht="15.75" customHeight="1"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R158" s="8"/>
    </row>
    <row r="159" ht="15.75" customHeight="1"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R159" s="8"/>
    </row>
    <row r="160" ht="15.75" customHeight="1"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R160" s="8"/>
    </row>
    <row r="161" ht="15.75" customHeight="1"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R161" s="8"/>
    </row>
    <row r="162" ht="15.75" customHeight="1"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R162" s="8"/>
    </row>
    <row r="163" ht="15.75" customHeight="1"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R163" s="8"/>
    </row>
    <row r="164" ht="15.75" customHeight="1"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R164" s="8"/>
    </row>
    <row r="165" ht="15.75" customHeight="1"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R165" s="8"/>
    </row>
    <row r="166" ht="15.75" customHeight="1"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R166" s="8"/>
    </row>
    <row r="167" ht="15.75" customHeight="1"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R167" s="8"/>
    </row>
    <row r="168" ht="15.75" customHeight="1"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R168" s="8"/>
    </row>
    <row r="169" ht="15.75" customHeight="1"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R169" s="8"/>
    </row>
    <row r="170" ht="15.75" customHeight="1"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R170" s="8"/>
    </row>
    <row r="171" ht="15.75" customHeight="1"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R171" s="8"/>
    </row>
    <row r="172" ht="15.75" customHeight="1"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R172" s="8"/>
    </row>
    <row r="173" ht="15.75" customHeight="1"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R173" s="8"/>
    </row>
    <row r="174" ht="15.75" customHeight="1"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R174" s="8"/>
    </row>
    <row r="175" ht="15.75" customHeight="1"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R175" s="8"/>
    </row>
    <row r="176" ht="15.75" customHeight="1"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R176" s="8"/>
    </row>
    <row r="177" ht="15.75" customHeight="1"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R177" s="8"/>
    </row>
    <row r="178" ht="15.75" customHeight="1"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R178" s="8"/>
    </row>
    <row r="179" ht="15.75" customHeight="1"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R179" s="8"/>
    </row>
    <row r="180" ht="15.75" customHeight="1"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R180" s="8"/>
    </row>
    <row r="181" ht="15.75" customHeight="1"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R181" s="8"/>
    </row>
    <row r="182" ht="15.75" customHeight="1"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R182" s="8"/>
    </row>
    <row r="183" ht="15.75" customHeight="1"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R183" s="8"/>
    </row>
    <row r="184" ht="15.75" customHeight="1"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R184" s="8"/>
    </row>
    <row r="185" ht="15.75" customHeight="1"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R185" s="8"/>
    </row>
    <row r="186" ht="15.75" customHeight="1"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R186" s="8"/>
    </row>
    <row r="187" ht="15.75" customHeight="1"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R187" s="8"/>
    </row>
    <row r="188" ht="15.75" customHeight="1"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R188" s="8"/>
    </row>
    <row r="189" ht="15.75" customHeight="1"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R189" s="8"/>
    </row>
    <row r="190" ht="15.75" customHeight="1"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R190" s="8"/>
    </row>
    <row r="191" ht="15.75" customHeight="1"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R191" s="8"/>
    </row>
    <row r="192" ht="15.75" customHeight="1"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R192" s="8"/>
    </row>
    <row r="193" ht="15.75" customHeight="1"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R193" s="8"/>
    </row>
    <row r="194" ht="15.75" customHeight="1"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R194" s="8"/>
    </row>
    <row r="195" ht="15.75" customHeight="1"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R195" s="8"/>
    </row>
    <row r="196" ht="15.75" customHeight="1"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R196" s="8"/>
    </row>
    <row r="197" ht="15.75" customHeight="1"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R197" s="8"/>
    </row>
    <row r="198" ht="15.75" customHeight="1"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R198" s="8"/>
    </row>
    <row r="199" ht="15.75" customHeight="1"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R199" s="8"/>
    </row>
    <row r="200" ht="15.75" customHeight="1"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R200" s="8"/>
    </row>
    <row r="201" ht="15.75" customHeight="1"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R201" s="8"/>
    </row>
    <row r="202" ht="15.75" customHeight="1"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R202" s="8"/>
    </row>
    <row r="203" ht="15.75" customHeight="1"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R203" s="8"/>
    </row>
    <row r="204" ht="15.75" customHeight="1"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R204" s="8"/>
    </row>
    <row r="205" ht="15.75" customHeight="1"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R205" s="8"/>
    </row>
    <row r="206" ht="15.75" customHeight="1"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R206" s="8"/>
    </row>
    <row r="207" ht="15.75" customHeight="1"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R207" s="8"/>
    </row>
    <row r="208" ht="15.75" customHeight="1"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R208" s="8"/>
    </row>
    <row r="209" ht="15.75" customHeight="1"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R209" s="8"/>
    </row>
    <row r="210" ht="15.75" customHeight="1"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R210" s="8"/>
    </row>
    <row r="211" ht="15.75" customHeight="1"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R211" s="8"/>
    </row>
    <row r="212" ht="15.75" customHeight="1"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R212" s="8"/>
    </row>
    <row r="213" ht="15.75" customHeight="1"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R213" s="8"/>
    </row>
    <row r="214" ht="15.75" customHeight="1"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R214" s="8"/>
    </row>
    <row r="215" ht="15.75" customHeight="1"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R215" s="8"/>
    </row>
    <row r="216" ht="15.75" customHeight="1"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R216" s="8"/>
    </row>
    <row r="217" ht="15.75" customHeight="1"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R217" s="8"/>
    </row>
    <row r="218" ht="15.75" customHeight="1"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R218" s="8"/>
    </row>
    <row r="219" ht="15.75" customHeight="1"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R219" s="8"/>
    </row>
    <row r="220" ht="15.75" customHeight="1"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R220" s="8"/>
    </row>
    <row r="221" ht="15.75" customHeight="1"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R221" s="8"/>
    </row>
    <row r="222" ht="15.75" customHeight="1"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R222" s="8"/>
    </row>
    <row r="223" ht="15.75" customHeight="1"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R223" s="8"/>
    </row>
    <row r="224" ht="15.75" customHeight="1"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R224" s="8"/>
    </row>
    <row r="225" ht="15.75" customHeight="1"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R225" s="8"/>
    </row>
    <row r="226" ht="15.75" customHeight="1"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R226" s="8"/>
    </row>
    <row r="227" ht="15.75" customHeight="1"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R227" s="8"/>
    </row>
    <row r="228" ht="15.75" customHeight="1"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R228" s="8"/>
    </row>
    <row r="229" ht="15.75" customHeight="1"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R229" s="8"/>
    </row>
    <row r="230" ht="15.75" customHeight="1"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R230" s="8"/>
    </row>
    <row r="231" ht="15.75" customHeight="1"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R231" s="8"/>
    </row>
    <row r="232" ht="15.75" customHeight="1"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R232" s="8"/>
    </row>
    <row r="233" ht="15.75" customHeight="1"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R233" s="8"/>
    </row>
    <row r="234" ht="15.75" customHeight="1"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R234" s="8"/>
    </row>
    <row r="235" ht="15.75" customHeight="1"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R235" s="8"/>
    </row>
    <row r="236" ht="15.75" customHeight="1"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R236" s="8"/>
    </row>
    <row r="237" ht="15.75" customHeight="1"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R237" s="8"/>
    </row>
    <row r="238" ht="15.75" customHeight="1"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R238" s="8"/>
    </row>
    <row r="239" ht="15.75" customHeight="1"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R239" s="8"/>
    </row>
    <row r="240" ht="15.75" customHeight="1"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R240" s="8"/>
    </row>
    <row r="241" ht="15.75" customHeight="1"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R241" s="8"/>
    </row>
    <row r="242" ht="15.75" customHeight="1"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R242" s="8"/>
    </row>
    <row r="243" ht="15.75" customHeight="1"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R243" s="8"/>
    </row>
    <row r="244" ht="15.75" customHeight="1"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R244" s="8"/>
    </row>
    <row r="245" ht="15.75" customHeight="1"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R245" s="8"/>
    </row>
    <row r="246" ht="15.75" customHeight="1"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R246" s="8"/>
    </row>
    <row r="247" ht="15.75" customHeight="1"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R247" s="8"/>
    </row>
    <row r="248" ht="15.75" customHeight="1"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R248" s="8"/>
    </row>
    <row r="249" ht="15.75" customHeight="1"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R249" s="8"/>
    </row>
    <row r="250" ht="15.75" customHeight="1"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R250" s="8"/>
    </row>
    <row r="251" ht="15.75" customHeight="1"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R251" s="8"/>
    </row>
    <row r="252" ht="15.75" customHeight="1"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R252" s="8"/>
    </row>
    <row r="253" ht="15.75" customHeight="1"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R253" s="8"/>
    </row>
    <row r="254" ht="15.75" customHeight="1"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R254" s="8"/>
    </row>
    <row r="255" ht="15.75" customHeight="1"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R255" s="8"/>
    </row>
    <row r="256" ht="15.75" customHeight="1"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R256" s="8"/>
    </row>
    <row r="257" ht="15.75" customHeight="1"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R257" s="8"/>
    </row>
    <row r="258" ht="15.75" customHeight="1"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R258" s="8"/>
    </row>
    <row r="259" ht="15.75" customHeight="1"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R259" s="8"/>
    </row>
    <row r="260" ht="15.75" customHeight="1"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R260" s="8"/>
    </row>
    <row r="261" ht="15.75" customHeight="1"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R261" s="8"/>
    </row>
    <row r="262" ht="15.75" customHeight="1"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R262" s="8"/>
    </row>
    <row r="263" ht="15.75" customHeight="1"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R263" s="8"/>
    </row>
    <row r="264" ht="15.75" customHeight="1"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R264" s="8"/>
    </row>
    <row r="265" ht="15.75" customHeight="1"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R265" s="8"/>
    </row>
    <row r="266" ht="15.75" customHeight="1"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R266" s="8"/>
    </row>
    <row r="267" ht="15.75" customHeight="1"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R267" s="8"/>
    </row>
    <row r="268" ht="15.75" customHeight="1"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R268" s="8"/>
    </row>
    <row r="269" ht="15.75" customHeight="1"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R269" s="8"/>
    </row>
    <row r="270" ht="15.75" customHeight="1"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R270" s="8"/>
    </row>
    <row r="271" ht="15.75" customHeight="1"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R271" s="8"/>
    </row>
    <row r="272" ht="15.75" customHeight="1"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R272" s="8"/>
    </row>
    <row r="273" ht="15.75" customHeight="1"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R273" s="8"/>
    </row>
    <row r="274" ht="15.75" customHeight="1"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R274" s="8"/>
    </row>
    <row r="275" ht="15.75" customHeight="1"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R275" s="8"/>
    </row>
    <row r="276" ht="15.75" customHeight="1"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R276" s="8"/>
    </row>
    <row r="277" ht="15.75" customHeight="1"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R277" s="8"/>
    </row>
    <row r="278" ht="15.75" customHeight="1"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R278" s="8"/>
    </row>
    <row r="279" ht="15.75" customHeight="1"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R279" s="8"/>
    </row>
    <row r="280" ht="15.75" customHeight="1"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R280" s="8"/>
    </row>
    <row r="281" ht="15.75" customHeight="1"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R281" s="8"/>
    </row>
    <row r="282" ht="15.75" customHeight="1"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R282" s="8"/>
    </row>
    <row r="283" ht="15.75" customHeight="1"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R283" s="8"/>
    </row>
    <row r="284" ht="15.75" customHeight="1"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R284" s="8"/>
    </row>
    <row r="285" ht="15.75" customHeight="1"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R285" s="8"/>
    </row>
    <row r="286" ht="15.75" customHeight="1"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R286" s="8"/>
    </row>
    <row r="287" ht="15.75" customHeight="1"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R287" s="8"/>
    </row>
    <row r="288" ht="15.75" customHeight="1"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R288" s="8"/>
    </row>
    <row r="289" ht="15.75" customHeight="1"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R289" s="8"/>
    </row>
    <row r="290" ht="15.75" customHeight="1"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R290" s="8"/>
    </row>
    <row r="291" ht="15.75" customHeight="1"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R291" s="8"/>
    </row>
    <row r="292" ht="15.75" customHeight="1"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R292" s="8"/>
    </row>
    <row r="293" ht="15.75" customHeight="1"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R293" s="8"/>
    </row>
    <row r="294" ht="15.75" customHeight="1"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R294" s="8"/>
    </row>
    <row r="295" ht="15.75" customHeight="1"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R295" s="8"/>
    </row>
    <row r="296" ht="15.75" customHeight="1"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R296" s="8"/>
    </row>
    <row r="297" ht="15.75" customHeight="1"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R297" s="8"/>
    </row>
    <row r="298" ht="15.75" customHeight="1"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R298" s="8"/>
    </row>
    <row r="299" ht="15.75" customHeight="1"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R299" s="8"/>
    </row>
    <row r="300" ht="15.75" customHeight="1"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R300" s="8"/>
    </row>
    <row r="301" ht="15.75" customHeight="1"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R301" s="8"/>
    </row>
    <row r="302" ht="15.75" customHeight="1"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R302" s="8"/>
    </row>
    <row r="303" ht="15.75" customHeight="1"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R303" s="8"/>
    </row>
    <row r="304" ht="15.75" customHeight="1"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R304" s="8"/>
    </row>
    <row r="305" ht="15.75" customHeight="1"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R305" s="8"/>
    </row>
    <row r="306" ht="15.75" customHeight="1"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R306" s="8"/>
    </row>
    <row r="307" ht="15.75" customHeight="1"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R307" s="8"/>
    </row>
    <row r="308" ht="15.75" customHeight="1"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R308" s="8"/>
    </row>
    <row r="309" ht="15.75" customHeight="1"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R309" s="8"/>
    </row>
    <row r="310" ht="15.75" customHeight="1"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R310" s="8"/>
    </row>
    <row r="311" ht="15.75" customHeight="1"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R311" s="8"/>
    </row>
    <row r="312" ht="15.75" customHeight="1"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R312" s="8"/>
    </row>
    <row r="313" ht="15.75" customHeight="1"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R313" s="8"/>
    </row>
    <row r="314" ht="15.75" customHeight="1"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R314" s="8"/>
    </row>
    <row r="315" ht="15.75" customHeight="1"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R315" s="8"/>
    </row>
    <row r="316" ht="15.75" customHeight="1"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R316" s="8"/>
    </row>
    <row r="317" ht="15.75" customHeight="1"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R317" s="8"/>
    </row>
    <row r="318" ht="15.75" customHeight="1"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R318" s="8"/>
    </row>
    <row r="319" ht="15.75" customHeight="1"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R319" s="8"/>
    </row>
    <row r="320" ht="15.75" customHeight="1"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R320" s="8"/>
    </row>
    <row r="321" ht="15.75" customHeight="1"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R321" s="8"/>
    </row>
    <row r="322" ht="15.75" customHeight="1"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R322" s="8"/>
    </row>
    <row r="323" ht="15.75" customHeight="1"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R323" s="8"/>
    </row>
    <row r="324" ht="15.75" customHeight="1"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R324" s="8"/>
    </row>
    <row r="325" ht="15.75" customHeight="1"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R325" s="8"/>
    </row>
    <row r="326" ht="15.75" customHeight="1"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R326" s="8"/>
    </row>
    <row r="327" ht="15.75" customHeight="1"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R327" s="8"/>
    </row>
    <row r="328" ht="15.75" customHeight="1"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R328" s="8"/>
    </row>
    <row r="329" ht="15.75" customHeight="1"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R329" s="8"/>
    </row>
    <row r="330" ht="15.75" customHeight="1"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R330" s="8"/>
    </row>
    <row r="331" ht="15.75" customHeight="1"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R331" s="8"/>
    </row>
    <row r="332" ht="15.75" customHeight="1"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R332" s="8"/>
    </row>
    <row r="333" ht="15.75" customHeight="1"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R333" s="8"/>
    </row>
    <row r="334" ht="15.75" customHeight="1"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R334" s="8"/>
    </row>
    <row r="335" ht="15.75" customHeight="1"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R335" s="8"/>
    </row>
    <row r="336" ht="15.75" customHeight="1"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R336" s="8"/>
    </row>
    <row r="337" ht="15.75" customHeight="1"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R337" s="8"/>
    </row>
    <row r="338" ht="15.75" customHeight="1"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R338" s="8"/>
    </row>
    <row r="339" ht="15.75" customHeight="1"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R339" s="8"/>
    </row>
    <row r="340" ht="15.75" customHeight="1"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R340" s="8"/>
    </row>
    <row r="341" ht="15.75" customHeight="1"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R341" s="8"/>
    </row>
    <row r="342" ht="15.75" customHeight="1"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R342" s="8"/>
    </row>
    <row r="343" ht="15.75" customHeight="1"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R343" s="8"/>
    </row>
    <row r="344" ht="15.75" customHeight="1"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R344" s="8"/>
    </row>
    <row r="345" ht="15.75" customHeight="1"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R345" s="8"/>
    </row>
    <row r="346" ht="15.75" customHeight="1"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R346" s="8"/>
    </row>
    <row r="347" ht="15.75" customHeight="1"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R347" s="8"/>
    </row>
    <row r="348" ht="15.75" customHeight="1"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R348" s="8"/>
    </row>
    <row r="349" ht="15.75" customHeight="1"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R349" s="8"/>
    </row>
    <row r="350" ht="15.75" customHeight="1"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R350" s="8"/>
    </row>
    <row r="351" ht="15.75" customHeight="1"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R351" s="8"/>
    </row>
    <row r="352" ht="15.75" customHeight="1"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R352" s="8"/>
    </row>
    <row r="353" ht="15.75" customHeight="1"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R353" s="8"/>
    </row>
    <row r="354" ht="15.75" customHeight="1"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R354" s="8"/>
    </row>
    <row r="355" ht="15.75" customHeight="1"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R355" s="8"/>
    </row>
    <row r="356" ht="15.75" customHeight="1"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R356" s="8"/>
    </row>
    <row r="357" ht="15.75" customHeight="1"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R357" s="8"/>
    </row>
    <row r="358" ht="15.75" customHeight="1"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R358" s="8"/>
    </row>
    <row r="359" ht="15.75" customHeight="1"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R359" s="8"/>
    </row>
    <row r="360" ht="15.75" customHeight="1"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R360" s="8"/>
    </row>
    <row r="361" ht="15.75" customHeight="1"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R361" s="8"/>
    </row>
    <row r="362" ht="15.75" customHeight="1"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R362" s="8"/>
    </row>
    <row r="363" ht="15.75" customHeight="1"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R363" s="8"/>
    </row>
    <row r="364" ht="15.75" customHeight="1"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R364" s="8"/>
    </row>
    <row r="365" ht="15.75" customHeight="1"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R365" s="8"/>
    </row>
    <row r="366" ht="15.75" customHeight="1"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R366" s="8"/>
    </row>
    <row r="367" ht="15.75" customHeight="1"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R367" s="8"/>
    </row>
    <row r="368" ht="15.75" customHeight="1"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R368" s="8"/>
    </row>
    <row r="369" ht="15.75" customHeight="1"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R369" s="8"/>
    </row>
    <row r="370" ht="15.75" customHeight="1"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R370" s="8"/>
    </row>
    <row r="371" ht="15.75" customHeight="1"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R371" s="8"/>
    </row>
    <row r="372" ht="15.75" customHeight="1"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R372" s="8"/>
    </row>
    <row r="373" ht="15.75" customHeight="1"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R373" s="8"/>
    </row>
    <row r="374" ht="15.75" customHeight="1"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R374" s="8"/>
    </row>
    <row r="375" ht="15.75" customHeight="1"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R375" s="8"/>
    </row>
    <row r="376" ht="15.75" customHeight="1"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R376" s="8"/>
    </row>
    <row r="377" ht="15.75" customHeight="1"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R377" s="8"/>
    </row>
    <row r="378" ht="15.75" customHeight="1"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R378" s="8"/>
    </row>
    <row r="379" ht="15.75" customHeight="1"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R379" s="8"/>
    </row>
    <row r="380" ht="15.75" customHeight="1"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R380" s="8"/>
    </row>
    <row r="381" ht="15.75" customHeight="1"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R381" s="8"/>
    </row>
    <row r="382" ht="15.75" customHeight="1"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R382" s="8"/>
    </row>
    <row r="383" ht="15.75" customHeight="1"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R383" s="8"/>
    </row>
    <row r="384" ht="15.75" customHeight="1"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R384" s="8"/>
    </row>
    <row r="385" ht="15.75" customHeight="1"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R385" s="8"/>
    </row>
    <row r="386" ht="15.75" customHeight="1"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R386" s="8"/>
    </row>
    <row r="387" ht="15.75" customHeight="1"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R387" s="8"/>
    </row>
    <row r="388" ht="15.75" customHeight="1"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R388" s="8"/>
    </row>
    <row r="389" ht="15.75" customHeight="1"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R389" s="8"/>
    </row>
    <row r="390" ht="15.75" customHeight="1"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R390" s="8"/>
    </row>
    <row r="391" ht="15.75" customHeight="1"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R391" s="8"/>
    </row>
    <row r="392" ht="15.75" customHeight="1"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R392" s="8"/>
    </row>
    <row r="393" ht="15.75" customHeight="1"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R393" s="8"/>
    </row>
    <row r="394" ht="15.75" customHeight="1"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R394" s="8"/>
    </row>
    <row r="395" ht="15.75" customHeight="1"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R395" s="8"/>
    </row>
    <row r="396" ht="15.75" customHeight="1"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R396" s="8"/>
    </row>
    <row r="397" ht="15.75" customHeight="1"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R397" s="8"/>
    </row>
    <row r="398" ht="15.75" customHeight="1"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R398" s="8"/>
    </row>
    <row r="399" ht="15.75" customHeight="1"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R399" s="8"/>
    </row>
    <row r="400" ht="15.75" customHeight="1"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R400" s="8"/>
    </row>
    <row r="401" ht="15.75" customHeight="1"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R401" s="8"/>
    </row>
    <row r="402" ht="15.75" customHeight="1"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R402" s="8"/>
    </row>
    <row r="403" ht="15.75" customHeight="1"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R403" s="8"/>
    </row>
    <row r="404" ht="15.75" customHeight="1"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R404" s="8"/>
    </row>
    <row r="405" ht="15.75" customHeight="1"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R405" s="8"/>
    </row>
    <row r="406" ht="15.75" customHeight="1"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R406" s="8"/>
    </row>
    <row r="407" ht="15.75" customHeight="1"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R407" s="8"/>
    </row>
    <row r="408" ht="15.75" customHeight="1"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R408" s="8"/>
    </row>
    <row r="409" ht="15.75" customHeight="1"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R409" s="8"/>
    </row>
    <row r="410" ht="15.75" customHeight="1"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R410" s="8"/>
    </row>
    <row r="411" ht="15.75" customHeight="1"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R411" s="8"/>
    </row>
    <row r="412" ht="15.75" customHeight="1"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R412" s="8"/>
    </row>
    <row r="413" ht="15.75" customHeight="1"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R413" s="8"/>
    </row>
    <row r="414" ht="15.75" customHeight="1"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R414" s="8"/>
    </row>
    <row r="415" ht="15.75" customHeight="1"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R415" s="8"/>
    </row>
    <row r="416" ht="15.75" customHeight="1"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R416" s="8"/>
    </row>
    <row r="417" ht="15.75" customHeight="1"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R417" s="8"/>
    </row>
    <row r="418" ht="15.75" customHeight="1"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R418" s="8"/>
    </row>
    <row r="419" ht="15.75" customHeight="1"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R419" s="8"/>
    </row>
    <row r="420" ht="15.75" customHeight="1"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R420" s="8"/>
    </row>
    <row r="421" ht="15.75" customHeight="1"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R421" s="8"/>
    </row>
    <row r="422" ht="15.75" customHeight="1"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R422" s="8"/>
    </row>
    <row r="423" ht="15.75" customHeight="1"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R423" s="8"/>
    </row>
    <row r="424" ht="15.75" customHeight="1"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R424" s="8"/>
    </row>
    <row r="425" ht="15.75" customHeight="1"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R425" s="8"/>
    </row>
    <row r="426" ht="15.75" customHeight="1"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R426" s="8"/>
    </row>
    <row r="427" ht="15.75" customHeight="1"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R427" s="8"/>
    </row>
    <row r="428" ht="15.75" customHeight="1"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R428" s="8"/>
    </row>
    <row r="429" ht="15.75" customHeight="1"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R429" s="8"/>
    </row>
    <row r="430" ht="15.75" customHeight="1"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R430" s="8"/>
    </row>
    <row r="431" ht="15.75" customHeight="1"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R431" s="8"/>
    </row>
    <row r="432" ht="15.75" customHeight="1"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R432" s="8"/>
    </row>
    <row r="433" ht="15.75" customHeight="1"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R433" s="8"/>
    </row>
    <row r="434" ht="15.75" customHeight="1"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R434" s="8"/>
    </row>
    <row r="435" ht="15.75" customHeight="1"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R435" s="8"/>
    </row>
    <row r="436" ht="15.75" customHeight="1"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R436" s="8"/>
    </row>
    <row r="437" ht="15.75" customHeight="1"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R437" s="8"/>
    </row>
    <row r="438" ht="15.75" customHeight="1"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R438" s="8"/>
    </row>
    <row r="439" ht="15.75" customHeight="1"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R439" s="8"/>
    </row>
    <row r="440" ht="15.75" customHeight="1"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R440" s="8"/>
    </row>
    <row r="441" ht="15.75" customHeight="1"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R441" s="8"/>
    </row>
    <row r="442" ht="15.75" customHeight="1"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R442" s="8"/>
    </row>
    <row r="443" ht="15.75" customHeight="1"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R443" s="8"/>
    </row>
    <row r="444" ht="15.75" customHeight="1"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R444" s="8"/>
    </row>
    <row r="445" ht="15.75" customHeight="1"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R445" s="8"/>
    </row>
    <row r="446" ht="15.75" customHeight="1"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R446" s="8"/>
    </row>
    <row r="447" ht="15.75" customHeight="1"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R447" s="8"/>
    </row>
    <row r="448" ht="15.75" customHeight="1"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R448" s="8"/>
    </row>
    <row r="449" ht="15.75" customHeight="1"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R449" s="8"/>
    </row>
    <row r="450" ht="15.75" customHeight="1"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R450" s="8"/>
    </row>
    <row r="451" ht="15.75" customHeight="1"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R451" s="8"/>
    </row>
    <row r="452" ht="15.75" customHeight="1"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R452" s="8"/>
    </row>
    <row r="453" ht="15.75" customHeight="1"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R453" s="8"/>
    </row>
    <row r="454" ht="15.75" customHeight="1"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R454" s="8"/>
    </row>
    <row r="455" ht="15.75" customHeight="1"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R455" s="8"/>
    </row>
    <row r="456" ht="15.75" customHeight="1"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R456" s="8"/>
    </row>
    <row r="457" ht="15.75" customHeight="1"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R457" s="8"/>
    </row>
    <row r="458" ht="15.75" customHeight="1"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R458" s="8"/>
    </row>
    <row r="459" ht="15.75" customHeight="1"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R459" s="8"/>
    </row>
    <row r="460" ht="15.75" customHeight="1"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R460" s="8"/>
    </row>
    <row r="461" ht="15.75" customHeight="1"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R461" s="8"/>
    </row>
    <row r="462" ht="15.75" customHeight="1"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R462" s="8"/>
    </row>
    <row r="463" ht="15.75" customHeight="1"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R463" s="8"/>
    </row>
    <row r="464" ht="15.75" customHeight="1"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R464" s="8"/>
    </row>
    <row r="465" ht="15.75" customHeight="1"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R465" s="8"/>
    </row>
    <row r="466" ht="15.75" customHeight="1"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R466" s="8"/>
    </row>
    <row r="467" ht="15.75" customHeight="1"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R467" s="8"/>
    </row>
    <row r="468" ht="15.75" customHeight="1"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R468" s="8"/>
    </row>
    <row r="469" ht="15.75" customHeight="1"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R469" s="8"/>
    </row>
    <row r="470" ht="15.75" customHeight="1"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R470" s="8"/>
    </row>
    <row r="471" ht="15.75" customHeight="1"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R471" s="8"/>
    </row>
    <row r="472" ht="15.75" customHeight="1"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R472" s="8"/>
    </row>
    <row r="473" ht="15.75" customHeight="1"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R473" s="8"/>
    </row>
    <row r="474" ht="15.75" customHeight="1"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R474" s="8"/>
    </row>
    <row r="475" ht="15.75" customHeight="1"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R475" s="8"/>
    </row>
    <row r="476" ht="15.75" customHeight="1"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R476" s="8"/>
    </row>
    <row r="477" ht="15.75" customHeight="1"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R477" s="8"/>
    </row>
    <row r="478" ht="15.75" customHeight="1"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R478" s="8"/>
    </row>
    <row r="479" ht="15.75" customHeight="1"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R479" s="8"/>
    </row>
    <row r="480" ht="15.75" customHeight="1"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R480" s="8"/>
    </row>
    <row r="481" ht="15.75" customHeight="1"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R481" s="8"/>
    </row>
    <row r="482" ht="15.75" customHeight="1"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R482" s="8"/>
    </row>
    <row r="483" ht="15.75" customHeight="1"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R483" s="8"/>
    </row>
    <row r="484" ht="15.75" customHeight="1"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R484" s="8"/>
    </row>
    <row r="485" ht="15.75" customHeight="1"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R485" s="8"/>
    </row>
    <row r="486" ht="15.75" customHeight="1"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R486" s="8"/>
    </row>
    <row r="487" ht="15.75" customHeight="1"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R487" s="8"/>
    </row>
    <row r="488" ht="15.75" customHeight="1"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R488" s="8"/>
    </row>
    <row r="489" ht="15.75" customHeight="1"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R489" s="8"/>
    </row>
    <row r="490" ht="15.75" customHeight="1"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R490" s="8"/>
    </row>
    <row r="491" ht="15.75" customHeight="1"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R491" s="8"/>
    </row>
    <row r="492" ht="15.75" customHeight="1"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R492" s="8"/>
    </row>
    <row r="493" ht="15.75" customHeight="1"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R493" s="8"/>
    </row>
    <row r="494" ht="15.75" customHeight="1"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R494" s="8"/>
    </row>
    <row r="495" ht="15.75" customHeight="1"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R495" s="8"/>
    </row>
    <row r="496" ht="15.75" customHeight="1"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R496" s="8"/>
    </row>
    <row r="497" ht="15.75" customHeight="1"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R497" s="8"/>
    </row>
    <row r="498" ht="15.75" customHeight="1"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R498" s="8"/>
    </row>
    <row r="499" ht="15.75" customHeight="1"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R499" s="8"/>
    </row>
    <row r="500" ht="15.75" customHeight="1"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R500" s="8"/>
    </row>
    <row r="501" ht="15.75" customHeight="1"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R501" s="8"/>
    </row>
    <row r="502" ht="15.75" customHeight="1"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R502" s="8"/>
    </row>
    <row r="503" ht="15.75" customHeight="1"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R503" s="8"/>
    </row>
    <row r="504" ht="15.75" customHeight="1"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R504" s="8"/>
    </row>
    <row r="505" ht="15.75" customHeight="1"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R505" s="8"/>
    </row>
    <row r="506" ht="15.75" customHeight="1"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R506" s="8"/>
    </row>
    <row r="507" ht="15.75" customHeight="1"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R507" s="8"/>
    </row>
    <row r="508" ht="15.75" customHeight="1"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R508" s="8"/>
    </row>
    <row r="509" ht="15.75" customHeight="1"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R509" s="8"/>
    </row>
    <row r="510" ht="15.75" customHeight="1"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R510" s="8"/>
    </row>
    <row r="511" ht="15.75" customHeight="1"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R511" s="8"/>
    </row>
    <row r="512" ht="15.75" customHeight="1"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R512" s="8"/>
    </row>
    <row r="513" ht="15.75" customHeight="1"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R513" s="8"/>
    </row>
    <row r="514" ht="15.75" customHeight="1"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R514" s="8"/>
    </row>
    <row r="515" ht="15.75" customHeight="1"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R515" s="8"/>
    </row>
    <row r="516" ht="15.75" customHeight="1"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R516" s="8"/>
    </row>
    <row r="517" ht="15.75" customHeight="1"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R517" s="8"/>
    </row>
    <row r="518" ht="15.75" customHeight="1"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R518" s="8"/>
    </row>
    <row r="519" ht="15.75" customHeight="1"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R519" s="8"/>
    </row>
    <row r="520" ht="15.75" customHeight="1"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R520" s="8"/>
    </row>
    <row r="521" ht="15.75" customHeight="1"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R521" s="8"/>
    </row>
    <row r="522" ht="15.75" customHeight="1"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R522" s="8"/>
    </row>
    <row r="523" ht="15.75" customHeight="1"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R523" s="8"/>
    </row>
    <row r="524" ht="15.75" customHeight="1"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R524" s="8"/>
    </row>
    <row r="525" ht="15.75" customHeight="1"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R525" s="8"/>
    </row>
    <row r="526" ht="15.75" customHeight="1"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R526" s="8"/>
    </row>
    <row r="527" ht="15.75" customHeight="1"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R527" s="8"/>
    </row>
    <row r="528" ht="15.75" customHeight="1"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R528" s="8"/>
    </row>
    <row r="529" ht="15.75" customHeight="1"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R529" s="8"/>
    </row>
    <row r="530" ht="15.75" customHeight="1"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R530" s="8"/>
    </row>
    <row r="531" ht="15.75" customHeight="1"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R531" s="8"/>
    </row>
    <row r="532" ht="15.75" customHeight="1"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R532" s="8"/>
    </row>
    <row r="533" ht="15.75" customHeight="1"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R533" s="8"/>
    </row>
    <row r="534" ht="15.75" customHeight="1"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R534" s="8"/>
    </row>
    <row r="535" ht="15.75" customHeight="1"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R535" s="8"/>
    </row>
    <row r="536" ht="15.75" customHeight="1"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R536" s="8"/>
    </row>
    <row r="537" ht="15.75" customHeight="1"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R537" s="8"/>
    </row>
    <row r="538" ht="15.75" customHeight="1"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R538" s="8"/>
    </row>
    <row r="539" ht="15.75" customHeight="1"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R539" s="8"/>
    </row>
    <row r="540" ht="15.75" customHeight="1"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R540" s="8"/>
    </row>
    <row r="541" ht="15.75" customHeight="1"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R541" s="8"/>
    </row>
    <row r="542" ht="15.75" customHeight="1"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R542" s="8"/>
    </row>
    <row r="543" ht="15.75" customHeight="1"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R543" s="8"/>
    </row>
    <row r="544" ht="15.75" customHeight="1"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R544" s="8"/>
    </row>
    <row r="545" ht="15.75" customHeight="1"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R545" s="8"/>
    </row>
    <row r="546" ht="15.75" customHeight="1"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R546" s="8"/>
    </row>
    <row r="547" ht="15.75" customHeight="1"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R547" s="8"/>
    </row>
    <row r="548" ht="15.75" customHeight="1"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R548" s="8"/>
    </row>
    <row r="549" ht="15.75" customHeight="1"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R549" s="8"/>
    </row>
    <row r="550" ht="15.75" customHeight="1"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R550" s="8"/>
    </row>
    <row r="551" ht="15.75" customHeight="1"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R551" s="8"/>
    </row>
    <row r="552" ht="15.75" customHeight="1"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R552" s="8"/>
    </row>
    <row r="553" ht="15.75" customHeight="1"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R553" s="8"/>
    </row>
    <row r="554" ht="15.75" customHeight="1"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R554" s="8"/>
    </row>
    <row r="555" ht="15.75" customHeight="1"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R555" s="8"/>
    </row>
    <row r="556" ht="15.75" customHeight="1"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R556" s="8"/>
    </row>
    <row r="557" ht="15.75" customHeight="1"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R557" s="8"/>
    </row>
    <row r="558" ht="15.75" customHeight="1"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R558" s="8"/>
    </row>
    <row r="559" ht="15.75" customHeight="1"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R559" s="8"/>
    </row>
    <row r="560" ht="15.75" customHeight="1"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R560" s="8"/>
    </row>
    <row r="561" ht="15.75" customHeight="1"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R561" s="8"/>
    </row>
    <row r="562" ht="15.75" customHeight="1"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R562" s="8"/>
    </row>
    <row r="563" ht="15.75" customHeight="1"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R563" s="8"/>
    </row>
    <row r="564" ht="15.75" customHeight="1"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R564" s="8"/>
    </row>
    <row r="565" ht="15.75" customHeight="1"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R565" s="8"/>
    </row>
    <row r="566" ht="15.75" customHeight="1"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R566" s="8"/>
    </row>
    <row r="567" ht="15.75" customHeight="1"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R567" s="8"/>
    </row>
    <row r="568" ht="15.75" customHeight="1"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R568" s="8"/>
    </row>
    <row r="569" ht="15.75" customHeight="1"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R569" s="8"/>
    </row>
    <row r="570" ht="15.75" customHeight="1"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R570" s="8"/>
    </row>
    <row r="571" ht="15.75" customHeight="1"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R571" s="8"/>
    </row>
    <row r="572" ht="15.75" customHeight="1"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R572" s="8"/>
    </row>
    <row r="573" ht="15.75" customHeight="1"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R573" s="8"/>
    </row>
    <row r="574" ht="15.75" customHeight="1"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R574" s="8"/>
    </row>
    <row r="575" ht="15.75" customHeight="1"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R575" s="8"/>
    </row>
    <row r="576" ht="15.75" customHeight="1"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R576" s="8"/>
    </row>
    <row r="577" ht="15.75" customHeight="1"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R577" s="8"/>
    </row>
    <row r="578" ht="15.75" customHeight="1"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R578" s="8"/>
    </row>
    <row r="579" ht="15.75" customHeight="1"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R579" s="8"/>
    </row>
    <row r="580" ht="15.75" customHeight="1"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R580" s="8"/>
    </row>
    <row r="581" ht="15.75" customHeight="1"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R581" s="8"/>
    </row>
    <row r="582" ht="15.75" customHeight="1"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R582" s="8"/>
    </row>
    <row r="583" ht="15.75" customHeight="1"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R583" s="8"/>
    </row>
    <row r="584" ht="15.75" customHeight="1"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R584" s="8"/>
    </row>
    <row r="585" ht="15.75" customHeight="1"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R585" s="8"/>
    </row>
    <row r="586" ht="15.75" customHeight="1"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R586" s="8"/>
    </row>
    <row r="587" ht="15.75" customHeight="1"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R587" s="8"/>
    </row>
    <row r="588" ht="15.75" customHeight="1"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R588" s="8"/>
    </row>
    <row r="589" ht="15.75" customHeight="1"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R589" s="8"/>
    </row>
    <row r="590" ht="15.75" customHeight="1"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R590" s="8"/>
    </row>
    <row r="591" ht="15.75" customHeight="1"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R591" s="8"/>
    </row>
    <row r="592" ht="15.75" customHeight="1"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R592" s="8"/>
    </row>
    <row r="593" ht="15.75" customHeight="1"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R593" s="8"/>
    </row>
    <row r="594" ht="15.75" customHeight="1"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R594" s="8"/>
    </row>
    <row r="595" ht="15.75" customHeight="1"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R595" s="8"/>
    </row>
    <row r="596" ht="15.75" customHeight="1"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R596" s="8"/>
    </row>
    <row r="597" ht="15.75" customHeight="1"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R597" s="8"/>
    </row>
    <row r="598" ht="15.75" customHeight="1"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R598" s="8"/>
    </row>
    <row r="599" ht="15.75" customHeight="1"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R599" s="8"/>
    </row>
    <row r="600" ht="15.75" customHeight="1"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R600" s="8"/>
    </row>
    <row r="601" ht="15.75" customHeight="1"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R601" s="8"/>
    </row>
    <row r="602" ht="15.75" customHeight="1"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R602" s="8"/>
    </row>
    <row r="603" ht="15.75" customHeight="1"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R603" s="8"/>
    </row>
    <row r="604" ht="15.75" customHeight="1"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R604" s="8"/>
    </row>
    <row r="605" ht="15.75" customHeight="1"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R605" s="8"/>
    </row>
    <row r="606" ht="15.75" customHeight="1"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R606" s="8"/>
    </row>
    <row r="607" ht="15.75" customHeight="1"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R607" s="8"/>
    </row>
    <row r="608" ht="15.75" customHeight="1"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R608" s="8"/>
    </row>
    <row r="609" ht="15.75" customHeight="1"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R609" s="8"/>
    </row>
    <row r="610" ht="15.75" customHeight="1"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R610" s="8"/>
    </row>
    <row r="611" ht="15.75" customHeight="1"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R611" s="8"/>
    </row>
    <row r="612" ht="15.75" customHeight="1"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R612" s="8"/>
    </row>
    <row r="613" ht="15.75" customHeight="1"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R613" s="8"/>
    </row>
    <row r="614" ht="15.75" customHeight="1"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R614" s="8"/>
    </row>
    <row r="615" ht="15.75" customHeight="1"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R615" s="8"/>
    </row>
    <row r="616" ht="15.75" customHeight="1"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R616" s="8"/>
    </row>
    <row r="617" ht="15.75" customHeight="1"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R617" s="8"/>
    </row>
    <row r="618" ht="15.75" customHeight="1"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R618" s="8"/>
    </row>
    <row r="619" ht="15.75" customHeight="1"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R619" s="8"/>
    </row>
    <row r="620" ht="15.75" customHeight="1"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R620" s="8"/>
    </row>
    <row r="621" ht="15.75" customHeight="1"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R621" s="8"/>
    </row>
    <row r="622" ht="15.75" customHeight="1"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R622" s="8"/>
    </row>
    <row r="623" ht="15.75" customHeight="1"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R623" s="8"/>
    </row>
    <row r="624" ht="15.75" customHeight="1"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R624" s="8"/>
    </row>
    <row r="625" ht="15.75" customHeight="1"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R625" s="8"/>
    </row>
    <row r="626" ht="15.75" customHeight="1"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R626" s="8"/>
    </row>
    <row r="627" ht="15.75" customHeight="1"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R627" s="8"/>
    </row>
    <row r="628" ht="15.75" customHeight="1"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R628" s="8"/>
    </row>
    <row r="629" ht="15.75" customHeight="1"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R629" s="8"/>
    </row>
    <row r="630" ht="15.75" customHeight="1"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R630" s="8"/>
    </row>
    <row r="631" ht="15.75" customHeight="1"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R631" s="8"/>
    </row>
    <row r="632" ht="15.75" customHeight="1"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R632" s="8"/>
    </row>
    <row r="633" ht="15.75" customHeight="1"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R633" s="8"/>
    </row>
    <row r="634" ht="15.75" customHeight="1"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R634" s="8"/>
    </row>
    <row r="635" ht="15.75" customHeight="1"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R635" s="8"/>
    </row>
    <row r="636" ht="15.75" customHeight="1"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R636" s="8"/>
    </row>
    <row r="637" ht="15.75" customHeight="1"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R637" s="8"/>
    </row>
    <row r="638" ht="15.75" customHeight="1"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R638" s="8"/>
    </row>
    <row r="639" ht="15.75" customHeight="1"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R639" s="8"/>
    </row>
    <row r="640" ht="15.75" customHeight="1"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R640" s="8"/>
    </row>
    <row r="641" ht="15.75" customHeight="1"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R641" s="8"/>
    </row>
    <row r="642" ht="15.75" customHeight="1"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R642" s="8"/>
    </row>
    <row r="643" ht="15.75" customHeight="1"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R643" s="8"/>
    </row>
    <row r="644" ht="15.75" customHeight="1"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R644" s="8"/>
    </row>
    <row r="645" ht="15.75" customHeight="1"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R645" s="8"/>
    </row>
    <row r="646" ht="15.75" customHeight="1"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R646" s="8"/>
    </row>
    <row r="647" ht="15.75" customHeight="1"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R647" s="8"/>
    </row>
    <row r="648" ht="15.75" customHeight="1"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R648" s="8"/>
    </row>
    <row r="649" ht="15.75" customHeight="1"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R649" s="8"/>
    </row>
    <row r="650" ht="15.75" customHeight="1"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R650" s="8"/>
    </row>
    <row r="651" ht="15.75" customHeight="1"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R651" s="8"/>
    </row>
    <row r="652" ht="15.75" customHeight="1"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R652" s="8"/>
    </row>
    <row r="653" ht="15.75" customHeight="1"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R653" s="8"/>
    </row>
    <row r="654" ht="15.75" customHeight="1"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R654" s="8"/>
    </row>
    <row r="655" ht="15.75" customHeight="1"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R655" s="8"/>
    </row>
    <row r="656" ht="15.75" customHeight="1"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R656" s="8"/>
    </row>
    <row r="657" ht="15.75" customHeight="1"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R657" s="8"/>
    </row>
    <row r="658" ht="15.75" customHeight="1"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R658" s="8"/>
    </row>
    <row r="659" ht="15.75" customHeight="1"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R659" s="8"/>
    </row>
    <row r="660" ht="15.75" customHeight="1"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R660" s="8"/>
    </row>
    <row r="661" ht="15.75" customHeight="1"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R661" s="8"/>
    </row>
    <row r="662" ht="15.75" customHeight="1"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R662" s="8"/>
    </row>
    <row r="663" ht="15.75" customHeight="1"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R663" s="8"/>
    </row>
    <row r="664" ht="15.75" customHeight="1"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R664" s="8"/>
    </row>
    <row r="665" ht="15.75" customHeight="1"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R665" s="8"/>
    </row>
    <row r="666" ht="15.75" customHeight="1"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R666" s="8"/>
    </row>
    <row r="667" ht="15.75" customHeight="1"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R667" s="8"/>
    </row>
    <row r="668" ht="15.75" customHeight="1"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R668" s="8"/>
    </row>
    <row r="669" ht="15.75" customHeight="1"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R669" s="8"/>
    </row>
    <row r="670" ht="15.75" customHeight="1"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R670" s="8"/>
    </row>
    <row r="671" ht="15.75" customHeight="1"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R671" s="8"/>
    </row>
    <row r="672" ht="15.75" customHeight="1"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R672" s="8"/>
    </row>
    <row r="673" ht="15.75" customHeight="1"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R673" s="8"/>
    </row>
    <row r="674" ht="15.75" customHeight="1"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R674" s="8"/>
    </row>
    <row r="675" ht="15.75" customHeight="1"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R675" s="8"/>
    </row>
    <row r="676" ht="15.75" customHeight="1"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R676" s="8"/>
    </row>
    <row r="677" ht="15.75" customHeight="1"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R677" s="8"/>
    </row>
    <row r="678" ht="15.75" customHeight="1"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R678" s="8"/>
    </row>
    <row r="679" ht="15.75" customHeight="1"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R679" s="8"/>
    </row>
    <row r="680" ht="15.75" customHeight="1"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R680" s="8"/>
    </row>
    <row r="681" ht="15.75" customHeight="1"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R681" s="8"/>
    </row>
    <row r="682" ht="15.75" customHeight="1"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R682" s="8"/>
    </row>
    <row r="683" ht="15.75" customHeight="1"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R683" s="8"/>
    </row>
    <row r="684" ht="15.75" customHeight="1"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R684" s="8"/>
    </row>
    <row r="685" ht="15.75" customHeight="1"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R685" s="8"/>
    </row>
    <row r="686" ht="15.75" customHeight="1"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R686" s="8"/>
    </row>
    <row r="687" ht="15.75" customHeight="1"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R687" s="8"/>
    </row>
    <row r="688" ht="15.75" customHeight="1"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R688" s="8"/>
    </row>
    <row r="689" ht="15.75" customHeight="1"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R689" s="8"/>
    </row>
    <row r="690" ht="15.75" customHeight="1"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R690" s="8"/>
    </row>
    <row r="691" ht="15.75" customHeight="1"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R691" s="8"/>
    </row>
    <row r="692" ht="15.75" customHeight="1"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R692" s="8"/>
    </row>
    <row r="693" ht="15.75" customHeight="1"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R693" s="8"/>
    </row>
    <row r="694" ht="15.75" customHeight="1"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R694" s="8"/>
    </row>
    <row r="695" ht="15.75" customHeight="1"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R695" s="8"/>
    </row>
    <row r="696" ht="15.75" customHeight="1"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R696" s="8"/>
    </row>
    <row r="697" ht="15.75" customHeight="1"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R697" s="8"/>
    </row>
    <row r="698" ht="15.75" customHeight="1"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R698" s="8"/>
    </row>
    <row r="699" ht="15.75" customHeight="1"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R699" s="8"/>
    </row>
    <row r="700" ht="15.75" customHeight="1"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R700" s="8"/>
    </row>
    <row r="701" ht="15.75" customHeight="1"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R701" s="8"/>
    </row>
    <row r="702" ht="15.75" customHeight="1"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R702" s="8"/>
    </row>
    <row r="703" ht="15.75" customHeight="1"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R703" s="8"/>
    </row>
    <row r="704" ht="15.75" customHeight="1"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R704" s="8"/>
    </row>
    <row r="705" ht="15.75" customHeight="1"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R705" s="8"/>
    </row>
    <row r="706" ht="15.75" customHeight="1"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R706" s="8"/>
    </row>
    <row r="707" ht="15.75" customHeight="1"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R707" s="8"/>
    </row>
    <row r="708" ht="15.75" customHeight="1"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R708" s="8"/>
    </row>
    <row r="709" ht="15.75" customHeight="1"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R709" s="8"/>
    </row>
    <row r="710" ht="15.75" customHeight="1"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R710" s="8"/>
    </row>
    <row r="711" ht="15.75" customHeight="1"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R711" s="8"/>
    </row>
    <row r="712" ht="15.75" customHeight="1"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R712" s="8"/>
    </row>
    <row r="713" ht="15.75" customHeight="1"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R713" s="8"/>
    </row>
    <row r="714" ht="15.75" customHeight="1"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R714" s="8"/>
    </row>
    <row r="715" ht="15.75" customHeight="1"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R715" s="8"/>
    </row>
    <row r="716" ht="15.75" customHeight="1"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R716" s="8"/>
    </row>
    <row r="717" ht="15.75" customHeight="1"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R717" s="8"/>
    </row>
    <row r="718" ht="15.75" customHeight="1"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R718" s="8"/>
    </row>
    <row r="719" ht="15.75" customHeight="1"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R719" s="8"/>
    </row>
    <row r="720" ht="15.75" customHeight="1"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R720" s="8"/>
    </row>
    <row r="721" ht="15.75" customHeight="1"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R721" s="8"/>
    </row>
    <row r="722" ht="15.75" customHeight="1"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R722" s="8"/>
    </row>
    <row r="723" ht="15.75" customHeight="1"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R723" s="8"/>
    </row>
    <row r="724" ht="15.75" customHeight="1"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R724" s="8"/>
    </row>
    <row r="725" ht="15.75" customHeight="1"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R725" s="8"/>
    </row>
    <row r="726" ht="15.75" customHeight="1"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R726" s="8"/>
    </row>
    <row r="727" ht="15.75" customHeight="1"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R727" s="8"/>
    </row>
    <row r="728" ht="15.75" customHeight="1"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R728" s="8"/>
    </row>
    <row r="729" ht="15.75" customHeight="1"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R729" s="8"/>
    </row>
    <row r="730" ht="15.75" customHeight="1"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R730" s="8"/>
    </row>
    <row r="731" ht="15.75" customHeight="1"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R731" s="8"/>
    </row>
    <row r="732" ht="15.75" customHeight="1"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R732" s="8"/>
    </row>
    <row r="733" ht="15.75" customHeight="1"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R733" s="8"/>
    </row>
    <row r="734" ht="15.75" customHeight="1"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R734" s="8"/>
    </row>
    <row r="735" ht="15.75" customHeight="1"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R735" s="8"/>
    </row>
    <row r="736" ht="15.75" customHeight="1"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R736" s="8"/>
    </row>
    <row r="737" ht="15.75" customHeight="1"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R737" s="8"/>
    </row>
    <row r="738" ht="15.75" customHeight="1"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R738" s="8"/>
    </row>
    <row r="739" ht="15.75" customHeight="1"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R739" s="8"/>
    </row>
    <row r="740" ht="15.75" customHeight="1"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R740" s="8"/>
    </row>
    <row r="741" ht="15.75" customHeight="1"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R741" s="8"/>
    </row>
    <row r="742" ht="15.75" customHeight="1"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R742" s="8"/>
    </row>
    <row r="743" ht="15.75" customHeight="1"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R743" s="8"/>
    </row>
    <row r="744" ht="15.75" customHeight="1"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R744" s="8"/>
    </row>
    <row r="745" ht="15.75" customHeight="1"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R745" s="8"/>
    </row>
    <row r="746" ht="15.75" customHeight="1"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R746" s="8"/>
    </row>
    <row r="747" ht="15.75" customHeight="1"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R747" s="8"/>
    </row>
    <row r="748" ht="15.75" customHeight="1"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R748" s="8"/>
    </row>
    <row r="749" ht="15.75" customHeight="1"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R749" s="8"/>
    </row>
    <row r="750" ht="15.75" customHeight="1"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R750" s="8"/>
    </row>
    <row r="751" ht="15.75" customHeight="1"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R751" s="8"/>
    </row>
    <row r="752" ht="15.75" customHeight="1"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R752" s="8"/>
    </row>
    <row r="753" ht="15.75" customHeight="1"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R753" s="8"/>
    </row>
    <row r="754" ht="15.75" customHeight="1"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R754" s="8"/>
    </row>
    <row r="755" ht="15.75" customHeight="1"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R755" s="8"/>
    </row>
    <row r="756" ht="15.75" customHeight="1"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R756" s="8"/>
    </row>
    <row r="757" ht="15.75" customHeight="1"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R757" s="8"/>
    </row>
    <row r="758" ht="15.75" customHeight="1"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R758" s="8"/>
    </row>
    <row r="759" ht="15.75" customHeight="1"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R759" s="8"/>
    </row>
    <row r="760" ht="15.75" customHeight="1"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R760" s="8"/>
    </row>
    <row r="761" ht="15.75" customHeight="1"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R761" s="8"/>
    </row>
    <row r="762" ht="15.75" customHeight="1"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R762" s="8"/>
    </row>
    <row r="763" ht="15.75" customHeight="1"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R763" s="8"/>
    </row>
    <row r="764" ht="15.75" customHeight="1"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R764" s="8"/>
    </row>
    <row r="765" ht="15.75" customHeight="1"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R765" s="8"/>
    </row>
    <row r="766" ht="15.75" customHeight="1"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R766" s="8"/>
    </row>
    <row r="767" ht="15.75" customHeight="1"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R767" s="8"/>
    </row>
    <row r="768" ht="15.75" customHeight="1"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R768" s="8"/>
    </row>
    <row r="769" ht="15.75" customHeight="1"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R769" s="8"/>
    </row>
    <row r="770" ht="15.75" customHeight="1"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R770" s="8"/>
    </row>
    <row r="771" ht="15.75" customHeight="1"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R771" s="8"/>
    </row>
    <row r="772" ht="15.75" customHeight="1"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R772" s="8"/>
    </row>
    <row r="773" ht="15.75" customHeight="1"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R773" s="8"/>
    </row>
    <row r="774" ht="15.75" customHeight="1"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R774" s="8"/>
    </row>
    <row r="775" ht="15.75" customHeight="1"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R775" s="8"/>
    </row>
    <row r="776" ht="15.75" customHeight="1"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R776" s="8"/>
    </row>
    <row r="777" ht="15.75" customHeight="1"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R777" s="8"/>
    </row>
    <row r="778" ht="15.75" customHeight="1"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R778" s="8"/>
    </row>
    <row r="779" ht="15.75" customHeight="1"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R779" s="8"/>
    </row>
    <row r="780" ht="15.75" customHeight="1"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R780" s="8"/>
    </row>
    <row r="781" ht="15.75" customHeight="1"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R781" s="8"/>
    </row>
    <row r="782" ht="15.75" customHeight="1"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R782" s="8"/>
    </row>
    <row r="783" ht="15.75" customHeight="1"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R783" s="8"/>
    </row>
    <row r="784" ht="15.75" customHeight="1"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R784" s="8"/>
    </row>
    <row r="785" ht="15.75" customHeight="1"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R785" s="8"/>
    </row>
    <row r="786" ht="15.75" customHeight="1"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R786" s="8"/>
    </row>
    <row r="787" ht="15.75" customHeight="1"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R787" s="8"/>
    </row>
    <row r="788" ht="15.75" customHeight="1"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R788" s="8"/>
    </row>
    <row r="789" ht="15.75" customHeight="1"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R789" s="8"/>
    </row>
    <row r="790" ht="15.75" customHeight="1"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R790" s="8"/>
    </row>
    <row r="791" ht="15.75" customHeight="1"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R791" s="8"/>
    </row>
    <row r="792" ht="15.75" customHeight="1"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R792" s="8"/>
    </row>
    <row r="793" ht="15.75" customHeight="1"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R793" s="8"/>
    </row>
    <row r="794" ht="15.75" customHeight="1"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R794" s="8"/>
    </row>
    <row r="795" ht="15.75" customHeight="1"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R795" s="8"/>
    </row>
    <row r="796" ht="15.75" customHeight="1"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R796" s="8"/>
    </row>
    <row r="797" ht="15.75" customHeight="1"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R797" s="8"/>
    </row>
    <row r="798" ht="15.75" customHeight="1"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R798" s="8"/>
    </row>
    <row r="799" ht="15.75" customHeight="1"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R799" s="8"/>
    </row>
    <row r="800" ht="15.75" customHeight="1"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R800" s="8"/>
    </row>
    <row r="801" ht="15.75" customHeight="1"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R801" s="8"/>
    </row>
    <row r="802" ht="15.75" customHeight="1"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R802" s="8"/>
    </row>
    <row r="803" ht="15.75" customHeight="1"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R803" s="8"/>
    </row>
    <row r="804" ht="15.75" customHeight="1"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R804" s="8"/>
    </row>
    <row r="805" ht="15.75" customHeight="1"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R805" s="8"/>
    </row>
    <row r="806" ht="15.75" customHeight="1"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R806" s="8"/>
    </row>
    <row r="807" ht="15.75" customHeight="1"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R807" s="8"/>
    </row>
    <row r="808" ht="15.75" customHeight="1"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R808" s="8"/>
    </row>
    <row r="809" ht="15.75" customHeight="1"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R809" s="8"/>
    </row>
    <row r="810" ht="15.75" customHeight="1"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R810" s="8"/>
    </row>
    <row r="811" ht="15.75" customHeight="1"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R811" s="8"/>
    </row>
    <row r="812" ht="15.75" customHeight="1"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R812" s="8"/>
    </row>
    <row r="813" ht="15.75" customHeight="1"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R813" s="8"/>
    </row>
    <row r="814" ht="15.75" customHeight="1"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R814" s="8"/>
    </row>
    <row r="815" ht="15.75" customHeight="1"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R815" s="8"/>
    </row>
    <row r="816" ht="15.75" customHeight="1"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R816" s="8"/>
    </row>
    <row r="817" ht="15.75" customHeight="1"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R817" s="8"/>
    </row>
    <row r="818" ht="15.75" customHeight="1"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R818" s="8"/>
    </row>
    <row r="819" ht="15.75" customHeight="1"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R819" s="8"/>
    </row>
    <row r="820" ht="15.75" customHeight="1"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R820" s="8"/>
    </row>
    <row r="821" ht="15.75" customHeight="1"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R821" s="8"/>
    </row>
    <row r="822" ht="15.75" customHeight="1"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R822" s="8"/>
    </row>
    <row r="823" ht="15.75" customHeight="1"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R823" s="8"/>
    </row>
    <row r="824" ht="15.75" customHeight="1"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R824" s="8"/>
    </row>
    <row r="825" ht="15.75" customHeight="1"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R825" s="8"/>
    </row>
    <row r="826" ht="15.75" customHeight="1"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R826" s="8"/>
    </row>
    <row r="827" ht="15.75" customHeight="1"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R827" s="8"/>
    </row>
    <row r="828" ht="15.75" customHeight="1"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R828" s="8"/>
    </row>
    <row r="829" ht="15.75" customHeight="1"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R829" s="8"/>
    </row>
    <row r="830" ht="15.75" customHeight="1"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R830" s="8"/>
    </row>
    <row r="831" ht="15.75" customHeight="1"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R831" s="8"/>
    </row>
    <row r="832" ht="15.75" customHeight="1"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R832" s="8"/>
    </row>
    <row r="833" ht="15.75" customHeight="1"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R833" s="8"/>
    </row>
    <row r="834" ht="15.75" customHeight="1"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R834" s="8"/>
    </row>
    <row r="835" ht="15.75" customHeight="1"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R835" s="8"/>
    </row>
    <row r="836" ht="15.75" customHeight="1"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R836" s="8"/>
    </row>
    <row r="837" ht="15.75" customHeight="1"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R837" s="8"/>
    </row>
    <row r="838" ht="15.75" customHeight="1"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R838" s="8"/>
    </row>
    <row r="839" ht="15.75" customHeight="1"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R839" s="8"/>
    </row>
    <row r="840" ht="15.75" customHeight="1"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R840" s="8"/>
    </row>
    <row r="841" ht="15.75" customHeight="1"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R841" s="8"/>
    </row>
    <row r="842" ht="15.75" customHeight="1"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R842" s="8"/>
    </row>
    <row r="843" ht="15.75" customHeight="1"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R843" s="8"/>
    </row>
    <row r="844" ht="15.75" customHeight="1"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R844" s="8"/>
    </row>
    <row r="845" ht="15.75" customHeight="1"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R845" s="8"/>
    </row>
    <row r="846" ht="15.75" customHeight="1"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R846" s="8"/>
    </row>
    <row r="847" ht="15.75" customHeight="1"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R847" s="8"/>
    </row>
    <row r="848" ht="15.75" customHeight="1"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R848" s="8"/>
    </row>
    <row r="849" ht="15.75" customHeight="1"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R849" s="8"/>
    </row>
    <row r="850" ht="15.75" customHeight="1"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R850" s="8"/>
    </row>
    <row r="851" ht="15.75" customHeight="1"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R851" s="8"/>
    </row>
    <row r="852" ht="15.75" customHeight="1"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R852" s="8"/>
    </row>
    <row r="853" ht="15.75" customHeight="1"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R853" s="8"/>
    </row>
    <row r="854" ht="15.75" customHeight="1"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R854" s="8"/>
    </row>
    <row r="855" ht="15.75" customHeight="1"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R855" s="8"/>
    </row>
    <row r="856" ht="15.75" customHeight="1"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R856" s="8"/>
    </row>
    <row r="857" ht="15.75" customHeight="1"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R857" s="8"/>
    </row>
    <row r="858" ht="15.75" customHeight="1"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R858" s="8"/>
    </row>
    <row r="859" ht="15.75" customHeight="1"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R859" s="8"/>
    </row>
    <row r="860" ht="15.75" customHeight="1"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R860" s="8"/>
    </row>
    <row r="861" ht="15.75" customHeight="1"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R861" s="8"/>
    </row>
    <row r="862" ht="15.75" customHeight="1"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R862" s="8"/>
    </row>
    <row r="863" ht="15.75" customHeight="1"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R863" s="8"/>
    </row>
    <row r="864" ht="15.75" customHeight="1"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R864" s="8"/>
    </row>
    <row r="865" ht="15.75" customHeight="1"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R865" s="8"/>
    </row>
    <row r="866" ht="15.75" customHeight="1"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R866" s="8"/>
    </row>
    <row r="867" ht="15.75" customHeight="1"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R867" s="8"/>
    </row>
    <row r="868" ht="15.75" customHeight="1"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R868" s="8"/>
    </row>
    <row r="869" ht="15.75" customHeight="1"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R869" s="8"/>
    </row>
    <row r="870" ht="15.75" customHeight="1"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R870" s="8"/>
    </row>
    <row r="871" ht="15.75" customHeight="1"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R871" s="8"/>
    </row>
    <row r="872" ht="15.75" customHeight="1"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R872" s="8"/>
    </row>
    <row r="873" ht="15.75" customHeight="1"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R873" s="8"/>
    </row>
    <row r="874" ht="15.75" customHeight="1"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R874" s="8"/>
    </row>
    <row r="875" ht="15.75" customHeight="1"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R875" s="8"/>
    </row>
    <row r="876" ht="15.75" customHeight="1"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R876" s="8"/>
    </row>
    <row r="877" ht="15.75" customHeight="1"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R877" s="8"/>
    </row>
    <row r="878" ht="15.75" customHeight="1"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R878" s="8"/>
    </row>
    <row r="879" ht="15.75" customHeight="1"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R879" s="8"/>
    </row>
    <row r="880" ht="15.75" customHeight="1"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R880" s="8"/>
    </row>
    <row r="881" ht="15.75" customHeight="1"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R881" s="8"/>
    </row>
    <row r="882" ht="15.75" customHeight="1"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R882" s="8"/>
    </row>
    <row r="883" ht="15.75" customHeight="1"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R883" s="8"/>
    </row>
    <row r="884" ht="15.75" customHeight="1"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R884" s="8"/>
    </row>
    <row r="885" ht="15.75" customHeight="1"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R885" s="8"/>
    </row>
    <row r="886" ht="15.75" customHeight="1"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R886" s="8"/>
    </row>
    <row r="887" ht="15.75" customHeight="1"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R887" s="8"/>
    </row>
    <row r="888" ht="15.75" customHeight="1"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R888" s="8"/>
    </row>
    <row r="889" ht="15.75" customHeight="1"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R889" s="8"/>
    </row>
    <row r="890" ht="15.75" customHeight="1"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R890" s="8"/>
    </row>
    <row r="891" ht="15.75" customHeight="1"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R891" s="8"/>
    </row>
    <row r="892" ht="15.75" customHeight="1"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R892" s="8"/>
    </row>
    <row r="893" ht="15.75" customHeight="1"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R893" s="8"/>
    </row>
    <row r="894" ht="15.75" customHeight="1"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R894" s="8"/>
    </row>
    <row r="895" ht="15.75" customHeight="1"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R895" s="8"/>
    </row>
    <row r="896" ht="15.75" customHeight="1"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R896" s="8"/>
    </row>
    <row r="897" ht="15.75" customHeight="1"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R897" s="8"/>
    </row>
    <row r="898" ht="15.75" customHeight="1"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R898" s="8"/>
    </row>
    <row r="899" ht="15.75" customHeight="1"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R899" s="8"/>
    </row>
    <row r="900" ht="15.75" customHeight="1"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R900" s="8"/>
    </row>
    <row r="901" ht="15.75" customHeight="1"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R901" s="8"/>
    </row>
    <row r="902" ht="15.75" customHeight="1"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R902" s="8"/>
    </row>
    <row r="903" ht="15.75" customHeight="1"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R903" s="8"/>
    </row>
    <row r="904" ht="15.75" customHeight="1"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R904" s="8"/>
    </row>
    <row r="905" ht="15.75" customHeight="1"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R905" s="8"/>
    </row>
    <row r="906" ht="15.75" customHeight="1"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R906" s="8"/>
    </row>
    <row r="907" ht="15.75" customHeight="1"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R907" s="8"/>
    </row>
    <row r="908" ht="15.75" customHeight="1"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R908" s="8"/>
    </row>
    <row r="909" ht="15.75" customHeight="1"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R909" s="8"/>
    </row>
    <row r="910" ht="15.75" customHeight="1"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R910" s="8"/>
    </row>
    <row r="911" ht="15.75" customHeight="1"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R911" s="8"/>
    </row>
    <row r="912" ht="15.75" customHeight="1"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R912" s="8"/>
    </row>
    <row r="913" ht="15.75" customHeight="1"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R913" s="8"/>
    </row>
    <row r="914" ht="15.75" customHeight="1"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R914" s="8"/>
    </row>
    <row r="915" ht="15.75" customHeight="1"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R915" s="8"/>
    </row>
    <row r="916" ht="15.75" customHeight="1"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R916" s="8"/>
    </row>
    <row r="917" ht="15.75" customHeight="1"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R917" s="8"/>
    </row>
    <row r="918" ht="15.75" customHeight="1"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R918" s="8"/>
    </row>
    <row r="919" ht="15.75" customHeight="1"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R919" s="8"/>
    </row>
    <row r="920" ht="15.75" customHeight="1"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R920" s="8"/>
    </row>
    <row r="921" ht="15.75" customHeight="1"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R921" s="8"/>
    </row>
    <row r="922" ht="15.75" customHeight="1"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R922" s="8"/>
    </row>
    <row r="923" ht="15.75" customHeight="1"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R923" s="8"/>
    </row>
    <row r="924" ht="15.75" customHeight="1"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R924" s="8"/>
    </row>
    <row r="925" ht="15.75" customHeight="1"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R925" s="8"/>
    </row>
    <row r="926" ht="15.75" customHeight="1"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R926" s="8"/>
    </row>
    <row r="927" ht="15.75" customHeight="1"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R927" s="8"/>
    </row>
    <row r="928" ht="15.75" customHeight="1"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R928" s="8"/>
    </row>
    <row r="929" ht="15.75" customHeight="1"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R929" s="8"/>
    </row>
    <row r="930" ht="15.75" customHeight="1"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R930" s="8"/>
    </row>
    <row r="931" ht="15.75" customHeight="1"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R931" s="8"/>
    </row>
    <row r="932" ht="15.75" customHeight="1"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R932" s="8"/>
    </row>
    <row r="933" ht="15.75" customHeight="1"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R933" s="8"/>
    </row>
    <row r="934" ht="15.75" customHeight="1"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R934" s="8"/>
    </row>
    <row r="935" ht="15.75" customHeight="1"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R935" s="8"/>
    </row>
    <row r="936" ht="15.75" customHeight="1"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R936" s="8"/>
    </row>
    <row r="937" ht="15.75" customHeight="1"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R937" s="8"/>
    </row>
    <row r="938" ht="15.75" customHeight="1"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R938" s="8"/>
    </row>
    <row r="939" ht="15.75" customHeight="1"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R939" s="8"/>
    </row>
    <row r="940" ht="15.75" customHeight="1"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R940" s="8"/>
    </row>
    <row r="941" ht="15.75" customHeight="1"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R941" s="8"/>
    </row>
    <row r="942" ht="15.75" customHeight="1"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R942" s="8"/>
    </row>
    <row r="943" ht="15.75" customHeight="1"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R943" s="8"/>
    </row>
    <row r="944" ht="15.75" customHeight="1"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R944" s="8"/>
    </row>
    <row r="945" ht="15.75" customHeight="1"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R945" s="8"/>
    </row>
    <row r="946" ht="15.75" customHeight="1"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R946" s="8"/>
    </row>
    <row r="947" ht="15.75" customHeight="1"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R947" s="8"/>
    </row>
    <row r="948" ht="15.75" customHeight="1"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R948" s="8"/>
    </row>
    <row r="949" ht="15.75" customHeight="1"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R949" s="8"/>
    </row>
    <row r="950" ht="15.75" customHeight="1"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R950" s="8"/>
    </row>
    <row r="951" ht="15.75" customHeight="1"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R951" s="8"/>
    </row>
    <row r="952" ht="15.75" customHeight="1"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R952" s="8"/>
    </row>
    <row r="953" ht="15.75" customHeight="1"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R953" s="8"/>
    </row>
    <row r="954" ht="15.75" customHeight="1"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R954" s="8"/>
    </row>
    <row r="955" ht="15.75" customHeight="1"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R955" s="8"/>
    </row>
    <row r="956" ht="15.75" customHeight="1"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R956" s="8"/>
    </row>
    <row r="957" ht="15.75" customHeight="1"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R957" s="8"/>
    </row>
    <row r="958" ht="15.75" customHeight="1"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R958" s="8"/>
    </row>
    <row r="959" ht="15.75" customHeight="1"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R959" s="8"/>
    </row>
    <row r="960" ht="15.75" customHeight="1"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R960" s="8"/>
    </row>
    <row r="961" ht="15.75" customHeight="1"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R961" s="8"/>
    </row>
    <row r="962" ht="15.75" customHeight="1"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R962" s="8"/>
    </row>
    <row r="963" ht="15.75" customHeight="1"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R963" s="8"/>
    </row>
    <row r="964" ht="15.75" customHeight="1"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R964" s="8"/>
    </row>
    <row r="965" ht="15.75" customHeight="1"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R965" s="8"/>
    </row>
    <row r="966" ht="15.75" customHeight="1"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R966" s="8"/>
    </row>
    <row r="967" ht="15.75" customHeight="1"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R967" s="8"/>
    </row>
    <row r="968" ht="15.75" customHeight="1"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R968" s="8"/>
    </row>
    <row r="969" ht="15.75" customHeight="1"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R969" s="8"/>
    </row>
    <row r="970" ht="15.75" customHeight="1"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R970" s="8"/>
    </row>
    <row r="971" ht="15.75" customHeight="1"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R971" s="8"/>
    </row>
    <row r="972" ht="15.75" customHeight="1"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R972" s="8"/>
    </row>
    <row r="973" ht="15.75" customHeight="1"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R973" s="8"/>
    </row>
    <row r="974" ht="15.75" customHeight="1"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R974" s="8"/>
    </row>
    <row r="975" ht="15.75" customHeight="1"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R975" s="8"/>
    </row>
    <row r="976" ht="15.75" customHeight="1"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R976" s="8"/>
    </row>
    <row r="977" ht="15.75" customHeight="1"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R977" s="8"/>
    </row>
    <row r="978" ht="15.75" customHeight="1"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R978" s="8"/>
    </row>
    <row r="979" ht="15.75" customHeight="1"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R979" s="8"/>
    </row>
    <row r="980" ht="15.75" customHeight="1"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R980" s="8"/>
    </row>
    <row r="981" ht="15.75" customHeight="1"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R981" s="8"/>
    </row>
    <row r="982" ht="15.75" customHeight="1"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R982" s="8"/>
    </row>
    <row r="983" ht="15.75" customHeight="1"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R983" s="8"/>
    </row>
    <row r="984" ht="15.75" customHeight="1"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R984" s="8"/>
    </row>
    <row r="985" ht="15.75" customHeight="1"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R985" s="8"/>
    </row>
    <row r="986" ht="15.75" customHeight="1"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R986" s="8"/>
    </row>
    <row r="987" ht="15.75" customHeight="1"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R987" s="8"/>
    </row>
    <row r="988" ht="15.75" customHeight="1"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R988" s="8"/>
    </row>
    <row r="989" ht="15.75" customHeight="1"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R989" s="8"/>
    </row>
    <row r="990" ht="15.75" customHeight="1"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R990" s="8"/>
    </row>
    <row r="991" ht="15.75" customHeight="1"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R991" s="8"/>
    </row>
    <row r="992" ht="15.75" customHeight="1"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R992" s="8"/>
    </row>
    <row r="993" ht="15.75" customHeight="1"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R993" s="8"/>
    </row>
    <row r="994" ht="15.75" customHeight="1"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R994" s="8"/>
    </row>
    <row r="995" ht="15.75" customHeight="1"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R995" s="8"/>
    </row>
    <row r="996" ht="15.75" customHeight="1"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R996" s="8"/>
    </row>
    <row r="997" ht="15.75" customHeight="1"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R997" s="8"/>
    </row>
    <row r="998" ht="15.75" customHeight="1"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R998" s="8"/>
    </row>
    <row r="999" ht="15.75" customHeight="1"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R999" s="8"/>
    </row>
    <row r="1000" ht="15.75" customHeight="1"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R1000" s="8"/>
    </row>
  </sheetData>
  <mergeCells count="26">
    <mergeCell ref="AT11:AX12"/>
    <mergeCell ref="AZ11:BD12"/>
    <mergeCell ref="BF11:BJ12"/>
    <mergeCell ref="BL11:BP12"/>
    <mergeCell ref="I12:K12"/>
    <mergeCell ref="L12:N12"/>
    <mergeCell ref="D77:E77"/>
    <mergeCell ref="O12:Q12"/>
    <mergeCell ref="R12:R14"/>
    <mergeCell ref="S12:V12"/>
    <mergeCell ref="W12:Z12"/>
    <mergeCell ref="AA12:AD12"/>
    <mergeCell ref="AE12:AH12"/>
    <mergeCell ref="AI12:AL12"/>
    <mergeCell ref="AM12:AP12"/>
    <mergeCell ref="AQ76:AY76"/>
    <mergeCell ref="AQ77:AY77"/>
    <mergeCell ref="AQ78:AY78"/>
    <mergeCell ref="I1:O1"/>
    <mergeCell ref="AC1:AO1"/>
    <mergeCell ref="A11:A15"/>
    <mergeCell ref="B11:B15"/>
    <mergeCell ref="I11:R11"/>
    <mergeCell ref="S11:AQ11"/>
    <mergeCell ref="AR11:AR14"/>
    <mergeCell ref="AQ12:AQ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7.57"/>
    <col customWidth="1" min="7" max="7" width="19.71"/>
  </cols>
  <sheetData>
    <row r="2">
      <c r="A2" s="120" t="s">
        <v>144</v>
      </c>
      <c r="B2" s="4"/>
      <c r="C2" s="4"/>
      <c r="D2" s="4"/>
      <c r="E2" s="4"/>
      <c r="F2" s="4"/>
      <c r="G2" s="5"/>
    </row>
    <row r="3">
      <c r="A3" s="121" t="s">
        <v>35</v>
      </c>
      <c r="B3" s="121" t="s">
        <v>36</v>
      </c>
      <c r="C3" s="122" t="s">
        <v>44</v>
      </c>
      <c r="D3" s="29"/>
      <c r="E3" s="29"/>
      <c r="F3" s="30"/>
      <c r="G3" s="123" t="s">
        <v>145</v>
      </c>
    </row>
    <row r="4">
      <c r="A4" s="32"/>
      <c r="B4" s="32"/>
      <c r="C4" s="35"/>
      <c r="D4" s="36"/>
      <c r="E4" s="36"/>
      <c r="F4" s="37"/>
      <c r="G4" s="45"/>
    </row>
    <row r="5">
      <c r="A5" s="32"/>
      <c r="B5" s="32"/>
      <c r="C5" s="124" t="s">
        <v>57</v>
      </c>
      <c r="D5" s="124" t="s">
        <v>58</v>
      </c>
      <c r="E5" s="124" t="s">
        <v>59</v>
      </c>
      <c r="F5" s="124" t="s">
        <v>34</v>
      </c>
      <c r="G5" s="125" t="s">
        <v>13</v>
      </c>
    </row>
    <row r="6">
      <c r="A6" s="45"/>
      <c r="B6" s="45"/>
      <c r="C6" s="125" t="s">
        <v>11</v>
      </c>
      <c r="D6" s="125" t="s">
        <v>11</v>
      </c>
      <c r="E6" s="125" t="s">
        <v>11</v>
      </c>
      <c r="F6" s="125" t="s">
        <v>11</v>
      </c>
      <c r="G6" s="126"/>
    </row>
    <row r="7">
      <c r="A7" s="127" t="s">
        <v>61</v>
      </c>
      <c r="B7" s="127" t="s">
        <v>62</v>
      </c>
      <c r="C7" s="128">
        <v>0.0</v>
      </c>
      <c r="D7" s="128">
        <v>0.11999760004799903</v>
      </c>
      <c r="E7" s="128">
        <v>0.7257877216071843</v>
      </c>
      <c r="F7" s="128">
        <v>0.3037909310812299</v>
      </c>
      <c r="G7" s="129">
        <v>3.0</v>
      </c>
    </row>
    <row r="8">
      <c r="A8" s="127" t="s">
        <v>64</v>
      </c>
      <c r="B8" s="127" t="s">
        <v>65</v>
      </c>
      <c r="C8" s="128">
        <v>0.0</v>
      </c>
      <c r="D8" s="128">
        <v>0.0</v>
      </c>
      <c r="E8" s="128">
        <v>0.0</v>
      </c>
      <c r="F8" s="128">
        <v>0.0</v>
      </c>
      <c r="G8" s="129">
        <v>0.0</v>
      </c>
    </row>
    <row r="9">
      <c r="A9" s="127" t="s">
        <v>66</v>
      </c>
      <c r="B9" s="127" t="s">
        <v>67</v>
      </c>
      <c r="C9" s="128">
        <v>0.6</v>
      </c>
      <c r="D9" s="128">
        <v>0.0</v>
      </c>
      <c r="E9" s="128">
        <v>0.2419292405357281</v>
      </c>
      <c r="F9" s="128">
        <v>0.1613889321369034</v>
      </c>
      <c r="G9" s="129">
        <v>2.0</v>
      </c>
    </row>
    <row r="10">
      <c r="A10" s="127" t="s">
        <v>68</v>
      </c>
      <c r="B10" s="127" t="s">
        <v>69</v>
      </c>
      <c r="C10" s="128">
        <v>0.0</v>
      </c>
      <c r="D10" s="128">
        <v>0.0</v>
      </c>
      <c r="E10" s="128">
        <v>0.0</v>
      </c>
      <c r="F10" s="128">
        <v>0.0</v>
      </c>
      <c r="G10" s="129">
        <v>0.0</v>
      </c>
    </row>
    <row r="11">
      <c r="A11" s="127" t="s">
        <v>70</v>
      </c>
      <c r="B11" s="127" t="s">
        <v>71</v>
      </c>
      <c r="C11" s="128">
        <v>0.0</v>
      </c>
      <c r="D11" s="128">
        <v>0.11999760004799903</v>
      </c>
      <c r="E11" s="128">
        <v>0.04838584810714562</v>
      </c>
      <c r="F11" s="128">
        <v>0.056960799577730606</v>
      </c>
      <c r="G11" s="129">
        <v>0.0</v>
      </c>
    </row>
    <row r="12">
      <c r="A12" s="127" t="s">
        <v>72</v>
      </c>
      <c r="B12" s="127" t="s">
        <v>73</v>
      </c>
      <c r="C12" s="128">
        <v>0.9</v>
      </c>
      <c r="D12" s="128">
        <v>0.11999760004799903</v>
      </c>
      <c r="E12" s="128">
        <v>0.5564372532321746</v>
      </c>
      <c r="F12" s="128">
        <v>0.39872559704411425</v>
      </c>
      <c r="G12" s="129">
        <v>5.0</v>
      </c>
    </row>
    <row r="13">
      <c r="A13" s="127" t="s">
        <v>74</v>
      </c>
      <c r="B13" s="127" t="s">
        <v>75</v>
      </c>
      <c r="C13" s="128">
        <v>0.75</v>
      </c>
      <c r="D13" s="128">
        <v>0.11999760004799903</v>
      </c>
      <c r="E13" s="128">
        <v>0.7499806456607571</v>
      </c>
      <c r="F13" s="128">
        <v>0.20885626511834557</v>
      </c>
      <c r="G13" s="129">
        <v>4.0</v>
      </c>
    </row>
    <row r="14">
      <c r="A14" s="127" t="s">
        <v>77</v>
      </c>
      <c r="B14" s="127" t="s">
        <v>78</v>
      </c>
      <c r="C14" s="128">
        <v>0.5</v>
      </c>
      <c r="D14" s="128">
        <v>0.29999400011999755</v>
      </c>
      <c r="E14" s="128">
        <v>0.38708678485716497</v>
      </c>
      <c r="F14" s="128">
        <v>0.2468301315034993</v>
      </c>
      <c r="G14" s="129">
        <v>4.0</v>
      </c>
    </row>
    <row r="15">
      <c r="A15" s="127" t="s">
        <v>79</v>
      </c>
      <c r="B15" s="127" t="s">
        <v>80</v>
      </c>
      <c r="C15" s="128">
        <v>0.9</v>
      </c>
      <c r="D15" s="128">
        <v>0.17999640007199855</v>
      </c>
      <c r="E15" s="128">
        <v>1.0</v>
      </c>
      <c r="F15" s="128">
        <v>0.7784642608956516</v>
      </c>
      <c r="G15" s="129">
        <v>6.0</v>
      </c>
    </row>
    <row r="16">
      <c r="A16" s="127" t="s">
        <v>81</v>
      </c>
      <c r="B16" s="127" t="s">
        <v>82</v>
      </c>
      <c r="C16" s="128">
        <v>1.0</v>
      </c>
      <c r="D16" s="128">
        <v>0.17999640007199855</v>
      </c>
      <c r="E16" s="128">
        <v>1.0</v>
      </c>
      <c r="F16" s="128">
        <v>0.9018793266474012</v>
      </c>
      <c r="G16" s="129">
        <v>6.0</v>
      </c>
    </row>
    <row r="17">
      <c r="A17" s="127" t="s">
        <v>83</v>
      </c>
      <c r="B17" s="127" t="s">
        <v>84</v>
      </c>
      <c r="C17" s="128">
        <v>0.45</v>
      </c>
      <c r="D17" s="128">
        <v>0.8399832003359932</v>
      </c>
      <c r="E17" s="128">
        <v>0.629016025392893</v>
      </c>
      <c r="F17" s="128">
        <v>0.569607995777306</v>
      </c>
      <c r="G17" s="129">
        <v>7.0</v>
      </c>
    </row>
    <row r="18">
      <c r="A18" s="127" t="s">
        <v>85</v>
      </c>
      <c r="B18" s="127" t="s">
        <v>86</v>
      </c>
      <c r="C18" s="128">
        <v>0.65</v>
      </c>
      <c r="D18" s="128">
        <v>0.17999640007199855</v>
      </c>
      <c r="E18" s="128">
        <v>0.2903150886428737</v>
      </c>
      <c r="F18" s="128">
        <v>0.20885626511834557</v>
      </c>
      <c r="G18" s="129">
        <v>3.0</v>
      </c>
    </row>
    <row r="19">
      <c r="A19" s="127" t="s">
        <v>87</v>
      </c>
      <c r="B19" s="127" t="s">
        <v>88</v>
      </c>
      <c r="C19" s="128">
        <v>0.7</v>
      </c>
      <c r="D19" s="128">
        <v>0.17999640007199855</v>
      </c>
      <c r="E19" s="128">
        <v>0.2419292405357281</v>
      </c>
      <c r="F19" s="128">
        <v>0.18037586532948024</v>
      </c>
      <c r="G19" s="129">
        <v>2.0</v>
      </c>
    </row>
    <row r="20">
      <c r="A20" s="127" t="s">
        <v>89</v>
      </c>
      <c r="B20" s="127" t="s">
        <v>90</v>
      </c>
      <c r="C20" s="128">
        <v>0.75</v>
      </c>
      <c r="D20" s="128">
        <v>0.2699946001079978</v>
      </c>
      <c r="E20" s="128">
        <v>0.2419292405357281</v>
      </c>
      <c r="F20" s="128">
        <v>0.21834973171463398</v>
      </c>
      <c r="G20" s="129">
        <v>3.0</v>
      </c>
    </row>
    <row r="21">
      <c r="A21" s="127" t="s">
        <v>91</v>
      </c>
      <c r="B21" s="127" t="s">
        <v>92</v>
      </c>
      <c r="C21" s="128">
        <v>0.75</v>
      </c>
      <c r="D21" s="128">
        <v>0.9599808003839922</v>
      </c>
      <c r="E21" s="128">
        <v>0.14515754432143685</v>
      </c>
      <c r="F21" s="128">
        <v>0.8449185270696706</v>
      </c>
      <c r="G21" s="129">
        <v>6.0</v>
      </c>
    </row>
    <row r="22">
      <c r="A22" s="127" t="s">
        <v>93</v>
      </c>
      <c r="B22" s="127" t="s">
        <v>94</v>
      </c>
      <c r="C22" s="128">
        <v>0.6</v>
      </c>
      <c r="D22" s="128">
        <v>0.17999640007199855</v>
      </c>
      <c r="E22" s="128">
        <v>0.14515754432143685</v>
      </c>
      <c r="F22" s="128">
        <v>0.1898693319257687</v>
      </c>
      <c r="G22" s="129">
        <v>2.0</v>
      </c>
    </row>
    <row r="23">
      <c r="A23" s="127" t="s">
        <v>95</v>
      </c>
      <c r="B23" s="127" t="s">
        <v>96</v>
      </c>
      <c r="C23" s="128">
        <v>0.9</v>
      </c>
      <c r="D23" s="128">
        <v>0.32999340013199735</v>
      </c>
      <c r="E23" s="128">
        <v>0.33870093675001933</v>
      </c>
      <c r="F23" s="128">
        <v>0.2753105312923646</v>
      </c>
      <c r="G23" s="129">
        <v>5.0</v>
      </c>
    </row>
    <row r="24">
      <c r="A24" s="127" t="s">
        <v>97</v>
      </c>
      <c r="B24" s="127" t="s">
        <v>98</v>
      </c>
      <c r="C24" s="128">
        <v>0.75</v>
      </c>
      <c r="D24" s="128">
        <v>0.4199916001679966</v>
      </c>
      <c r="E24" s="128">
        <v>0.38708678485716497</v>
      </c>
      <c r="F24" s="128">
        <v>0.2753105312923646</v>
      </c>
      <c r="G24" s="129">
        <v>5.0</v>
      </c>
    </row>
    <row r="25">
      <c r="A25" s="127" t="s">
        <v>99</v>
      </c>
      <c r="B25" s="127" t="s">
        <v>100</v>
      </c>
      <c r="C25" s="128">
        <v>0.65</v>
      </c>
      <c r="D25" s="128">
        <v>0.059998800023999516</v>
      </c>
      <c r="E25" s="128">
        <v>0.33870093675001933</v>
      </c>
      <c r="F25" s="128">
        <v>0.11392159915546121</v>
      </c>
      <c r="G25" s="129">
        <v>3.0</v>
      </c>
    </row>
    <row r="26">
      <c r="A26" s="127" t="s">
        <v>101</v>
      </c>
      <c r="B26" s="127" t="s">
        <v>102</v>
      </c>
      <c r="C26" s="128">
        <v>0.0</v>
      </c>
      <c r="D26" s="128">
        <v>0.0</v>
      </c>
      <c r="E26" s="128">
        <v>0.0</v>
      </c>
      <c r="F26" s="128">
        <v>0.0</v>
      </c>
      <c r="G26" s="129">
        <v>0.0</v>
      </c>
    </row>
    <row r="27">
      <c r="A27" s="127" t="s">
        <v>103</v>
      </c>
      <c r="B27" s="127" t="s">
        <v>104</v>
      </c>
      <c r="C27" s="128">
        <v>0.9</v>
      </c>
      <c r="D27" s="128">
        <v>0.17999640007199855</v>
      </c>
      <c r="E27" s="128">
        <v>0.5564372532321746</v>
      </c>
      <c r="F27" s="128">
        <v>0.8164381272808053</v>
      </c>
      <c r="G27" s="129">
        <v>6.0</v>
      </c>
    </row>
    <row r="28">
      <c r="A28" s="127" t="s">
        <v>105</v>
      </c>
      <c r="B28" s="127" t="s">
        <v>106</v>
      </c>
      <c r="C28" s="128">
        <v>0.45</v>
      </c>
      <c r="D28" s="128">
        <v>0.2699946001079978</v>
      </c>
      <c r="E28" s="128">
        <v>0.5322443291786018</v>
      </c>
      <c r="F28" s="128">
        <v>0.07594773277030747</v>
      </c>
      <c r="G28" s="129">
        <v>4.0</v>
      </c>
    </row>
    <row r="29">
      <c r="A29" s="127" t="s">
        <v>107</v>
      </c>
      <c r="B29" s="127" t="s">
        <v>108</v>
      </c>
      <c r="C29" s="128">
        <v>0.7</v>
      </c>
      <c r="D29" s="128">
        <v>0.059998800023999516</v>
      </c>
      <c r="E29" s="128">
        <v>0.04838584810714562</v>
      </c>
      <c r="F29" s="128">
        <v>0.06645426617401905</v>
      </c>
      <c r="G29" s="129">
        <v>2.0</v>
      </c>
    </row>
    <row r="30">
      <c r="A30" s="127" t="s">
        <v>109</v>
      </c>
      <c r="B30" s="127" t="s">
        <v>110</v>
      </c>
      <c r="C30" s="128">
        <v>0.95</v>
      </c>
      <c r="D30" s="128">
        <v>0.5399892002159956</v>
      </c>
      <c r="E30" s="128">
        <v>0.5806301772857474</v>
      </c>
      <c r="F30" s="128">
        <v>0.588594928969883</v>
      </c>
      <c r="G30" s="129">
        <v>8.0</v>
      </c>
    </row>
    <row r="31">
      <c r="A31" s="127" t="s">
        <v>111</v>
      </c>
      <c r="B31" s="127" t="s">
        <v>112</v>
      </c>
      <c r="C31" s="128">
        <v>0.4</v>
      </c>
      <c r="D31" s="128">
        <v>0.4799904001919961</v>
      </c>
      <c r="E31" s="128">
        <v>0.5806301772857474</v>
      </c>
      <c r="F31" s="128">
        <v>0.6835295949327673</v>
      </c>
      <c r="G31" s="129">
        <v>6.0</v>
      </c>
    </row>
    <row r="32">
      <c r="A32" s="127" t="s">
        <v>113</v>
      </c>
      <c r="B32" s="130" t="s">
        <v>114</v>
      </c>
      <c r="C32" s="128">
        <v>0.4</v>
      </c>
      <c r="D32" s="128">
        <v>0.17999640007199855</v>
      </c>
      <c r="E32" s="128">
        <v>0.2903150886428737</v>
      </c>
      <c r="F32" s="128">
        <v>0.1898693319257687</v>
      </c>
      <c r="G32" s="129">
        <v>2.0</v>
      </c>
    </row>
    <row r="33">
      <c r="A33" s="127" t="s">
        <v>115</v>
      </c>
      <c r="B33" s="127" t="s">
        <v>116</v>
      </c>
      <c r="C33" s="128">
        <v>0.6</v>
      </c>
      <c r="D33" s="128">
        <v>0.11999760004799903</v>
      </c>
      <c r="E33" s="128">
        <v>0.5322443291786018</v>
      </c>
      <c r="F33" s="128">
        <v>0.15189546554061495</v>
      </c>
      <c r="G33" s="129">
        <v>4.0</v>
      </c>
    </row>
    <row r="34">
      <c r="A34" s="127" t="s">
        <v>117</v>
      </c>
      <c r="B34" s="127" t="s">
        <v>118</v>
      </c>
      <c r="C34" s="128">
        <v>0.8</v>
      </c>
      <c r="D34" s="128">
        <v>0.11999760004799903</v>
      </c>
      <c r="E34" s="128">
        <v>0.7741735697143299</v>
      </c>
      <c r="F34" s="128">
        <v>0.284803997888653</v>
      </c>
      <c r="G34" s="129">
        <v>5.0</v>
      </c>
    </row>
    <row r="35">
      <c r="A35" s="127" t="s">
        <v>119</v>
      </c>
      <c r="B35" s="127" t="s">
        <v>120</v>
      </c>
      <c r="C35" s="128">
        <v>0.0</v>
      </c>
      <c r="D35" s="128">
        <v>0.0</v>
      </c>
      <c r="E35" s="128">
        <v>0.0</v>
      </c>
      <c r="F35" s="128">
        <v>0.0</v>
      </c>
      <c r="G35" s="129">
        <v>0.0</v>
      </c>
    </row>
    <row r="36">
      <c r="A36" s="127" t="s">
        <v>121</v>
      </c>
      <c r="B36" s="127" t="s">
        <v>122</v>
      </c>
      <c r="C36" s="128">
        <v>1.0</v>
      </c>
      <c r="D36" s="128">
        <v>0.17999640007199855</v>
      </c>
      <c r="E36" s="128">
        <v>0.38708678485716497</v>
      </c>
      <c r="F36" s="128">
        <v>0.3132843976775183</v>
      </c>
      <c r="G36" s="129">
        <v>4.0</v>
      </c>
    </row>
    <row r="37">
      <c r="A37" s="127" t="s">
        <v>123</v>
      </c>
      <c r="B37" s="127" t="s">
        <v>124</v>
      </c>
      <c r="C37" s="128">
        <v>0.5</v>
      </c>
      <c r="D37" s="128">
        <v>0.6599868002639947</v>
      </c>
      <c r="E37" s="128">
        <v>0.9677169621429124</v>
      </c>
      <c r="F37" s="128">
        <v>0.6360622619513251</v>
      </c>
      <c r="G37" s="129">
        <v>8.0</v>
      </c>
    </row>
    <row r="38">
      <c r="A38" s="127" t="s">
        <v>125</v>
      </c>
      <c r="B38" s="127" t="s">
        <v>126</v>
      </c>
      <c r="C38" s="128">
        <v>0.85</v>
      </c>
      <c r="D38" s="128">
        <v>0.11999760004799903</v>
      </c>
      <c r="E38" s="128">
        <v>0.9677169621429124</v>
      </c>
      <c r="F38" s="128">
        <v>0.5791014623735945</v>
      </c>
      <c r="G38" s="129">
        <v>6.0</v>
      </c>
    </row>
    <row r="39">
      <c r="A39" s="127" t="s">
        <v>127</v>
      </c>
      <c r="B39" s="127" t="s">
        <v>128</v>
      </c>
      <c r="C39" s="128">
        <v>0.5</v>
      </c>
      <c r="D39" s="128">
        <v>0.23999520009599806</v>
      </c>
      <c r="E39" s="128">
        <v>0.7499806456607571</v>
      </c>
      <c r="F39" s="128">
        <v>0.3037909310812299</v>
      </c>
      <c r="G39" s="129">
        <v>5.0</v>
      </c>
    </row>
    <row r="40">
      <c r="A40" s="127" t="s">
        <v>129</v>
      </c>
      <c r="B40" s="127" t="s">
        <v>130</v>
      </c>
      <c r="C40" s="128">
        <v>0.4</v>
      </c>
      <c r="D40" s="128">
        <v>0.7799844003119937</v>
      </c>
      <c r="E40" s="128">
        <v>0.6774018735000387</v>
      </c>
      <c r="F40" s="128">
        <v>0.44619293002555643</v>
      </c>
      <c r="G40" s="129">
        <v>6.0</v>
      </c>
    </row>
    <row r="41">
      <c r="A41" s="127" t="s">
        <v>131</v>
      </c>
      <c r="B41" s="127" t="s">
        <v>132</v>
      </c>
      <c r="C41" s="128">
        <v>0.4</v>
      </c>
      <c r="D41" s="128">
        <v>0.8399832003359932</v>
      </c>
      <c r="E41" s="128">
        <v>1.0</v>
      </c>
      <c r="F41" s="128">
        <v>0.7025165281253442</v>
      </c>
      <c r="G41" s="129">
        <v>7.0</v>
      </c>
    </row>
    <row r="42">
      <c r="A42" s="127" t="s">
        <v>133</v>
      </c>
      <c r="B42" s="127" t="s">
        <v>134</v>
      </c>
      <c r="C42" s="128">
        <v>0.85</v>
      </c>
      <c r="D42" s="128">
        <v>0.23999520009599806</v>
      </c>
      <c r="E42" s="128">
        <v>0.4354726329643106</v>
      </c>
      <c r="F42" s="128">
        <v>0.39872559704411425</v>
      </c>
      <c r="G42" s="129">
        <v>4.0</v>
      </c>
    </row>
    <row r="43">
      <c r="A43" s="127" t="s">
        <v>135</v>
      </c>
      <c r="B43" s="127" t="s">
        <v>136</v>
      </c>
      <c r="C43" s="128">
        <v>0.95</v>
      </c>
      <c r="D43" s="128">
        <v>0.23999520009599806</v>
      </c>
      <c r="E43" s="128">
        <v>0.5322443291786018</v>
      </c>
      <c r="F43" s="128">
        <v>0.3037909310812299</v>
      </c>
      <c r="G43" s="129">
        <v>5.0</v>
      </c>
    </row>
    <row r="44">
      <c r="A44" s="127" t="s">
        <v>137</v>
      </c>
      <c r="B44" s="127" t="s">
        <v>138</v>
      </c>
      <c r="C44" s="128">
        <v>0.5</v>
      </c>
      <c r="D44" s="128">
        <v>1.0</v>
      </c>
      <c r="E44" s="128">
        <v>1.0</v>
      </c>
      <c r="F44" s="128">
        <v>0.8164381272808053</v>
      </c>
      <c r="G44" s="129">
        <v>8.0</v>
      </c>
    </row>
    <row r="45">
      <c r="A45" s="127" t="s">
        <v>139</v>
      </c>
      <c r="B45" s="127" t="s">
        <v>140</v>
      </c>
      <c r="C45" s="128">
        <v>0.35</v>
      </c>
      <c r="D45" s="128">
        <v>0.7199856002879942</v>
      </c>
      <c r="E45" s="128">
        <v>0.9193311140357667</v>
      </c>
      <c r="F45" s="128">
        <v>0.44619293002555643</v>
      </c>
      <c r="G45" s="129">
        <v>6.0</v>
      </c>
    </row>
    <row r="46">
      <c r="A46" s="131"/>
      <c r="B46" s="132" t="s">
        <v>141</v>
      </c>
      <c r="C46" s="133">
        <v>39.0</v>
      </c>
      <c r="D46" s="133">
        <v>39.0</v>
      </c>
      <c r="E46" s="133">
        <v>39.0</v>
      </c>
      <c r="F46" s="133">
        <v>39.0</v>
      </c>
      <c r="G46" s="129"/>
    </row>
    <row r="47">
      <c r="A47" s="131"/>
      <c r="B47" s="132" t="s">
        <v>142</v>
      </c>
      <c r="C47" s="133">
        <v>33.0</v>
      </c>
      <c r="D47" s="133">
        <v>14.0</v>
      </c>
      <c r="E47" s="133">
        <v>28.0</v>
      </c>
      <c r="F47" s="133">
        <v>22.0</v>
      </c>
      <c r="G47" s="129"/>
    </row>
    <row r="48">
      <c r="A48" s="131"/>
      <c r="B48" s="132" t="s">
        <v>143</v>
      </c>
      <c r="C48" s="128">
        <v>0.8461538461538461</v>
      </c>
      <c r="D48" s="128">
        <v>0.358974358974359</v>
      </c>
      <c r="E48" s="128">
        <v>0.717948717948718</v>
      </c>
      <c r="F48" s="128">
        <v>0.5641025641025641</v>
      </c>
      <c r="G48" s="129"/>
    </row>
  </sheetData>
  <mergeCells count="5">
    <mergeCell ref="A2:G2"/>
    <mergeCell ref="A3:A6"/>
    <mergeCell ref="B3:B6"/>
    <mergeCell ref="C3:F4"/>
    <mergeCell ref="G3:G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2022-05-29T15:06:08Z</dcterms:created>
  <dc:creator>Personal</dc:creator>
</cp:coreProperties>
</file>