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sus\Documents\Fall_2023-PUC\Sec_B\"/>
    </mc:Choice>
  </mc:AlternateContent>
  <xr:revisionPtr revIDLastSave="0" documentId="13_ncr:1_{295154F8-4346-443E-BF17-0A6B0066C4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EE_FALL_2022" sheetId="1" r:id="rId1"/>
  </sheets>
  <calcPr calcId="191029"/>
</workbook>
</file>

<file path=xl/calcChain.xml><?xml version="1.0" encoding="utf-8"?>
<calcChain xmlns="http://schemas.openxmlformats.org/spreadsheetml/2006/main">
  <c r="B5" i="1" l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AQ55" i="1"/>
  <c r="AP55" i="1"/>
  <c r="AO55" i="1"/>
  <c r="AN55" i="1"/>
  <c r="AK55" i="1"/>
  <c r="G55" i="1"/>
  <c r="AQ54" i="1"/>
  <c r="AP54" i="1"/>
  <c r="AO54" i="1"/>
  <c r="AN54" i="1"/>
  <c r="AK54" i="1"/>
  <c r="G54" i="1"/>
  <c r="AQ53" i="1"/>
  <c r="AP53" i="1"/>
  <c r="AO53" i="1"/>
  <c r="AN53" i="1"/>
  <c r="AK53" i="1"/>
  <c r="G53" i="1"/>
  <c r="AQ52" i="1"/>
  <c r="AP52" i="1"/>
  <c r="AO52" i="1"/>
  <c r="AN52" i="1"/>
  <c r="AK52" i="1"/>
  <c r="G52" i="1"/>
  <c r="AQ51" i="1"/>
  <c r="AP51" i="1"/>
  <c r="AO51" i="1"/>
  <c r="AN51" i="1"/>
  <c r="AK51" i="1"/>
  <c r="G51" i="1"/>
  <c r="AQ50" i="1"/>
  <c r="AP50" i="1"/>
  <c r="AO50" i="1"/>
  <c r="AN50" i="1"/>
  <c r="AK50" i="1"/>
  <c r="G50" i="1"/>
  <c r="AQ49" i="1"/>
  <c r="AP49" i="1"/>
  <c r="AO49" i="1"/>
  <c r="AN49" i="1"/>
  <c r="AK49" i="1"/>
  <c r="G49" i="1"/>
  <c r="AQ48" i="1"/>
  <c r="AP48" i="1"/>
  <c r="AO48" i="1"/>
  <c r="AN48" i="1"/>
  <c r="AK48" i="1"/>
  <c r="G48" i="1"/>
  <c r="AQ47" i="1"/>
  <c r="AP47" i="1"/>
  <c r="AO47" i="1"/>
  <c r="AN47" i="1"/>
  <c r="AK47" i="1"/>
  <c r="G47" i="1"/>
  <c r="AQ46" i="1"/>
  <c r="AP46" i="1"/>
  <c r="AO46" i="1"/>
  <c r="AN46" i="1"/>
  <c r="AK46" i="1"/>
  <c r="G46" i="1"/>
  <c r="AQ45" i="1"/>
  <c r="AP45" i="1"/>
  <c r="AO45" i="1"/>
  <c r="AN45" i="1"/>
  <c r="AK45" i="1"/>
  <c r="G45" i="1"/>
  <c r="AQ44" i="1"/>
  <c r="AP44" i="1"/>
  <c r="AO44" i="1"/>
  <c r="AN44" i="1"/>
  <c r="AK44" i="1"/>
  <c r="G44" i="1"/>
  <c r="AQ43" i="1"/>
  <c r="AP43" i="1"/>
  <c r="AO43" i="1"/>
  <c r="AN43" i="1"/>
  <c r="AK43" i="1"/>
  <c r="G43" i="1"/>
  <c r="AQ42" i="1"/>
  <c r="AP42" i="1"/>
  <c r="AO42" i="1"/>
  <c r="AN42" i="1"/>
  <c r="AK42" i="1"/>
  <c r="G42" i="1"/>
  <c r="AQ41" i="1"/>
  <c r="AP41" i="1"/>
  <c r="AO41" i="1"/>
  <c r="AN41" i="1"/>
  <c r="AK41" i="1"/>
  <c r="G41" i="1"/>
  <c r="AQ40" i="1"/>
  <c r="AP40" i="1"/>
  <c r="AO40" i="1"/>
  <c r="AN40" i="1"/>
  <c r="AK40" i="1"/>
  <c r="G40" i="1"/>
  <c r="AQ39" i="1"/>
  <c r="AP39" i="1"/>
  <c r="AO39" i="1"/>
  <c r="AN39" i="1"/>
  <c r="AK39" i="1"/>
  <c r="G39" i="1"/>
  <c r="AQ38" i="1"/>
  <c r="AP38" i="1"/>
  <c r="AO38" i="1"/>
  <c r="AN38" i="1"/>
  <c r="AK38" i="1"/>
  <c r="G38" i="1"/>
  <c r="AQ37" i="1"/>
  <c r="AP37" i="1"/>
  <c r="AO37" i="1"/>
  <c r="AN37" i="1"/>
  <c r="AK37" i="1"/>
  <c r="G37" i="1"/>
  <c r="AQ36" i="1"/>
  <c r="AP36" i="1"/>
  <c r="AO36" i="1"/>
  <c r="AN36" i="1"/>
  <c r="AK36" i="1"/>
  <c r="G36" i="1"/>
  <c r="AQ35" i="1"/>
  <c r="AP35" i="1"/>
  <c r="AO35" i="1"/>
  <c r="AN35" i="1"/>
  <c r="AK35" i="1"/>
  <c r="G35" i="1"/>
  <c r="AQ34" i="1"/>
  <c r="AP34" i="1"/>
  <c r="AO34" i="1"/>
  <c r="AN34" i="1"/>
  <c r="AK34" i="1"/>
  <c r="G34" i="1"/>
  <c r="AQ33" i="1"/>
  <c r="AP33" i="1"/>
  <c r="AO33" i="1"/>
  <c r="AN33" i="1"/>
  <c r="AK33" i="1"/>
  <c r="G33" i="1"/>
  <c r="AQ32" i="1"/>
  <c r="AP32" i="1"/>
  <c r="AO32" i="1"/>
  <c r="AN32" i="1"/>
  <c r="AK32" i="1"/>
  <c r="R32" i="1"/>
  <c r="G32" i="1"/>
  <c r="AQ31" i="1"/>
  <c r="AP31" i="1"/>
  <c r="AO31" i="1"/>
  <c r="AN31" i="1"/>
  <c r="AK31" i="1"/>
  <c r="R31" i="1"/>
  <c r="G31" i="1"/>
  <c r="AQ30" i="1"/>
  <c r="AP30" i="1"/>
  <c r="AO30" i="1"/>
  <c r="AN30" i="1"/>
  <c r="AK30" i="1"/>
  <c r="R30" i="1"/>
  <c r="G30" i="1"/>
  <c r="AQ29" i="1"/>
  <c r="AP29" i="1"/>
  <c r="AO29" i="1"/>
  <c r="AN29" i="1"/>
  <c r="AK29" i="1"/>
  <c r="R29" i="1"/>
  <c r="G29" i="1"/>
  <c r="AQ28" i="1"/>
  <c r="AP28" i="1"/>
  <c r="AO28" i="1"/>
  <c r="AN28" i="1"/>
  <c r="AK28" i="1"/>
  <c r="R28" i="1"/>
  <c r="G28" i="1"/>
  <c r="AQ27" i="1"/>
  <c r="AP27" i="1"/>
  <c r="AO27" i="1"/>
  <c r="AN27" i="1"/>
  <c r="AK27" i="1"/>
  <c r="R27" i="1"/>
  <c r="G27" i="1"/>
  <c r="AQ26" i="1"/>
  <c r="AP26" i="1"/>
  <c r="AO26" i="1"/>
  <c r="AN26" i="1"/>
  <c r="AK26" i="1"/>
  <c r="R26" i="1"/>
  <c r="G26" i="1"/>
  <c r="AQ25" i="1"/>
  <c r="AP25" i="1"/>
  <c r="AO25" i="1"/>
  <c r="AN25" i="1"/>
  <c r="AK25" i="1"/>
  <c r="R25" i="1"/>
  <c r="G25" i="1"/>
  <c r="AL25" i="1" s="1"/>
  <c r="AQ24" i="1"/>
  <c r="AP24" i="1"/>
  <c r="AO24" i="1"/>
  <c r="AN24" i="1"/>
  <c r="R24" i="1"/>
  <c r="G24" i="1"/>
  <c r="AQ23" i="1"/>
  <c r="AP23" i="1"/>
  <c r="AO23" i="1"/>
  <c r="AN23" i="1"/>
  <c r="R23" i="1"/>
  <c r="G23" i="1"/>
  <c r="AL23" i="1" s="1"/>
  <c r="AQ22" i="1"/>
  <c r="AP22" i="1"/>
  <c r="AO22" i="1"/>
  <c r="AN22" i="1"/>
  <c r="AK22" i="1"/>
  <c r="R22" i="1"/>
  <c r="G22" i="1"/>
  <c r="AQ21" i="1"/>
  <c r="AP21" i="1"/>
  <c r="AO21" i="1"/>
  <c r="AN21" i="1"/>
  <c r="AK21" i="1"/>
  <c r="R21" i="1"/>
  <c r="G21" i="1"/>
  <c r="AQ20" i="1"/>
  <c r="AP20" i="1"/>
  <c r="AO20" i="1"/>
  <c r="AN20" i="1"/>
  <c r="R20" i="1"/>
  <c r="G20" i="1"/>
  <c r="AL20" i="1" s="1"/>
  <c r="AQ19" i="1"/>
  <c r="AP19" i="1"/>
  <c r="AO19" i="1"/>
  <c r="AN19" i="1"/>
  <c r="AK19" i="1"/>
  <c r="R19" i="1"/>
  <c r="G19" i="1"/>
  <c r="AL19" i="1" s="1"/>
  <c r="AQ18" i="1"/>
  <c r="AP18" i="1"/>
  <c r="AO18" i="1"/>
  <c r="AN18" i="1"/>
  <c r="AK18" i="1"/>
  <c r="R18" i="1"/>
  <c r="G18" i="1"/>
  <c r="AQ17" i="1"/>
  <c r="AP17" i="1"/>
  <c r="AO17" i="1"/>
  <c r="AN17" i="1"/>
  <c r="AK17" i="1"/>
  <c r="R17" i="1"/>
  <c r="G17" i="1"/>
  <c r="AQ16" i="1"/>
  <c r="AP16" i="1"/>
  <c r="AO16" i="1"/>
  <c r="AN16" i="1"/>
  <c r="AK16" i="1"/>
  <c r="R16" i="1"/>
  <c r="G16" i="1"/>
  <c r="AQ15" i="1"/>
  <c r="BI15" i="1" s="1"/>
  <c r="Q6" i="1"/>
  <c r="R6" i="1" s="1"/>
  <c r="N6" i="1"/>
  <c r="Q5" i="1"/>
  <c r="BB15" i="1" s="1"/>
  <c r="N5" i="1"/>
  <c r="Q4" i="1"/>
  <c r="R4" i="1" s="1"/>
  <c r="N4" i="1"/>
  <c r="Q3" i="1"/>
  <c r="N3" i="1"/>
  <c r="BA15" i="1" l="1"/>
  <c r="AL21" i="1"/>
  <c r="AL54" i="1"/>
  <c r="AL52" i="1"/>
  <c r="AL51" i="1"/>
  <c r="AL53" i="1"/>
  <c r="AL55" i="1"/>
  <c r="AL50" i="1"/>
  <c r="AL48" i="1"/>
  <c r="AL47" i="1"/>
  <c r="AL46" i="1"/>
  <c r="AL44" i="1"/>
  <c r="AL43" i="1"/>
  <c r="AL42" i="1"/>
  <c r="AL41" i="1"/>
  <c r="AL40" i="1"/>
  <c r="AL39" i="1"/>
  <c r="AL38" i="1"/>
  <c r="AL36" i="1"/>
  <c r="AL35" i="1"/>
  <c r="AL34" i="1"/>
  <c r="AL33" i="1"/>
  <c r="BH15" i="1"/>
  <c r="AL27" i="1"/>
  <c r="AL31" i="1"/>
  <c r="AV15" i="1"/>
  <c r="AV28" i="1" s="1"/>
  <c r="BB28" i="1" s="1"/>
  <c r="AL22" i="1"/>
  <c r="AL26" i="1"/>
  <c r="AL30" i="1"/>
  <c r="R5" i="1"/>
  <c r="AP15" i="1"/>
  <c r="AL32" i="1"/>
  <c r="AL17" i="1"/>
  <c r="AL16" i="1"/>
  <c r="AL37" i="1"/>
  <c r="AL28" i="1"/>
  <c r="AL18" i="1"/>
  <c r="AL49" i="1"/>
  <c r="AL24" i="1"/>
  <c r="BF15" i="1"/>
  <c r="AZ15" i="1"/>
  <c r="AT15" i="1"/>
  <c r="AN15" i="1"/>
  <c r="R3" i="1"/>
  <c r="N8" i="1"/>
  <c r="O3" i="1" s="1"/>
  <c r="AO15" i="1"/>
  <c r="AV52" i="1"/>
  <c r="BB52" i="1" s="1"/>
  <c r="AV44" i="1"/>
  <c r="BB44" i="1" s="1"/>
  <c r="AV36" i="1"/>
  <c r="BB36" i="1" s="1"/>
  <c r="AV31" i="1"/>
  <c r="BB31" i="1" s="1"/>
  <c r="BC15" i="1"/>
  <c r="AL29" i="1"/>
  <c r="AW15" i="1"/>
  <c r="BG15" i="1"/>
  <c r="AV26" i="1"/>
  <c r="BB26" i="1" s="1"/>
  <c r="AU15" i="1"/>
  <c r="AL45" i="1"/>
  <c r="BH31" i="1" l="1"/>
  <c r="BM31" i="1"/>
  <c r="BH44" i="1"/>
  <c r="BM44" i="1"/>
  <c r="BH26" i="1"/>
  <c r="BM26" i="1"/>
  <c r="BH52" i="1"/>
  <c r="BM52" i="1"/>
  <c r="BH28" i="1"/>
  <c r="BM28" i="1"/>
  <c r="BH36" i="1"/>
  <c r="BM36" i="1"/>
  <c r="AV22" i="1"/>
  <c r="BB22" i="1" s="1"/>
  <c r="AV30" i="1"/>
  <c r="BB30" i="1" s="1"/>
  <c r="AV37" i="1"/>
  <c r="BB37" i="1" s="1"/>
  <c r="AV45" i="1"/>
  <c r="BB45" i="1" s="1"/>
  <c r="AV53" i="1"/>
  <c r="BB53" i="1" s="1"/>
  <c r="AV29" i="1"/>
  <c r="BB29" i="1" s="1"/>
  <c r="AV27" i="1"/>
  <c r="BB27" i="1" s="1"/>
  <c r="AV40" i="1"/>
  <c r="BB40" i="1" s="1"/>
  <c r="AV48" i="1"/>
  <c r="BB48" i="1" s="1"/>
  <c r="AV41" i="1"/>
  <c r="BB41" i="1" s="1"/>
  <c r="AV49" i="1"/>
  <c r="BB49" i="1" s="1"/>
  <c r="AV20" i="1"/>
  <c r="BB20" i="1" s="1"/>
  <c r="AV19" i="1"/>
  <c r="BB19" i="1" s="1"/>
  <c r="AV24" i="1"/>
  <c r="BB24" i="1" s="1"/>
  <c r="AV18" i="1"/>
  <c r="BB18" i="1" s="1"/>
  <c r="AV34" i="1"/>
  <c r="BB34" i="1" s="1"/>
  <c r="AV38" i="1"/>
  <c r="BB38" i="1" s="1"/>
  <c r="AV42" i="1"/>
  <c r="BB42" i="1" s="1"/>
  <c r="AV46" i="1"/>
  <c r="BB46" i="1" s="1"/>
  <c r="AV50" i="1"/>
  <c r="BB50" i="1" s="1"/>
  <c r="AV54" i="1"/>
  <c r="BB54" i="1" s="1"/>
  <c r="O5" i="1"/>
  <c r="AV17" i="1"/>
  <c r="BB17" i="1" s="1"/>
  <c r="AV16" i="1"/>
  <c r="BB16" i="1" s="1"/>
  <c r="AV21" i="1"/>
  <c r="BB21" i="1" s="1"/>
  <c r="AV23" i="1"/>
  <c r="BB23" i="1" s="1"/>
  <c r="AV35" i="1"/>
  <c r="BB35" i="1" s="1"/>
  <c r="AV39" i="1"/>
  <c r="BB39" i="1" s="1"/>
  <c r="AV43" i="1"/>
  <c r="BB43" i="1" s="1"/>
  <c r="AV47" i="1"/>
  <c r="BB47" i="1" s="1"/>
  <c r="AV51" i="1"/>
  <c r="BB51" i="1" s="1"/>
  <c r="AV55" i="1"/>
  <c r="BB55" i="1" s="1"/>
  <c r="AV33" i="1"/>
  <c r="BB33" i="1" s="1"/>
  <c r="AV25" i="1"/>
  <c r="BB25" i="1" s="1"/>
  <c r="AV32" i="1"/>
  <c r="BB32" i="1" s="1"/>
  <c r="AW54" i="1"/>
  <c r="BC54" i="1" s="1"/>
  <c r="BI54" i="1" s="1"/>
  <c r="AW52" i="1"/>
  <c r="BC52" i="1" s="1"/>
  <c r="BI52" i="1" s="1"/>
  <c r="AW55" i="1"/>
  <c r="BC55" i="1" s="1"/>
  <c r="BI55" i="1" s="1"/>
  <c r="AW53" i="1"/>
  <c r="BC53" i="1" s="1"/>
  <c r="BI53" i="1" s="1"/>
  <c r="AW51" i="1"/>
  <c r="BC51" i="1" s="1"/>
  <c r="BI51" i="1" s="1"/>
  <c r="AW47" i="1"/>
  <c r="BC47" i="1" s="1"/>
  <c r="BI47" i="1" s="1"/>
  <c r="AW43" i="1"/>
  <c r="BC43" i="1" s="1"/>
  <c r="BI43" i="1" s="1"/>
  <c r="AW39" i="1"/>
  <c r="BC39" i="1" s="1"/>
  <c r="BI39" i="1" s="1"/>
  <c r="AW35" i="1"/>
  <c r="BC35" i="1" s="1"/>
  <c r="BI35" i="1" s="1"/>
  <c r="AW30" i="1"/>
  <c r="BC30" i="1" s="1"/>
  <c r="BI30" i="1" s="1"/>
  <c r="AW26" i="1"/>
  <c r="BC26" i="1" s="1"/>
  <c r="BI26" i="1" s="1"/>
  <c r="AW22" i="1"/>
  <c r="BC22" i="1" s="1"/>
  <c r="BI22" i="1" s="1"/>
  <c r="AW17" i="1"/>
  <c r="BC17" i="1" s="1"/>
  <c r="BI17" i="1" s="1"/>
  <c r="AW50" i="1"/>
  <c r="BC50" i="1" s="1"/>
  <c r="BI50" i="1" s="1"/>
  <c r="AW48" i="1"/>
  <c r="BC48" i="1" s="1"/>
  <c r="BI48" i="1" s="1"/>
  <c r="AW46" i="1"/>
  <c r="BC46" i="1" s="1"/>
  <c r="BI46" i="1" s="1"/>
  <c r="AW42" i="1"/>
  <c r="BC42" i="1" s="1"/>
  <c r="BI42" i="1" s="1"/>
  <c r="AW38" i="1"/>
  <c r="BC38" i="1" s="1"/>
  <c r="BI38" i="1" s="1"/>
  <c r="AW34" i="1"/>
  <c r="BC34" i="1" s="1"/>
  <c r="BI34" i="1" s="1"/>
  <c r="AW33" i="1"/>
  <c r="BC33" i="1" s="1"/>
  <c r="BI33" i="1" s="1"/>
  <c r="AW45" i="1"/>
  <c r="BC45" i="1" s="1"/>
  <c r="BI45" i="1" s="1"/>
  <c r="AW44" i="1"/>
  <c r="BC44" i="1" s="1"/>
  <c r="BI44" i="1" s="1"/>
  <c r="AW41" i="1"/>
  <c r="BC41" i="1" s="1"/>
  <c r="BI41" i="1" s="1"/>
  <c r="AW32" i="1"/>
  <c r="BC32" i="1" s="1"/>
  <c r="BI32" i="1" s="1"/>
  <c r="AW31" i="1"/>
  <c r="BC31" i="1" s="1"/>
  <c r="BI31" i="1" s="1"/>
  <c r="AW28" i="1"/>
  <c r="BC28" i="1" s="1"/>
  <c r="BI28" i="1" s="1"/>
  <c r="AW25" i="1"/>
  <c r="BC25" i="1" s="1"/>
  <c r="BI25" i="1" s="1"/>
  <c r="AW20" i="1"/>
  <c r="BC20" i="1" s="1"/>
  <c r="BI20" i="1" s="1"/>
  <c r="AW23" i="1"/>
  <c r="BC23" i="1" s="1"/>
  <c r="BI23" i="1" s="1"/>
  <c r="AW40" i="1"/>
  <c r="BC40" i="1" s="1"/>
  <c r="BI40" i="1" s="1"/>
  <c r="AW37" i="1"/>
  <c r="BC37" i="1" s="1"/>
  <c r="BI37" i="1" s="1"/>
  <c r="AW36" i="1"/>
  <c r="BC36" i="1" s="1"/>
  <c r="BI36" i="1" s="1"/>
  <c r="AW29" i="1"/>
  <c r="BC29" i="1" s="1"/>
  <c r="BI29" i="1" s="1"/>
  <c r="AW24" i="1"/>
  <c r="BC24" i="1" s="1"/>
  <c r="BI24" i="1" s="1"/>
  <c r="AW21" i="1"/>
  <c r="BC21" i="1" s="1"/>
  <c r="BI21" i="1" s="1"/>
  <c r="AW18" i="1"/>
  <c r="BC18" i="1" s="1"/>
  <c r="BI18" i="1" s="1"/>
  <c r="AW49" i="1"/>
  <c r="BC49" i="1" s="1"/>
  <c r="BI49" i="1" s="1"/>
  <c r="AW27" i="1"/>
  <c r="BC27" i="1" s="1"/>
  <c r="BI27" i="1" s="1"/>
  <c r="AW19" i="1"/>
  <c r="BC19" i="1" s="1"/>
  <c r="BI19" i="1" s="1"/>
  <c r="AW16" i="1"/>
  <c r="AT20" i="1"/>
  <c r="AZ20" i="1" s="1"/>
  <c r="AT19" i="1"/>
  <c r="AZ19" i="1" s="1"/>
  <c r="AT18" i="1"/>
  <c r="AZ18" i="1" s="1"/>
  <c r="AT17" i="1"/>
  <c r="AZ17" i="1" s="1"/>
  <c r="AT16" i="1"/>
  <c r="AT54" i="1"/>
  <c r="AZ54" i="1" s="1"/>
  <c r="AT52" i="1"/>
  <c r="AZ52" i="1" s="1"/>
  <c r="AT50" i="1"/>
  <c r="AZ50" i="1" s="1"/>
  <c r="AT49" i="1"/>
  <c r="AZ49" i="1" s="1"/>
  <c r="AT48" i="1"/>
  <c r="AZ48" i="1" s="1"/>
  <c r="AT55" i="1"/>
  <c r="AZ55" i="1" s="1"/>
  <c r="AT51" i="1"/>
  <c r="AZ51" i="1" s="1"/>
  <c r="AT45" i="1"/>
  <c r="AZ45" i="1" s="1"/>
  <c r="AT41" i="1"/>
  <c r="AZ41" i="1" s="1"/>
  <c r="AT37" i="1"/>
  <c r="AZ37" i="1" s="1"/>
  <c r="AT32" i="1"/>
  <c r="AZ32" i="1" s="1"/>
  <c r="AT28" i="1"/>
  <c r="AZ28" i="1" s="1"/>
  <c r="AT24" i="1"/>
  <c r="AZ24" i="1" s="1"/>
  <c r="AT44" i="1"/>
  <c r="AZ44" i="1" s="1"/>
  <c r="AT40" i="1"/>
  <c r="AZ40" i="1" s="1"/>
  <c r="AT36" i="1"/>
  <c r="AZ36" i="1" s="1"/>
  <c r="AT31" i="1"/>
  <c r="AZ31" i="1" s="1"/>
  <c r="AT53" i="1"/>
  <c r="AZ53" i="1" s="1"/>
  <c r="AT29" i="1"/>
  <c r="AZ29" i="1" s="1"/>
  <c r="AT27" i="1"/>
  <c r="AZ27" i="1" s="1"/>
  <c r="AT21" i="1"/>
  <c r="AZ21" i="1" s="1"/>
  <c r="AT22" i="1"/>
  <c r="AZ22" i="1" s="1"/>
  <c r="AT47" i="1"/>
  <c r="AZ47" i="1" s="1"/>
  <c r="AT43" i="1"/>
  <c r="AZ43" i="1" s="1"/>
  <c r="AT30" i="1"/>
  <c r="AZ30" i="1" s="1"/>
  <c r="AT46" i="1"/>
  <c r="AZ46" i="1" s="1"/>
  <c r="AT42" i="1"/>
  <c r="AZ42" i="1" s="1"/>
  <c r="AT39" i="1"/>
  <c r="AZ39" i="1" s="1"/>
  <c r="AT35" i="1"/>
  <c r="AZ35" i="1" s="1"/>
  <c r="AT33" i="1"/>
  <c r="AZ33" i="1" s="1"/>
  <c r="AT25" i="1"/>
  <c r="AZ25" i="1" s="1"/>
  <c r="AT23" i="1"/>
  <c r="AZ23" i="1" s="1"/>
  <c r="AT38" i="1"/>
  <c r="AZ38" i="1" s="1"/>
  <c r="AT34" i="1"/>
  <c r="AZ34" i="1" s="1"/>
  <c r="AT26" i="1"/>
  <c r="AZ26" i="1" s="1"/>
  <c r="O6" i="1"/>
  <c r="AU55" i="1"/>
  <c r="BA55" i="1" s="1"/>
  <c r="BG55" i="1" s="1"/>
  <c r="AU54" i="1"/>
  <c r="BA54" i="1" s="1"/>
  <c r="BG54" i="1" s="1"/>
  <c r="AU53" i="1"/>
  <c r="BA53" i="1" s="1"/>
  <c r="BG53" i="1" s="1"/>
  <c r="AU52" i="1"/>
  <c r="BA52" i="1" s="1"/>
  <c r="BG52" i="1" s="1"/>
  <c r="AU51" i="1"/>
  <c r="BA51" i="1" s="1"/>
  <c r="BG51" i="1" s="1"/>
  <c r="AU33" i="1"/>
  <c r="BA33" i="1" s="1"/>
  <c r="BG33" i="1" s="1"/>
  <c r="AU32" i="1"/>
  <c r="BA32" i="1" s="1"/>
  <c r="BG32" i="1" s="1"/>
  <c r="AU31" i="1"/>
  <c r="BA31" i="1" s="1"/>
  <c r="BG31" i="1" s="1"/>
  <c r="AU30" i="1"/>
  <c r="BA30" i="1" s="1"/>
  <c r="BG30" i="1" s="1"/>
  <c r="AU29" i="1"/>
  <c r="BA29" i="1" s="1"/>
  <c r="BG29" i="1" s="1"/>
  <c r="AU28" i="1"/>
  <c r="BA28" i="1" s="1"/>
  <c r="BG28" i="1" s="1"/>
  <c r="AU27" i="1"/>
  <c r="BA27" i="1" s="1"/>
  <c r="BG27" i="1" s="1"/>
  <c r="AU26" i="1"/>
  <c r="BA26" i="1" s="1"/>
  <c r="BG26" i="1" s="1"/>
  <c r="AU25" i="1"/>
  <c r="BA25" i="1" s="1"/>
  <c r="BG25" i="1" s="1"/>
  <c r="AU24" i="1"/>
  <c r="BA24" i="1" s="1"/>
  <c r="BG24" i="1" s="1"/>
  <c r="AU23" i="1"/>
  <c r="BA23" i="1" s="1"/>
  <c r="BG23" i="1" s="1"/>
  <c r="AU22" i="1"/>
  <c r="BA22" i="1" s="1"/>
  <c r="BG22" i="1" s="1"/>
  <c r="AU21" i="1"/>
  <c r="BA21" i="1" s="1"/>
  <c r="BG21" i="1" s="1"/>
  <c r="AU49" i="1"/>
  <c r="BA49" i="1" s="1"/>
  <c r="BG49" i="1" s="1"/>
  <c r="AU44" i="1"/>
  <c r="BA44" i="1" s="1"/>
  <c r="BG44" i="1" s="1"/>
  <c r="AU40" i="1"/>
  <c r="BA40" i="1" s="1"/>
  <c r="BG40" i="1" s="1"/>
  <c r="AU36" i="1"/>
  <c r="BA36" i="1" s="1"/>
  <c r="BG36" i="1" s="1"/>
  <c r="AU19" i="1"/>
  <c r="BA19" i="1" s="1"/>
  <c r="BG19" i="1" s="1"/>
  <c r="AU47" i="1"/>
  <c r="BA47" i="1" s="1"/>
  <c r="BG47" i="1" s="1"/>
  <c r="AU43" i="1"/>
  <c r="BA43" i="1" s="1"/>
  <c r="BG43" i="1" s="1"/>
  <c r="AU39" i="1"/>
  <c r="BA39" i="1" s="1"/>
  <c r="BG39" i="1" s="1"/>
  <c r="AU35" i="1"/>
  <c r="BA35" i="1" s="1"/>
  <c r="BG35" i="1" s="1"/>
  <c r="AU50" i="1"/>
  <c r="BA50" i="1" s="1"/>
  <c r="BG50" i="1" s="1"/>
  <c r="AU16" i="1"/>
  <c r="AU48" i="1"/>
  <c r="BA48" i="1" s="1"/>
  <c r="BG48" i="1" s="1"/>
  <c r="AU46" i="1"/>
  <c r="BA46" i="1" s="1"/>
  <c r="BG46" i="1" s="1"/>
  <c r="AU45" i="1"/>
  <c r="BA45" i="1" s="1"/>
  <c r="BG45" i="1" s="1"/>
  <c r="AU42" i="1"/>
  <c r="BA42" i="1" s="1"/>
  <c r="BG42" i="1" s="1"/>
  <c r="AU41" i="1"/>
  <c r="BA41" i="1" s="1"/>
  <c r="BG41" i="1" s="1"/>
  <c r="AU38" i="1"/>
  <c r="BA38" i="1" s="1"/>
  <c r="BG38" i="1" s="1"/>
  <c r="AU37" i="1"/>
  <c r="BA37" i="1" s="1"/>
  <c r="BG37" i="1" s="1"/>
  <c r="AU34" i="1"/>
  <c r="BA34" i="1" s="1"/>
  <c r="BG34" i="1" s="1"/>
  <c r="AU20" i="1"/>
  <c r="BA20" i="1" s="1"/>
  <c r="BG20" i="1" s="1"/>
  <c r="AU17" i="1"/>
  <c r="BA17" i="1" s="1"/>
  <c r="BG17" i="1" s="1"/>
  <c r="AU18" i="1"/>
  <c r="BA18" i="1" s="1"/>
  <c r="BG18" i="1" s="1"/>
  <c r="O4" i="1"/>
  <c r="O8" i="1" s="1"/>
  <c r="BF35" i="1" l="1"/>
  <c r="BL35" i="1"/>
  <c r="BF21" i="1"/>
  <c r="BL21" i="1"/>
  <c r="BF23" i="1"/>
  <c r="BL23" i="1"/>
  <c r="BF39" i="1"/>
  <c r="BL39" i="1"/>
  <c r="BF43" i="1"/>
  <c r="BL43" i="1"/>
  <c r="BF27" i="1"/>
  <c r="BL27" i="1"/>
  <c r="BF36" i="1"/>
  <c r="BL36" i="1"/>
  <c r="BF28" i="1"/>
  <c r="BL28" i="1"/>
  <c r="BF45" i="1"/>
  <c r="BL45" i="1"/>
  <c r="BF49" i="1"/>
  <c r="BL49" i="1"/>
  <c r="BF20" i="1"/>
  <c r="BL20" i="1"/>
  <c r="BH55" i="1"/>
  <c r="BM55" i="1"/>
  <c r="BH39" i="1"/>
  <c r="BM39" i="1"/>
  <c r="BH16" i="1"/>
  <c r="BM16" i="1"/>
  <c r="BH50" i="1"/>
  <c r="BM50" i="1"/>
  <c r="BH34" i="1"/>
  <c r="BM34" i="1"/>
  <c r="BH20" i="1"/>
  <c r="BM20" i="1"/>
  <c r="BH40" i="1"/>
  <c r="BM40" i="1"/>
  <c r="BH45" i="1"/>
  <c r="BM45" i="1"/>
  <c r="BF26" i="1"/>
  <c r="BL26" i="1"/>
  <c r="BF42" i="1"/>
  <c r="BL42" i="1"/>
  <c r="BF29" i="1"/>
  <c r="BL29" i="1"/>
  <c r="BF40" i="1"/>
  <c r="BL40" i="1"/>
  <c r="BF32" i="1"/>
  <c r="BL32" i="1"/>
  <c r="BF51" i="1"/>
  <c r="BL51" i="1"/>
  <c r="BF50" i="1"/>
  <c r="BL50" i="1"/>
  <c r="BF17" i="1"/>
  <c r="BL17" i="1"/>
  <c r="BH32" i="1"/>
  <c r="BM32" i="1"/>
  <c r="BH51" i="1"/>
  <c r="BM51" i="1"/>
  <c r="BH35" i="1"/>
  <c r="BM35" i="1"/>
  <c r="BH17" i="1"/>
  <c r="BM17" i="1"/>
  <c r="BH46" i="1"/>
  <c r="BM46" i="1"/>
  <c r="BH18" i="1"/>
  <c r="BM18" i="1"/>
  <c r="BH49" i="1"/>
  <c r="BM49" i="1"/>
  <c r="BH27" i="1"/>
  <c r="BM27" i="1"/>
  <c r="BH37" i="1"/>
  <c r="BM37" i="1"/>
  <c r="BF25" i="1"/>
  <c r="BL25" i="1"/>
  <c r="BF47" i="1"/>
  <c r="BL47" i="1"/>
  <c r="BF34" i="1"/>
  <c r="BL34" i="1"/>
  <c r="BF33" i="1"/>
  <c r="BL33" i="1"/>
  <c r="BF46" i="1"/>
  <c r="BL46" i="1"/>
  <c r="BF22" i="1"/>
  <c r="BL22" i="1"/>
  <c r="BF53" i="1"/>
  <c r="BL53" i="1"/>
  <c r="BF44" i="1"/>
  <c r="BL44" i="1"/>
  <c r="BF37" i="1"/>
  <c r="BL37" i="1"/>
  <c r="BF55" i="1"/>
  <c r="BL55" i="1"/>
  <c r="BF52" i="1"/>
  <c r="BL52" i="1"/>
  <c r="BF18" i="1"/>
  <c r="BL18" i="1"/>
  <c r="BH25" i="1"/>
  <c r="BM25" i="1"/>
  <c r="BH47" i="1"/>
  <c r="BM47" i="1"/>
  <c r="BH23" i="1"/>
  <c r="BM23" i="1"/>
  <c r="BH42" i="1"/>
  <c r="BM42" i="1"/>
  <c r="BH24" i="1"/>
  <c r="BM24" i="1"/>
  <c r="BH41" i="1"/>
  <c r="BM41" i="1"/>
  <c r="BH29" i="1"/>
  <c r="BM29" i="1"/>
  <c r="BH30" i="1"/>
  <c r="BM30" i="1"/>
  <c r="BF38" i="1"/>
  <c r="BL38" i="1"/>
  <c r="BF30" i="1"/>
  <c r="BL30" i="1"/>
  <c r="BF31" i="1"/>
  <c r="BL31" i="1"/>
  <c r="BF24" i="1"/>
  <c r="BL24" i="1"/>
  <c r="BF41" i="1"/>
  <c r="BL41" i="1"/>
  <c r="BF48" i="1"/>
  <c r="BL48" i="1"/>
  <c r="BF54" i="1"/>
  <c r="BL54" i="1"/>
  <c r="BF19" i="1"/>
  <c r="BL19" i="1"/>
  <c r="BH33" i="1"/>
  <c r="BM33" i="1"/>
  <c r="BH43" i="1"/>
  <c r="BM43" i="1"/>
  <c r="BH21" i="1"/>
  <c r="BM21" i="1"/>
  <c r="BH54" i="1"/>
  <c r="BM54" i="1"/>
  <c r="BH38" i="1"/>
  <c r="BM38" i="1"/>
  <c r="BH19" i="1"/>
  <c r="BM19" i="1"/>
  <c r="BH48" i="1"/>
  <c r="BM48" i="1"/>
  <c r="BH53" i="1"/>
  <c r="BM53" i="1"/>
  <c r="BH22" i="1"/>
  <c r="BM22" i="1"/>
  <c r="BE62" i="1"/>
  <c r="BE61" i="1"/>
  <c r="BF61" i="1" s="1"/>
  <c r="BD61" i="1"/>
  <c r="BD62" i="1"/>
  <c r="BA16" i="1"/>
  <c r="BG16" i="1" s="1"/>
  <c r="BF62" i="1"/>
  <c r="BF63" i="1" s="1"/>
  <c r="BC16" i="1"/>
  <c r="BI16" i="1" s="1"/>
  <c r="BC61" i="1"/>
  <c r="BC62" i="1"/>
  <c r="AZ16" i="1"/>
  <c r="BF16" i="1" l="1"/>
  <c r="BL16" i="1"/>
  <c r="BE63" i="1"/>
  <c r="BD63" i="1"/>
  <c r="BC63" i="1"/>
</calcChain>
</file>

<file path=xl/sharedStrings.xml><?xml version="1.0" encoding="utf-8"?>
<sst xmlns="http://schemas.openxmlformats.org/spreadsheetml/2006/main" count="215" uniqueCount="140">
  <si>
    <t>Course Code</t>
  </si>
  <si>
    <t>EEE 371</t>
  </si>
  <si>
    <t xml:space="preserve">        CO-Question Matrix</t>
  </si>
  <si>
    <t>CO-PO MAPPING</t>
  </si>
  <si>
    <t>Course Title</t>
  </si>
  <si>
    <t>MICROPROCESSORS AND MICROCONTROLLERS</t>
  </si>
  <si>
    <t>CT</t>
  </si>
  <si>
    <t>Assign
ment</t>
  </si>
  <si>
    <t>MT</t>
  </si>
  <si>
    <t>Final</t>
  </si>
  <si>
    <t>Total</t>
  </si>
  <si>
    <t>%</t>
  </si>
  <si>
    <t>Final 
Weighted</t>
  </si>
  <si>
    <t>PO1</t>
  </si>
  <si>
    <t>PO2</t>
  </si>
  <si>
    <t>PO3</t>
  </si>
  <si>
    <t>PO5</t>
  </si>
  <si>
    <t>PO6</t>
  </si>
  <si>
    <t>PO7</t>
  </si>
  <si>
    <t>PO9</t>
  </si>
  <si>
    <t>PO10</t>
  </si>
  <si>
    <t>PO11</t>
  </si>
  <si>
    <t>Section</t>
  </si>
  <si>
    <t>A</t>
  </si>
  <si>
    <t>CO1</t>
  </si>
  <si>
    <t>✓</t>
  </si>
  <si>
    <t>Session</t>
  </si>
  <si>
    <t>Spring 2023</t>
  </si>
  <si>
    <t>CO2</t>
  </si>
  <si>
    <t>No of students</t>
  </si>
  <si>
    <t>CO3</t>
  </si>
  <si>
    <t>CO4</t>
  </si>
  <si>
    <t>Roll</t>
  </si>
  <si>
    <t>Students' Name</t>
  </si>
  <si>
    <t>Att</t>
  </si>
  <si>
    <t>CT1</t>
  </si>
  <si>
    <t>CT2</t>
  </si>
  <si>
    <t>CT3</t>
  </si>
  <si>
    <t>CT BEST</t>
  </si>
  <si>
    <t>Assignment</t>
  </si>
  <si>
    <t>Mid Term</t>
  </si>
  <si>
    <t>CO Attainment</t>
  </si>
  <si>
    <t>Q1</t>
  </si>
  <si>
    <t>Q2</t>
  </si>
  <si>
    <t>Q3</t>
  </si>
  <si>
    <t>Sub-
Total</t>
  </si>
  <si>
    <t>Q4</t>
  </si>
  <si>
    <t>Q5</t>
  </si>
  <si>
    <t>Q6</t>
  </si>
  <si>
    <t>Sub-Total</t>
  </si>
  <si>
    <t>a</t>
  </si>
  <si>
    <t>b</t>
  </si>
  <si>
    <t xml:space="preserve">CO1 </t>
  </si>
  <si>
    <t xml:space="preserve">CO2 </t>
  </si>
  <si>
    <t xml:space="preserve">CO3 </t>
  </si>
  <si>
    <t>CO5</t>
  </si>
  <si>
    <t># Students Attempted CO</t>
  </si>
  <si>
    <t># Students Achieved CO</t>
  </si>
  <si>
    <t>% Students Achieved CO</t>
  </si>
  <si>
    <t>1502910200969-</t>
  </si>
  <si>
    <t>Sukanta Das</t>
  </si>
  <si>
    <t>1703310201462-</t>
  </si>
  <si>
    <t>Tasnim Iqbal Niloy</t>
  </si>
  <si>
    <t>1703310201516-</t>
  </si>
  <si>
    <t>Hossain Ali</t>
  </si>
  <si>
    <t>1803410201603-</t>
  </si>
  <si>
    <t>Piku Datta &lt;R&gt;</t>
  </si>
  <si>
    <t>1803510201702-</t>
  </si>
  <si>
    <t>Tusty Chowdhury Bristy &lt;R&gt;</t>
  </si>
  <si>
    <t>1803510201737-</t>
  </si>
  <si>
    <t>Naimur Rahman</t>
  </si>
  <si>
    <t>1903710201832-</t>
  </si>
  <si>
    <t>Joy Chakraborty</t>
  </si>
  <si>
    <t>1903710201865-</t>
  </si>
  <si>
    <t>MOUNOTA SEN &lt;R&gt;</t>
  </si>
  <si>
    <t>1903710202036-</t>
  </si>
  <si>
    <t>Miraj Uddin</t>
  </si>
  <si>
    <t>2103910202113-</t>
  </si>
  <si>
    <t>ISMAM AZAD RAMIM &lt;R&gt;</t>
  </si>
  <si>
    <t>2104010202186-</t>
  </si>
  <si>
    <t>Sayeada Safia Ismail</t>
  </si>
  <si>
    <t>2104010202187-</t>
  </si>
  <si>
    <t>Ovi Das</t>
  </si>
  <si>
    <t>2104010202188-</t>
  </si>
  <si>
    <t>Refatul Islam</t>
  </si>
  <si>
    <t>2104010202192-</t>
  </si>
  <si>
    <t>Jannatur- Noor Taspia</t>
  </si>
  <si>
    <t>2104010202195-</t>
  </si>
  <si>
    <t>Jui Wadadar</t>
  </si>
  <si>
    <t>2104010202196-</t>
  </si>
  <si>
    <t>Saikat Barua</t>
  </si>
  <si>
    <t>2104010202199-</t>
  </si>
  <si>
    <t>Sohela Showrin</t>
  </si>
  <si>
    <t>2104010202202-</t>
  </si>
  <si>
    <t>Khalid Ahamed Rahi</t>
  </si>
  <si>
    <t>2104010202203-</t>
  </si>
  <si>
    <t>Tanbir Ahamed</t>
  </si>
  <si>
    <t>2104010202204-</t>
  </si>
  <si>
    <t>Rahin Toshmi Ohee</t>
  </si>
  <si>
    <t>2104010202207-</t>
  </si>
  <si>
    <t>Binoy Chakraborty</t>
  </si>
  <si>
    <t>2104010202208-</t>
  </si>
  <si>
    <t>JANNATUN NESA CHOWDHURY</t>
  </si>
  <si>
    <t>2104010202209-</t>
  </si>
  <si>
    <t>JAHIRUL ISLAM</t>
  </si>
  <si>
    <t>2104010202210-</t>
  </si>
  <si>
    <t>Md Ismail Hossain</t>
  </si>
  <si>
    <t>2104010202211-</t>
  </si>
  <si>
    <t>Minhaj Uddin Hassan</t>
  </si>
  <si>
    <t>2104010202212-</t>
  </si>
  <si>
    <t>Nowshin Fathema Nisho</t>
  </si>
  <si>
    <t>2104010202213-</t>
  </si>
  <si>
    <t>Md Mostafa Jaman Taif</t>
  </si>
  <si>
    <t>2104010202214-</t>
  </si>
  <si>
    <t>Md. Imtiaz Uddin</t>
  </si>
  <si>
    <t>2104010202215-</t>
  </si>
  <si>
    <t>Musrat Jahan Lija</t>
  </si>
  <si>
    <t>2104010202216-</t>
  </si>
  <si>
    <t>Nayan Day</t>
  </si>
  <si>
    <t>2104010202217-</t>
  </si>
  <si>
    <t>Sajia Akter</t>
  </si>
  <si>
    <t>2104010202218-</t>
  </si>
  <si>
    <t>Brishty Saha</t>
  </si>
  <si>
    <t>2104010202219-</t>
  </si>
  <si>
    <t>Shafayet Ullah Ramim</t>
  </si>
  <si>
    <t>2104010202220-</t>
  </si>
  <si>
    <t>Rubaiya Islam Sadrin</t>
  </si>
  <si>
    <t>2104010202221-</t>
  </si>
  <si>
    <t>Shihabul Alam Sakib</t>
  </si>
  <si>
    <t>2104010202222-</t>
  </si>
  <si>
    <t>Durjoy Nath</t>
  </si>
  <si>
    <t>2104010202223-</t>
  </si>
  <si>
    <t>Md Arafat Hossen Rabby</t>
  </si>
  <si>
    <t>2104010202225-</t>
  </si>
  <si>
    <t>Umme Habiba</t>
  </si>
  <si>
    <t>2104010202226-</t>
  </si>
  <si>
    <t>Tahsina Tanvin</t>
  </si>
  <si>
    <t>2104010202227-</t>
  </si>
  <si>
    <t>Avirup Rakshit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</si>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</sst>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Times New Roman"/>
    </font>
    <font>
      <b/>
      <i/>
      <sz val="11"/>
      <color theme="1"/>
      <name val="Calibri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FFFFFF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9" fillId="0" borderId="27" applyNumberFormat="0" applyFill="0" applyAlignment="0" applyProtection="0"/>
    <xf numFmtId="0" fontId="10" fillId="0" borderId="28" applyNumberFormat="0" applyFill="0" applyAlignment="0" applyProtection="0"/>
    <xf numFmtId="0" fontId="11" fillId="0" borderId="29" applyNumberFormat="0" applyFill="0" applyAlignment="0" applyProtection="0"/>
    <xf numFmtId="0" fontId="15" fillId="7" borderId="30" applyNumberFormat="0" applyAlignment="0" applyProtection="0"/>
    <xf numFmtId="0" fontId="16" fillId="8" borderId="31" applyNumberFormat="0" applyAlignment="0" applyProtection="0"/>
    <xf numFmtId="0" fontId="17" fillId="8" borderId="30" applyNumberFormat="0" applyAlignment="0" applyProtection="0"/>
    <xf numFmtId="0" fontId="18" fillId="0" borderId="32" applyNumberFormat="0" applyFill="0" applyAlignment="0" applyProtection="0"/>
    <xf numFmtId="0" fontId="19" fillId="9" borderId="33" applyNumberFormat="0" applyAlignment="0" applyProtection="0"/>
    <xf numFmtId="0" fontId="22" fillId="0" borderId="35" applyNumberFormat="0" applyFill="0" applyAlignment="0" applyProtection="0"/>
    <xf numFmtId="0" fontId="1" fillId="0" borderId="1"/>
    <xf numFmtId="0" fontId="8" fillId="0" borderId="1" applyNumberFormat="0" applyFill="0" applyBorder="0" applyAlignment="0" applyProtection="0"/>
    <xf numFmtId="0" fontId="11" fillId="0" borderId="1" applyNumberFormat="0" applyFill="0" applyBorder="0" applyAlignment="0" applyProtection="0"/>
    <xf numFmtId="0" fontId="12" fillId="4" borderId="1" applyNumberFormat="0" applyBorder="0" applyAlignment="0" applyProtection="0"/>
    <xf numFmtId="0" fontId="13" fillId="5" borderId="1" applyNumberFormat="0" applyBorder="0" applyAlignment="0" applyProtection="0"/>
    <xf numFmtId="0" fontId="14" fillId="6" borderId="1" applyNumberFormat="0" applyBorder="0" applyAlignment="0" applyProtection="0"/>
    <xf numFmtId="0" fontId="20" fillId="0" borderId="1" applyNumberFormat="0" applyFill="0" applyBorder="0" applyAlignment="0" applyProtection="0"/>
    <xf numFmtId="0" fontId="1" fillId="10" borderId="34" applyNumberFormat="0" applyFont="0" applyAlignment="0" applyProtection="0"/>
    <xf numFmtId="0" fontId="21" fillId="0" borderId="1" applyNumberFormat="0" applyFill="0" applyBorder="0" applyAlignment="0" applyProtection="0"/>
    <xf numFmtId="0" fontId="23" fillId="11" borderId="1" applyNumberFormat="0" applyBorder="0" applyAlignment="0" applyProtection="0"/>
    <xf numFmtId="0" fontId="1" fillId="12" borderId="1" applyNumberFormat="0" applyBorder="0" applyAlignment="0" applyProtection="0"/>
    <xf numFmtId="0" fontId="1" fillId="13" borderId="1" applyNumberFormat="0" applyBorder="0" applyAlignment="0" applyProtection="0"/>
    <xf numFmtId="0" fontId="1" fillId="14" borderId="1" applyNumberFormat="0" applyBorder="0" applyAlignment="0" applyProtection="0"/>
    <xf numFmtId="0" fontId="23" fillId="15" borderId="1" applyNumberFormat="0" applyBorder="0" applyAlignment="0" applyProtection="0"/>
    <xf numFmtId="0" fontId="1" fillId="16" borderId="1" applyNumberFormat="0" applyBorder="0" applyAlignment="0" applyProtection="0"/>
    <xf numFmtId="0" fontId="1" fillId="17" borderId="1" applyNumberFormat="0" applyBorder="0" applyAlignment="0" applyProtection="0"/>
    <xf numFmtId="0" fontId="1" fillId="18" borderId="1" applyNumberFormat="0" applyBorder="0" applyAlignment="0" applyProtection="0"/>
    <xf numFmtId="0" fontId="23" fillId="19" borderId="1" applyNumberFormat="0" applyBorder="0" applyAlignment="0" applyProtection="0"/>
    <xf numFmtId="0" fontId="1" fillId="20" borderId="1" applyNumberFormat="0" applyBorder="0" applyAlignment="0" applyProtection="0"/>
    <xf numFmtId="0" fontId="1" fillId="21" borderId="1" applyNumberFormat="0" applyBorder="0" applyAlignment="0" applyProtection="0"/>
    <xf numFmtId="0" fontId="1" fillId="22" borderId="1" applyNumberFormat="0" applyBorder="0" applyAlignment="0" applyProtection="0"/>
    <xf numFmtId="0" fontId="23" fillId="23" borderId="1" applyNumberFormat="0" applyBorder="0" applyAlignment="0" applyProtection="0"/>
    <xf numFmtId="0" fontId="1" fillId="24" borderId="1" applyNumberFormat="0" applyBorder="0" applyAlignment="0" applyProtection="0"/>
    <xf numFmtId="0" fontId="1" fillId="25" borderId="1" applyNumberFormat="0" applyBorder="0" applyAlignment="0" applyProtection="0"/>
    <xf numFmtId="0" fontId="1" fillId="26" borderId="1" applyNumberFormat="0" applyBorder="0" applyAlignment="0" applyProtection="0"/>
    <xf numFmtId="0" fontId="23" fillId="27" borderId="1" applyNumberFormat="0" applyBorder="0" applyAlignment="0" applyProtection="0"/>
    <xf numFmtId="0" fontId="1" fillId="28" borderId="1" applyNumberFormat="0" applyBorder="0" applyAlignment="0" applyProtection="0"/>
    <xf numFmtId="0" fontId="1" fillId="29" borderId="1" applyNumberFormat="0" applyBorder="0" applyAlignment="0" applyProtection="0"/>
    <xf numFmtId="0" fontId="1" fillId="30" borderId="1" applyNumberFormat="0" applyBorder="0" applyAlignment="0" applyProtection="0"/>
    <xf numFmtId="0" fontId="23" fillId="31" borderId="1" applyNumberFormat="0" applyBorder="0" applyAlignment="0" applyProtection="0"/>
    <xf numFmtId="0" fontId="1" fillId="32" borderId="1" applyNumberFormat="0" applyBorder="0" applyAlignment="0" applyProtection="0"/>
    <xf numFmtId="0" fontId="1" fillId="33" borderId="1" applyNumberFormat="0" applyBorder="0" applyAlignment="0" applyProtection="0"/>
    <xf numFmtId="0" fontId="1" fillId="34" borderId="1" applyNumberFormat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9" fontId="2" fillId="0" borderId="0" xfId="0" applyNumberFormat="1" applyFont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9" fontId="2" fillId="0" borderId="5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left"/>
    </xf>
    <xf numFmtId="9" fontId="2" fillId="0" borderId="5" xfId="0" applyNumberFormat="1" applyFont="1" applyBorder="1"/>
    <xf numFmtId="0" fontId="2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2" fillId="2" borderId="7" xfId="0" applyFont="1" applyFill="1" applyBorder="1"/>
    <xf numFmtId="0" fontId="2" fillId="0" borderId="20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3" borderId="2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2" borderId="5" xfId="0" applyFont="1" applyFill="1" applyBorder="1"/>
    <xf numFmtId="3" fontId="2" fillId="0" borderId="5" xfId="0" applyNumberFormat="1" applyFont="1" applyBorder="1"/>
    <xf numFmtId="0" fontId="1" fillId="0" borderId="5" xfId="10" applyBorder="1" applyAlignment="1">
      <alignment wrapText="1"/>
    </xf>
    <xf numFmtId="0" fontId="2" fillId="0" borderId="14" xfId="0" applyFont="1" applyBorder="1" applyAlignment="1">
      <alignment horizontal="center"/>
    </xf>
    <xf numFmtId="0" fontId="7" fillId="35" borderId="5" xfId="0" applyFont="1" applyFill="1" applyBorder="1" applyAlignment="1">
      <alignment horizontal="center"/>
    </xf>
    <xf numFmtId="0" fontId="24" fillId="35" borderId="5" xfId="0" applyFont="1" applyFill="1" applyBorder="1" applyAlignment="1">
      <alignment horizontal="center"/>
    </xf>
    <xf numFmtId="0" fontId="2" fillId="36" borderId="7" xfId="0" applyFont="1" applyFill="1" applyBorder="1" applyAlignment="1">
      <alignment horizontal="center"/>
    </xf>
    <xf numFmtId="0" fontId="2" fillId="36" borderId="7" xfId="0" applyFont="1" applyFill="1" applyBorder="1" applyAlignment="1">
      <alignment horizontal="center" vertical="center"/>
    </xf>
    <xf numFmtId="9" fontId="5" fillId="0" borderId="11" xfId="0" applyNumberFormat="1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9" fontId="2" fillId="0" borderId="2" xfId="0" applyNumberFormat="1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5" fillId="0" borderId="1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3" fillId="0" borderId="14" xfId="0" applyFont="1" applyBorder="1"/>
    <xf numFmtId="0" fontId="3" fillId="0" borderId="23" xfId="0" applyFont="1" applyBorder="1"/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22" fillId="0" borderId="36" xfId="0" applyFont="1" applyBorder="1" applyAlignment="1">
      <alignment horizontal="center" vertical="center"/>
    </xf>
    <xf numFmtId="9" fontId="24" fillId="0" borderId="36" xfId="0" applyNumberFormat="1" applyFont="1" applyFill="1" applyBorder="1" applyAlignment="1">
      <alignment horizontal="center" vertical="center"/>
    </xf>
    <xf numFmtId="0" fontId="0" fillId="0" borderId="36" xfId="0" applyBorder="1"/>
    <xf numFmtId="0" fontId="22" fillId="0" borderId="36" xfId="0" applyFont="1" applyBorder="1" applyAlignment="1">
      <alignment horizontal="center"/>
    </xf>
    <xf numFmtId="1" fontId="0" fillId="0" borderId="36" xfId="0" applyNumberFormat="1" applyBorder="1" applyAlignment="1">
      <alignment horizontal="center"/>
    </xf>
  </cellXfs>
  <cellStyles count="43">
    <cellStyle name="20% - Accent1 2" xfId="20" xr:uid="{6B188103-BCF7-45D3-8C43-BD1B7F2F2B81}"/>
    <cellStyle name="20% - Accent2 2" xfId="24" xr:uid="{748A8F6F-C394-4354-8509-965AB358B409}"/>
    <cellStyle name="20% - Accent3 2" xfId="28" xr:uid="{6D3D538F-2E72-41C7-9C1F-756790F28F8F}"/>
    <cellStyle name="20% - Accent4 2" xfId="32" xr:uid="{AB53FCD0-88EB-47B7-BD5F-556D3F44B9DD}"/>
    <cellStyle name="20% - Accent5 2" xfId="36" xr:uid="{71B1C09E-E2DC-4B74-97F0-F3EC6A9E8BCE}"/>
    <cellStyle name="20% - Accent6 2" xfId="40" xr:uid="{4ACF66AD-4C7E-4F81-AD23-0BF45EF08D04}"/>
    <cellStyle name="40% - Accent1 2" xfId="21" xr:uid="{FA265B65-FB40-4CA6-8777-528E2A6E3249}"/>
    <cellStyle name="40% - Accent2 2" xfId="25" xr:uid="{A8EAC9B7-9D80-4165-947A-02666499C33B}"/>
    <cellStyle name="40% - Accent3 2" xfId="29" xr:uid="{D3151684-3AFE-4035-85FE-E46C5195A3B6}"/>
    <cellStyle name="40% - Accent4 2" xfId="33" xr:uid="{777B126D-8D98-4050-9F82-33F2E6559068}"/>
    <cellStyle name="40% - Accent5 2" xfId="37" xr:uid="{4E688413-AA2F-4A5A-A0EF-3DAAA641DAD5}"/>
    <cellStyle name="40% - Accent6 2" xfId="41" xr:uid="{2B24CD8B-0413-4A28-8120-672952253AFA}"/>
    <cellStyle name="60% - Accent1 2" xfId="22" xr:uid="{E296B535-9F01-432F-A211-345A9ADE4A07}"/>
    <cellStyle name="60% - Accent2 2" xfId="26" xr:uid="{1C4F3695-4D08-4FB9-8F53-217B4411E818}"/>
    <cellStyle name="60% - Accent3 2" xfId="30" xr:uid="{56F4ABD0-CF37-419A-8764-8180A8A6DEA2}"/>
    <cellStyle name="60% - Accent4 2" xfId="34" xr:uid="{505F079C-FA70-4BED-AF16-CCD6CDEE30E2}"/>
    <cellStyle name="60% - Accent5 2" xfId="38" xr:uid="{11BFB908-7335-4AEC-B8C8-1E38BD965EBB}"/>
    <cellStyle name="60% - Accent6 2" xfId="42" xr:uid="{157D0608-A650-4308-A23D-D25A225B287B}"/>
    <cellStyle name="Accent1 2" xfId="19" xr:uid="{70DD6E1B-A4F0-455F-B1BF-FE9ACAF4B8EA}"/>
    <cellStyle name="Accent2 2" xfId="23" xr:uid="{0ED0819B-11F4-4358-B2DE-1D2B3347900E}"/>
    <cellStyle name="Accent3 2" xfId="27" xr:uid="{9EE7DC3A-1F19-4FF6-BFE6-F4C3DA439B1B}"/>
    <cellStyle name="Accent4 2" xfId="31" xr:uid="{74B180E6-6047-4483-A54D-15C0D9614FC2}"/>
    <cellStyle name="Accent5 2" xfId="35" xr:uid="{4546EAC6-F5A4-49CE-95EC-BCE2EB8FC8CD}"/>
    <cellStyle name="Accent6 2" xfId="39" xr:uid="{C7392C2B-7219-45D7-9269-52646F863B18}"/>
    <cellStyle name="Bad 2" xfId="14" xr:uid="{66057189-8179-42F8-A93A-3472FB6E80CC}"/>
    <cellStyle name="Calculation" xfId="6" builtinId="22" customBuiltin="1"/>
    <cellStyle name="Check Cell" xfId="8" builtinId="23" customBuiltin="1"/>
    <cellStyle name="Explanatory Text 2" xfId="18" xr:uid="{D05B0702-FEA4-4E32-9C55-FDFAD603CE3D}"/>
    <cellStyle name="Good 2" xfId="13" xr:uid="{417E90A0-5622-44A9-8DD6-419702A6BC2D}"/>
    <cellStyle name="Heading 1" xfId="1" builtinId="16" customBuiltin="1"/>
    <cellStyle name="Heading 2" xfId="2" builtinId="17" customBuiltin="1"/>
    <cellStyle name="Heading 3" xfId="3" builtinId="18" customBuiltin="1"/>
    <cellStyle name="Heading 4 2" xfId="12" xr:uid="{20EB8453-A3A7-4117-9FAF-C8B236742366}"/>
    <cellStyle name="Input" xfId="4" builtinId="20" customBuiltin="1"/>
    <cellStyle name="Linked Cell" xfId="7" builtinId="24" customBuiltin="1"/>
    <cellStyle name="Neutral 2" xfId="15" xr:uid="{0EC422D9-B720-4F7B-AF9D-CC9014041E4C}"/>
    <cellStyle name="Normal" xfId="0" builtinId="0"/>
    <cellStyle name="Normal 2" xfId="10" xr:uid="{65C13BA2-4409-416A-BBE6-3EFDA256F031}"/>
    <cellStyle name="Note 2" xfId="17" xr:uid="{252D707B-1EF6-4C2A-ACCE-6D2460E3149C}"/>
    <cellStyle name="Output" xfId="5" builtinId="21" customBuiltin="1"/>
    <cellStyle name="Title 2" xfId="11" xr:uid="{14E10847-5DBB-41C7-AA00-CC8ECA594CA2}"/>
    <cellStyle name="Total" xfId="9" builtinId="25" customBuiltin="1"/>
    <cellStyle name="Warning Text 2" xfId="16" xr:uid="{C1D56B7C-FE90-49B0-893D-99825AD3D9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EEE 371- Miroprocessor and Microcontroller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IEE_FALL_2022!$AT$13</c:f>
              <c:strCache>
                <c:ptCount val="1"/>
                <c:pt idx="0">
                  <c:v>CO1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IEE_FALL_2022!$BC$63</c:f>
              <c:numCache>
                <c:formatCode>0%</c:formatCode>
                <c:ptCount val="1"/>
                <c:pt idx="0">
                  <c:v>0.82499999999999996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B-46C3-9705-98A5F5313B40}"/>
            </c:ext>
          </c:extLst>
        </c:ser>
        <c:ser>
          <c:idx val="1"/>
          <c:order val="1"/>
          <c:tx>
            <c:strRef>
              <c:f>IEE_FALL_2022!$AU$13</c:f>
              <c:strCache>
                <c:ptCount val="1"/>
                <c:pt idx="0">
                  <c:v>CO2 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IEE_FALL_2022!$BD$63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B-46C3-9705-98A5F5313B40}"/>
            </c:ext>
          </c:extLst>
        </c:ser>
        <c:ser>
          <c:idx val="2"/>
          <c:order val="2"/>
          <c:tx>
            <c:strRef>
              <c:f>IEE_FALL_2022!$AV$13</c:f>
              <c:strCache>
                <c:ptCount val="1"/>
                <c:pt idx="0">
                  <c:v>CO3 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IEE_FALL_2022!$BE$63</c:f>
              <c:numCache>
                <c:formatCode>0%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B-46C3-9705-98A5F5313B40}"/>
            </c:ext>
          </c:extLst>
        </c:ser>
        <c:ser>
          <c:idx val="3"/>
          <c:order val="3"/>
          <c:tx>
            <c:strRef>
              <c:f>IEE_FALL_2022!$AW$13</c:f>
              <c:strCache>
                <c:ptCount val="1"/>
                <c:pt idx="0">
                  <c:v>CO4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IEE_FALL_2022!$BF$63</c:f>
              <c:numCache>
                <c:formatCode>0%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DB-46C3-9705-98A5F5313B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35379882"/>
        <c:axId val="1712489854"/>
      </c:barChart>
      <c:catAx>
        <c:axId val="93537988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89854"/>
        <c:crosses val="autoZero"/>
        <c:auto val="1"/>
        <c:lblAlgn val="ctr"/>
        <c:lblOffset val="100"/>
        <c:noMultiLvlLbl val="1"/>
      </c:catAx>
      <c:valAx>
        <c:axId val="171248985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79882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45</xdr:col>
      <xdr:colOff>28575</xdr:colOff>
      <xdr:row>65</xdr:row>
      <xdr:rowOff>85725</xdr:rowOff>
    </xdr:from>
    <xdr:ext cx="5715000" cy="3533775"/>
    <xdr:graphicFrame macro="">
      <xdr:nvGraphicFramePr>
        <xdr:cNvPr id="585958555" name="Chart 1" title="Chart">
          <a:extLst>
            <a:ext uri="{FF2B5EF4-FFF2-40B4-BE49-F238E27FC236}">
              <a16:creationId xmlns:a16="http://schemas.microsoft.com/office/drawing/2014/main" id="{00000000-0008-0000-0000-00009B04E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960"/>
  <sheetViews>
    <sheetView tabSelected="1" workbookViewId="0">
      <pane xSplit="2" ySplit="15" topLeftCell="AN16" activePane="bottomRight" state="frozen"/>
      <selection pane="topRight" activeCell="C1" sqref="C1"/>
      <selection pane="bottomLeft" activeCell="A16" sqref="A16"/>
      <selection pane="bottomRight" activeCell="AQ82" sqref="AQ82"/>
    </sheetView>
  </sheetViews>
  <sheetFormatPr defaultColWidth="14.44140625" defaultRowHeight="15" customHeight="1"/>
  <cols>
    <col min="1" max="1" width="18.44140625" customWidth="1"/>
    <col min="2" max="2" width="33.109375" customWidth="1"/>
    <col min="3" max="3" width="3.5546875" customWidth="1"/>
    <col min="4" max="6" width="4.44140625" customWidth="1"/>
    <col min="7" max="7" width="10.5546875" customWidth="1"/>
    <col min="8" max="8" width="11.109375" customWidth="1"/>
    <col min="9" max="10" width="4.44140625" customWidth="1"/>
    <col min="11" max="11" width="6.5546875" customWidth="1"/>
    <col min="12" max="12" width="4.44140625" customWidth="1"/>
    <col min="13" max="14" width="5.109375" customWidth="1"/>
    <col min="15" max="15" width="5.6640625" customWidth="1"/>
    <col min="16" max="16" width="7" customWidth="1"/>
    <col min="17" max="17" width="9.33203125" customWidth="1"/>
    <col min="18" max="18" width="5.33203125" customWidth="1"/>
    <col min="19" max="20" width="6.6640625" customWidth="1"/>
    <col min="21" max="26" width="4.44140625" customWidth="1"/>
    <col min="27" max="33" width="4.6640625" customWidth="1"/>
    <col min="34" max="35" width="5.6640625" customWidth="1"/>
    <col min="36" max="36" width="4.44140625" customWidth="1"/>
    <col min="37" max="37" width="8.6640625" customWidth="1"/>
    <col min="38" max="39" width="5.33203125" customWidth="1"/>
    <col min="40" max="40" width="7.109375" customWidth="1"/>
    <col min="41" max="41" width="7" customWidth="1"/>
    <col min="42" max="42" width="7.44140625" customWidth="1"/>
    <col min="43" max="43" width="6" customWidth="1"/>
    <col min="44" max="44" width="4.44140625" customWidth="1"/>
    <col min="45" max="45" width="4.6640625" customWidth="1"/>
    <col min="46" max="46" width="6.88671875" customWidth="1"/>
    <col min="47" max="47" width="8" customWidth="1"/>
    <col min="48" max="48" width="7.109375" customWidth="1"/>
    <col min="49" max="49" width="6.88671875" customWidth="1"/>
    <col min="50" max="50" width="4.44140625" customWidth="1"/>
    <col min="51" max="51" width="7.6640625" customWidth="1"/>
    <col min="52" max="52" width="4.88671875" customWidth="1"/>
    <col min="53" max="53" width="5.88671875" customWidth="1"/>
    <col min="54" max="54" width="4.88671875" customWidth="1"/>
    <col min="55" max="56" width="4.44140625" customWidth="1"/>
    <col min="57" max="57" width="7.6640625" customWidth="1"/>
    <col min="58" max="60" width="5.6640625" customWidth="1"/>
    <col min="61" max="62" width="4.44140625" customWidth="1"/>
    <col min="63" max="63" width="11" customWidth="1"/>
  </cols>
  <sheetData>
    <row r="1" spans="1:65" ht="14.25" customHeight="1">
      <c r="A1" s="1" t="s">
        <v>0</v>
      </c>
      <c r="B1" s="1" t="s">
        <v>1</v>
      </c>
      <c r="C1" s="1"/>
      <c r="D1" s="1"/>
      <c r="E1" s="1"/>
      <c r="F1" s="1"/>
      <c r="G1" s="1"/>
      <c r="H1" s="2"/>
      <c r="I1" s="80" t="s">
        <v>2</v>
      </c>
      <c r="J1" s="68"/>
      <c r="K1" s="68"/>
      <c r="L1" s="68"/>
      <c r="M1" s="68"/>
      <c r="N1" s="68"/>
      <c r="O1" s="6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80" t="s">
        <v>3</v>
      </c>
      <c r="AB1" s="68"/>
      <c r="AC1" s="68"/>
      <c r="AD1" s="68"/>
      <c r="AE1" s="68"/>
      <c r="AF1" s="68"/>
      <c r="AG1" s="68"/>
      <c r="AH1" s="68"/>
      <c r="AI1" s="69"/>
      <c r="AJ1" s="1"/>
      <c r="AK1" s="1"/>
      <c r="AL1" s="1"/>
      <c r="AM1" s="1"/>
      <c r="AN1" s="1"/>
      <c r="AO1" s="1"/>
      <c r="AP1" s="1"/>
      <c r="AQ1" s="1"/>
      <c r="AR1" s="1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1"/>
    </row>
    <row r="2" spans="1:65" ht="14.25" customHeight="1">
      <c r="A2" s="1" t="s">
        <v>4</v>
      </c>
      <c r="B2" s="1" t="s">
        <v>5</v>
      </c>
      <c r="C2" s="1"/>
      <c r="D2" s="1"/>
      <c r="E2" s="1"/>
      <c r="F2" s="1"/>
      <c r="G2" s="1"/>
      <c r="H2" s="2"/>
      <c r="I2" s="4"/>
      <c r="J2" s="4" t="s">
        <v>6</v>
      </c>
      <c r="K2" s="5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6"/>
      <c r="Q2" s="5" t="s">
        <v>12</v>
      </c>
      <c r="R2" s="4" t="s">
        <v>10</v>
      </c>
      <c r="S2" s="1"/>
      <c r="T2" s="1"/>
      <c r="U2" s="1"/>
      <c r="V2" s="1"/>
      <c r="W2" s="1"/>
      <c r="X2" s="1"/>
      <c r="Y2" s="1"/>
      <c r="Z2" s="7"/>
      <c r="AA2" s="8" t="s">
        <v>13</v>
      </c>
      <c r="AB2" s="8" t="s">
        <v>14</v>
      </c>
      <c r="AC2" s="8" t="s">
        <v>15</v>
      </c>
      <c r="AD2" s="9" t="s">
        <v>16</v>
      </c>
      <c r="AE2" s="9" t="s">
        <v>17</v>
      </c>
      <c r="AF2" s="9" t="s">
        <v>18</v>
      </c>
      <c r="AG2" s="8" t="s">
        <v>19</v>
      </c>
      <c r="AH2" s="8" t="s">
        <v>20</v>
      </c>
      <c r="AI2" s="8" t="s">
        <v>21</v>
      </c>
      <c r="AJ2" s="1"/>
      <c r="AK2" s="1"/>
      <c r="AL2" s="1"/>
      <c r="AM2" s="1"/>
      <c r="AN2" s="1"/>
      <c r="AO2" s="1"/>
      <c r="AP2" s="1"/>
      <c r="AQ2" s="1"/>
      <c r="AR2" s="1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1"/>
    </row>
    <row r="3" spans="1:65" ht="14.25" customHeight="1">
      <c r="A3" s="1" t="s">
        <v>22</v>
      </c>
      <c r="B3" s="1" t="s">
        <v>23</v>
      </c>
      <c r="C3" s="1"/>
      <c r="D3" s="1"/>
      <c r="E3" s="1"/>
      <c r="F3" s="1"/>
      <c r="G3" s="1"/>
      <c r="H3" s="2"/>
      <c r="I3" s="4" t="s">
        <v>24</v>
      </c>
      <c r="J3" s="4">
        <v>10</v>
      </c>
      <c r="K3" s="4"/>
      <c r="L3" s="4">
        <v>15</v>
      </c>
      <c r="M3" s="4">
        <v>17</v>
      </c>
      <c r="N3" s="4">
        <f t="shared" ref="N3:N6" si="0">SUM(J3:M3)</f>
        <v>42</v>
      </c>
      <c r="O3" s="10">
        <f>N3/N8</f>
        <v>0.32307692307692309</v>
      </c>
      <c r="P3" s="6"/>
      <c r="Q3" s="11">
        <f t="shared" ref="Q3:Q6" si="1">(M3*66.67)/100</f>
        <v>11.333900000000002</v>
      </c>
      <c r="R3" s="11">
        <f t="shared" ref="R3:R6" si="2">(J3+K3+L3+Q3)</f>
        <v>36.3339</v>
      </c>
      <c r="S3" s="1"/>
      <c r="T3" s="1"/>
      <c r="U3" s="1"/>
      <c r="V3" s="1"/>
      <c r="W3" s="1"/>
      <c r="X3" s="1"/>
      <c r="Y3" s="1"/>
      <c r="Z3" s="7" t="s">
        <v>24</v>
      </c>
      <c r="AA3" s="12" t="s">
        <v>25</v>
      </c>
      <c r="AB3" s="8"/>
      <c r="AC3" s="8"/>
      <c r="AD3" s="9"/>
      <c r="AE3" s="9"/>
      <c r="AF3" s="9"/>
      <c r="AG3" s="8"/>
      <c r="AH3" s="8"/>
      <c r="AI3" s="8"/>
      <c r="AJ3" s="1"/>
      <c r="AK3" s="1"/>
      <c r="AL3" s="1"/>
      <c r="AM3" s="1"/>
      <c r="AN3" s="1"/>
      <c r="AO3" s="1"/>
      <c r="AP3" s="1"/>
      <c r="AQ3" s="1"/>
      <c r="AR3" s="1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1"/>
    </row>
    <row r="4" spans="1:65" ht="14.25" customHeight="1">
      <c r="A4" s="1" t="s">
        <v>26</v>
      </c>
      <c r="B4" s="1" t="s">
        <v>27</v>
      </c>
      <c r="C4" s="13"/>
      <c r="D4" s="1"/>
      <c r="E4" s="1"/>
      <c r="F4" s="1"/>
      <c r="G4" s="1"/>
      <c r="H4" s="2"/>
      <c r="I4" s="4" t="s">
        <v>28</v>
      </c>
      <c r="J4" s="4">
        <v>10</v>
      </c>
      <c r="K4" s="4"/>
      <c r="L4" s="4">
        <v>15</v>
      </c>
      <c r="M4" s="4">
        <v>20</v>
      </c>
      <c r="N4" s="4">
        <f t="shared" si="0"/>
        <v>45</v>
      </c>
      <c r="O4" s="10">
        <f>N4/N8</f>
        <v>0.34615384615384615</v>
      </c>
      <c r="P4" s="6"/>
      <c r="Q4" s="11">
        <f t="shared" si="1"/>
        <v>13.334000000000001</v>
      </c>
      <c r="R4" s="11">
        <f t="shared" si="2"/>
        <v>38.334000000000003</v>
      </c>
      <c r="S4" s="1"/>
      <c r="T4" s="1"/>
      <c r="U4" s="1"/>
      <c r="V4" s="1"/>
      <c r="W4" s="1"/>
      <c r="X4" s="1"/>
      <c r="Y4" s="1"/>
      <c r="Z4" s="7" t="s">
        <v>28</v>
      </c>
      <c r="AA4" s="12" t="s">
        <v>25</v>
      </c>
      <c r="AB4" s="8"/>
      <c r="AC4" s="8"/>
      <c r="AD4" s="9"/>
      <c r="AE4" s="9"/>
      <c r="AF4" s="9"/>
      <c r="AG4" s="8"/>
      <c r="AH4" s="8"/>
      <c r="AI4" s="8"/>
      <c r="AJ4" s="1"/>
      <c r="AK4" s="1"/>
      <c r="AL4" s="1"/>
      <c r="AM4" s="1"/>
      <c r="AN4" s="1"/>
      <c r="AO4" s="1"/>
      <c r="AP4" s="1"/>
      <c r="AQ4" s="1"/>
      <c r="AR4" s="1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1"/>
    </row>
    <row r="5" spans="1:65" ht="14.25" customHeight="1">
      <c r="A5" s="1" t="s">
        <v>29</v>
      </c>
      <c r="B5" s="13">
        <f>COUNTA(A16:A56)</f>
        <v>40</v>
      </c>
      <c r="C5" s="14"/>
      <c r="D5" s="1"/>
      <c r="E5" s="1"/>
      <c r="F5" s="1"/>
      <c r="G5" s="1"/>
      <c r="H5" s="2"/>
      <c r="I5" s="4" t="s">
        <v>30</v>
      </c>
      <c r="J5" s="4"/>
      <c r="K5" s="4">
        <v>10</v>
      </c>
      <c r="L5" s="4"/>
      <c r="M5" s="4">
        <v>11</v>
      </c>
      <c r="N5" s="4">
        <f t="shared" si="0"/>
        <v>21</v>
      </c>
      <c r="O5" s="10">
        <f>N5/N8</f>
        <v>0.16153846153846155</v>
      </c>
      <c r="P5" s="6"/>
      <c r="Q5" s="11">
        <f t="shared" si="1"/>
        <v>7.3337000000000003</v>
      </c>
      <c r="R5" s="11">
        <f t="shared" si="2"/>
        <v>17.3337</v>
      </c>
      <c r="S5" s="1"/>
      <c r="T5" s="1"/>
      <c r="U5" s="1"/>
      <c r="V5" s="1"/>
      <c r="W5" s="1"/>
      <c r="X5" s="1"/>
      <c r="Y5" s="1"/>
      <c r="Z5" s="7" t="s">
        <v>30</v>
      </c>
      <c r="AA5" s="8"/>
      <c r="AB5" s="8"/>
      <c r="AC5" s="12" t="s">
        <v>25</v>
      </c>
      <c r="AD5" s="9"/>
      <c r="AE5" s="9"/>
      <c r="AF5" s="9"/>
      <c r="AG5" s="8"/>
      <c r="AH5" s="8"/>
      <c r="AI5" s="8"/>
      <c r="AJ5" s="1"/>
      <c r="AK5" s="1"/>
      <c r="AL5" s="1"/>
      <c r="AM5" s="1"/>
      <c r="AN5" s="1"/>
      <c r="AO5" s="1"/>
      <c r="AP5" s="1"/>
      <c r="AQ5" s="1"/>
      <c r="AR5" s="1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1"/>
    </row>
    <row r="6" spans="1:65" ht="14.25" customHeight="1">
      <c r="A6" s="1"/>
      <c r="B6" s="14"/>
      <c r="C6" s="14"/>
      <c r="D6" s="1"/>
      <c r="E6" s="1"/>
      <c r="F6" s="1"/>
      <c r="G6" s="1"/>
      <c r="H6" s="2"/>
      <c r="I6" s="4" t="s">
        <v>31</v>
      </c>
      <c r="J6" s="4">
        <v>10</v>
      </c>
      <c r="K6" s="4"/>
      <c r="L6" s="4"/>
      <c r="M6" s="4">
        <v>12</v>
      </c>
      <c r="N6" s="4">
        <f t="shared" si="0"/>
        <v>22</v>
      </c>
      <c r="O6" s="10">
        <f>N6/N8</f>
        <v>0.16923076923076924</v>
      </c>
      <c r="P6" s="6"/>
      <c r="Q6" s="11">
        <f t="shared" si="1"/>
        <v>8.0003999999999991</v>
      </c>
      <c r="R6" s="11">
        <f t="shared" si="2"/>
        <v>18.000399999999999</v>
      </c>
      <c r="S6" s="1"/>
      <c r="T6" s="1"/>
      <c r="U6" s="1"/>
      <c r="V6" s="1"/>
      <c r="W6" s="1"/>
      <c r="X6" s="1"/>
      <c r="Y6" s="1"/>
      <c r="Z6" s="7" t="s">
        <v>31</v>
      </c>
      <c r="AA6" s="12" t="s">
        <v>25</v>
      </c>
      <c r="AB6" s="8"/>
      <c r="AC6" s="8"/>
      <c r="AD6" s="9"/>
      <c r="AE6" s="9"/>
      <c r="AF6" s="9"/>
      <c r="AG6" s="8"/>
      <c r="AH6" s="8"/>
      <c r="AI6" s="8"/>
      <c r="AJ6" s="1"/>
      <c r="AK6" s="1"/>
      <c r="AL6" s="1"/>
      <c r="AM6" s="1"/>
      <c r="AN6" s="1"/>
      <c r="AO6" s="1"/>
      <c r="AP6" s="1"/>
      <c r="AQ6" s="1"/>
      <c r="AR6" s="1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1"/>
    </row>
    <row r="7" spans="1:65" ht="14.25" customHeight="1">
      <c r="A7" s="1"/>
      <c r="B7" s="14"/>
      <c r="C7" s="14"/>
      <c r="D7" s="1"/>
      <c r="E7" s="1"/>
      <c r="F7" s="1"/>
      <c r="G7" s="1"/>
      <c r="H7" s="2"/>
      <c r="I7" s="4"/>
      <c r="J7" s="4"/>
      <c r="K7" s="4"/>
      <c r="L7" s="4"/>
      <c r="M7" s="4"/>
      <c r="N7" s="4"/>
      <c r="O7" s="10"/>
      <c r="P7" s="6"/>
      <c r="Q7" s="11"/>
      <c r="R7" s="11"/>
      <c r="S7" s="1"/>
      <c r="T7" s="1"/>
      <c r="U7" s="1"/>
      <c r="V7" s="1"/>
      <c r="W7" s="1"/>
      <c r="X7" s="1"/>
      <c r="Y7" s="1"/>
      <c r="Z7" s="7"/>
      <c r="AA7" s="8"/>
      <c r="AB7" s="8"/>
      <c r="AC7" s="8"/>
      <c r="AD7" s="9"/>
      <c r="AE7" s="9"/>
      <c r="AF7" s="9"/>
      <c r="AG7" s="8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1"/>
    </row>
    <row r="8" spans="1:65" ht="14.25" customHeight="1">
      <c r="A8" s="1"/>
      <c r="B8" s="1"/>
      <c r="C8" s="1"/>
      <c r="D8" s="1"/>
      <c r="E8" s="1"/>
      <c r="F8" s="1"/>
      <c r="G8" s="1"/>
      <c r="H8" s="2"/>
      <c r="I8" s="4"/>
      <c r="J8" s="4"/>
      <c r="K8" s="4"/>
      <c r="L8" s="4"/>
      <c r="M8" s="4"/>
      <c r="N8" s="4">
        <f>SUM(N3:N6)</f>
        <v>130</v>
      </c>
      <c r="O8" s="10">
        <f>SUM(O3:O5)</f>
        <v>0.83076923076923082</v>
      </c>
      <c r="P8" s="6"/>
      <c r="Q8" s="4"/>
      <c r="R8" s="7"/>
      <c r="S8" s="1"/>
      <c r="T8" s="1"/>
      <c r="U8" s="1"/>
      <c r="V8" s="1"/>
      <c r="W8" s="1"/>
      <c r="X8" s="1"/>
      <c r="Y8" s="1"/>
      <c r="Z8" s="7"/>
      <c r="AA8" s="15"/>
      <c r="AB8" s="15"/>
      <c r="AC8" s="7"/>
      <c r="AD8" s="7"/>
      <c r="AE8" s="7"/>
      <c r="AF8" s="7"/>
      <c r="AG8" s="7"/>
      <c r="AH8" s="7"/>
      <c r="AI8" s="7"/>
      <c r="AJ8" s="1"/>
      <c r="AK8" s="1"/>
      <c r="AL8" s="1"/>
      <c r="AM8" s="1"/>
      <c r="AN8" s="1"/>
      <c r="AO8" s="1"/>
      <c r="AP8" s="1"/>
      <c r="AQ8" s="1"/>
      <c r="AR8" s="1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1"/>
    </row>
    <row r="9" spans="1:65" ht="14.25" customHeight="1">
      <c r="A9" s="1"/>
      <c r="B9" s="1"/>
      <c r="C9" s="1"/>
      <c r="D9" s="1"/>
      <c r="E9" s="1"/>
      <c r="F9" s="1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3"/>
      <c r="AB9" s="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1"/>
    </row>
    <row r="10" spans="1:65" ht="14.25" customHeight="1">
      <c r="A10" s="1"/>
      <c r="B10" s="1"/>
      <c r="C10" s="1"/>
      <c r="D10" s="1"/>
      <c r="E10" s="1"/>
      <c r="F10" s="1"/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1"/>
    </row>
    <row r="11" spans="1:65" ht="14.25" customHeight="1">
      <c r="A11" s="81" t="s">
        <v>32</v>
      </c>
      <c r="B11" s="81" t="s">
        <v>33</v>
      </c>
      <c r="C11" s="17" t="s">
        <v>34</v>
      </c>
      <c r="D11" s="17" t="s">
        <v>35</v>
      </c>
      <c r="E11" s="17" t="s">
        <v>36</v>
      </c>
      <c r="F11" s="17" t="s">
        <v>37</v>
      </c>
      <c r="G11" s="17" t="s">
        <v>38</v>
      </c>
      <c r="H11" s="18" t="s">
        <v>39</v>
      </c>
      <c r="I11" s="82" t="s">
        <v>40</v>
      </c>
      <c r="J11" s="83"/>
      <c r="K11" s="83"/>
      <c r="L11" s="83"/>
      <c r="M11" s="83"/>
      <c r="N11" s="83"/>
      <c r="O11" s="83"/>
      <c r="P11" s="83"/>
      <c r="Q11" s="83"/>
      <c r="R11" s="84"/>
      <c r="S11" s="75" t="s">
        <v>9</v>
      </c>
      <c r="T11" s="75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9"/>
      <c r="AL11" s="77" t="s">
        <v>10</v>
      </c>
      <c r="AM11" s="19"/>
      <c r="AN11" s="61" t="s">
        <v>41</v>
      </c>
      <c r="AO11" s="62"/>
      <c r="AP11" s="62"/>
      <c r="AQ11" s="62"/>
      <c r="AR11" s="63"/>
      <c r="AS11" s="3"/>
      <c r="AT11" s="61" t="s">
        <v>41</v>
      </c>
      <c r="AU11" s="62"/>
      <c r="AV11" s="62"/>
      <c r="AW11" s="62"/>
      <c r="AX11" s="63"/>
      <c r="AY11" s="20"/>
      <c r="AZ11" s="61" t="s">
        <v>41</v>
      </c>
      <c r="BA11" s="62"/>
      <c r="BB11" s="62"/>
      <c r="BC11" s="62"/>
      <c r="BD11" s="63"/>
      <c r="BE11" s="20"/>
      <c r="BF11" s="61" t="s">
        <v>41</v>
      </c>
      <c r="BG11" s="62"/>
      <c r="BH11" s="62"/>
      <c r="BI11" s="62"/>
      <c r="BJ11" s="63"/>
      <c r="BK11" s="3"/>
      <c r="BL11" s="85" t="s">
        <v>139</v>
      </c>
      <c r="BM11" s="85"/>
    </row>
    <row r="12" spans="1:65" ht="14.25" customHeight="1">
      <c r="A12" s="78"/>
      <c r="B12" s="78"/>
      <c r="C12" s="4"/>
      <c r="D12" s="7"/>
      <c r="E12" s="7"/>
      <c r="F12" s="7"/>
      <c r="G12" s="7"/>
      <c r="H12" s="21"/>
      <c r="I12" s="70" t="s">
        <v>42</v>
      </c>
      <c r="J12" s="68"/>
      <c r="K12" s="69"/>
      <c r="L12" s="71" t="s">
        <v>43</v>
      </c>
      <c r="M12" s="68"/>
      <c r="N12" s="69"/>
      <c r="O12" s="71" t="s">
        <v>44</v>
      </c>
      <c r="P12" s="68"/>
      <c r="Q12" s="69"/>
      <c r="R12" s="72" t="s">
        <v>45</v>
      </c>
      <c r="S12" s="75" t="s">
        <v>42</v>
      </c>
      <c r="T12" s="75"/>
      <c r="U12" s="69"/>
      <c r="V12" s="76" t="s">
        <v>43</v>
      </c>
      <c r="W12" s="68"/>
      <c r="X12" s="69"/>
      <c r="Y12" s="76" t="s">
        <v>44</v>
      </c>
      <c r="Z12" s="68"/>
      <c r="AA12" s="69"/>
      <c r="AB12" s="76" t="s">
        <v>46</v>
      </c>
      <c r="AC12" s="68"/>
      <c r="AD12" s="69"/>
      <c r="AE12" s="76" t="s">
        <v>47</v>
      </c>
      <c r="AF12" s="68"/>
      <c r="AG12" s="69"/>
      <c r="AH12" s="76" t="s">
        <v>48</v>
      </c>
      <c r="AI12" s="68"/>
      <c r="AJ12" s="69"/>
      <c r="AK12" s="77" t="s">
        <v>49</v>
      </c>
      <c r="AL12" s="78"/>
      <c r="AM12" s="19"/>
      <c r="AN12" s="64"/>
      <c r="AO12" s="65"/>
      <c r="AP12" s="65"/>
      <c r="AQ12" s="65"/>
      <c r="AR12" s="66"/>
      <c r="AS12" s="3"/>
      <c r="AT12" s="64"/>
      <c r="AU12" s="65"/>
      <c r="AV12" s="65"/>
      <c r="AW12" s="65"/>
      <c r="AX12" s="66"/>
      <c r="AY12" s="20"/>
      <c r="AZ12" s="64"/>
      <c r="BA12" s="65"/>
      <c r="BB12" s="65"/>
      <c r="BC12" s="65"/>
      <c r="BD12" s="66"/>
      <c r="BE12" s="20"/>
      <c r="BF12" s="64"/>
      <c r="BG12" s="65"/>
      <c r="BH12" s="65"/>
      <c r="BI12" s="65"/>
      <c r="BJ12" s="66"/>
      <c r="BK12" s="3"/>
      <c r="BL12" s="85"/>
      <c r="BM12" s="85"/>
    </row>
    <row r="13" spans="1:65" ht="14.25" customHeight="1">
      <c r="A13" s="78"/>
      <c r="B13" s="78"/>
      <c r="C13" s="4"/>
      <c r="D13" s="7"/>
      <c r="E13" s="7"/>
      <c r="F13" s="7"/>
      <c r="G13" s="7"/>
      <c r="H13" s="21"/>
      <c r="I13" s="22" t="s">
        <v>50</v>
      </c>
      <c r="J13" s="8" t="s">
        <v>51</v>
      </c>
      <c r="K13" s="8"/>
      <c r="L13" s="8" t="s">
        <v>50</v>
      </c>
      <c r="M13" s="8" t="s">
        <v>51</v>
      </c>
      <c r="N13" s="8"/>
      <c r="O13" s="8" t="s">
        <v>50</v>
      </c>
      <c r="P13" s="8" t="s">
        <v>51</v>
      </c>
      <c r="Q13" s="8"/>
      <c r="R13" s="73"/>
      <c r="S13" s="23" t="s">
        <v>50</v>
      </c>
      <c r="T13" s="23" t="s">
        <v>51</v>
      </c>
      <c r="U13" s="4"/>
      <c r="V13" s="4" t="s">
        <v>50</v>
      </c>
      <c r="W13" s="4" t="s">
        <v>51</v>
      </c>
      <c r="X13" s="4"/>
      <c r="Y13" s="4" t="s">
        <v>50</v>
      </c>
      <c r="Z13" s="4" t="s">
        <v>51</v>
      </c>
      <c r="AA13" s="4"/>
      <c r="AB13" s="4" t="s">
        <v>50</v>
      </c>
      <c r="AC13" s="4" t="s">
        <v>51</v>
      </c>
      <c r="AD13" s="4"/>
      <c r="AE13" s="4" t="s">
        <v>50</v>
      </c>
      <c r="AF13" s="4" t="s">
        <v>51</v>
      </c>
      <c r="AG13" s="4"/>
      <c r="AH13" s="4" t="s">
        <v>50</v>
      </c>
      <c r="AI13" s="4" t="s">
        <v>51</v>
      </c>
      <c r="AJ13" s="4"/>
      <c r="AK13" s="78"/>
      <c r="AL13" s="78"/>
      <c r="AM13" s="19"/>
      <c r="AN13" s="24" t="s">
        <v>52</v>
      </c>
      <c r="AO13" s="24" t="s">
        <v>53</v>
      </c>
      <c r="AP13" s="24" t="s">
        <v>54</v>
      </c>
      <c r="AQ13" s="24" t="s">
        <v>31</v>
      </c>
      <c r="AR13" s="24" t="s">
        <v>55</v>
      </c>
      <c r="AS13" s="3"/>
      <c r="AT13" s="24" t="s">
        <v>52</v>
      </c>
      <c r="AU13" s="24" t="s">
        <v>53</v>
      </c>
      <c r="AV13" s="24" t="s">
        <v>54</v>
      </c>
      <c r="AW13" s="24" t="s">
        <v>31</v>
      </c>
      <c r="AX13" s="24" t="s">
        <v>55</v>
      </c>
      <c r="AY13" s="25"/>
      <c r="AZ13" s="10" t="s">
        <v>52</v>
      </c>
      <c r="BA13" s="10" t="s">
        <v>28</v>
      </c>
      <c r="BB13" s="10" t="s">
        <v>54</v>
      </c>
      <c r="BC13" s="10" t="s">
        <v>31</v>
      </c>
      <c r="BD13" s="10" t="s">
        <v>55</v>
      </c>
      <c r="BE13" s="25"/>
      <c r="BF13" s="10" t="s">
        <v>52</v>
      </c>
      <c r="BG13" s="10" t="s">
        <v>28</v>
      </c>
      <c r="BH13" s="10" t="s">
        <v>54</v>
      </c>
      <c r="BI13" s="10" t="s">
        <v>31</v>
      </c>
      <c r="BJ13" s="10" t="s">
        <v>55</v>
      </c>
      <c r="BK13" s="3"/>
      <c r="BL13" s="86" t="s">
        <v>13</v>
      </c>
      <c r="BM13" s="86" t="s">
        <v>15</v>
      </c>
    </row>
    <row r="14" spans="1:65" ht="14.25" customHeight="1">
      <c r="A14" s="78"/>
      <c r="B14" s="78"/>
      <c r="C14" s="4"/>
      <c r="D14" s="26" t="s">
        <v>24</v>
      </c>
      <c r="E14" s="4" t="s">
        <v>28</v>
      </c>
      <c r="F14" s="4" t="s">
        <v>31</v>
      </c>
      <c r="G14" s="4"/>
      <c r="H14" s="27" t="s">
        <v>30</v>
      </c>
      <c r="I14" s="28" t="s">
        <v>24</v>
      </c>
      <c r="J14" s="4" t="s">
        <v>28</v>
      </c>
      <c r="K14" s="4"/>
      <c r="L14" s="4" t="s">
        <v>24</v>
      </c>
      <c r="M14" s="4" t="s">
        <v>28</v>
      </c>
      <c r="N14" s="4"/>
      <c r="O14" s="4" t="s">
        <v>24</v>
      </c>
      <c r="P14" s="4" t="s">
        <v>28</v>
      </c>
      <c r="Q14" s="4"/>
      <c r="R14" s="74"/>
      <c r="S14" s="23" t="s">
        <v>24</v>
      </c>
      <c r="T14" s="23" t="s">
        <v>24</v>
      </c>
      <c r="U14" s="4"/>
      <c r="V14" s="4" t="s">
        <v>28</v>
      </c>
      <c r="W14" s="8" t="s">
        <v>28</v>
      </c>
      <c r="X14" s="4"/>
      <c r="Y14" s="4" t="s">
        <v>30</v>
      </c>
      <c r="Z14" s="4" t="s">
        <v>30</v>
      </c>
      <c r="AA14" s="4"/>
      <c r="AB14" s="4" t="s">
        <v>31</v>
      </c>
      <c r="AC14" s="4" t="s">
        <v>31</v>
      </c>
      <c r="AD14" s="8"/>
      <c r="AE14" s="4" t="s">
        <v>31</v>
      </c>
      <c r="AF14" s="4" t="s">
        <v>30</v>
      </c>
      <c r="AG14" s="4"/>
      <c r="AH14" s="4" t="s">
        <v>31</v>
      </c>
      <c r="AI14" s="4" t="s">
        <v>30</v>
      </c>
      <c r="AJ14" s="4"/>
      <c r="AK14" s="79"/>
      <c r="AL14" s="79"/>
      <c r="AM14" s="19"/>
      <c r="AN14" s="4"/>
      <c r="AO14" s="4"/>
      <c r="AP14" s="4"/>
      <c r="AQ14" s="4"/>
      <c r="AR14" s="4"/>
      <c r="AS14" s="3"/>
      <c r="AT14" s="4"/>
      <c r="AU14" s="4"/>
      <c r="AV14" s="4"/>
      <c r="AW14" s="4"/>
      <c r="AX14" s="4"/>
      <c r="AY14" s="25"/>
      <c r="AZ14" s="10"/>
      <c r="BA14" s="10"/>
      <c r="BB14" s="10"/>
      <c r="BC14" s="10"/>
      <c r="BD14" s="10"/>
      <c r="BE14" s="25"/>
      <c r="BF14" s="10"/>
      <c r="BG14" s="10"/>
      <c r="BH14" s="10"/>
      <c r="BI14" s="10"/>
      <c r="BJ14" s="10"/>
      <c r="BK14" s="1"/>
      <c r="BL14" s="87"/>
      <c r="BM14" s="87"/>
    </row>
    <row r="15" spans="1:65" ht="14.25" customHeight="1">
      <c r="A15" s="79"/>
      <c r="B15" s="79"/>
      <c r="C15" s="29">
        <v>10</v>
      </c>
      <c r="D15" s="30">
        <v>10</v>
      </c>
      <c r="E15" s="30">
        <v>10</v>
      </c>
      <c r="F15" s="30">
        <v>10</v>
      </c>
      <c r="G15" s="30">
        <v>20</v>
      </c>
      <c r="H15" s="31">
        <v>10</v>
      </c>
      <c r="I15" s="32">
        <v>5</v>
      </c>
      <c r="J15" s="33">
        <v>5</v>
      </c>
      <c r="K15" s="34"/>
      <c r="L15" s="33">
        <v>5</v>
      </c>
      <c r="M15" s="33">
        <v>5</v>
      </c>
      <c r="N15" s="34"/>
      <c r="O15" s="33">
        <v>5</v>
      </c>
      <c r="P15" s="33">
        <v>5</v>
      </c>
      <c r="Q15" s="34"/>
      <c r="R15" s="35">
        <v>20</v>
      </c>
      <c r="S15" s="36">
        <v>5</v>
      </c>
      <c r="T15" s="36">
        <v>5</v>
      </c>
      <c r="U15" s="57"/>
      <c r="V15" s="33">
        <v>5</v>
      </c>
      <c r="W15" s="33">
        <v>5</v>
      </c>
      <c r="X15" s="34"/>
      <c r="Y15" s="33">
        <v>3</v>
      </c>
      <c r="Z15" s="33">
        <v>7</v>
      </c>
      <c r="AA15" s="34"/>
      <c r="AB15" s="33">
        <v>5</v>
      </c>
      <c r="AC15" s="33">
        <v>5</v>
      </c>
      <c r="AD15" s="34"/>
      <c r="AE15" s="33">
        <v>5</v>
      </c>
      <c r="AF15" s="33">
        <v>5</v>
      </c>
      <c r="AG15" s="34"/>
      <c r="AH15" s="33">
        <v>5</v>
      </c>
      <c r="AI15" s="33">
        <v>5</v>
      </c>
      <c r="AJ15" s="34"/>
      <c r="AK15" s="33">
        <v>40</v>
      </c>
      <c r="AL15" s="7"/>
      <c r="AM15" s="1"/>
      <c r="AN15" s="11">
        <f>SUMIF($D$14:$AJ$14,I$3,$D15:$AJ15) -M$3+Q$3</f>
        <v>29.3339</v>
      </c>
      <c r="AO15" s="11">
        <f>SUMIF($D$14:$AJ$14,I$4,$D15:$AJ15) -M$4+Q$4</f>
        <v>28.334000000000003</v>
      </c>
      <c r="AP15" s="11">
        <f>SUMIF($D$14:$AJ$14,I$5,$D15:$AJ15) -M$5 +Q$5</f>
        <v>26.3337</v>
      </c>
      <c r="AQ15" s="11">
        <f>SUMIF($D$14:$AJ$14,I$6,$D15:$AJ15) -M$6 +Q$6</f>
        <v>26.000399999999999</v>
      </c>
      <c r="AR15" s="11"/>
      <c r="AS15" s="3"/>
      <c r="AT15" s="11">
        <f>SUMIF($D$14:$AJ$14,I$3,$D15:$AJ15) -M$3+Q$3</f>
        <v>29.3339</v>
      </c>
      <c r="AU15" s="11">
        <f>SUMIF($D$14:$AJ$14,I$4,$D15:$AJ15) -M$4+Q$4</f>
        <v>28.334000000000003</v>
      </c>
      <c r="AV15" s="11">
        <f>SUMIF($D$14:$AJ$14,I$5,$D15:$AJ15) -M$5 +Q$5</f>
        <v>26.3337</v>
      </c>
      <c r="AW15" s="11">
        <f>AQ15</f>
        <v>26.000399999999999</v>
      </c>
      <c r="AX15" s="11"/>
      <c r="AY15" s="37"/>
      <c r="AZ15" s="11">
        <f>SUMIF($D$14:$AJ$14,I$3,$D15:$AJ15) -M$3+Q$3</f>
        <v>29.3339</v>
      </c>
      <c r="BA15" s="11">
        <f>SUMIF($D$14:$AJ$14,I$4,$D15:$AJ15) -M$4+Q$4</f>
        <v>28.334000000000003</v>
      </c>
      <c r="BB15" s="11">
        <f>SUMIF($D$14:$AJ$14,I$5,$D15:$AJ15) -M$5 +Q$5</f>
        <v>26.3337</v>
      </c>
      <c r="BC15" s="11">
        <f>AQ15</f>
        <v>26.000399999999999</v>
      </c>
      <c r="BD15" s="11"/>
      <c r="BE15" s="37"/>
      <c r="BF15" s="11">
        <f>SUMIF($D$14:$AJ$14,I$3,$D15:$AJ15) -M$3+Q$3</f>
        <v>29.3339</v>
      </c>
      <c r="BG15" s="11">
        <f>SUMIF($D$14:$AJ$14,I$4,$D15:$AJ15) -M$4+Q$4</f>
        <v>28.334000000000003</v>
      </c>
      <c r="BH15" s="11">
        <f>SUMIF($D$14:$AJ$14,I$5,$D15:$AJ15) -M$5 +Q$5</f>
        <v>26.3337</v>
      </c>
      <c r="BI15" s="11">
        <f>AQ15</f>
        <v>26.000399999999999</v>
      </c>
      <c r="BJ15" s="11"/>
      <c r="BK15" s="1"/>
      <c r="BL15" s="88">
        <v>6</v>
      </c>
      <c r="BM15" s="88">
        <v>2</v>
      </c>
    </row>
    <row r="16" spans="1:65" ht="14.25" customHeight="1">
      <c r="A16" s="55" t="s">
        <v>59</v>
      </c>
      <c r="B16" s="55" t="s">
        <v>60</v>
      </c>
      <c r="C16" s="4">
        <v>0</v>
      </c>
      <c r="D16" s="4">
        <v>0</v>
      </c>
      <c r="E16" s="4">
        <v>0</v>
      </c>
      <c r="F16" s="4">
        <v>7</v>
      </c>
      <c r="G16" s="4">
        <f t="shared" ref="G16:G55" si="3">SUMPRODUCT(LARGE((D16:F16),{1,2}))</f>
        <v>7</v>
      </c>
      <c r="H16" s="27">
        <v>6</v>
      </c>
      <c r="I16" s="28">
        <v>1</v>
      </c>
      <c r="J16" s="4"/>
      <c r="K16" s="4"/>
      <c r="L16" s="4"/>
      <c r="M16" s="4"/>
      <c r="N16" s="4"/>
      <c r="O16" s="4"/>
      <c r="P16" s="4"/>
      <c r="Q16" s="4"/>
      <c r="R16" s="40">
        <f t="shared" ref="R16:R55" si="4">SUM(I16:Q16)</f>
        <v>1</v>
      </c>
      <c r="S16" s="23">
        <v>5</v>
      </c>
      <c r="T16" s="4">
        <v>2</v>
      </c>
      <c r="V16" s="4">
        <v>0</v>
      </c>
      <c r="W16" s="4">
        <v>0</v>
      </c>
      <c r="X16" s="4"/>
      <c r="Y16" s="4">
        <v>1</v>
      </c>
      <c r="Z16" s="4">
        <v>0</v>
      </c>
      <c r="AA16" s="4"/>
      <c r="AB16" s="4">
        <v>2</v>
      </c>
      <c r="AC16" s="4">
        <v>0</v>
      </c>
      <c r="AD16" s="4"/>
      <c r="AE16" s="4"/>
      <c r="AF16" s="4"/>
      <c r="AG16" s="4"/>
      <c r="AH16" s="4"/>
      <c r="AI16" s="4"/>
      <c r="AJ16" s="4"/>
      <c r="AK16" s="4">
        <f t="shared" ref="AK16:AK55" si="5">SUM(S16:AJ16)</f>
        <v>10</v>
      </c>
      <c r="AL16" s="4">
        <f t="shared" ref="AL16:AL21" si="6">SUM(C16,G16,H16,R16,AK16)</f>
        <v>24</v>
      </c>
      <c r="AM16" s="41"/>
      <c r="AN16" s="42">
        <f t="shared" ref="AN16:AN55" si="7">MIN(SUMIF($D$14:$AJ$14,I$3,$D16:$AJ16), 100)</f>
        <v>8</v>
      </c>
      <c r="AO16" s="42">
        <f t="shared" ref="AO16:AO55" si="8">MIN(SUMIF($D$14:$AJ$14,I$4,$D16:$AJ16), 100)</f>
        <v>0</v>
      </c>
      <c r="AP16" s="42">
        <f t="shared" ref="AP16:AP55" si="9">MIN(SUMIF($D$14:$AJ$14,I$5,$D16:$AJ16), 100)</f>
        <v>7</v>
      </c>
      <c r="AQ16" s="42">
        <f t="shared" ref="AQ16:AQ55" si="10">MIN(SUMIF($D$14:$AJ$14,I$6,$D16:$AJ16), 100)</f>
        <v>9</v>
      </c>
      <c r="AR16" s="42"/>
      <c r="AS16" s="3"/>
      <c r="AT16" s="43">
        <f t="shared" ref="AT16:AT55" si="11">MIN(SUMIF($D$14:$AJ$14,I$3,$D16:$AJ16)/AT$15, 100%)</f>
        <v>0.27272200423400911</v>
      </c>
      <c r="AU16" s="43">
        <f t="shared" ref="AU16:AU55" si="12">MIN(SUMIF($D$14:$AJ$14,I$4,$D16:$AJ16)/AU$15, 100%)</f>
        <v>0</v>
      </c>
      <c r="AV16" s="43">
        <f t="shared" ref="AV16:AV55" si="13">MIN(SUMIF($D$14:$AJ$14,I$5,$D16:$AJ16)/AV$15, 100%)</f>
        <v>0.26581908353174827</v>
      </c>
      <c r="AW16" s="43">
        <f t="shared" ref="AW16:AW55" si="14">MIN(SUMIF($D$14:$AJ$14,I$6,$D16:$AJ16)/AW$15, 100%)</f>
        <v>0.34614852079198782</v>
      </c>
      <c r="AX16" s="42"/>
      <c r="AY16" s="25"/>
      <c r="AZ16" s="42">
        <f t="shared" ref="AZ16:BB16" si="15">IF((AT16)&gt;=50%, 2, (IF((AT16)&lt;25%, 0, 1)))</f>
        <v>1</v>
      </c>
      <c r="BA16" s="42">
        <f t="shared" si="15"/>
        <v>0</v>
      </c>
      <c r="BB16" s="42">
        <f t="shared" si="15"/>
        <v>1</v>
      </c>
      <c r="BC16" s="42">
        <f t="shared" ref="BC16:BC55" si="16">IF((AW16)&gt;=50%, 2, (IF((AW16)&lt;25%, 0, 1)))</f>
        <v>1</v>
      </c>
      <c r="BD16" s="42"/>
      <c r="BE16" s="6"/>
      <c r="BF16" s="42" t="str">
        <f t="shared" ref="BF16:BH16" si="17">IF(AZ16=2,"Att", (IF(AZ16=0,"Not","Weak")))</f>
        <v>Weak</v>
      </c>
      <c r="BG16" s="42" t="str">
        <f t="shared" si="17"/>
        <v>Not</v>
      </c>
      <c r="BH16" s="42" t="str">
        <f t="shared" si="17"/>
        <v>Weak</v>
      </c>
      <c r="BI16" s="42" t="str">
        <f t="shared" ref="BI16:BI55" si="18">IF(BC16=2,"Att", (IF(BC16=0,"Not","Weak")))</f>
        <v>Weak</v>
      </c>
      <c r="BJ16" s="42"/>
      <c r="BK16" s="1"/>
      <c r="BL16" s="89">
        <f>AZ16+BA16+BC16</f>
        <v>2</v>
      </c>
      <c r="BM16" s="89">
        <f>BB16</f>
        <v>1</v>
      </c>
    </row>
    <row r="17" spans="1:65" ht="14.25" customHeight="1">
      <c r="A17" s="55" t="s">
        <v>61</v>
      </c>
      <c r="B17" s="55" t="s">
        <v>62</v>
      </c>
      <c r="C17" s="4">
        <v>5.5</v>
      </c>
      <c r="D17" s="4">
        <v>2</v>
      </c>
      <c r="E17" s="4">
        <v>2</v>
      </c>
      <c r="F17" s="4">
        <v>7</v>
      </c>
      <c r="G17" s="4">
        <f t="shared" si="3"/>
        <v>9</v>
      </c>
      <c r="H17" s="44">
        <v>7</v>
      </c>
      <c r="I17" s="4"/>
      <c r="J17" s="4"/>
      <c r="K17" s="4"/>
      <c r="L17" s="4">
        <v>5</v>
      </c>
      <c r="M17" s="4"/>
      <c r="N17" s="4"/>
      <c r="O17" s="4">
        <v>1</v>
      </c>
      <c r="P17" s="4"/>
      <c r="Q17" s="4"/>
      <c r="R17" s="40">
        <f t="shared" si="4"/>
        <v>6</v>
      </c>
      <c r="S17" s="23">
        <v>5</v>
      </c>
      <c r="T17" s="4">
        <v>3</v>
      </c>
      <c r="V17" s="4"/>
      <c r="W17" s="4"/>
      <c r="X17" s="4"/>
      <c r="Y17" s="4">
        <v>1.5</v>
      </c>
      <c r="Z17" s="4">
        <v>1</v>
      </c>
      <c r="AA17" s="4"/>
      <c r="AB17" s="4">
        <v>3</v>
      </c>
      <c r="AC17" s="4">
        <v>0.5</v>
      </c>
      <c r="AD17" s="4"/>
      <c r="AE17" s="4"/>
      <c r="AF17" s="4"/>
      <c r="AG17" s="4"/>
      <c r="AH17" s="4"/>
      <c r="AI17" s="4"/>
      <c r="AJ17" s="4"/>
      <c r="AK17" s="4">
        <f t="shared" si="5"/>
        <v>14</v>
      </c>
      <c r="AL17" s="4">
        <f t="shared" si="6"/>
        <v>41.5</v>
      </c>
      <c r="AM17" s="41"/>
      <c r="AN17" s="42">
        <f t="shared" si="7"/>
        <v>16</v>
      </c>
      <c r="AO17" s="42">
        <f t="shared" si="8"/>
        <v>2</v>
      </c>
      <c r="AP17" s="42">
        <f t="shared" si="9"/>
        <v>9.5</v>
      </c>
      <c r="AQ17" s="42">
        <f t="shared" si="10"/>
        <v>10.5</v>
      </c>
      <c r="AR17" s="42"/>
      <c r="AS17" s="42"/>
      <c r="AT17" s="43">
        <f t="shared" si="11"/>
        <v>0.54544400846801822</v>
      </c>
      <c r="AU17" s="43">
        <f t="shared" si="12"/>
        <v>7.0586574433542729E-2</v>
      </c>
      <c r="AV17" s="43">
        <f t="shared" si="13"/>
        <v>0.36075447050737269</v>
      </c>
      <c r="AW17" s="43">
        <f t="shared" si="14"/>
        <v>0.40383994092398579</v>
      </c>
      <c r="AX17" s="42"/>
      <c r="AY17" s="42"/>
      <c r="AZ17" s="42">
        <f t="shared" ref="AZ17:BB17" si="19">IF((AT17)&gt;=50%, 2, (IF((AT17)&lt;25%, 0, 1)))</f>
        <v>2</v>
      </c>
      <c r="BA17" s="42">
        <f t="shared" si="19"/>
        <v>0</v>
      </c>
      <c r="BB17" s="42">
        <f t="shared" si="19"/>
        <v>1</v>
      </c>
      <c r="BC17" s="42">
        <f t="shared" si="16"/>
        <v>1</v>
      </c>
      <c r="BD17" s="42"/>
      <c r="BE17" s="42"/>
      <c r="BF17" s="42" t="str">
        <f t="shared" ref="BF17:BH17" si="20">IF(AZ17=2,"Att", (IF(AZ17=0,"Not","Weak")))</f>
        <v>Att</v>
      </c>
      <c r="BG17" s="42" t="str">
        <f t="shared" si="20"/>
        <v>Not</v>
      </c>
      <c r="BH17" s="42" t="str">
        <f t="shared" si="20"/>
        <v>Weak</v>
      </c>
      <c r="BI17" s="42" t="str">
        <f t="shared" si="18"/>
        <v>Weak</v>
      </c>
      <c r="BJ17" s="42"/>
      <c r="BK17" s="1"/>
      <c r="BL17" s="89">
        <f t="shared" ref="BL17:BL55" si="21">AZ17+BA17+BC17</f>
        <v>3</v>
      </c>
      <c r="BM17" s="89">
        <f t="shared" ref="BM17:BM55" si="22">BB17</f>
        <v>1</v>
      </c>
    </row>
    <row r="18" spans="1:65" ht="14.25" customHeight="1">
      <c r="A18" s="55" t="s">
        <v>63</v>
      </c>
      <c r="B18" s="55" t="s">
        <v>64</v>
      </c>
      <c r="C18" s="4">
        <v>9</v>
      </c>
      <c r="D18" s="4">
        <v>2</v>
      </c>
      <c r="E18" s="4"/>
      <c r="F18" s="4">
        <v>7</v>
      </c>
      <c r="G18" s="4">
        <f t="shared" si="3"/>
        <v>9</v>
      </c>
      <c r="H18" s="27">
        <v>6</v>
      </c>
      <c r="I18" s="28">
        <v>1</v>
      </c>
      <c r="J18" s="4"/>
      <c r="K18" s="4"/>
      <c r="L18" s="4"/>
      <c r="M18" s="4"/>
      <c r="N18" s="4"/>
      <c r="O18" s="4"/>
      <c r="P18" s="4"/>
      <c r="Q18" s="4"/>
      <c r="R18" s="40">
        <f t="shared" si="4"/>
        <v>1</v>
      </c>
      <c r="S18" s="23">
        <v>5</v>
      </c>
      <c r="T18" s="4">
        <v>4.5</v>
      </c>
      <c r="V18" s="4">
        <v>1</v>
      </c>
      <c r="W18" s="4"/>
      <c r="X18" s="4"/>
      <c r="Y18" s="4">
        <v>1</v>
      </c>
      <c r="Z18" s="4">
        <v>2</v>
      </c>
      <c r="AA18" s="4"/>
      <c r="AB18" s="4">
        <v>2</v>
      </c>
      <c r="AC18" s="4">
        <v>0.5</v>
      </c>
      <c r="AD18" s="4"/>
      <c r="AE18" s="4"/>
      <c r="AF18" s="4"/>
      <c r="AG18" s="4"/>
      <c r="AH18" s="4"/>
      <c r="AI18" s="4"/>
      <c r="AJ18" s="4"/>
      <c r="AK18" s="4">
        <f t="shared" si="5"/>
        <v>16</v>
      </c>
      <c r="AL18" s="4">
        <f t="shared" si="6"/>
        <v>41</v>
      </c>
      <c r="AM18" s="41"/>
      <c r="AN18" s="42">
        <f t="shared" si="7"/>
        <v>12.5</v>
      </c>
      <c r="AO18" s="42">
        <f t="shared" si="8"/>
        <v>1</v>
      </c>
      <c r="AP18" s="42">
        <f t="shared" si="9"/>
        <v>9</v>
      </c>
      <c r="AQ18" s="42">
        <f t="shared" si="10"/>
        <v>9.5</v>
      </c>
      <c r="AR18" s="42"/>
      <c r="AS18" s="3"/>
      <c r="AT18" s="43">
        <f t="shared" si="11"/>
        <v>0.42612813161563923</v>
      </c>
      <c r="AU18" s="43">
        <f t="shared" si="12"/>
        <v>3.5293287216771364E-2</v>
      </c>
      <c r="AV18" s="43">
        <f t="shared" si="13"/>
        <v>0.3417673931122478</v>
      </c>
      <c r="AW18" s="43">
        <f t="shared" si="14"/>
        <v>0.36537899416932046</v>
      </c>
      <c r="AX18" s="42"/>
      <c r="AY18" s="25"/>
      <c r="AZ18" s="42">
        <f t="shared" ref="AZ18:BB18" si="23">IF((AT18)&gt;=50%, 2, (IF((AT18)&lt;25%, 0, 1)))</f>
        <v>1</v>
      </c>
      <c r="BA18" s="42">
        <f t="shared" si="23"/>
        <v>0</v>
      </c>
      <c r="BB18" s="42">
        <f t="shared" si="23"/>
        <v>1</v>
      </c>
      <c r="BC18" s="42">
        <f t="shared" si="16"/>
        <v>1</v>
      </c>
      <c r="BD18" s="42"/>
      <c r="BE18" s="6"/>
      <c r="BF18" s="42" t="str">
        <f t="shared" ref="BF18:BH18" si="24">IF(AZ18=2,"Att", (IF(AZ18=0,"Not","Weak")))</f>
        <v>Weak</v>
      </c>
      <c r="BG18" s="42" t="str">
        <f t="shared" si="24"/>
        <v>Not</v>
      </c>
      <c r="BH18" s="42" t="str">
        <f t="shared" si="24"/>
        <v>Weak</v>
      </c>
      <c r="BI18" s="42" t="str">
        <f t="shared" si="18"/>
        <v>Weak</v>
      </c>
      <c r="BJ18" s="42"/>
      <c r="BK18" s="1"/>
      <c r="BL18" s="89">
        <f t="shared" si="21"/>
        <v>2</v>
      </c>
      <c r="BM18" s="89">
        <f t="shared" si="22"/>
        <v>1</v>
      </c>
    </row>
    <row r="19" spans="1:65" ht="14.25" customHeight="1">
      <c r="A19" s="55" t="s">
        <v>65</v>
      </c>
      <c r="B19" s="55" t="s">
        <v>66</v>
      </c>
      <c r="C19" s="4"/>
      <c r="D19" s="4"/>
      <c r="E19" s="4"/>
      <c r="F19" s="4"/>
      <c r="G19" s="4" t="e">
        <f t="shared" si="3"/>
        <v>#NUM!</v>
      </c>
      <c r="H19" s="27"/>
      <c r="I19" s="28"/>
      <c r="J19" s="4"/>
      <c r="K19" s="4"/>
      <c r="L19" s="4"/>
      <c r="M19" s="4"/>
      <c r="N19" s="4"/>
      <c r="O19" s="4"/>
      <c r="P19" s="4"/>
      <c r="Q19" s="4"/>
      <c r="R19" s="40">
        <f t="shared" si="4"/>
        <v>0</v>
      </c>
      <c r="S19" s="23">
        <v>0</v>
      </c>
      <c r="T19" s="4">
        <v>0</v>
      </c>
      <c r="V19" s="4">
        <v>0</v>
      </c>
      <c r="W19" s="4">
        <v>0</v>
      </c>
      <c r="X19" s="4"/>
      <c r="Y19" s="4">
        <v>2.5</v>
      </c>
      <c r="Z19" s="4">
        <v>1.5</v>
      </c>
      <c r="AA19" s="4"/>
      <c r="AB19" s="4">
        <v>4.5</v>
      </c>
      <c r="AC19" s="4">
        <v>0.5</v>
      </c>
      <c r="AD19" s="4"/>
      <c r="AE19" s="4"/>
      <c r="AF19" s="4"/>
      <c r="AG19" s="4"/>
      <c r="AH19" s="4"/>
      <c r="AI19" s="4"/>
      <c r="AJ19" s="4"/>
      <c r="AK19" s="4">
        <f t="shared" si="5"/>
        <v>9</v>
      </c>
      <c r="AL19" s="4" t="e">
        <f t="shared" si="6"/>
        <v>#NUM!</v>
      </c>
      <c r="AM19" s="41"/>
      <c r="AN19" s="42">
        <f t="shared" si="7"/>
        <v>0</v>
      </c>
      <c r="AO19" s="42">
        <f t="shared" si="8"/>
        <v>0</v>
      </c>
      <c r="AP19" s="42">
        <f t="shared" si="9"/>
        <v>4</v>
      </c>
      <c r="AQ19" s="42">
        <f t="shared" si="10"/>
        <v>5</v>
      </c>
      <c r="AR19" s="42"/>
      <c r="AS19" s="3"/>
      <c r="AT19" s="43">
        <f t="shared" si="11"/>
        <v>0</v>
      </c>
      <c r="AU19" s="43">
        <f t="shared" si="12"/>
        <v>0</v>
      </c>
      <c r="AV19" s="43">
        <f t="shared" si="13"/>
        <v>0.15189661916099903</v>
      </c>
      <c r="AW19" s="43">
        <f t="shared" si="14"/>
        <v>0.19230473377332657</v>
      </c>
      <c r="AX19" s="42"/>
      <c r="AY19" s="25"/>
      <c r="AZ19" s="42">
        <f t="shared" ref="AZ19:BB19" si="25">IF((AT19)&gt;=50%, 2, (IF((AT19)&lt;25%, 0, 1)))</f>
        <v>0</v>
      </c>
      <c r="BA19" s="42">
        <f t="shared" si="25"/>
        <v>0</v>
      </c>
      <c r="BB19" s="42">
        <f t="shared" si="25"/>
        <v>0</v>
      </c>
      <c r="BC19" s="42">
        <f t="shared" si="16"/>
        <v>0</v>
      </c>
      <c r="BD19" s="42"/>
      <c r="BE19" s="6"/>
      <c r="BF19" s="42" t="str">
        <f t="shared" ref="BF19:BH19" si="26">IF(AZ19=2,"Att", (IF(AZ19=0,"Not","Weak")))</f>
        <v>Not</v>
      </c>
      <c r="BG19" s="42" t="str">
        <f t="shared" si="26"/>
        <v>Not</v>
      </c>
      <c r="BH19" s="42" t="str">
        <f t="shared" si="26"/>
        <v>Not</v>
      </c>
      <c r="BI19" s="42" t="str">
        <f t="shared" si="18"/>
        <v>Not</v>
      </c>
      <c r="BJ19" s="42"/>
      <c r="BK19" s="1"/>
      <c r="BL19" s="89">
        <f t="shared" si="21"/>
        <v>0</v>
      </c>
      <c r="BM19" s="89">
        <f t="shared" si="22"/>
        <v>0</v>
      </c>
    </row>
    <row r="20" spans="1:65" ht="14.25" customHeight="1">
      <c r="A20" s="55" t="s">
        <v>67</v>
      </c>
      <c r="B20" s="55" t="s">
        <v>68</v>
      </c>
      <c r="C20" s="4"/>
      <c r="D20" s="4"/>
      <c r="E20" s="4"/>
      <c r="F20" s="4"/>
      <c r="G20" s="4" t="e">
        <f t="shared" si="3"/>
        <v>#NUM!</v>
      </c>
      <c r="H20" s="27"/>
      <c r="I20" s="28"/>
      <c r="J20" s="4"/>
      <c r="K20" s="4"/>
      <c r="L20" s="4"/>
      <c r="M20" s="4"/>
      <c r="N20" s="4"/>
      <c r="O20" s="4"/>
      <c r="P20" s="4"/>
      <c r="Q20" s="4"/>
      <c r="R20" s="40">
        <f t="shared" si="4"/>
        <v>0</v>
      </c>
      <c r="S20" s="23"/>
      <c r="T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 t="s">
        <v>23</v>
      </c>
      <c r="AL20" s="4" t="e">
        <f t="shared" si="6"/>
        <v>#NUM!</v>
      </c>
      <c r="AM20" s="41"/>
      <c r="AN20" s="42">
        <f t="shared" si="7"/>
        <v>0</v>
      </c>
      <c r="AO20" s="42">
        <f t="shared" si="8"/>
        <v>0</v>
      </c>
      <c r="AP20" s="42">
        <f t="shared" si="9"/>
        <v>0</v>
      </c>
      <c r="AQ20" s="42">
        <f t="shared" si="10"/>
        <v>0</v>
      </c>
      <c r="AR20" s="42"/>
      <c r="AS20" s="3"/>
      <c r="AT20" s="43">
        <f t="shared" si="11"/>
        <v>0</v>
      </c>
      <c r="AU20" s="43">
        <f t="shared" si="12"/>
        <v>0</v>
      </c>
      <c r="AV20" s="43">
        <f t="shared" si="13"/>
        <v>0</v>
      </c>
      <c r="AW20" s="43">
        <f t="shared" si="14"/>
        <v>0</v>
      </c>
      <c r="AX20" s="42"/>
      <c r="AY20" s="25"/>
      <c r="AZ20" s="42">
        <f t="shared" ref="AZ20:BB20" si="27">IF((AT20)&gt;=50%, 2, (IF((AT20)&lt;25%, 0, 1)))</f>
        <v>0</v>
      </c>
      <c r="BA20" s="42">
        <f t="shared" si="27"/>
        <v>0</v>
      </c>
      <c r="BB20" s="42">
        <f t="shared" si="27"/>
        <v>0</v>
      </c>
      <c r="BC20" s="42">
        <f t="shared" si="16"/>
        <v>0</v>
      </c>
      <c r="BD20" s="42"/>
      <c r="BE20" s="6"/>
      <c r="BF20" s="42" t="str">
        <f t="shared" ref="BF20:BH20" si="28">IF(AZ20=2,"Att", (IF(AZ20=0,"Not","Weak")))</f>
        <v>Not</v>
      </c>
      <c r="BG20" s="42" t="str">
        <f t="shared" si="28"/>
        <v>Not</v>
      </c>
      <c r="BH20" s="42" t="str">
        <f t="shared" si="28"/>
        <v>Not</v>
      </c>
      <c r="BI20" s="42" t="str">
        <f t="shared" si="18"/>
        <v>Not</v>
      </c>
      <c r="BJ20" s="42"/>
      <c r="BK20" s="1"/>
      <c r="BL20" s="89">
        <f t="shared" si="21"/>
        <v>0</v>
      </c>
      <c r="BM20" s="89">
        <f t="shared" si="22"/>
        <v>0</v>
      </c>
    </row>
    <row r="21" spans="1:65" ht="14.25" customHeight="1">
      <c r="A21" s="55" t="s">
        <v>69</v>
      </c>
      <c r="B21" s="55" t="s">
        <v>70</v>
      </c>
      <c r="C21" s="4">
        <v>1</v>
      </c>
      <c r="D21" s="4">
        <v>0</v>
      </c>
      <c r="E21" s="4">
        <v>2</v>
      </c>
      <c r="F21" s="4"/>
      <c r="G21" s="4">
        <f t="shared" si="3"/>
        <v>2</v>
      </c>
      <c r="H21" s="27">
        <v>6</v>
      </c>
      <c r="I21" s="28"/>
      <c r="J21" s="4"/>
      <c r="K21" s="4"/>
      <c r="L21" s="4">
        <v>0.5</v>
      </c>
      <c r="M21" s="4"/>
      <c r="N21" s="4"/>
      <c r="O21" s="4"/>
      <c r="P21" s="4">
        <v>0.5</v>
      </c>
      <c r="Q21" s="4"/>
      <c r="R21" s="40">
        <f t="shared" si="4"/>
        <v>1</v>
      </c>
      <c r="S21" s="23">
        <v>0</v>
      </c>
      <c r="T21" s="4">
        <v>2</v>
      </c>
      <c r="V21" s="4"/>
      <c r="W21" s="4">
        <v>1</v>
      </c>
      <c r="X21" s="4"/>
      <c r="Y21" s="4">
        <v>2.5</v>
      </c>
      <c r="Z21" s="4">
        <v>1</v>
      </c>
      <c r="AA21" s="4"/>
      <c r="AB21" s="4">
        <v>5</v>
      </c>
      <c r="AC21" s="4">
        <v>0</v>
      </c>
      <c r="AD21" s="4"/>
      <c r="AE21" s="4"/>
      <c r="AF21" s="4"/>
      <c r="AG21" s="4"/>
      <c r="AH21" s="4"/>
      <c r="AI21" s="4"/>
      <c r="AJ21" s="4"/>
      <c r="AK21" s="4">
        <f t="shared" si="5"/>
        <v>11.5</v>
      </c>
      <c r="AL21" s="4">
        <f t="shared" si="6"/>
        <v>21.5</v>
      </c>
      <c r="AM21" s="41"/>
      <c r="AN21" s="42">
        <f t="shared" si="7"/>
        <v>2.5</v>
      </c>
      <c r="AO21" s="42">
        <f t="shared" si="8"/>
        <v>3.5</v>
      </c>
      <c r="AP21" s="42">
        <f t="shared" si="9"/>
        <v>9.5</v>
      </c>
      <c r="AQ21" s="42">
        <f t="shared" si="10"/>
        <v>5</v>
      </c>
      <c r="AR21" s="42"/>
      <c r="AS21" s="3"/>
      <c r="AT21" s="43">
        <f t="shared" si="11"/>
        <v>8.5225626323127843E-2</v>
      </c>
      <c r="AU21" s="43">
        <f t="shared" si="12"/>
        <v>0.12352650525869978</v>
      </c>
      <c r="AV21" s="43">
        <f t="shared" si="13"/>
        <v>0.36075447050737269</v>
      </c>
      <c r="AW21" s="43">
        <f t="shared" si="14"/>
        <v>0.19230473377332657</v>
      </c>
      <c r="AX21" s="42"/>
      <c r="AY21" s="25"/>
      <c r="AZ21" s="42">
        <f t="shared" ref="AZ21:BB21" si="29">IF((AT21)&gt;=50%, 2, (IF((AT21)&lt;25%, 0, 1)))</f>
        <v>0</v>
      </c>
      <c r="BA21" s="42">
        <f t="shared" si="29"/>
        <v>0</v>
      </c>
      <c r="BB21" s="42">
        <f t="shared" si="29"/>
        <v>1</v>
      </c>
      <c r="BC21" s="42">
        <f t="shared" si="16"/>
        <v>0</v>
      </c>
      <c r="BD21" s="42"/>
      <c r="BE21" s="6"/>
      <c r="BF21" s="42" t="str">
        <f t="shared" ref="BF21:BH21" si="30">IF(AZ21=2,"Att", (IF(AZ21=0,"Not","Weak")))</f>
        <v>Not</v>
      </c>
      <c r="BG21" s="42" t="str">
        <f t="shared" si="30"/>
        <v>Not</v>
      </c>
      <c r="BH21" s="42" t="str">
        <f t="shared" si="30"/>
        <v>Weak</v>
      </c>
      <c r="BI21" s="42" t="str">
        <f t="shared" si="18"/>
        <v>Not</v>
      </c>
      <c r="BJ21" s="42"/>
      <c r="BK21" s="1"/>
      <c r="BL21" s="89">
        <f t="shared" si="21"/>
        <v>0</v>
      </c>
      <c r="BM21" s="89">
        <f t="shared" si="22"/>
        <v>1</v>
      </c>
    </row>
    <row r="22" spans="1:65" ht="14.25" customHeight="1">
      <c r="A22" s="55" t="s">
        <v>71</v>
      </c>
      <c r="B22" s="55" t="s">
        <v>72</v>
      </c>
      <c r="C22" s="4">
        <v>4</v>
      </c>
      <c r="D22" s="4">
        <v>2</v>
      </c>
      <c r="E22" s="4">
        <v>0.5</v>
      </c>
      <c r="F22" s="4">
        <v>7</v>
      </c>
      <c r="G22" s="4">
        <f t="shared" si="3"/>
        <v>9</v>
      </c>
      <c r="H22" s="27">
        <v>6</v>
      </c>
      <c r="I22" s="28">
        <v>1</v>
      </c>
      <c r="J22" s="4"/>
      <c r="K22" s="4"/>
      <c r="L22" s="4">
        <v>5</v>
      </c>
      <c r="M22" s="4">
        <v>1</v>
      </c>
      <c r="N22" s="4"/>
      <c r="O22" s="4"/>
      <c r="P22" s="4"/>
      <c r="Q22" s="4"/>
      <c r="R22" s="40">
        <f t="shared" si="4"/>
        <v>7</v>
      </c>
      <c r="S22" s="23">
        <v>5</v>
      </c>
      <c r="T22" s="4">
        <v>4.5</v>
      </c>
      <c r="V22" s="4">
        <v>1</v>
      </c>
      <c r="W22" s="4"/>
      <c r="X22" s="4"/>
      <c r="Y22" s="4">
        <v>3</v>
      </c>
      <c r="Z22" s="4">
        <v>3.5</v>
      </c>
      <c r="AA22" s="4"/>
      <c r="AB22" s="4">
        <v>4.5</v>
      </c>
      <c r="AC22" s="4">
        <v>3.5</v>
      </c>
      <c r="AD22" s="4"/>
      <c r="AE22" s="4"/>
      <c r="AF22" s="4"/>
      <c r="AG22" s="4"/>
      <c r="AH22" s="4"/>
      <c r="AI22" s="4"/>
      <c r="AJ22" s="4"/>
      <c r="AK22" s="4">
        <f t="shared" si="5"/>
        <v>25</v>
      </c>
      <c r="AL22" s="4">
        <f t="shared" ref="AL22:AL55" si="31">SUM(C22,G22,H22,R22,AK22)</f>
        <v>51</v>
      </c>
      <c r="AM22" s="41"/>
      <c r="AN22" s="42">
        <f t="shared" si="7"/>
        <v>17.5</v>
      </c>
      <c r="AO22" s="42">
        <f t="shared" si="8"/>
        <v>2.5</v>
      </c>
      <c r="AP22" s="42">
        <f t="shared" si="9"/>
        <v>12.5</v>
      </c>
      <c r="AQ22" s="42">
        <f t="shared" si="10"/>
        <v>15</v>
      </c>
      <c r="AR22" s="42"/>
      <c r="AS22" s="3"/>
      <c r="AT22" s="43">
        <f t="shared" si="11"/>
        <v>0.59657938426189494</v>
      </c>
      <c r="AU22" s="43">
        <f t="shared" si="12"/>
        <v>8.8233218041928421E-2</v>
      </c>
      <c r="AV22" s="43">
        <f t="shared" si="13"/>
        <v>0.47467693487812196</v>
      </c>
      <c r="AW22" s="43">
        <f t="shared" si="14"/>
        <v>0.57691420131997972</v>
      </c>
      <c r="AX22" s="42"/>
      <c r="AY22" s="25"/>
      <c r="AZ22" s="42">
        <f t="shared" ref="AZ22:BB22" si="32">IF((AT22)&gt;=50%, 2, (IF((AT22)&lt;25%, 0, 1)))</f>
        <v>2</v>
      </c>
      <c r="BA22" s="42">
        <f t="shared" si="32"/>
        <v>0</v>
      </c>
      <c r="BB22" s="42">
        <f t="shared" si="32"/>
        <v>1</v>
      </c>
      <c r="BC22" s="42">
        <f t="shared" si="16"/>
        <v>2</v>
      </c>
      <c r="BD22" s="42"/>
      <c r="BE22" s="6"/>
      <c r="BF22" s="42" t="str">
        <f t="shared" ref="BF22:BH22" si="33">IF(AZ22=2,"Att", (IF(AZ22=0,"Not","Weak")))</f>
        <v>Att</v>
      </c>
      <c r="BG22" s="42" t="str">
        <f t="shared" si="33"/>
        <v>Not</v>
      </c>
      <c r="BH22" s="42" t="str">
        <f t="shared" si="33"/>
        <v>Weak</v>
      </c>
      <c r="BI22" s="42" t="str">
        <f t="shared" si="18"/>
        <v>Att</v>
      </c>
      <c r="BJ22" s="42"/>
      <c r="BK22" s="1"/>
      <c r="BL22" s="89">
        <f t="shared" si="21"/>
        <v>4</v>
      </c>
      <c r="BM22" s="89">
        <f t="shared" si="22"/>
        <v>1</v>
      </c>
    </row>
    <row r="23" spans="1:65" ht="14.25" customHeight="1">
      <c r="A23" s="55" t="s">
        <v>73</v>
      </c>
      <c r="B23" s="55" t="s">
        <v>74</v>
      </c>
      <c r="C23" s="4"/>
      <c r="D23" s="4"/>
      <c r="E23" s="4"/>
      <c r="F23" s="4"/>
      <c r="G23" s="4" t="e">
        <f t="shared" si="3"/>
        <v>#NUM!</v>
      </c>
      <c r="H23" s="27"/>
      <c r="I23" s="28"/>
      <c r="J23" s="4"/>
      <c r="K23" s="4"/>
      <c r="L23" s="4"/>
      <c r="M23" s="4"/>
      <c r="N23" s="4"/>
      <c r="O23" s="4"/>
      <c r="P23" s="4"/>
      <c r="Q23" s="4"/>
      <c r="R23" s="40">
        <f t="shared" si="4"/>
        <v>0</v>
      </c>
      <c r="S23" s="23"/>
      <c r="T23" s="23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 t="s">
        <v>23</v>
      </c>
      <c r="AL23" s="4" t="e">
        <f t="shared" si="31"/>
        <v>#NUM!</v>
      </c>
      <c r="AM23" s="41"/>
      <c r="AN23" s="42">
        <f t="shared" si="7"/>
        <v>0</v>
      </c>
      <c r="AO23" s="42">
        <f t="shared" si="8"/>
        <v>0</v>
      </c>
      <c r="AP23" s="42">
        <f t="shared" si="9"/>
        <v>0</v>
      </c>
      <c r="AQ23" s="42">
        <f t="shared" si="10"/>
        <v>0</v>
      </c>
      <c r="AR23" s="42"/>
      <c r="AS23" s="3"/>
      <c r="AT23" s="43">
        <f t="shared" si="11"/>
        <v>0</v>
      </c>
      <c r="AU23" s="43">
        <f t="shared" si="12"/>
        <v>0</v>
      </c>
      <c r="AV23" s="43">
        <f t="shared" si="13"/>
        <v>0</v>
      </c>
      <c r="AW23" s="43">
        <f t="shared" si="14"/>
        <v>0</v>
      </c>
      <c r="AX23" s="42"/>
      <c r="AY23" s="25"/>
      <c r="AZ23" s="42">
        <f t="shared" ref="AZ23:BB23" si="34">IF((AT23)&gt;=50%, 2, (IF((AT23)&lt;25%, 0, 1)))</f>
        <v>0</v>
      </c>
      <c r="BA23" s="42">
        <f t="shared" si="34"/>
        <v>0</v>
      </c>
      <c r="BB23" s="42">
        <f t="shared" si="34"/>
        <v>0</v>
      </c>
      <c r="BC23" s="42">
        <f t="shared" si="16"/>
        <v>0</v>
      </c>
      <c r="BD23" s="42"/>
      <c r="BE23" s="6"/>
      <c r="BF23" s="42" t="str">
        <f t="shared" ref="BF23:BH23" si="35">IF(AZ23=2,"Att", (IF(AZ23=0,"Not","Weak")))</f>
        <v>Not</v>
      </c>
      <c r="BG23" s="42" t="str">
        <f t="shared" si="35"/>
        <v>Not</v>
      </c>
      <c r="BH23" s="42" t="str">
        <f t="shared" si="35"/>
        <v>Not</v>
      </c>
      <c r="BI23" s="42" t="str">
        <f t="shared" si="18"/>
        <v>Not</v>
      </c>
      <c r="BJ23" s="42"/>
      <c r="BK23" s="1"/>
      <c r="BL23" s="89">
        <f t="shared" si="21"/>
        <v>0</v>
      </c>
      <c r="BM23" s="89">
        <f t="shared" si="22"/>
        <v>0</v>
      </c>
    </row>
    <row r="24" spans="1:65" ht="14.25" customHeight="1">
      <c r="A24" s="55" t="s">
        <v>75</v>
      </c>
      <c r="B24" s="55" t="s">
        <v>76</v>
      </c>
      <c r="C24" s="4">
        <v>7</v>
      </c>
      <c r="D24" s="4">
        <v>0</v>
      </c>
      <c r="E24" s="4">
        <v>0</v>
      </c>
      <c r="F24" s="4">
        <v>1</v>
      </c>
      <c r="G24" s="4">
        <f t="shared" si="3"/>
        <v>1</v>
      </c>
      <c r="H24" s="27">
        <v>6</v>
      </c>
      <c r="I24" s="28"/>
      <c r="J24" s="4">
        <v>0.5</v>
      </c>
      <c r="K24" s="4"/>
      <c r="L24" s="4">
        <v>2.5</v>
      </c>
      <c r="M24" s="4"/>
      <c r="N24" s="4"/>
      <c r="O24" s="4"/>
      <c r="P24" s="4"/>
      <c r="Q24" s="4"/>
      <c r="R24" s="40">
        <f t="shared" si="4"/>
        <v>3</v>
      </c>
      <c r="S24" s="23"/>
      <c r="T24" s="23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 t="s">
        <v>23</v>
      </c>
      <c r="AL24" s="4">
        <f t="shared" si="31"/>
        <v>17</v>
      </c>
      <c r="AM24" s="41"/>
      <c r="AN24" s="42">
        <f t="shared" si="7"/>
        <v>2.5</v>
      </c>
      <c r="AO24" s="42">
        <f t="shared" si="8"/>
        <v>0.5</v>
      </c>
      <c r="AP24" s="42">
        <f t="shared" si="9"/>
        <v>6</v>
      </c>
      <c r="AQ24" s="42">
        <f t="shared" si="10"/>
        <v>1</v>
      </c>
      <c r="AR24" s="42"/>
      <c r="AS24" s="3"/>
      <c r="AT24" s="43">
        <f t="shared" si="11"/>
        <v>8.5225626323127843E-2</v>
      </c>
      <c r="AU24" s="43">
        <f t="shared" si="12"/>
        <v>1.7646643608385682E-2</v>
      </c>
      <c r="AV24" s="43">
        <f t="shared" si="13"/>
        <v>0.22784492874149853</v>
      </c>
      <c r="AW24" s="43">
        <f t="shared" si="14"/>
        <v>3.8460946754665312E-2</v>
      </c>
      <c r="AX24" s="42"/>
      <c r="AY24" s="25"/>
      <c r="AZ24" s="42">
        <f t="shared" ref="AZ24:BB24" si="36">IF((AT24)&gt;=50%, 2, (IF((AT24)&lt;25%, 0, 1)))</f>
        <v>0</v>
      </c>
      <c r="BA24" s="42">
        <f t="shared" si="36"/>
        <v>0</v>
      </c>
      <c r="BB24" s="42">
        <f t="shared" si="36"/>
        <v>0</v>
      </c>
      <c r="BC24" s="42">
        <f t="shared" si="16"/>
        <v>0</v>
      </c>
      <c r="BD24" s="42"/>
      <c r="BE24" s="6"/>
      <c r="BF24" s="42" t="str">
        <f t="shared" ref="BF24:BH24" si="37">IF(AZ24=2,"Att", (IF(AZ24=0,"Not","Weak")))</f>
        <v>Not</v>
      </c>
      <c r="BG24" s="42" t="str">
        <f t="shared" si="37"/>
        <v>Not</v>
      </c>
      <c r="BH24" s="42" t="str">
        <f t="shared" si="37"/>
        <v>Not</v>
      </c>
      <c r="BI24" s="42" t="str">
        <f t="shared" si="18"/>
        <v>Not</v>
      </c>
      <c r="BJ24" s="42"/>
      <c r="BK24" s="1"/>
      <c r="BL24" s="89">
        <f t="shared" si="21"/>
        <v>0</v>
      </c>
      <c r="BM24" s="89">
        <f t="shared" si="22"/>
        <v>0</v>
      </c>
    </row>
    <row r="25" spans="1:65" ht="14.25" customHeight="1">
      <c r="A25" s="55" t="s">
        <v>77</v>
      </c>
      <c r="B25" s="55" t="s">
        <v>78</v>
      </c>
      <c r="C25" s="38"/>
      <c r="D25" s="4"/>
      <c r="E25" s="4"/>
      <c r="F25" s="4"/>
      <c r="G25" s="45" t="e">
        <f t="shared" si="3"/>
        <v>#NUM!</v>
      </c>
      <c r="H25" s="27"/>
      <c r="I25" s="28"/>
      <c r="J25" s="4"/>
      <c r="K25" s="4"/>
      <c r="L25" s="4"/>
      <c r="M25" s="4"/>
      <c r="N25" s="4"/>
      <c r="O25" s="41"/>
      <c r="P25" s="4"/>
      <c r="Q25" s="4"/>
      <c r="R25" s="40">
        <f t="shared" si="4"/>
        <v>0</v>
      </c>
      <c r="S25" s="23">
        <v>5</v>
      </c>
      <c r="T25" s="23">
        <v>4</v>
      </c>
      <c r="U25" s="4"/>
      <c r="V25" s="4">
        <v>1</v>
      </c>
      <c r="W25" s="4"/>
      <c r="X25" s="4"/>
      <c r="Y25" s="4">
        <v>0.5</v>
      </c>
      <c r="Z25" s="4">
        <v>2</v>
      </c>
      <c r="AA25" s="4"/>
      <c r="AB25" s="8">
        <v>5</v>
      </c>
      <c r="AC25" s="58">
        <v>1</v>
      </c>
      <c r="AD25" s="8"/>
      <c r="AE25" s="4"/>
      <c r="AF25" s="4"/>
      <c r="AG25" s="4"/>
      <c r="AH25" s="4"/>
      <c r="AI25" s="4"/>
      <c r="AJ25" s="4"/>
      <c r="AK25" s="4">
        <f t="shared" si="5"/>
        <v>18.5</v>
      </c>
      <c r="AL25" s="8" t="e">
        <f t="shared" si="31"/>
        <v>#NUM!</v>
      </c>
      <c r="AM25" s="41"/>
      <c r="AN25" s="42">
        <f t="shared" si="7"/>
        <v>9</v>
      </c>
      <c r="AO25" s="42">
        <f t="shared" si="8"/>
        <v>1</v>
      </c>
      <c r="AP25" s="42">
        <f t="shared" si="9"/>
        <v>2.5</v>
      </c>
      <c r="AQ25" s="42">
        <f t="shared" si="10"/>
        <v>6</v>
      </c>
      <c r="AR25" s="42"/>
      <c r="AS25" s="42"/>
      <c r="AT25" s="43">
        <f t="shared" si="11"/>
        <v>0.30681225476326024</v>
      </c>
      <c r="AU25" s="43">
        <f t="shared" si="12"/>
        <v>3.5293287216771364E-2</v>
      </c>
      <c r="AV25" s="43">
        <f t="shared" si="13"/>
        <v>9.4935386975624383E-2</v>
      </c>
      <c r="AW25" s="43">
        <f t="shared" si="14"/>
        <v>0.23076568052799187</v>
      </c>
      <c r="AX25" s="42"/>
      <c r="AY25" s="42"/>
      <c r="AZ25" s="42">
        <f t="shared" ref="AZ25:BB25" si="38">IF((AT25)&gt;=50%, 2, (IF((AT25)&lt;25%, 0, 1)))</f>
        <v>1</v>
      </c>
      <c r="BA25" s="42">
        <f t="shared" si="38"/>
        <v>0</v>
      </c>
      <c r="BB25" s="42">
        <f t="shared" si="38"/>
        <v>0</v>
      </c>
      <c r="BC25" s="42">
        <f t="shared" si="16"/>
        <v>0</v>
      </c>
      <c r="BD25" s="42"/>
      <c r="BE25" s="42"/>
      <c r="BF25" s="42" t="str">
        <f t="shared" ref="BF25:BH25" si="39">IF(AZ25=2,"Att", (IF(AZ25=0,"Not","Weak")))</f>
        <v>Weak</v>
      </c>
      <c r="BG25" s="42" t="str">
        <f t="shared" si="39"/>
        <v>Not</v>
      </c>
      <c r="BH25" s="42" t="str">
        <f t="shared" si="39"/>
        <v>Not</v>
      </c>
      <c r="BI25" s="42" t="str">
        <f t="shared" si="18"/>
        <v>Not</v>
      </c>
      <c r="BJ25" s="42"/>
      <c r="BK25" s="1"/>
      <c r="BL25" s="89">
        <f t="shared" si="21"/>
        <v>1</v>
      </c>
      <c r="BM25" s="89">
        <f t="shared" si="22"/>
        <v>0</v>
      </c>
    </row>
    <row r="26" spans="1:65" ht="14.25" customHeight="1">
      <c r="A26" s="55" t="s">
        <v>79</v>
      </c>
      <c r="B26" s="55" t="s">
        <v>80</v>
      </c>
      <c r="C26" s="38">
        <v>10</v>
      </c>
      <c r="D26" s="5">
        <v>0.5</v>
      </c>
      <c r="E26" s="5">
        <v>0.5</v>
      </c>
      <c r="F26" s="5">
        <v>7</v>
      </c>
      <c r="G26" s="45">
        <f t="shared" si="3"/>
        <v>7.5</v>
      </c>
      <c r="H26" s="59">
        <v>8</v>
      </c>
      <c r="I26" s="47"/>
      <c r="J26" s="5"/>
      <c r="K26" s="8"/>
      <c r="L26" s="8">
        <v>5</v>
      </c>
      <c r="M26" s="8">
        <v>0.5</v>
      </c>
      <c r="N26" s="8"/>
      <c r="O26" s="41">
        <v>2</v>
      </c>
      <c r="P26" s="8"/>
      <c r="Q26" s="8"/>
      <c r="R26" s="40">
        <f t="shared" si="4"/>
        <v>7.5</v>
      </c>
      <c r="S26" s="23">
        <v>5</v>
      </c>
      <c r="T26" s="23">
        <v>5</v>
      </c>
      <c r="U26" s="4"/>
      <c r="V26" s="4">
        <v>1</v>
      </c>
      <c r="W26" s="4"/>
      <c r="X26" s="4"/>
      <c r="Y26" s="4">
        <v>3</v>
      </c>
      <c r="Z26" s="4">
        <v>6</v>
      </c>
      <c r="AA26" s="4"/>
      <c r="AB26" s="4">
        <v>5</v>
      </c>
      <c r="AC26" s="4">
        <v>2</v>
      </c>
      <c r="AD26" s="4"/>
      <c r="AE26" s="4"/>
      <c r="AF26" s="4"/>
      <c r="AG26" s="4"/>
      <c r="AH26" s="4"/>
      <c r="AI26" s="4"/>
      <c r="AJ26" s="4"/>
      <c r="AK26" s="4">
        <f t="shared" si="5"/>
        <v>27</v>
      </c>
      <c r="AL26" s="8">
        <f t="shared" si="31"/>
        <v>60</v>
      </c>
      <c r="AM26" s="41"/>
      <c r="AN26" s="42">
        <f t="shared" si="7"/>
        <v>17.5</v>
      </c>
      <c r="AO26" s="42">
        <f t="shared" si="8"/>
        <v>2</v>
      </c>
      <c r="AP26" s="42">
        <f t="shared" si="9"/>
        <v>17</v>
      </c>
      <c r="AQ26" s="42">
        <f t="shared" si="10"/>
        <v>14</v>
      </c>
      <c r="AR26" s="42"/>
      <c r="AS26" s="42"/>
      <c r="AT26" s="43">
        <f t="shared" si="11"/>
        <v>0.59657938426189494</v>
      </c>
      <c r="AU26" s="43">
        <f t="shared" si="12"/>
        <v>7.0586574433542729E-2</v>
      </c>
      <c r="AV26" s="43">
        <f t="shared" si="13"/>
        <v>0.6455606314342458</v>
      </c>
      <c r="AW26" s="43">
        <f t="shared" si="14"/>
        <v>0.53845325456531445</v>
      </c>
      <c r="AX26" s="42"/>
      <c r="AY26" s="42"/>
      <c r="AZ26" s="42">
        <f t="shared" ref="AZ26:BB26" si="40">IF((AT26)&gt;=50%, 2, (IF((AT26)&lt;25%, 0, 1)))</f>
        <v>2</v>
      </c>
      <c r="BA26" s="42">
        <f t="shared" si="40"/>
        <v>0</v>
      </c>
      <c r="BB26" s="42">
        <f t="shared" si="40"/>
        <v>2</v>
      </c>
      <c r="BC26" s="42">
        <f t="shared" si="16"/>
        <v>2</v>
      </c>
      <c r="BD26" s="42"/>
      <c r="BE26" s="42"/>
      <c r="BF26" s="42" t="str">
        <f t="shared" ref="BF26:BH26" si="41">IF(AZ26=2,"Att", (IF(AZ26=0,"Not","Weak")))</f>
        <v>Att</v>
      </c>
      <c r="BG26" s="42" t="str">
        <f t="shared" si="41"/>
        <v>Not</v>
      </c>
      <c r="BH26" s="42" t="str">
        <f t="shared" si="41"/>
        <v>Att</v>
      </c>
      <c r="BI26" s="42" t="str">
        <f t="shared" si="18"/>
        <v>Att</v>
      </c>
      <c r="BJ26" s="42"/>
      <c r="BK26" s="1"/>
      <c r="BL26" s="89">
        <f t="shared" si="21"/>
        <v>4</v>
      </c>
      <c r="BM26" s="89">
        <f t="shared" si="22"/>
        <v>2</v>
      </c>
    </row>
    <row r="27" spans="1:65" ht="14.25" customHeight="1">
      <c r="A27" s="55" t="s">
        <v>81</v>
      </c>
      <c r="B27" s="55" t="s">
        <v>82</v>
      </c>
      <c r="C27" s="38">
        <v>10</v>
      </c>
      <c r="D27" s="5">
        <v>0</v>
      </c>
      <c r="E27" s="5">
        <v>0.5</v>
      </c>
      <c r="F27" s="5">
        <v>7</v>
      </c>
      <c r="G27" s="45">
        <f t="shared" si="3"/>
        <v>7.5</v>
      </c>
      <c r="H27" s="59">
        <v>8</v>
      </c>
      <c r="I27" s="47">
        <v>1.5</v>
      </c>
      <c r="J27" s="5"/>
      <c r="K27" s="8"/>
      <c r="L27" s="8">
        <v>5</v>
      </c>
      <c r="M27" s="8">
        <v>0.5</v>
      </c>
      <c r="N27" s="8"/>
      <c r="O27" s="41"/>
      <c r="P27" s="8"/>
      <c r="Q27" s="8"/>
      <c r="R27" s="40">
        <f t="shared" si="4"/>
        <v>7</v>
      </c>
      <c r="S27" s="23">
        <v>5</v>
      </c>
      <c r="T27" s="23">
        <v>3.5</v>
      </c>
      <c r="U27" s="4"/>
      <c r="V27" s="4"/>
      <c r="W27" s="4"/>
      <c r="X27" s="4"/>
      <c r="Y27" s="4">
        <v>3</v>
      </c>
      <c r="Z27" s="4">
        <v>6</v>
      </c>
      <c r="AA27" s="4"/>
      <c r="AB27" s="4">
        <v>2.5</v>
      </c>
      <c r="AC27" s="4">
        <v>2.5</v>
      </c>
      <c r="AD27" s="4"/>
      <c r="AE27" s="4"/>
      <c r="AF27" s="4"/>
      <c r="AG27" s="4"/>
      <c r="AH27" s="4"/>
      <c r="AI27" s="4"/>
      <c r="AJ27" s="4"/>
      <c r="AK27" s="4">
        <f t="shared" si="5"/>
        <v>22.5</v>
      </c>
      <c r="AL27" s="8">
        <f t="shared" si="31"/>
        <v>55</v>
      </c>
      <c r="AM27" s="41"/>
      <c r="AN27" s="42">
        <f t="shared" si="7"/>
        <v>15</v>
      </c>
      <c r="AO27" s="42">
        <f t="shared" si="8"/>
        <v>1</v>
      </c>
      <c r="AP27" s="42">
        <f t="shared" si="9"/>
        <v>17</v>
      </c>
      <c r="AQ27" s="42">
        <f t="shared" si="10"/>
        <v>12</v>
      </c>
      <c r="AR27" s="42"/>
      <c r="AS27" s="42"/>
      <c r="AT27" s="43">
        <f t="shared" si="11"/>
        <v>0.51135375793876714</v>
      </c>
      <c r="AU27" s="43">
        <f t="shared" si="12"/>
        <v>3.5293287216771364E-2</v>
      </c>
      <c r="AV27" s="43">
        <f t="shared" si="13"/>
        <v>0.6455606314342458</v>
      </c>
      <c r="AW27" s="43">
        <f t="shared" si="14"/>
        <v>0.46153136105598375</v>
      </c>
      <c r="AX27" s="42"/>
      <c r="AY27" s="42"/>
      <c r="AZ27" s="42">
        <f t="shared" ref="AZ27:BB27" si="42">IF((AT27)&gt;=50%, 2, (IF((AT27)&lt;25%, 0, 1)))</f>
        <v>2</v>
      </c>
      <c r="BA27" s="42">
        <f t="shared" si="42"/>
        <v>0</v>
      </c>
      <c r="BB27" s="42">
        <f t="shared" si="42"/>
        <v>2</v>
      </c>
      <c r="BC27" s="42">
        <f t="shared" si="16"/>
        <v>1</v>
      </c>
      <c r="BD27" s="42"/>
      <c r="BE27" s="42"/>
      <c r="BF27" s="42" t="str">
        <f t="shared" ref="BF27:BH27" si="43">IF(AZ27=2,"Att", (IF(AZ27=0,"Not","Weak")))</f>
        <v>Att</v>
      </c>
      <c r="BG27" s="42" t="str">
        <f t="shared" si="43"/>
        <v>Not</v>
      </c>
      <c r="BH27" s="42" t="str">
        <f t="shared" si="43"/>
        <v>Att</v>
      </c>
      <c r="BI27" s="42" t="str">
        <f t="shared" si="18"/>
        <v>Weak</v>
      </c>
      <c r="BJ27" s="42"/>
      <c r="BK27" s="1"/>
      <c r="BL27" s="89">
        <f t="shared" si="21"/>
        <v>3</v>
      </c>
      <c r="BM27" s="89">
        <f t="shared" si="22"/>
        <v>2</v>
      </c>
    </row>
    <row r="28" spans="1:65" ht="14.25" customHeight="1">
      <c r="A28" s="55" t="s">
        <v>83</v>
      </c>
      <c r="B28" s="55" t="s">
        <v>84</v>
      </c>
      <c r="C28" s="38">
        <v>10</v>
      </c>
      <c r="D28" s="4">
        <v>0.5</v>
      </c>
      <c r="E28" s="4">
        <v>0.5</v>
      </c>
      <c r="F28" s="4">
        <v>7</v>
      </c>
      <c r="G28" s="45">
        <f t="shared" si="3"/>
        <v>7.5</v>
      </c>
      <c r="H28" s="60">
        <v>8</v>
      </c>
      <c r="I28" s="28">
        <v>1</v>
      </c>
      <c r="J28" s="4">
        <v>3.5</v>
      </c>
      <c r="K28" s="4"/>
      <c r="L28" s="4">
        <v>5</v>
      </c>
      <c r="M28" s="4">
        <v>0.5</v>
      </c>
      <c r="N28" s="4"/>
      <c r="O28" s="41"/>
      <c r="P28" s="4"/>
      <c r="Q28" s="4"/>
      <c r="R28" s="40">
        <f t="shared" si="4"/>
        <v>10</v>
      </c>
      <c r="S28" s="23">
        <v>5</v>
      </c>
      <c r="T28" s="23">
        <v>3</v>
      </c>
      <c r="U28" s="4"/>
      <c r="V28" s="4">
        <v>1</v>
      </c>
      <c r="W28" s="4">
        <v>2.5</v>
      </c>
      <c r="X28" s="4"/>
      <c r="Y28" s="4">
        <v>2</v>
      </c>
      <c r="Z28" s="4">
        <v>5</v>
      </c>
      <c r="AA28" s="4"/>
      <c r="AB28" s="4">
        <v>4.5</v>
      </c>
      <c r="AC28" s="4">
        <v>2</v>
      </c>
      <c r="AD28" s="4"/>
      <c r="AE28" s="4"/>
      <c r="AF28" s="4"/>
      <c r="AG28" s="4"/>
      <c r="AH28" s="4"/>
      <c r="AI28" s="4"/>
      <c r="AJ28" s="4"/>
      <c r="AK28" s="4">
        <f t="shared" si="5"/>
        <v>25</v>
      </c>
      <c r="AL28" s="8">
        <f t="shared" si="31"/>
        <v>60.5</v>
      </c>
      <c r="AM28" s="41"/>
      <c r="AN28" s="42">
        <f t="shared" si="7"/>
        <v>14.5</v>
      </c>
      <c r="AO28" s="42">
        <f t="shared" si="8"/>
        <v>8</v>
      </c>
      <c r="AP28" s="42">
        <f t="shared" si="9"/>
        <v>15</v>
      </c>
      <c r="AQ28" s="42">
        <f t="shared" si="10"/>
        <v>13.5</v>
      </c>
      <c r="AR28" s="42"/>
      <c r="AS28" s="42"/>
      <c r="AT28" s="43">
        <f t="shared" si="11"/>
        <v>0.49430863267414155</v>
      </c>
      <c r="AU28" s="43">
        <f t="shared" si="12"/>
        <v>0.28234629773417091</v>
      </c>
      <c r="AV28" s="43">
        <f t="shared" si="13"/>
        <v>0.56961232185374633</v>
      </c>
      <c r="AW28" s="43">
        <f t="shared" si="14"/>
        <v>0.51922278118798171</v>
      </c>
      <c r="AX28" s="42"/>
      <c r="AY28" s="42"/>
      <c r="AZ28" s="42">
        <f t="shared" ref="AZ28:BB28" si="44">IF((AT28)&gt;=50%, 2, (IF((AT28)&lt;25%, 0, 1)))</f>
        <v>1</v>
      </c>
      <c r="BA28" s="42">
        <f t="shared" si="44"/>
        <v>1</v>
      </c>
      <c r="BB28" s="42">
        <f t="shared" si="44"/>
        <v>2</v>
      </c>
      <c r="BC28" s="42">
        <f t="shared" si="16"/>
        <v>2</v>
      </c>
      <c r="BD28" s="42"/>
      <c r="BE28" s="42"/>
      <c r="BF28" s="42" t="str">
        <f t="shared" ref="BF28:BH28" si="45">IF(AZ28=2,"Att", (IF(AZ28=0,"Not","Weak")))</f>
        <v>Weak</v>
      </c>
      <c r="BG28" s="42" t="str">
        <f t="shared" si="45"/>
        <v>Weak</v>
      </c>
      <c r="BH28" s="42" t="str">
        <f t="shared" si="45"/>
        <v>Att</v>
      </c>
      <c r="BI28" s="42" t="str">
        <f t="shared" si="18"/>
        <v>Att</v>
      </c>
      <c r="BJ28" s="42"/>
      <c r="BK28" s="1"/>
      <c r="BL28" s="89">
        <f t="shared" si="21"/>
        <v>4</v>
      </c>
      <c r="BM28" s="89">
        <f t="shared" si="22"/>
        <v>2</v>
      </c>
    </row>
    <row r="29" spans="1:65" ht="14.25" customHeight="1">
      <c r="A29" s="55" t="s">
        <v>85</v>
      </c>
      <c r="B29" s="55" t="s">
        <v>86</v>
      </c>
      <c r="C29" s="38">
        <v>8</v>
      </c>
      <c r="D29" s="5">
        <v>2</v>
      </c>
      <c r="E29" s="5">
        <v>0.5</v>
      </c>
      <c r="F29" s="5">
        <v>7</v>
      </c>
      <c r="G29" s="45">
        <f t="shared" si="3"/>
        <v>9</v>
      </c>
      <c r="H29" s="46">
        <v>7</v>
      </c>
      <c r="I29" s="47">
        <v>1.5</v>
      </c>
      <c r="J29" s="5">
        <v>0.5</v>
      </c>
      <c r="K29" s="8"/>
      <c r="L29" s="8">
        <v>5</v>
      </c>
      <c r="M29" s="8">
        <v>0</v>
      </c>
      <c r="N29" s="8"/>
      <c r="O29" s="41"/>
      <c r="P29" s="8"/>
      <c r="Q29" s="8"/>
      <c r="R29" s="40">
        <f t="shared" si="4"/>
        <v>7</v>
      </c>
      <c r="S29" s="23">
        <v>5</v>
      </c>
      <c r="T29" s="23">
        <v>5</v>
      </c>
      <c r="U29" s="4"/>
      <c r="V29" s="4">
        <v>2.5</v>
      </c>
      <c r="W29" s="4">
        <v>2.5</v>
      </c>
      <c r="X29" s="4"/>
      <c r="Y29" s="4">
        <v>2.5</v>
      </c>
      <c r="Z29" s="4">
        <v>5</v>
      </c>
      <c r="AA29" s="4"/>
      <c r="AB29" s="4">
        <v>5</v>
      </c>
      <c r="AC29" s="4">
        <v>2.5</v>
      </c>
      <c r="AD29" s="4"/>
      <c r="AE29" s="4"/>
      <c r="AF29" s="4"/>
      <c r="AG29" s="4"/>
      <c r="AH29" s="4"/>
      <c r="AI29" s="4"/>
      <c r="AJ29" s="4"/>
      <c r="AK29" s="4">
        <f t="shared" si="5"/>
        <v>30</v>
      </c>
      <c r="AL29" s="8">
        <f t="shared" si="31"/>
        <v>61</v>
      </c>
      <c r="AM29" s="41"/>
      <c r="AN29" s="42">
        <f t="shared" si="7"/>
        <v>18.5</v>
      </c>
      <c r="AO29" s="42">
        <f t="shared" si="8"/>
        <v>6</v>
      </c>
      <c r="AP29" s="42">
        <f t="shared" si="9"/>
        <v>14.5</v>
      </c>
      <c r="AQ29" s="42">
        <f t="shared" si="10"/>
        <v>14.5</v>
      </c>
      <c r="AR29" s="42"/>
      <c r="AS29" s="42"/>
      <c r="AT29" s="43">
        <f t="shared" si="11"/>
        <v>0.63066963479114613</v>
      </c>
      <c r="AU29" s="43">
        <f t="shared" si="12"/>
        <v>0.2117597233006282</v>
      </c>
      <c r="AV29" s="43">
        <f t="shared" si="13"/>
        <v>0.55062524445862149</v>
      </c>
      <c r="AW29" s="43">
        <f t="shared" si="14"/>
        <v>0.55768372794264709</v>
      </c>
      <c r="AX29" s="42"/>
      <c r="AY29" s="42"/>
      <c r="AZ29" s="42">
        <f t="shared" ref="AZ29:BB29" si="46">IF((AT29)&gt;=50%, 2, (IF((AT29)&lt;25%, 0, 1)))</f>
        <v>2</v>
      </c>
      <c r="BA29" s="42">
        <f t="shared" si="46"/>
        <v>0</v>
      </c>
      <c r="BB29" s="42">
        <f t="shared" si="46"/>
        <v>2</v>
      </c>
      <c r="BC29" s="42">
        <f t="shared" si="16"/>
        <v>2</v>
      </c>
      <c r="BD29" s="42"/>
      <c r="BE29" s="42"/>
      <c r="BF29" s="42" t="str">
        <f t="shared" ref="BF29:BH29" si="47">IF(AZ29=2,"Att", (IF(AZ29=0,"Not","Weak")))</f>
        <v>Att</v>
      </c>
      <c r="BG29" s="42" t="str">
        <f t="shared" si="47"/>
        <v>Not</v>
      </c>
      <c r="BH29" s="42" t="str">
        <f t="shared" si="47"/>
        <v>Att</v>
      </c>
      <c r="BI29" s="42" t="str">
        <f t="shared" si="18"/>
        <v>Att</v>
      </c>
      <c r="BJ29" s="42"/>
      <c r="BK29" s="1"/>
      <c r="BL29" s="89">
        <f t="shared" si="21"/>
        <v>4</v>
      </c>
      <c r="BM29" s="89">
        <f t="shared" si="22"/>
        <v>2</v>
      </c>
    </row>
    <row r="30" spans="1:65" ht="14.25" customHeight="1">
      <c r="A30" s="55" t="s">
        <v>87</v>
      </c>
      <c r="B30" s="55" t="s">
        <v>88</v>
      </c>
      <c r="C30" s="38">
        <v>10</v>
      </c>
      <c r="D30" s="5">
        <v>0.5</v>
      </c>
      <c r="E30" s="5">
        <v>0.5</v>
      </c>
      <c r="F30" s="5">
        <v>10</v>
      </c>
      <c r="G30" s="45">
        <f t="shared" si="3"/>
        <v>10.5</v>
      </c>
      <c r="H30" s="59">
        <v>8.5</v>
      </c>
      <c r="I30" s="47">
        <v>0.5</v>
      </c>
      <c r="J30" s="5"/>
      <c r="K30" s="8"/>
      <c r="L30" s="8"/>
      <c r="M30" s="8">
        <v>0.5</v>
      </c>
      <c r="N30" s="8"/>
      <c r="O30" s="41"/>
      <c r="P30" s="8"/>
      <c r="Q30" s="8"/>
      <c r="R30" s="40">
        <f t="shared" si="4"/>
        <v>1</v>
      </c>
      <c r="S30" s="23">
        <v>5</v>
      </c>
      <c r="T30" s="23">
        <v>0</v>
      </c>
      <c r="U30" s="4"/>
      <c r="V30" s="4">
        <v>1</v>
      </c>
      <c r="W30" s="4">
        <v>0.5</v>
      </c>
      <c r="X30" s="4"/>
      <c r="Y30" s="4"/>
      <c r="Z30" s="4"/>
      <c r="AA30" s="4"/>
      <c r="AB30" s="4">
        <v>1.5</v>
      </c>
      <c r="AC30" s="4">
        <v>1.5</v>
      </c>
      <c r="AD30" s="4"/>
      <c r="AE30" s="4"/>
      <c r="AF30" s="4"/>
      <c r="AG30" s="4"/>
      <c r="AH30" s="4"/>
      <c r="AI30" s="4"/>
      <c r="AJ30" s="4"/>
      <c r="AK30" s="4">
        <f t="shared" si="5"/>
        <v>9.5</v>
      </c>
      <c r="AL30" s="8">
        <f t="shared" si="31"/>
        <v>39.5</v>
      </c>
      <c r="AM30" s="41"/>
      <c r="AN30" s="42">
        <f t="shared" si="7"/>
        <v>6</v>
      </c>
      <c r="AO30" s="42">
        <f t="shared" si="8"/>
        <v>2.5</v>
      </c>
      <c r="AP30" s="42">
        <f t="shared" si="9"/>
        <v>8.5</v>
      </c>
      <c r="AQ30" s="42">
        <f t="shared" si="10"/>
        <v>13</v>
      </c>
      <c r="AR30" s="42"/>
      <c r="AS30" s="42"/>
      <c r="AT30" s="43">
        <f t="shared" si="11"/>
        <v>0.20454150317550684</v>
      </c>
      <c r="AU30" s="43">
        <f t="shared" si="12"/>
        <v>8.8233218041928421E-2</v>
      </c>
      <c r="AV30" s="43">
        <f t="shared" si="13"/>
        <v>0.3227803157171229</v>
      </c>
      <c r="AW30" s="43">
        <f t="shared" si="14"/>
        <v>0.49999230781064907</v>
      </c>
      <c r="AX30" s="42"/>
      <c r="AY30" s="42"/>
      <c r="AZ30" s="42">
        <f t="shared" ref="AZ30:BB30" si="48">IF((AT30)&gt;=50%, 2, (IF((AT30)&lt;25%, 0, 1)))</f>
        <v>0</v>
      </c>
      <c r="BA30" s="42">
        <f t="shared" si="48"/>
        <v>0</v>
      </c>
      <c r="BB30" s="42">
        <f t="shared" si="48"/>
        <v>1</v>
      </c>
      <c r="BC30" s="42">
        <f t="shared" si="16"/>
        <v>1</v>
      </c>
      <c r="BD30" s="42"/>
      <c r="BE30" s="42"/>
      <c r="BF30" s="42" t="str">
        <f t="shared" ref="BF30:BH30" si="49">IF(AZ30=2,"Att", (IF(AZ30=0,"Not","Weak")))</f>
        <v>Not</v>
      </c>
      <c r="BG30" s="42" t="str">
        <f t="shared" si="49"/>
        <v>Not</v>
      </c>
      <c r="BH30" s="42" t="str">
        <f t="shared" si="49"/>
        <v>Weak</v>
      </c>
      <c r="BI30" s="42" t="str">
        <f t="shared" si="18"/>
        <v>Weak</v>
      </c>
      <c r="BJ30" s="42"/>
      <c r="BK30" s="1"/>
      <c r="BL30" s="89">
        <f t="shared" si="21"/>
        <v>1</v>
      </c>
      <c r="BM30" s="89">
        <f t="shared" si="22"/>
        <v>1</v>
      </c>
    </row>
    <row r="31" spans="1:65" ht="14.25" customHeight="1">
      <c r="A31" s="55" t="s">
        <v>89</v>
      </c>
      <c r="B31" s="55" t="s">
        <v>90</v>
      </c>
      <c r="C31" s="38">
        <v>10</v>
      </c>
      <c r="D31" s="5">
        <v>0.5</v>
      </c>
      <c r="E31" s="5">
        <v>0.5</v>
      </c>
      <c r="F31" s="5">
        <v>7</v>
      </c>
      <c r="G31" s="45">
        <f t="shared" si="3"/>
        <v>7.5</v>
      </c>
      <c r="H31" s="59">
        <v>7</v>
      </c>
      <c r="I31" s="47">
        <v>1</v>
      </c>
      <c r="J31" s="5">
        <v>5</v>
      </c>
      <c r="K31" s="8"/>
      <c r="L31" s="8">
        <v>5</v>
      </c>
      <c r="M31" s="8">
        <v>0.5</v>
      </c>
      <c r="N31" s="8"/>
      <c r="O31" s="41"/>
      <c r="P31" s="8"/>
      <c r="Q31" s="8"/>
      <c r="R31" s="40">
        <f t="shared" si="4"/>
        <v>11.5</v>
      </c>
      <c r="S31" s="23">
        <v>5</v>
      </c>
      <c r="T31" s="23">
        <v>5</v>
      </c>
      <c r="U31" s="4"/>
      <c r="V31" s="4"/>
      <c r="W31" s="4"/>
      <c r="X31" s="4"/>
      <c r="Y31" s="4"/>
      <c r="Z31" s="4"/>
      <c r="AA31" s="4"/>
      <c r="AB31" s="4">
        <v>4</v>
      </c>
      <c r="AC31" s="4"/>
      <c r="AD31" s="4"/>
      <c r="AE31" s="4"/>
      <c r="AF31" s="4"/>
      <c r="AG31" s="4"/>
      <c r="AH31" s="4"/>
      <c r="AI31" s="4"/>
      <c r="AJ31" s="4"/>
      <c r="AK31" s="4">
        <f t="shared" si="5"/>
        <v>14</v>
      </c>
      <c r="AL31" s="8">
        <f t="shared" si="31"/>
        <v>50</v>
      </c>
      <c r="AM31" s="41"/>
      <c r="AN31" s="42">
        <f t="shared" si="7"/>
        <v>16.5</v>
      </c>
      <c r="AO31" s="42">
        <f t="shared" si="8"/>
        <v>6</v>
      </c>
      <c r="AP31" s="42">
        <f t="shared" si="9"/>
        <v>7</v>
      </c>
      <c r="AQ31" s="42">
        <f t="shared" si="10"/>
        <v>11</v>
      </c>
      <c r="AR31" s="42"/>
      <c r="AS31" s="42"/>
      <c r="AT31" s="43">
        <f t="shared" si="11"/>
        <v>0.56248913373264375</v>
      </c>
      <c r="AU31" s="43">
        <f t="shared" si="12"/>
        <v>0.2117597233006282</v>
      </c>
      <c r="AV31" s="43">
        <f t="shared" si="13"/>
        <v>0.26581908353174827</v>
      </c>
      <c r="AW31" s="43">
        <f t="shared" si="14"/>
        <v>0.42307041430131848</v>
      </c>
      <c r="AX31" s="42"/>
      <c r="AY31" s="42"/>
      <c r="AZ31" s="42">
        <f t="shared" ref="AZ31:BB31" si="50">IF((AT31)&gt;=50%, 2, (IF((AT31)&lt;25%, 0, 1)))</f>
        <v>2</v>
      </c>
      <c r="BA31" s="42">
        <f t="shared" si="50"/>
        <v>0</v>
      </c>
      <c r="BB31" s="42">
        <f t="shared" si="50"/>
        <v>1</v>
      </c>
      <c r="BC31" s="42">
        <f t="shared" si="16"/>
        <v>1</v>
      </c>
      <c r="BD31" s="42"/>
      <c r="BE31" s="42"/>
      <c r="BF31" s="42" t="str">
        <f t="shared" ref="BF31:BH31" si="51">IF(AZ31=2,"Att", (IF(AZ31=0,"Not","Weak")))</f>
        <v>Att</v>
      </c>
      <c r="BG31" s="42" t="str">
        <f t="shared" si="51"/>
        <v>Not</v>
      </c>
      <c r="BH31" s="42" t="str">
        <f t="shared" si="51"/>
        <v>Weak</v>
      </c>
      <c r="BI31" s="42" t="str">
        <f t="shared" si="18"/>
        <v>Weak</v>
      </c>
      <c r="BJ31" s="42"/>
      <c r="BK31" s="1"/>
      <c r="BL31" s="89">
        <f t="shared" si="21"/>
        <v>3</v>
      </c>
      <c r="BM31" s="89">
        <f t="shared" si="22"/>
        <v>1</v>
      </c>
    </row>
    <row r="32" spans="1:65" ht="14.25" customHeight="1">
      <c r="A32" s="55" t="s">
        <v>91</v>
      </c>
      <c r="B32" s="55" t="s">
        <v>92</v>
      </c>
      <c r="C32" s="38">
        <v>10</v>
      </c>
      <c r="D32" s="5">
        <v>2.5</v>
      </c>
      <c r="E32" s="5">
        <v>5</v>
      </c>
      <c r="F32" s="5">
        <v>10</v>
      </c>
      <c r="G32" s="45">
        <f t="shared" si="3"/>
        <v>15</v>
      </c>
      <c r="H32" s="46">
        <v>9</v>
      </c>
      <c r="I32" s="47">
        <v>5</v>
      </c>
      <c r="J32" s="5">
        <v>0.5</v>
      </c>
      <c r="K32" s="8"/>
      <c r="L32" s="8">
        <v>3.5</v>
      </c>
      <c r="M32" s="8">
        <v>0.5</v>
      </c>
      <c r="N32" s="8"/>
      <c r="O32" s="41"/>
      <c r="P32" s="8"/>
      <c r="Q32" s="8"/>
      <c r="R32" s="40">
        <f t="shared" si="4"/>
        <v>9.5</v>
      </c>
      <c r="S32" s="23">
        <v>5</v>
      </c>
      <c r="T32" s="23">
        <v>5</v>
      </c>
      <c r="U32" s="4"/>
      <c r="V32" s="4">
        <v>5</v>
      </c>
      <c r="W32" s="4">
        <v>2.5</v>
      </c>
      <c r="X32" s="4"/>
      <c r="Y32" s="4">
        <v>3</v>
      </c>
      <c r="Z32" s="4">
        <v>6</v>
      </c>
      <c r="AA32" s="4"/>
      <c r="AB32" s="4">
        <v>5</v>
      </c>
      <c r="AC32" s="4">
        <v>4.5</v>
      </c>
      <c r="AD32" s="4"/>
      <c r="AE32" s="4"/>
      <c r="AF32" s="4"/>
      <c r="AG32" s="4"/>
      <c r="AH32" s="4"/>
      <c r="AI32" s="4"/>
      <c r="AJ32" s="4"/>
      <c r="AK32" s="4">
        <f t="shared" si="5"/>
        <v>36</v>
      </c>
      <c r="AL32" s="8">
        <f t="shared" si="31"/>
        <v>79.5</v>
      </c>
      <c r="AM32" s="41"/>
      <c r="AN32" s="42">
        <f t="shared" si="7"/>
        <v>21</v>
      </c>
      <c r="AO32" s="42">
        <f t="shared" si="8"/>
        <v>13.5</v>
      </c>
      <c r="AP32" s="42">
        <f t="shared" si="9"/>
        <v>18</v>
      </c>
      <c r="AQ32" s="42">
        <f t="shared" si="10"/>
        <v>19.5</v>
      </c>
      <c r="AR32" s="42"/>
      <c r="AS32" s="42"/>
      <c r="AT32" s="43">
        <f t="shared" si="11"/>
        <v>0.71589526111427393</v>
      </c>
      <c r="AU32" s="43">
        <f t="shared" si="12"/>
        <v>0.47645937742641342</v>
      </c>
      <c r="AV32" s="43">
        <f t="shared" si="13"/>
        <v>0.68353478622449559</v>
      </c>
      <c r="AW32" s="43">
        <f t="shared" si="14"/>
        <v>0.74998846171597366</v>
      </c>
      <c r="AX32" s="42"/>
      <c r="AY32" s="42"/>
      <c r="AZ32" s="42">
        <f t="shared" ref="AZ32:BB32" si="52">IF((AT32)&gt;=50%, 2, (IF((AT32)&lt;25%, 0, 1)))</f>
        <v>2</v>
      </c>
      <c r="BA32" s="42">
        <f t="shared" si="52"/>
        <v>1</v>
      </c>
      <c r="BB32" s="42">
        <f t="shared" si="52"/>
        <v>2</v>
      </c>
      <c r="BC32" s="42">
        <f t="shared" si="16"/>
        <v>2</v>
      </c>
      <c r="BD32" s="42"/>
      <c r="BE32" s="42"/>
      <c r="BF32" s="42" t="str">
        <f t="shared" ref="BF32:BH32" si="53">IF(AZ32=2,"Att", (IF(AZ32=0,"Not","Weak")))</f>
        <v>Att</v>
      </c>
      <c r="BG32" s="42" t="str">
        <f t="shared" si="53"/>
        <v>Weak</v>
      </c>
      <c r="BH32" s="42" t="str">
        <f t="shared" si="53"/>
        <v>Att</v>
      </c>
      <c r="BI32" s="42" t="str">
        <f t="shared" si="18"/>
        <v>Att</v>
      </c>
      <c r="BJ32" s="42"/>
      <c r="BK32" s="1"/>
      <c r="BL32" s="89">
        <f t="shared" si="21"/>
        <v>5</v>
      </c>
      <c r="BM32" s="89">
        <f t="shared" si="22"/>
        <v>2</v>
      </c>
    </row>
    <row r="33" spans="1:65" ht="14.25" customHeight="1">
      <c r="A33" s="55" t="s">
        <v>93</v>
      </c>
      <c r="B33" s="55" t="s">
        <v>94</v>
      </c>
      <c r="C33" s="38">
        <v>6</v>
      </c>
      <c r="D33" s="4">
        <v>0.5</v>
      </c>
      <c r="E33" s="4">
        <v>0.5</v>
      </c>
      <c r="F33" s="4">
        <v>10</v>
      </c>
      <c r="G33" s="45">
        <f t="shared" si="3"/>
        <v>10.5</v>
      </c>
      <c r="H33" s="27">
        <v>6</v>
      </c>
      <c r="I33" s="28"/>
      <c r="J33" s="4"/>
      <c r="K33" s="4"/>
      <c r="L33" s="4">
        <v>3</v>
      </c>
      <c r="M33" s="4">
        <v>0.5</v>
      </c>
      <c r="N33" s="4"/>
      <c r="O33" s="41"/>
      <c r="P33" s="4"/>
      <c r="Q33" s="4"/>
      <c r="R33" s="40">
        <f t="shared" si="4"/>
        <v>3.5</v>
      </c>
      <c r="S33" s="23">
        <v>5</v>
      </c>
      <c r="T33" s="23">
        <v>4.5</v>
      </c>
      <c r="U33" s="4"/>
      <c r="V33" s="4">
        <v>1</v>
      </c>
      <c r="W33" s="4">
        <v>0.5</v>
      </c>
      <c r="X33" s="4"/>
      <c r="Y33" s="4">
        <v>3</v>
      </c>
      <c r="Z33" s="4">
        <v>4</v>
      </c>
      <c r="AA33" s="4"/>
      <c r="AB33" s="4">
        <v>4.5</v>
      </c>
      <c r="AC33" s="4">
        <v>3</v>
      </c>
      <c r="AD33" s="4"/>
      <c r="AE33" s="4"/>
      <c r="AF33" s="4"/>
      <c r="AG33" s="4"/>
      <c r="AH33" s="4"/>
      <c r="AI33" s="4"/>
      <c r="AJ33" s="4"/>
      <c r="AK33" s="4">
        <f t="shared" si="5"/>
        <v>25.5</v>
      </c>
      <c r="AL33" s="8">
        <f t="shared" si="31"/>
        <v>51.5</v>
      </c>
      <c r="AM33" s="41"/>
      <c r="AN33" s="42">
        <f t="shared" si="7"/>
        <v>13</v>
      </c>
      <c r="AO33" s="42">
        <f t="shared" si="8"/>
        <v>2.5</v>
      </c>
      <c r="AP33" s="42">
        <f t="shared" si="9"/>
        <v>13</v>
      </c>
      <c r="AQ33" s="42">
        <f t="shared" si="10"/>
        <v>17.5</v>
      </c>
      <c r="AR33" s="42"/>
      <c r="AS33" s="42"/>
      <c r="AT33" s="43">
        <f t="shared" si="11"/>
        <v>0.44317325688026482</v>
      </c>
      <c r="AU33" s="43">
        <f t="shared" si="12"/>
        <v>8.8233218041928421E-2</v>
      </c>
      <c r="AV33" s="43">
        <f t="shared" si="13"/>
        <v>0.4936640122732468</v>
      </c>
      <c r="AW33" s="43">
        <f t="shared" si="14"/>
        <v>0.67306656820664301</v>
      </c>
      <c r="AX33" s="42"/>
      <c r="AY33" s="42"/>
      <c r="AZ33" s="42">
        <f t="shared" ref="AZ33:BB33" si="54">IF((AT33)&gt;=50%, 2, (IF((AT33)&lt;25%, 0, 1)))</f>
        <v>1</v>
      </c>
      <c r="BA33" s="42">
        <f t="shared" si="54"/>
        <v>0</v>
      </c>
      <c r="BB33" s="42">
        <f t="shared" si="54"/>
        <v>1</v>
      </c>
      <c r="BC33" s="42">
        <f t="shared" si="16"/>
        <v>2</v>
      </c>
      <c r="BD33" s="42"/>
      <c r="BE33" s="42"/>
      <c r="BF33" s="42" t="str">
        <f t="shared" ref="BF33:BH33" si="55">IF(AZ33=2,"Att", (IF(AZ33=0,"Not","Weak")))</f>
        <v>Weak</v>
      </c>
      <c r="BG33" s="42" t="str">
        <f t="shared" si="55"/>
        <v>Not</v>
      </c>
      <c r="BH33" s="42" t="str">
        <f t="shared" si="55"/>
        <v>Weak</v>
      </c>
      <c r="BI33" s="42" t="str">
        <f t="shared" si="18"/>
        <v>Att</v>
      </c>
      <c r="BJ33" s="42"/>
      <c r="BK33" s="1"/>
      <c r="BL33" s="89">
        <f t="shared" si="21"/>
        <v>3</v>
      </c>
      <c r="BM33" s="89">
        <f t="shared" si="22"/>
        <v>1</v>
      </c>
    </row>
    <row r="34" spans="1:65" ht="14.25" customHeight="1">
      <c r="A34" s="55" t="s">
        <v>95</v>
      </c>
      <c r="B34" s="55" t="s">
        <v>96</v>
      </c>
      <c r="C34" s="38">
        <v>10</v>
      </c>
      <c r="D34" s="5">
        <v>0.5</v>
      </c>
      <c r="E34" s="5">
        <v>0.5</v>
      </c>
      <c r="F34" s="5">
        <v>7</v>
      </c>
      <c r="G34" s="45">
        <f t="shared" si="3"/>
        <v>7.5</v>
      </c>
      <c r="H34" s="59">
        <v>6</v>
      </c>
      <c r="I34" s="47"/>
      <c r="J34" s="5"/>
      <c r="K34" s="8"/>
      <c r="L34" s="8">
        <v>5</v>
      </c>
      <c r="M34" s="8">
        <v>0.5</v>
      </c>
      <c r="N34" s="8"/>
      <c r="O34" s="41">
        <v>2</v>
      </c>
      <c r="P34" s="8"/>
      <c r="Q34" s="8"/>
      <c r="R34" s="40">
        <f t="shared" si="4"/>
        <v>7.5</v>
      </c>
      <c r="S34" s="23">
        <v>5</v>
      </c>
      <c r="T34" s="23">
        <v>5</v>
      </c>
      <c r="U34" s="4"/>
      <c r="V34" s="4">
        <v>1</v>
      </c>
      <c r="W34" s="4"/>
      <c r="X34" s="4"/>
      <c r="Y34" s="4">
        <v>2</v>
      </c>
      <c r="Z34" s="4">
        <v>4.5</v>
      </c>
      <c r="AA34" s="4"/>
      <c r="AB34" s="4">
        <v>5</v>
      </c>
      <c r="AC34" s="4">
        <v>1.5</v>
      </c>
      <c r="AD34" s="4"/>
      <c r="AE34" s="4"/>
      <c r="AF34" s="4"/>
      <c r="AG34" s="4"/>
      <c r="AH34" s="4"/>
      <c r="AI34" s="4"/>
      <c r="AJ34" s="4"/>
      <c r="AK34" s="4">
        <f t="shared" si="5"/>
        <v>24</v>
      </c>
      <c r="AL34" s="8">
        <f t="shared" si="31"/>
        <v>55</v>
      </c>
      <c r="AM34" s="41"/>
      <c r="AN34" s="42">
        <f t="shared" si="7"/>
        <v>17.5</v>
      </c>
      <c r="AO34" s="42">
        <f t="shared" si="8"/>
        <v>2</v>
      </c>
      <c r="AP34" s="42">
        <f t="shared" si="9"/>
        <v>12.5</v>
      </c>
      <c r="AQ34" s="42">
        <f t="shared" si="10"/>
        <v>13.5</v>
      </c>
      <c r="AR34" s="42"/>
      <c r="AS34" s="42"/>
      <c r="AT34" s="43">
        <f t="shared" si="11"/>
        <v>0.59657938426189494</v>
      </c>
      <c r="AU34" s="43">
        <f t="shared" si="12"/>
        <v>7.0586574433542729E-2</v>
      </c>
      <c r="AV34" s="43">
        <f t="shared" si="13"/>
        <v>0.47467693487812196</v>
      </c>
      <c r="AW34" s="43">
        <f t="shared" si="14"/>
        <v>0.51922278118798171</v>
      </c>
      <c r="AX34" s="42"/>
      <c r="AY34" s="42"/>
      <c r="AZ34" s="42">
        <f t="shared" ref="AZ34:BB34" si="56">IF((AT34)&gt;=50%, 2, (IF((AT34)&lt;25%, 0, 1)))</f>
        <v>2</v>
      </c>
      <c r="BA34" s="42">
        <f t="shared" si="56"/>
        <v>0</v>
      </c>
      <c r="BB34" s="42">
        <f t="shared" si="56"/>
        <v>1</v>
      </c>
      <c r="BC34" s="42">
        <f t="shared" si="16"/>
        <v>2</v>
      </c>
      <c r="BD34" s="42"/>
      <c r="BE34" s="42"/>
      <c r="BF34" s="42" t="str">
        <f t="shared" ref="BF34:BH34" si="57">IF(AZ34=2,"Att", (IF(AZ34=0,"Not","Weak")))</f>
        <v>Att</v>
      </c>
      <c r="BG34" s="42" t="str">
        <f t="shared" si="57"/>
        <v>Not</v>
      </c>
      <c r="BH34" s="42" t="str">
        <f t="shared" si="57"/>
        <v>Weak</v>
      </c>
      <c r="BI34" s="42" t="str">
        <f t="shared" si="18"/>
        <v>Att</v>
      </c>
      <c r="BJ34" s="42"/>
      <c r="BK34" s="1"/>
      <c r="BL34" s="89">
        <f t="shared" si="21"/>
        <v>4</v>
      </c>
      <c r="BM34" s="89">
        <f t="shared" si="22"/>
        <v>1</v>
      </c>
    </row>
    <row r="35" spans="1:65" ht="14.25" customHeight="1">
      <c r="A35" s="55" t="s">
        <v>97</v>
      </c>
      <c r="B35" s="55" t="s">
        <v>98</v>
      </c>
      <c r="C35" s="38">
        <v>10</v>
      </c>
      <c r="D35" s="5">
        <v>3</v>
      </c>
      <c r="E35" s="5">
        <v>1</v>
      </c>
      <c r="F35" s="5">
        <v>10</v>
      </c>
      <c r="G35" s="45">
        <f t="shared" si="3"/>
        <v>13</v>
      </c>
      <c r="H35" s="46">
        <v>9</v>
      </c>
      <c r="I35" s="47">
        <v>2</v>
      </c>
      <c r="J35" s="5">
        <v>5</v>
      </c>
      <c r="K35" s="8"/>
      <c r="L35" s="8">
        <v>5</v>
      </c>
      <c r="M35" s="8">
        <v>0.5</v>
      </c>
      <c r="N35" s="8"/>
      <c r="O35" s="41"/>
      <c r="P35" s="8"/>
      <c r="Q35" s="8"/>
      <c r="R35" s="40">
        <f t="shared" si="4"/>
        <v>12.5</v>
      </c>
      <c r="S35" s="23">
        <v>5</v>
      </c>
      <c r="T35" s="23">
        <v>4</v>
      </c>
      <c r="U35" s="4"/>
      <c r="V35" s="4">
        <v>5</v>
      </c>
      <c r="W35" s="4">
        <v>2.5</v>
      </c>
      <c r="X35" s="4"/>
      <c r="Y35" s="4">
        <v>3</v>
      </c>
      <c r="Z35" s="4">
        <v>6</v>
      </c>
      <c r="AA35" s="4"/>
      <c r="AB35" s="4">
        <v>4.5</v>
      </c>
      <c r="AC35" s="4">
        <v>5</v>
      </c>
      <c r="AD35" s="4"/>
      <c r="AE35" s="4"/>
      <c r="AF35" s="4"/>
      <c r="AG35" s="4"/>
      <c r="AH35" s="4"/>
      <c r="AI35" s="4"/>
      <c r="AJ35" s="4"/>
      <c r="AK35" s="4">
        <f t="shared" si="5"/>
        <v>35</v>
      </c>
      <c r="AL35" s="8">
        <f t="shared" si="31"/>
        <v>79.5</v>
      </c>
      <c r="AM35" s="41"/>
      <c r="AN35" s="42">
        <f t="shared" si="7"/>
        <v>19</v>
      </c>
      <c r="AO35" s="42">
        <f t="shared" si="8"/>
        <v>14</v>
      </c>
      <c r="AP35" s="42">
        <f t="shared" si="9"/>
        <v>18</v>
      </c>
      <c r="AQ35" s="42">
        <f t="shared" si="10"/>
        <v>19.5</v>
      </c>
      <c r="AR35" s="42"/>
      <c r="AS35" s="42"/>
      <c r="AT35" s="43">
        <f t="shared" si="11"/>
        <v>0.64771476005577167</v>
      </c>
      <c r="AU35" s="43">
        <f t="shared" si="12"/>
        <v>0.49410602103479911</v>
      </c>
      <c r="AV35" s="43">
        <f t="shared" si="13"/>
        <v>0.68353478622449559</v>
      </c>
      <c r="AW35" s="43">
        <f t="shared" si="14"/>
        <v>0.74998846171597366</v>
      </c>
      <c r="AX35" s="42"/>
      <c r="AY35" s="42"/>
      <c r="AZ35" s="42">
        <f t="shared" ref="AZ35:BB35" si="58">IF((AT35)&gt;=50%, 2, (IF((AT35)&lt;25%, 0, 1)))</f>
        <v>2</v>
      </c>
      <c r="BA35" s="42">
        <f t="shared" si="58"/>
        <v>1</v>
      </c>
      <c r="BB35" s="42">
        <f t="shared" si="58"/>
        <v>2</v>
      </c>
      <c r="BC35" s="42">
        <f t="shared" si="16"/>
        <v>2</v>
      </c>
      <c r="BD35" s="42"/>
      <c r="BE35" s="42"/>
      <c r="BF35" s="42" t="str">
        <f t="shared" ref="BF35:BH35" si="59">IF(AZ35=2,"Att", (IF(AZ35=0,"Not","Weak")))</f>
        <v>Att</v>
      </c>
      <c r="BG35" s="42" t="str">
        <f t="shared" si="59"/>
        <v>Weak</v>
      </c>
      <c r="BH35" s="42" t="str">
        <f t="shared" si="59"/>
        <v>Att</v>
      </c>
      <c r="BI35" s="42" t="str">
        <f t="shared" si="18"/>
        <v>Att</v>
      </c>
      <c r="BJ35" s="42"/>
      <c r="BK35" s="1"/>
      <c r="BL35" s="89">
        <f t="shared" si="21"/>
        <v>5</v>
      </c>
      <c r="BM35" s="89">
        <f t="shared" si="22"/>
        <v>2</v>
      </c>
    </row>
    <row r="36" spans="1:65" ht="14.25" customHeight="1">
      <c r="A36" s="55" t="s">
        <v>99</v>
      </c>
      <c r="B36" s="55" t="s">
        <v>100</v>
      </c>
      <c r="C36" s="38">
        <v>10</v>
      </c>
      <c r="D36" s="4">
        <v>2.5</v>
      </c>
      <c r="E36" s="4">
        <v>2</v>
      </c>
      <c r="F36" s="4">
        <v>7</v>
      </c>
      <c r="G36" s="45">
        <f t="shared" si="3"/>
        <v>9.5</v>
      </c>
      <c r="H36" s="60">
        <v>7</v>
      </c>
      <c r="I36" s="28">
        <v>1.5</v>
      </c>
      <c r="J36" s="4">
        <v>1</v>
      </c>
      <c r="K36" s="4"/>
      <c r="L36" s="4">
        <v>5</v>
      </c>
      <c r="M36" s="4"/>
      <c r="N36" s="4"/>
      <c r="O36" s="41"/>
      <c r="P36" s="4"/>
      <c r="Q36" s="4"/>
      <c r="R36" s="40">
        <f t="shared" si="4"/>
        <v>7.5</v>
      </c>
      <c r="S36" s="23">
        <v>5</v>
      </c>
      <c r="T36" s="23">
        <v>5</v>
      </c>
      <c r="U36" s="4"/>
      <c r="V36" s="4"/>
      <c r="W36" s="4"/>
      <c r="X36" s="4"/>
      <c r="Y36" s="4">
        <v>2</v>
      </c>
      <c r="Z36" s="4">
        <v>3</v>
      </c>
      <c r="AA36" s="4"/>
      <c r="AB36" s="4">
        <v>1</v>
      </c>
      <c r="AC36" s="4">
        <v>0</v>
      </c>
      <c r="AD36" s="4"/>
      <c r="AE36" s="4"/>
      <c r="AF36" s="4"/>
      <c r="AG36" s="4"/>
      <c r="AH36" s="4"/>
      <c r="AI36" s="4"/>
      <c r="AJ36" s="4"/>
      <c r="AK36" s="4">
        <f t="shared" si="5"/>
        <v>16</v>
      </c>
      <c r="AL36" s="8">
        <f t="shared" si="31"/>
        <v>50</v>
      </c>
      <c r="AM36" s="41"/>
      <c r="AN36" s="42">
        <f t="shared" si="7"/>
        <v>19</v>
      </c>
      <c r="AO36" s="42">
        <f t="shared" si="8"/>
        <v>3</v>
      </c>
      <c r="AP36" s="42">
        <f t="shared" si="9"/>
        <v>12</v>
      </c>
      <c r="AQ36" s="42">
        <f t="shared" si="10"/>
        <v>8</v>
      </c>
      <c r="AR36" s="42"/>
      <c r="AS36" s="42"/>
      <c r="AT36" s="43">
        <f t="shared" si="11"/>
        <v>0.64771476005577167</v>
      </c>
      <c r="AU36" s="43">
        <f t="shared" si="12"/>
        <v>0.1058798616503141</v>
      </c>
      <c r="AV36" s="43">
        <f t="shared" si="13"/>
        <v>0.45568985748299706</v>
      </c>
      <c r="AW36" s="43">
        <f t="shared" si="14"/>
        <v>0.3076875740373225</v>
      </c>
      <c r="AX36" s="42"/>
      <c r="AY36" s="42"/>
      <c r="AZ36" s="42">
        <f t="shared" ref="AZ36:BB36" si="60">IF((AT36)&gt;=50%, 2, (IF((AT36)&lt;25%, 0, 1)))</f>
        <v>2</v>
      </c>
      <c r="BA36" s="42">
        <f t="shared" si="60"/>
        <v>0</v>
      </c>
      <c r="BB36" s="42">
        <f t="shared" si="60"/>
        <v>1</v>
      </c>
      <c r="BC36" s="42">
        <f t="shared" si="16"/>
        <v>1</v>
      </c>
      <c r="BD36" s="42"/>
      <c r="BE36" s="42"/>
      <c r="BF36" s="42" t="str">
        <f t="shared" ref="BF36:BH36" si="61">IF(AZ36=2,"Att", (IF(AZ36=0,"Not","Weak")))</f>
        <v>Att</v>
      </c>
      <c r="BG36" s="42" t="str">
        <f t="shared" si="61"/>
        <v>Not</v>
      </c>
      <c r="BH36" s="42" t="str">
        <f t="shared" si="61"/>
        <v>Weak</v>
      </c>
      <c r="BI36" s="42" t="str">
        <f t="shared" si="18"/>
        <v>Weak</v>
      </c>
      <c r="BJ36" s="42"/>
      <c r="BK36" s="1"/>
      <c r="BL36" s="89">
        <f t="shared" si="21"/>
        <v>3</v>
      </c>
      <c r="BM36" s="89">
        <f t="shared" si="22"/>
        <v>1</v>
      </c>
    </row>
    <row r="37" spans="1:65" ht="14.25" customHeight="1">
      <c r="A37" s="55" t="s">
        <v>101</v>
      </c>
      <c r="B37" s="55" t="s">
        <v>102</v>
      </c>
      <c r="C37" s="38">
        <v>10</v>
      </c>
      <c r="D37" s="5">
        <v>0.5</v>
      </c>
      <c r="E37" s="5">
        <v>0.5</v>
      </c>
      <c r="F37" s="5">
        <v>7</v>
      </c>
      <c r="G37" s="45">
        <f t="shared" si="3"/>
        <v>7.5</v>
      </c>
      <c r="H37" s="59">
        <v>8.5</v>
      </c>
      <c r="I37" s="47">
        <v>1</v>
      </c>
      <c r="J37" s="5">
        <v>0</v>
      </c>
      <c r="K37" s="8"/>
      <c r="L37" s="8">
        <v>5</v>
      </c>
      <c r="M37" s="8">
        <v>0</v>
      </c>
      <c r="N37" s="8"/>
      <c r="O37" s="41"/>
      <c r="P37" s="8"/>
      <c r="Q37" s="8"/>
      <c r="R37" s="40">
        <f t="shared" si="4"/>
        <v>6</v>
      </c>
      <c r="S37" s="23">
        <v>0</v>
      </c>
      <c r="T37" s="23">
        <v>1</v>
      </c>
      <c r="U37" s="4"/>
      <c r="V37" s="4">
        <v>0.5</v>
      </c>
      <c r="W37" s="4">
        <v>0</v>
      </c>
      <c r="X37" s="4"/>
      <c r="Y37" s="4">
        <v>1.5</v>
      </c>
      <c r="Z37" s="4">
        <v>3.5</v>
      </c>
      <c r="AA37" s="4"/>
      <c r="AB37" s="4">
        <v>1</v>
      </c>
      <c r="AC37" s="4">
        <v>0</v>
      </c>
      <c r="AD37" s="4"/>
      <c r="AE37" s="4"/>
      <c r="AF37" s="4"/>
      <c r="AG37" s="4"/>
      <c r="AH37" s="4"/>
      <c r="AI37" s="4"/>
      <c r="AJ37" s="4"/>
      <c r="AK37" s="4">
        <f t="shared" si="5"/>
        <v>7.5</v>
      </c>
      <c r="AL37" s="8">
        <f t="shared" si="31"/>
        <v>39.5</v>
      </c>
      <c r="AM37" s="41"/>
      <c r="AN37" s="42">
        <f t="shared" si="7"/>
        <v>7.5</v>
      </c>
      <c r="AO37" s="42">
        <f t="shared" si="8"/>
        <v>1</v>
      </c>
      <c r="AP37" s="42">
        <f t="shared" si="9"/>
        <v>13.5</v>
      </c>
      <c r="AQ37" s="42">
        <f t="shared" si="10"/>
        <v>8</v>
      </c>
      <c r="AR37" s="42"/>
      <c r="AS37" s="42"/>
      <c r="AT37" s="43">
        <f t="shared" si="11"/>
        <v>0.25567687896938357</v>
      </c>
      <c r="AU37" s="43">
        <f t="shared" si="12"/>
        <v>3.5293287216771364E-2</v>
      </c>
      <c r="AV37" s="43">
        <f t="shared" si="13"/>
        <v>0.5126510896683717</v>
      </c>
      <c r="AW37" s="43">
        <f t="shared" si="14"/>
        <v>0.3076875740373225</v>
      </c>
      <c r="AX37" s="42"/>
      <c r="AY37" s="42"/>
      <c r="AZ37" s="42">
        <f t="shared" ref="AZ37:BB37" si="62">IF((AT37)&gt;=50%, 2, (IF((AT37)&lt;25%, 0, 1)))</f>
        <v>1</v>
      </c>
      <c r="BA37" s="42">
        <f t="shared" si="62"/>
        <v>0</v>
      </c>
      <c r="BB37" s="42">
        <f t="shared" si="62"/>
        <v>2</v>
      </c>
      <c r="BC37" s="42">
        <f t="shared" si="16"/>
        <v>1</v>
      </c>
      <c r="BD37" s="42"/>
      <c r="BE37" s="42"/>
      <c r="BF37" s="42" t="str">
        <f t="shared" ref="BF37:BH37" si="63">IF(AZ37=2,"Att", (IF(AZ37=0,"Not","Weak")))</f>
        <v>Weak</v>
      </c>
      <c r="BG37" s="42" t="str">
        <f t="shared" si="63"/>
        <v>Not</v>
      </c>
      <c r="BH37" s="42" t="str">
        <f t="shared" si="63"/>
        <v>Att</v>
      </c>
      <c r="BI37" s="42" t="str">
        <f t="shared" si="18"/>
        <v>Weak</v>
      </c>
      <c r="BJ37" s="42"/>
      <c r="BK37" s="1"/>
      <c r="BL37" s="89">
        <f t="shared" si="21"/>
        <v>2</v>
      </c>
      <c r="BM37" s="89">
        <f t="shared" si="22"/>
        <v>2</v>
      </c>
    </row>
    <row r="38" spans="1:65" ht="14.25" customHeight="1">
      <c r="A38" s="55" t="s">
        <v>103</v>
      </c>
      <c r="B38" s="55" t="s">
        <v>104</v>
      </c>
      <c r="C38" s="38">
        <v>10</v>
      </c>
      <c r="D38" s="5">
        <v>0.5</v>
      </c>
      <c r="E38" s="5">
        <v>1</v>
      </c>
      <c r="F38" s="5">
        <v>7</v>
      </c>
      <c r="G38" s="45">
        <f t="shared" si="3"/>
        <v>8</v>
      </c>
      <c r="H38" s="46">
        <v>6</v>
      </c>
      <c r="I38" s="47">
        <v>1</v>
      </c>
      <c r="J38" s="5">
        <v>3.5</v>
      </c>
      <c r="K38" s="8"/>
      <c r="L38" s="8">
        <v>5</v>
      </c>
      <c r="M38" s="8">
        <v>0.5</v>
      </c>
      <c r="N38" s="8"/>
      <c r="O38" s="41"/>
      <c r="P38" s="8"/>
      <c r="Q38" s="8"/>
      <c r="R38" s="40">
        <f t="shared" si="4"/>
        <v>10</v>
      </c>
      <c r="S38" s="23">
        <v>5</v>
      </c>
      <c r="T38" s="23">
        <v>5</v>
      </c>
      <c r="U38" s="4"/>
      <c r="V38" s="4">
        <v>1</v>
      </c>
      <c r="W38" s="4">
        <v>2</v>
      </c>
      <c r="X38" s="4"/>
      <c r="Y38" s="4">
        <v>2</v>
      </c>
      <c r="Z38" s="4">
        <v>3.5</v>
      </c>
      <c r="AA38" s="4"/>
      <c r="AB38" s="4">
        <v>5</v>
      </c>
      <c r="AC38" s="4">
        <v>2</v>
      </c>
      <c r="AD38" s="4"/>
      <c r="AE38" s="4"/>
      <c r="AF38" s="4"/>
      <c r="AG38" s="4"/>
      <c r="AH38" s="4"/>
      <c r="AI38" s="4"/>
      <c r="AJ38" s="4"/>
      <c r="AK38" s="4">
        <f t="shared" si="5"/>
        <v>25.5</v>
      </c>
      <c r="AL38" s="8">
        <f t="shared" si="31"/>
        <v>59.5</v>
      </c>
      <c r="AM38" s="41"/>
      <c r="AN38" s="42">
        <f t="shared" si="7"/>
        <v>16.5</v>
      </c>
      <c r="AO38" s="42">
        <f t="shared" si="8"/>
        <v>8</v>
      </c>
      <c r="AP38" s="42">
        <f t="shared" si="9"/>
        <v>11.5</v>
      </c>
      <c r="AQ38" s="42">
        <f t="shared" si="10"/>
        <v>14</v>
      </c>
      <c r="AR38" s="42"/>
      <c r="AS38" s="3"/>
      <c r="AT38" s="43">
        <f t="shared" si="11"/>
        <v>0.56248913373264375</v>
      </c>
      <c r="AU38" s="43">
        <f t="shared" si="12"/>
        <v>0.28234629773417091</v>
      </c>
      <c r="AV38" s="43">
        <f t="shared" si="13"/>
        <v>0.43670278008787217</v>
      </c>
      <c r="AW38" s="43">
        <f t="shared" si="14"/>
        <v>0.53845325456531445</v>
      </c>
      <c r="AX38" s="10"/>
      <c r="AY38" s="25"/>
      <c r="AZ38" s="42">
        <f t="shared" ref="AZ38:BB38" si="64">IF((AT38)&gt;=50%, 2, (IF((AT38)&lt;25%, 0, 1)))</f>
        <v>2</v>
      </c>
      <c r="BA38" s="42">
        <f t="shared" si="64"/>
        <v>1</v>
      </c>
      <c r="BB38" s="42">
        <f t="shared" si="64"/>
        <v>1</v>
      </c>
      <c r="BC38" s="42">
        <f t="shared" si="16"/>
        <v>2</v>
      </c>
      <c r="BD38" s="4"/>
      <c r="BE38" s="6"/>
      <c r="BF38" s="4" t="str">
        <f t="shared" ref="BF38:BH38" si="65">IF(AZ38=2,"Att", (IF(AZ38=0,"Not","Weak")))</f>
        <v>Att</v>
      </c>
      <c r="BG38" s="4" t="str">
        <f t="shared" si="65"/>
        <v>Weak</v>
      </c>
      <c r="BH38" s="4" t="str">
        <f t="shared" si="65"/>
        <v>Weak</v>
      </c>
      <c r="BI38" s="42" t="str">
        <f t="shared" si="18"/>
        <v>Att</v>
      </c>
      <c r="BJ38" s="4"/>
      <c r="BK38" s="1"/>
      <c r="BL38" s="89">
        <f t="shared" si="21"/>
        <v>5</v>
      </c>
      <c r="BM38" s="89">
        <f t="shared" si="22"/>
        <v>1</v>
      </c>
    </row>
    <row r="39" spans="1:65" ht="14.25" customHeight="1">
      <c r="A39" s="55" t="s">
        <v>105</v>
      </c>
      <c r="B39" s="55" t="s">
        <v>106</v>
      </c>
      <c r="C39" s="38">
        <v>10</v>
      </c>
      <c r="D39" s="5">
        <v>2</v>
      </c>
      <c r="E39" s="5"/>
      <c r="F39" s="5">
        <v>10</v>
      </c>
      <c r="G39" s="45">
        <f t="shared" si="3"/>
        <v>12</v>
      </c>
      <c r="H39" s="59">
        <v>7</v>
      </c>
      <c r="I39" s="47">
        <v>1</v>
      </c>
      <c r="J39" s="5"/>
      <c r="K39" s="8"/>
      <c r="L39" s="8"/>
      <c r="M39" s="8">
        <v>0.5</v>
      </c>
      <c r="N39" s="8"/>
      <c r="O39" s="41"/>
      <c r="P39" s="8"/>
      <c r="Q39" s="8"/>
      <c r="R39" s="40">
        <f t="shared" si="4"/>
        <v>1.5</v>
      </c>
      <c r="S39" s="23">
        <v>5</v>
      </c>
      <c r="T39" s="23">
        <v>4.5</v>
      </c>
      <c r="U39" s="4"/>
      <c r="V39" s="4">
        <v>0</v>
      </c>
      <c r="W39" s="4">
        <v>0.5</v>
      </c>
      <c r="X39" s="4"/>
      <c r="Y39" s="4">
        <v>1</v>
      </c>
      <c r="Z39" s="4">
        <v>4</v>
      </c>
      <c r="AA39" s="4"/>
      <c r="AB39" s="4">
        <v>1</v>
      </c>
      <c r="AC39" s="4">
        <v>3.5</v>
      </c>
      <c r="AD39" s="4"/>
      <c r="AE39" s="4"/>
      <c r="AF39" s="4"/>
      <c r="AG39" s="4"/>
      <c r="AH39" s="4"/>
      <c r="AI39" s="4"/>
      <c r="AJ39" s="4"/>
      <c r="AK39" s="4">
        <f t="shared" si="5"/>
        <v>19.5</v>
      </c>
      <c r="AL39" s="8">
        <f t="shared" si="31"/>
        <v>50</v>
      </c>
      <c r="AM39" s="41"/>
      <c r="AN39" s="42">
        <f t="shared" si="7"/>
        <v>12.5</v>
      </c>
      <c r="AO39" s="42">
        <f t="shared" si="8"/>
        <v>1</v>
      </c>
      <c r="AP39" s="42">
        <f t="shared" si="9"/>
        <v>12</v>
      </c>
      <c r="AQ39" s="42">
        <f t="shared" si="10"/>
        <v>14.5</v>
      </c>
      <c r="AR39" s="42"/>
      <c r="AS39" s="3"/>
      <c r="AT39" s="43">
        <f t="shared" si="11"/>
        <v>0.42612813161563923</v>
      </c>
      <c r="AU39" s="43">
        <f t="shared" si="12"/>
        <v>3.5293287216771364E-2</v>
      </c>
      <c r="AV39" s="43">
        <f t="shared" si="13"/>
        <v>0.45568985748299706</v>
      </c>
      <c r="AW39" s="43">
        <f t="shared" si="14"/>
        <v>0.55768372794264709</v>
      </c>
      <c r="AX39" s="10"/>
      <c r="AY39" s="25"/>
      <c r="AZ39" s="42">
        <f t="shared" ref="AZ39:BB39" si="66">IF((AT39)&gt;=50%, 2, (IF((AT39)&lt;25%, 0, 1)))</f>
        <v>1</v>
      </c>
      <c r="BA39" s="42">
        <f t="shared" si="66"/>
        <v>0</v>
      </c>
      <c r="BB39" s="42">
        <f t="shared" si="66"/>
        <v>1</v>
      </c>
      <c r="BC39" s="42">
        <f t="shared" si="16"/>
        <v>2</v>
      </c>
      <c r="BD39" s="4"/>
      <c r="BE39" s="6"/>
      <c r="BF39" s="4" t="str">
        <f t="shared" ref="BF39:BH39" si="67">IF(AZ39=2,"Att", (IF(AZ39=0,"Not","Weak")))</f>
        <v>Weak</v>
      </c>
      <c r="BG39" s="4" t="str">
        <f t="shared" si="67"/>
        <v>Not</v>
      </c>
      <c r="BH39" s="4" t="str">
        <f t="shared" si="67"/>
        <v>Weak</v>
      </c>
      <c r="BI39" s="42" t="str">
        <f t="shared" si="18"/>
        <v>Att</v>
      </c>
      <c r="BJ39" s="4"/>
      <c r="BK39" s="1"/>
      <c r="BL39" s="89">
        <f t="shared" si="21"/>
        <v>3</v>
      </c>
      <c r="BM39" s="89">
        <f t="shared" si="22"/>
        <v>1</v>
      </c>
    </row>
    <row r="40" spans="1:65" ht="14.25" customHeight="1">
      <c r="A40" s="55" t="s">
        <v>107</v>
      </c>
      <c r="B40" s="55" t="s">
        <v>108</v>
      </c>
      <c r="C40" s="38">
        <v>10</v>
      </c>
      <c r="D40" s="5">
        <v>1</v>
      </c>
      <c r="E40" s="5">
        <v>0.5</v>
      </c>
      <c r="F40" s="5">
        <v>7</v>
      </c>
      <c r="G40" s="45">
        <f t="shared" si="3"/>
        <v>8</v>
      </c>
      <c r="H40" s="46">
        <v>6</v>
      </c>
      <c r="I40" s="47">
        <v>1</v>
      </c>
      <c r="J40" s="5">
        <v>1</v>
      </c>
      <c r="K40" s="8"/>
      <c r="L40" s="8">
        <v>5</v>
      </c>
      <c r="M40" s="8">
        <v>0.5</v>
      </c>
      <c r="N40" s="8"/>
      <c r="O40" s="41"/>
      <c r="P40" s="8"/>
      <c r="Q40" s="8"/>
      <c r="R40" s="40">
        <f t="shared" si="4"/>
        <v>7.5</v>
      </c>
      <c r="S40" s="23">
        <v>5</v>
      </c>
      <c r="T40" s="23">
        <v>5</v>
      </c>
      <c r="U40" s="4"/>
      <c r="V40" s="4">
        <v>5</v>
      </c>
      <c r="W40" s="4">
        <v>1</v>
      </c>
      <c r="X40" s="4"/>
      <c r="Y40" s="4">
        <v>1.5</v>
      </c>
      <c r="Z40" s="4">
        <v>4</v>
      </c>
      <c r="AA40" s="4"/>
      <c r="AB40" s="4">
        <v>0</v>
      </c>
      <c r="AC40" s="4">
        <v>3</v>
      </c>
      <c r="AD40" s="4"/>
      <c r="AE40" s="4"/>
      <c r="AF40" s="4"/>
      <c r="AG40" s="4"/>
      <c r="AH40" s="4"/>
      <c r="AI40" s="4"/>
      <c r="AJ40" s="4"/>
      <c r="AK40" s="4">
        <f t="shared" si="5"/>
        <v>24.5</v>
      </c>
      <c r="AL40" s="8">
        <f t="shared" si="31"/>
        <v>56</v>
      </c>
      <c r="AM40" s="41"/>
      <c r="AN40" s="42">
        <f t="shared" si="7"/>
        <v>17</v>
      </c>
      <c r="AO40" s="42">
        <f t="shared" si="8"/>
        <v>8</v>
      </c>
      <c r="AP40" s="42">
        <f t="shared" si="9"/>
        <v>11.5</v>
      </c>
      <c r="AQ40" s="42">
        <f t="shared" si="10"/>
        <v>10</v>
      </c>
      <c r="AR40" s="42"/>
      <c r="AS40" s="3"/>
      <c r="AT40" s="43">
        <f t="shared" si="11"/>
        <v>0.5795342589972694</v>
      </c>
      <c r="AU40" s="43">
        <f t="shared" si="12"/>
        <v>0.28234629773417091</v>
      </c>
      <c r="AV40" s="43">
        <f t="shared" si="13"/>
        <v>0.43670278008787217</v>
      </c>
      <c r="AW40" s="43">
        <f t="shared" si="14"/>
        <v>0.38460946754665315</v>
      </c>
      <c r="AX40" s="10"/>
      <c r="AY40" s="25"/>
      <c r="AZ40" s="42">
        <f t="shared" ref="AZ40:BB40" si="68">IF((AT40)&gt;=50%, 2, (IF((AT40)&lt;25%, 0, 1)))</f>
        <v>2</v>
      </c>
      <c r="BA40" s="42">
        <f t="shared" si="68"/>
        <v>1</v>
      </c>
      <c r="BB40" s="42">
        <f t="shared" si="68"/>
        <v>1</v>
      </c>
      <c r="BC40" s="42">
        <f t="shared" si="16"/>
        <v>1</v>
      </c>
      <c r="BD40" s="4"/>
      <c r="BE40" s="6"/>
      <c r="BF40" s="4" t="str">
        <f t="shared" ref="BF40:BH40" si="69">IF(AZ40=2,"Att", (IF(AZ40=0,"Not","Weak")))</f>
        <v>Att</v>
      </c>
      <c r="BG40" s="4" t="str">
        <f t="shared" si="69"/>
        <v>Weak</v>
      </c>
      <c r="BH40" s="4" t="str">
        <f t="shared" si="69"/>
        <v>Weak</v>
      </c>
      <c r="BI40" s="42" t="str">
        <f t="shared" si="18"/>
        <v>Weak</v>
      </c>
      <c r="BJ40" s="4"/>
      <c r="BK40" s="1"/>
      <c r="BL40" s="89">
        <f t="shared" si="21"/>
        <v>4</v>
      </c>
      <c r="BM40" s="89">
        <f t="shared" si="22"/>
        <v>1</v>
      </c>
    </row>
    <row r="41" spans="1:65" ht="14.25" customHeight="1">
      <c r="A41" s="55" t="s">
        <v>109</v>
      </c>
      <c r="B41" s="55" t="s">
        <v>110</v>
      </c>
      <c r="C41" s="38">
        <v>10</v>
      </c>
      <c r="D41" s="5">
        <v>2</v>
      </c>
      <c r="E41" s="5">
        <v>0.5</v>
      </c>
      <c r="F41" s="5">
        <v>7</v>
      </c>
      <c r="G41" s="45">
        <f t="shared" si="3"/>
        <v>9</v>
      </c>
      <c r="H41" s="46">
        <v>6</v>
      </c>
      <c r="I41" s="47">
        <v>2</v>
      </c>
      <c r="J41" s="5">
        <v>0.5</v>
      </c>
      <c r="K41" s="8"/>
      <c r="L41" s="8">
        <v>5</v>
      </c>
      <c r="M41" s="8"/>
      <c r="N41" s="8"/>
      <c r="O41" s="41"/>
      <c r="P41" s="8"/>
      <c r="Q41" s="8"/>
      <c r="R41" s="40">
        <f t="shared" si="4"/>
        <v>7.5</v>
      </c>
      <c r="S41" s="23">
        <v>5</v>
      </c>
      <c r="T41" s="23">
        <v>3</v>
      </c>
      <c r="U41" s="4"/>
      <c r="V41" s="4">
        <v>0</v>
      </c>
      <c r="W41" s="4">
        <v>0</v>
      </c>
      <c r="X41" s="4"/>
      <c r="Y41" s="4">
        <v>2</v>
      </c>
      <c r="Z41" s="4">
        <v>5</v>
      </c>
      <c r="AA41" s="4"/>
      <c r="AB41" s="4">
        <v>4</v>
      </c>
      <c r="AC41" s="4">
        <v>0.5</v>
      </c>
      <c r="AD41" s="4"/>
      <c r="AE41" s="4"/>
      <c r="AF41" s="4"/>
      <c r="AG41" s="4"/>
      <c r="AH41" s="4"/>
      <c r="AI41" s="4"/>
      <c r="AJ41" s="4"/>
      <c r="AK41" s="4">
        <f t="shared" si="5"/>
        <v>19.5</v>
      </c>
      <c r="AL41" s="8">
        <f t="shared" si="31"/>
        <v>52</v>
      </c>
      <c r="AM41" s="41"/>
      <c r="AN41" s="42">
        <f t="shared" si="7"/>
        <v>17</v>
      </c>
      <c r="AO41" s="42">
        <f t="shared" si="8"/>
        <v>1</v>
      </c>
      <c r="AP41" s="42">
        <f t="shared" si="9"/>
        <v>13</v>
      </c>
      <c r="AQ41" s="42">
        <f t="shared" si="10"/>
        <v>11.5</v>
      </c>
      <c r="AR41" s="42"/>
      <c r="AS41" s="3"/>
      <c r="AT41" s="43">
        <f t="shared" si="11"/>
        <v>0.5795342589972694</v>
      </c>
      <c r="AU41" s="43">
        <f t="shared" si="12"/>
        <v>3.5293287216771364E-2</v>
      </c>
      <c r="AV41" s="43">
        <f t="shared" si="13"/>
        <v>0.4936640122732468</v>
      </c>
      <c r="AW41" s="43">
        <f t="shared" si="14"/>
        <v>0.44230088767865111</v>
      </c>
      <c r="AX41" s="10"/>
      <c r="AY41" s="25"/>
      <c r="AZ41" s="42">
        <f t="shared" ref="AZ41:BB41" si="70">IF((AT41)&gt;=50%, 2, (IF((AT41)&lt;25%, 0, 1)))</f>
        <v>2</v>
      </c>
      <c r="BA41" s="42">
        <f t="shared" si="70"/>
        <v>0</v>
      </c>
      <c r="BB41" s="42">
        <f t="shared" si="70"/>
        <v>1</v>
      </c>
      <c r="BC41" s="42">
        <f t="shared" si="16"/>
        <v>1</v>
      </c>
      <c r="BD41" s="4"/>
      <c r="BE41" s="6"/>
      <c r="BF41" s="4" t="str">
        <f t="shared" ref="BF41:BH41" si="71">IF(AZ41=2,"Att", (IF(AZ41=0,"Not","Weak")))</f>
        <v>Att</v>
      </c>
      <c r="BG41" s="4" t="str">
        <f t="shared" si="71"/>
        <v>Not</v>
      </c>
      <c r="BH41" s="4" t="str">
        <f t="shared" si="71"/>
        <v>Weak</v>
      </c>
      <c r="BI41" s="42" t="str">
        <f t="shared" si="18"/>
        <v>Weak</v>
      </c>
      <c r="BJ41" s="4"/>
      <c r="BK41" s="1"/>
      <c r="BL41" s="89">
        <f t="shared" si="21"/>
        <v>3</v>
      </c>
      <c r="BM41" s="89">
        <f t="shared" si="22"/>
        <v>1</v>
      </c>
    </row>
    <row r="42" spans="1:65" ht="14.25" customHeight="1">
      <c r="A42" s="55" t="s">
        <v>111</v>
      </c>
      <c r="B42" s="55" t="s">
        <v>112</v>
      </c>
      <c r="C42" s="38">
        <v>10</v>
      </c>
      <c r="D42" s="5">
        <v>0</v>
      </c>
      <c r="E42" s="5">
        <v>2</v>
      </c>
      <c r="F42" s="5">
        <v>7</v>
      </c>
      <c r="G42" s="45">
        <f t="shared" si="3"/>
        <v>9</v>
      </c>
      <c r="H42" s="59">
        <v>7</v>
      </c>
      <c r="I42" s="47"/>
      <c r="J42" s="5"/>
      <c r="K42" s="8"/>
      <c r="L42" s="8">
        <v>5</v>
      </c>
      <c r="M42" s="8">
        <v>0.5</v>
      </c>
      <c r="N42" s="8"/>
      <c r="O42" s="41"/>
      <c r="P42" s="8"/>
      <c r="Q42" s="8"/>
      <c r="R42" s="40">
        <f t="shared" si="4"/>
        <v>5.5</v>
      </c>
      <c r="S42" s="23">
        <v>5</v>
      </c>
      <c r="T42" s="23">
        <v>2.5</v>
      </c>
      <c r="U42" s="4"/>
      <c r="V42" s="4">
        <v>0</v>
      </c>
      <c r="W42" s="4">
        <v>2</v>
      </c>
      <c r="X42" s="4"/>
      <c r="Y42" s="4">
        <v>1</v>
      </c>
      <c r="Z42" s="4">
        <v>1.5</v>
      </c>
      <c r="AA42" s="4"/>
      <c r="AB42" s="4">
        <v>1</v>
      </c>
      <c r="AC42" s="4">
        <v>0</v>
      </c>
      <c r="AD42" s="4"/>
      <c r="AE42" s="4"/>
      <c r="AF42" s="4"/>
      <c r="AG42" s="4"/>
      <c r="AH42" s="4"/>
      <c r="AI42" s="4"/>
      <c r="AJ42" s="4"/>
      <c r="AK42" s="4">
        <f t="shared" si="5"/>
        <v>13</v>
      </c>
      <c r="AL42" s="8">
        <f t="shared" si="31"/>
        <v>44.5</v>
      </c>
      <c r="AM42" s="41"/>
      <c r="AN42" s="42">
        <f t="shared" si="7"/>
        <v>12.5</v>
      </c>
      <c r="AO42" s="42">
        <f t="shared" si="8"/>
        <v>4.5</v>
      </c>
      <c r="AP42" s="42">
        <f t="shared" si="9"/>
        <v>9.5</v>
      </c>
      <c r="AQ42" s="42">
        <f t="shared" si="10"/>
        <v>8</v>
      </c>
      <c r="AR42" s="42"/>
      <c r="AS42" s="3"/>
      <c r="AT42" s="43">
        <f t="shared" si="11"/>
        <v>0.42612813161563923</v>
      </c>
      <c r="AU42" s="43">
        <f t="shared" si="12"/>
        <v>0.15881979247547115</v>
      </c>
      <c r="AV42" s="43">
        <f t="shared" si="13"/>
        <v>0.36075447050737269</v>
      </c>
      <c r="AW42" s="43">
        <f t="shared" si="14"/>
        <v>0.3076875740373225</v>
      </c>
      <c r="AX42" s="10"/>
      <c r="AY42" s="25"/>
      <c r="AZ42" s="42">
        <f t="shared" ref="AZ42:BB42" si="72">IF((AT42)&gt;=50%, 2, (IF((AT42)&lt;25%, 0, 1)))</f>
        <v>1</v>
      </c>
      <c r="BA42" s="42">
        <f t="shared" si="72"/>
        <v>0</v>
      </c>
      <c r="BB42" s="42">
        <f t="shared" si="72"/>
        <v>1</v>
      </c>
      <c r="BC42" s="42">
        <f t="shared" si="16"/>
        <v>1</v>
      </c>
      <c r="BD42" s="4"/>
      <c r="BE42" s="6"/>
      <c r="BF42" s="4" t="str">
        <f t="shared" ref="BF42:BH42" si="73">IF(AZ42=2,"Att", (IF(AZ42=0,"Not","Weak")))</f>
        <v>Weak</v>
      </c>
      <c r="BG42" s="4" t="str">
        <f t="shared" si="73"/>
        <v>Not</v>
      </c>
      <c r="BH42" s="4" t="str">
        <f t="shared" si="73"/>
        <v>Weak</v>
      </c>
      <c r="BI42" s="42" t="str">
        <f t="shared" si="18"/>
        <v>Weak</v>
      </c>
      <c r="BJ42" s="4"/>
      <c r="BK42" s="1"/>
      <c r="BL42" s="89">
        <f t="shared" si="21"/>
        <v>2</v>
      </c>
      <c r="BM42" s="89">
        <f t="shared" si="22"/>
        <v>1</v>
      </c>
    </row>
    <row r="43" spans="1:65" ht="14.25" customHeight="1">
      <c r="A43" s="55" t="s">
        <v>113</v>
      </c>
      <c r="B43" s="55" t="s">
        <v>114</v>
      </c>
      <c r="C43" s="38">
        <v>10</v>
      </c>
      <c r="D43" s="5">
        <v>0.5</v>
      </c>
      <c r="E43" s="5">
        <v>2</v>
      </c>
      <c r="F43" s="5">
        <v>7</v>
      </c>
      <c r="G43" s="45">
        <f t="shared" si="3"/>
        <v>9</v>
      </c>
      <c r="H43" s="46">
        <v>6.5</v>
      </c>
      <c r="I43" s="47">
        <v>1</v>
      </c>
      <c r="J43" s="5">
        <v>1</v>
      </c>
      <c r="K43" s="8"/>
      <c r="L43" s="8">
        <v>5</v>
      </c>
      <c r="M43" s="8">
        <v>0.5</v>
      </c>
      <c r="N43" s="8"/>
      <c r="O43" s="41"/>
      <c r="P43" s="8"/>
      <c r="Q43" s="8"/>
      <c r="R43" s="40">
        <f t="shared" si="4"/>
        <v>7.5</v>
      </c>
      <c r="S43" s="23">
        <v>5</v>
      </c>
      <c r="T43" s="23">
        <v>5</v>
      </c>
      <c r="U43" s="4"/>
      <c r="V43" s="4">
        <v>5</v>
      </c>
      <c r="W43" s="4">
        <v>2.5</v>
      </c>
      <c r="X43" s="4"/>
      <c r="Y43" s="4">
        <v>1</v>
      </c>
      <c r="Z43" s="4">
        <v>4.5</v>
      </c>
      <c r="AA43" s="4"/>
      <c r="AB43" s="4">
        <v>5</v>
      </c>
      <c r="AC43" s="4">
        <v>0.5</v>
      </c>
      <c r="AD43" s="4"/>
      <c r="AE43" s="4"/>
      <c r="AF43" s="4"/>
      <c r="AG43" s="4"/>
      <c r="AH43" s="4"/>
      <c r="AI43" s="4"/>
      <c r="AJ43" s="4"/>
      <c r="AK43" s="4">
        <f t="shared" si="5"/>
        <v>28.5</v>
      </c>
      <c r="AL43" s="8">
        <f t="shared" si="31"/>
        <v>61.5</v>
      </c>
      <c r="AM43" s="41"/>
      <c r="AN43" s="42">
        <f t="shared" si="7"/>
        <v>16.5</v>
      </c>
      <c r="AO43" s="42">
        <f t="shared" si="8"/>
        <v>11</v>
      </c>
      <c r="AP43" s="42">
        <f t="shared" si="9"/>
        <v>12</v>
      </c>
      <c r="AQ43" s="42">
        <f t="shared" si="10"/>
        <v>12.5</v>
      </c>
      <c r="AR43" s="42"/>
      <c r="AS43" s="3"/>
      <c r="AT43" s="43">
        <f t="shared" si="11"/>
        <v>0.56248913373264375</v>
      </c>
      <c r="AU43" s="43">
        <f t="shared" si="12"/>
        <v>0.38822615938448501</v>
      </c>
      <c r="AV43" s="43">
        <f t="shared" si="13"/>
        <v>0.45568985748299706</v>
      </c>
      <c r="AW43" s="43">
        <f t="shared" si="14"/>
        <v>0.48076183443331644</v>
      </c>
      <c r="AX43" s="10"/>
      <c r="AY43" s="25"/>
      <c r="AZ43" s="42">
        <f t="shared" ref="AZ43:BB43" si="74">IF((AT43)&gt;=50%, 2, (IF((AT43)&lt;25%, 0, 1)))</f>
        <v>2</v>
      </c>
      <c r="BA43" s="42">
        <f t="shared" si="74"/>
        <v>1</v>
      </c>
      <c r="BB43" s="42">
        <f t="shared" si="74"/>
        <v>1</v>
      </c>
      <c r="BC43" s="42">
        <f t="shared" si="16"/>
        <v>1</v>
      </c>
      <c r="BD43" s="4"/>
      <c r="BE43" s="6"/>
      <c r="BF43" s="4" t="str">
        <f t="shared" ref="BF43:BH43" si="75">IF(AZ43=2,"Att", (IF(AZ43=0,"Not","Weak")))</f>
        <v>Att</v>
      </c>
      <c r="BG43" s="4" t="str">
        <f t="shared" si="75"/>
        <v>Weak</v>
      </c>
      <c r="BH43" s="4" t="str">
        <f t="shared" si="75"/>
        <v>Weak</v>
      </c>
      <c r="BI43" s="42" t="str">
        <f t="shared" si="18"/>
        <v>Weak</v>
      </c>
      <c r="BJ43" s="4"/>
      <c r="BK43" s="1"/>
      <c r="BL43" s="89">
        <f t="shared" si="21"/>
        <v>4</v>
      </c>
      <c r="BM43" s="89">
        <f t="shared" si="22"/>
        <v>1</v>
      </c>
    </row>
    <row r="44" spans="1:65" ht="14.25" customHeight="1">
      <c r="A44" s="55" t="s">
        <v>115</v>
      </c>
      <c r="B44" s="55" t="s">
        <v>116</v>
      </c>
      <c r="C44" s="38">
        <v>10</v>
      </c>
      <c r="D44" s="5">
        <v>0.5</v>
      </c>
      <c r="E44" s="5">
        <v>0.5</v>
      </c>
      <c r="F44" s="5">
        <v>7</v>
      </c>
      <c r="G44" s="45">
        <f t="shared" si="3"/>
        <v>7.5</v>
      </c>
      <c r="H44" s="59">
        <v>8</v>
      </c>
      <c r="I44" s="47"/>
      <c r="J44" s="5"/>
      <c r="K44" s="8"/>
      <c r="L44" s="8">
        <v>5</v>
      </c>
      <c r="M44" s="8"/>
      <c r="N44" s="8"/>
      <c r="O44" s="41"/>
      <c r="P44" s="8"/>
      <c r="Q44" s="8"/>
      <c r="R44" s="40">
        <f t="shared" si="4"/>
        <v>5</v>
      </c>
      <c r="S44" s="23">
        <v>5</v>
      </c>
      <c r="T44" s="23">
        <v>2</v>
      </c>
      <c r="U44" s="4"/>
      <c r="V44" s="4">
        <v>0</v>
      </c>
      <c r="W44" s="4"/>
      <c r="X44" s="4"/>
      <c r="Y44" s="4">
        <v>1</v>
      </c>
      <c r="Z44" s="4">
        <v>0</v>
      </c>
      <c r="AA44" s="4"/>
      <c r="AB44" s="4">
        <v>1</v>
      </c>
      <c r="AC44" s="4">
        <v>0.5</v>
      </c>
      <c r="AD44" s="4"/>
      <c r="AE44" s="4"/>
      <c r="AF44" s="4"/>
      <c r="AG44" s="4"/>
      <c r="AH44" s="4"/>
      <c r="AI44" s="4"/>
      <c r="AJ44" s="4"/>
      <c r="AK44" s="4">
        <f t="shared" si="5"/>
        <v>9.5</v>
      </c>
      <c r="AL44" s="8">
        <f t="shared" si="31"/>
        <v>40</v>
      </c>
      <c r="AM44" s="41"/>
      <c r="AN44" s="42">
        <f t="shared" si="7"/>
        <v>12.5</v>
      </c>
      <c r="AO44" s="42">
        <f t="shared" si="8"/>
        <v>0.5</v>
      </c>
      <c r="AP44" s="42">
        <f t="shared" si="9"/>
        <v>9</v>
      </c>
      <c r="AQ44" s="42">
        <f t="shared" si="10"/>
        <v>8.5</v>
      </c>
      <c r="AR44" s="42"/>
      <c r="AS44" s="3"/>
      <c r="AT44" s="43">
        <f t="shared" si="11"/>
        <v>0.42612813161563923</v>
      </c>
      <c r="AU44" s="43">
        <f t="shared" si="12"/>
        <v>1.7646643608385682E-2</v>
      </c>
      <c r="AV44" s="43">
        <f t="shared" si="13"/>
        <v>0.3417673931122478</v>
      </c>
      <c r="AW44" s="43">
        <f t="shared" si="14"/>
        <v>0.32691804741465519</v>
      </c>
      <c r="AX44" s="10"/>
      <c r="AY44" s="25"/>
      <c r="AZ44" s="42">
        <f t="shared" ref="AZ44:BB44" si="76">IF((AT44)&gt;=50%, 2, (IF((AT44)&lt;25%, 0, 1)))</f>
        <v>1</v>
      </c>
      <c r="BA44" s="42">
        <f t="shared" si="76"/>
        <v>0</v>
      </c>
      <c r="BB44" s="42">
        <f t="shared" si="76"/>
        <v>1</v>
      </c>
      <c r="BC44" s="42">
        <f t="shared" si="16"/>
        <v>1</v>
      </c>
      <c r="BD44" s="4"/>
      <c r="BE44" s="6"/>
      <c r="BF44" s="4" t="str">
        <f t="shared" ref="BF44:BH44" si="77">IF(AZ44=2,"Att", (IF(AZ44=0,"Not","Weak")))</f>
        <v>Weak</v>
      </c>
      <c r="BG44" s="4" t="str">
        <f t="shared" si="77"/>
        <v>Not</v>
      </c>
      <c r="BH44" s="4" t="str">
        <f t="shared" si="77"/>
        <v>Weak</v>
      </c>
      <c r="BI44" s="42" t="str">
        <f t="shared" si="18"/>
        <v>Weak</v>
      </c>
      <c r="BJ44" s="4"/>
      <c r="BK44" s="1"/>
      <c r="BL44" s="89">
        <f t="shared" si="21"/>
        <v>2</v>
      </c>
      <c r="BM44" s="89">
        <f t="shared" si="22"/>
        <v>1</v>
      </c>
    </row>
    <row r="45" spans="1:65" ht="14.25" customHeight="1">
      <c r="A45" s="55" t="s">
        <v>117</v>
      </c>
      <c r="B45" s="55" t="s">
        <v>118</v>
      </c>
      <c r="C45" s="38">
        <v>10</v>
      </c>
      <c r="D45" s="5">
        <v>0</v>
      </c>
      <c r="E45" s="5">
        <v>0.5</v>
      </c>
      <c r="F45" s="5">
        <v>7</v>
      </c>
      <c r="G45" s="45">
        <f t="shared" si="3"/>
        <v>7.5</v>
      </c>
      <c r="H45" s="46">
        <v>6</v>
      </c>
      <c r="I45" s="47">
        <v>1.5</v>
      </c>
      <c r="J45" s="5"/>
      <c r="K45" s="8"/>
      <c r="L45" s="8">
        <v>5</v>
      </c>
      <c r="M45" s="8"/>
      <c r="N45" s="8"/>
      <c r="O45" s="41"/>
      <c r="P45" s="8"/>
      <c r="Q45" s="8"/>
      <c r="R45" s="40">
        <f t="shared" si="4"/>
        <v>6.5</v>
      </c>
      <c r="S45" s="23">
        <v>5</v>
      </c>
      <c r="T45" s="23">
        <v>5</v>
      </c>
      <c r="U45" s="4"/>
      <c r="V45" s="4"/>
      <c r="W45" s="4"/>
      <c r="X45" s="4"/>
      <c r="Y45" s="4">
        <v>2.5</v>
      </c>
      <c r="Z45" s="4">
        <v>0</v>
      </c>
      <c r="AA45" s="4"/>
      <c r="AB45" s="4">
        <v>2</v>
      </c>
      <c r="AC45" s="4">
        <v>0.5</v>
      </c>
      <c r="AD45" s="4"/>
      <c r="AE45" s="4"/>
      <c r="AF45" s="4"/>
      <c r="AG45" s="4"/>
      <c r="AH45" s="4"/>
      <c r="AI45" s="4"/>
      <c r="AJ45" s="4"/>
      <c r="AK45" s="4">
        <f t="shared" si="5"/>
        <v>15</v>
      </c>
      <c r="AL45" s="8">
        <f t="shared" si="31"/>
        <v>45</v>
      </c>
      <c r="AM45" s="41"/>
      <c r="AN45" s="42">
        <f t="shared" si="7"/>
        <v>16.5</v>
      </c>
      <c r="AO45" s="42">
        <f t="shared" si="8"/>
        <v>0.5</v>
      </c>
      <c r="AP45" s="42">
        <f t="shared" si="9"/>
        <v>8.5</v>
      </c>
      <c r="AQ45" s="42">
        <f t="shared" si="10"/>
        <v>9.5</v>
      </c>
      <c r="AR45" s="42"/>
      <c r="AS45" s="3"/>
      <c r="AT45" s="43">
        <f t="shared" si="11"/>
        <v>0.56248913373264375</v>
      </c>
      <c r="AU45" s="43">
        <f t="shared" si="12"/>
        <v>1.7646643608385682E-2</v>
      </c>
      <c r="AV45" s="43">
        <f t="shared" si="13"/>
        <v>0.3227803157171229</v>
      </c>
      <c r="AW45" s="43">
        <f t="shared" si="14"/>
        <v>0.36537899416932046</v>
      </c>
      <c r="AX45" s="10"/>
      <c r="AY45" s="25"/>
      <c r="AZ45" s="42">
        <f t="shared" ref="AZ45:BB45" si="78">IF((AT45)&gt;=50%, 2, (IF((AT45)&lt;25%, 0, 1)))</f>
        <v>2</v>
      </c>
      <c r="BA45" s="42">
        <f t="shared" si="78"/>
        <v>0</v>
      </c>
      <c r="BB45" s="42">
        <f t="shared" si="78"/>
        <v>1</v>
      </c>
      <c r="BC45" s="42">
        <f t="shared" si="16"/>
        <v>1</v>
      </c>
      <c r="BD45" s="4"/>
      <c r="BE45" s="6"/>
      <c r="BF45" s="4" t="str">
        <f t="shared" ref="BF45:BH45" si="79">IF(AZ45=2,"Att", (IF(AZ45=0,"Not","Weak")))</f>
        <v>Att</v>
      </c>
      <c r="BG45" s="4" t="str">
        <f t="shared" si="79"/>
        <v>Not</v>
      </c>
      <c r="BH45" s="4" t="str">
        <f t="shared" si="79"/>
        <v>Weak</v>
      </c>
      <c r="BI45" s="42" t="str">
        <f t="shared" si="18"/>
        <v>Weak</v>
      </c>
      <c r="BJ45" s="4"/>
      <c r="BK45" s="1"/>
      <c r="BL45" s="89">
        <f t="shared" si="21"/>
        <v>3</v>
      </c>
      <c r="BM45" s="89">
        <f t="shared" si="22"/>
        <v>1</v>
      </c>
    </row>
    <row r="46" spans="1:65" ht="14.25" customHeight="1">
      <c r="A46" s="55" t="s">
        <v>119</v>
      </c>
      <c r="B46" s="55" t="s">
        <v>120</v>
      </c>
      <c r="C46" s="38">
        <v>10</v>
      </c>
      <c r="D46" s="5">
        <v>0.5</v>
      </c>
      <c r="E46" s="5">
        <v>2</v>
      </c>
      <c r="F46" s="5">
        <v>7</v>
      </c>
      <c r="G46" s="45">
        <f t="shared" si="3"/>
        <v>9</v>
      </c>
      <c r="H46" s="46">
        <v>6</v>
      </c>
      <c r="I46" s="47"/>
      <c r="J46" s="5"/>
      <c r="K46" s="8"/>
      <c r="L46" s="8">
        <v>5</v>
      </c>
      <c r="M46" s="8"/>
      <c r="N46" s="8"/>
      <c r="O46" s="41">
        <v>1</v>
      </c>
      <c r="P46" s="8"/>
      <c r="Q46" s="8"/>
      <c r="R46" s="40">
        <f t="shared" si="4"/>
        <v>6</v>
      </c>
      <c r="S46" s="23">
        <v>5</v>
      </c>
      <c r="T46" s="23">
        <v>2.5</v>
      </c>
      <c r="U46" s="4"/>
      <c r="V46" s="4">
        <v>0</v>
      </c>
      <c r="W46" s="4">
        <v>0</v>
      </c>
      <c r="X46" s="4"/>
      <c r="Y46" s="4">
        <v>0</v>
      </c>
      <c r="Z46" s="4">
        <v>2.5</v>
      </c>
      <c r="AA46" s="4"/>
      <c r="AB46" s="4">
        <v>0</v>
      </c>
      <c r="AC46" s="4">
        <v>1</v>
      </c>
      <c r="AD46" s="4"/>
      <c r="AE46" s="4"/>
      <c r="AF46" s="4"/>
      <c r="AG46" s="4"/>
      <c r="AH46" s="4"/>
      <c r="AI46" s="4"/>
      <c r="AJ46" s="4"/>
      <c r="AK46" s="4">
        <f t="shared" si="5"/>
        <v>11</v>
      </c>
      <c r="AL46" s="8">
        <f t="shared" si="31"/>
        <v>42</v>
      </c>
      <c r="AM46" s="41"/>
      <c r="AN46" s="42">
        <f t="shared" si="7"/>
        <v>14</v>
      </c>
      <c r="AO46" s="42">
        <f t="shared" si="8"/>
        <v>2</v>
      </c>
      <c r="AP46" s="42">
        <f t="shared" si="9"/>
        <v>8.5</v>
      </c>
      <c r="AQ46" s="42">
        <f t="shared" si="10"/>
        <v>8</v>
      </c>
      <c r="AR46" s="42"/>
      <c r="AS46" s="3"/>
      <c r="AT46" s="43">
        <f t="shared" si="11"/>
        <v>0.47726350740951595</v>
      </c>
      <c r="AU46" s="43">
        <f t="shared" si="12"/>
        <v>7.0586574433542729E-2</v>
      </c>
      <c r="AV46" s="43">
        <f t="shared" si="13"/>
        <v>0.3227803157171229</v>
      </c>
      <c r="AW46" s="43">
        <f t="shared" si="14"/>
        <v>0.3076875740373225</v>
      </c>
      <c r="AX46" s="10"/>
      <c r="AY46" s="25"/>
      <c r="AZ46" s="42">
        <f t="shared" ref="AZ46:BB46" si="80">IF((AT46)&gt;=50%, 2, (IF((AT46)&lt;25%, 0, 1)))</f>
        <v>1</v>
      </c>
      <c r="BA46" s="42">
        <f t="shared" si="80"/>
        <v>0</v>
      </c>
      <c r="BB46" s="42">
        <f t="shared" si="80"/>
        <v>1</v>
      </c>
      <c r="BC46" s="42">
        <f t="shared" si="16"/>
        <v>1</v>
      </c>
      <c r="BD46" s="4"/>
      <c r="BE46" s="6"/>
      <c r="BF46" s="4" t="str">
        <f t="shared" ref="BF46:BH46" si="81">IF(AZ46=2,"Att", (IF(AZ46=0,"Not","Weak")))</f>
        <v>Weak</v>
      </c>
      <c r="BG46" s="4" t="str">
        <f t="shared" si="81"/>
        <v>Not</v>
      </c>
      <c r="BH46" s="4" t="str">
        <f t="shared" si="81"/>
        <v>Weak</v>
      </c>
      <c r="BI46" s="42" t="str">
        <f t="shared" si="18"/>
        <v>Weak</v>
      </c>
      <c r="BJ46" s="4"/>
      <c r="BK46" s="1"/>
      <c r="BL46" s="89">
        <f t="shared" si="21"/>
        <v>2</v>
      </c>
      <c r="BM46" s="89">
        <f t="shared" si="22"/>
        <v>1</v>
      </c>
    </row>
    <row r="47" spans="1:65" ht="14.25" customHeight="1">
      <c r="A47" s="55" t="s">
        <v>121</v>
      </c>
      <c r="B47" s="55" t="s">
        <v>122</v>
      </c>
      <c r="C47" s="38">
        <v>10</v>
      </c>
      <c r="D47" s="5">
        <v>0.5</v>
      </c>
      <c r="E47" s="5">
        <v>2</v>
      </c>
      <c r="F47" s="5">
        <v>7</v>
      </c>
      <c r="G47" s="45">
        <f t="shared" si="3"/>
        <v>9</v>
      </c>
      <c r="H47" s="59">
        <v>7</v>
      </c>
      <c r="I47" s="47"/>
      <c r="J47" s="5"/>
      <c r="K47" s="8"/>
      <c r="L47" s="8">
        <v>5</v>
      </c>
      <c r="M47" s="8"/>
      <c r="N47" s="8"/>
      <c r="O47" s="41">
        <v>1</v>
      </c>
      <c r="P47" s="8"/>
      <c r="Q47" s="8"/>
      <c r="R47" s="40">
        <f t="shared" si="4"/>
        <v>6</v>
      </c>
      <c r="S47" s="23">
        <v>5</v>
      </c>
      <c r="T47" s="23">
        <v>4</v>
      </c>
      <c r="U47" s="4"/>
      <c r="V47" s="4"/>
      <c r="W47" s="4"/>
      <c r="X47" s="4"/>
      <c r="Y47" s="4">
        <v>1</v>
      </c>
      <c r="Z47" s="4">
        <v>0.5</v>
      </c>
      <c r="AA47" s="4"/>
      <c r="AB47" s="4">
        <v>1.5</v>
      </c>
      <c r="AC47" s="4">
        <v>1</v>
      </c>
      <c r="AD47" s="4"/>
      <c r="AE47" s="4"/>
      <c r="AF47" s="4"/>
      <c r="AG47" s="4"/>
      <c r="AH47" s="4"/>
      <c r="AI47" s="4"/>
      <c r="AJ47" s="4"/>
      <c r="AK47" s="4">
        <f t="shared" si="5"/>
        <v>13</v>
      </c>
      <c r="AL47" s="8">
        <f t="shared" si="31"/>
        <v>45</v>
      </c>
      <c r="AM47" s="41"/>
      <c r="AN47" s="42">
        <f t="shared" si="7"/>
        <v>15.5</v>
      </c>
      <c r="AO47" s="42">
        <f t="shared" si="8"/>
        <v>2</v>
      </c>
      <c r="AP47" s="42">
        <f t="shared" si="9"/>
        <v>8.5</v>
      </c>
      <c r="AQ47" s="42">
        <f t="shared" si="10"/>
        <v>9.5</v>
      </c>
      <c r="AR47" s="42"/>
      <c r="AS47" s="3"/>
      <c r="AT47" s="43">
        <f t="shared" si="11"/>
        <v>0.52839888320339268</v>
      </c>
      <c r="AU47" s="43">
        <f t="shared" si="12"/>
        <v>7.0586574433542729E-2</v>
      </c>
      <c r="AV47" s="43">
        <f t="shared" si="13"/>
        <v>0.3227803157171229</v>
      </c>
      <c r="AW47" s="43">
        <f t="shared" si="14"/>
        <v>0.36537899416932046</v>
      </c>
      <c r="AX47" s="10"/>
      <c r="AY47" s="25"/>
      <c r="AZ47" s="42">
        <f t="shared" ref="AZ47:BB47" si="82">IF((AT47)&gt;=50%, 2, (IF((AT47)&lt;25%, 0, 1)))</f>
        <v>2</v>
      </c>
      <c r="BA47" s="42">
        <f t="shared" si="82"/>
        <v>0</v>
      </c>
      <c r="BB47" s="42">
        <f t="shared" si="82"/>
        <v>1</v>
      </c>
      <c r="BC47" s="42">
        <f t="shared" si="16"/>
        <v>1</v>
      </c>
      <c r="BD47" s="4"/>
      <c r="BE47" s="6"/>
      <c r="BF47" s="4" t="str">
        <f t="shared" ref="BF47:BH47" si="83">IF(AZ47=2,"Att", (IF(AZ47=0,"Not","Weak")))</f>
        <v>Att</v>
      </c>
      <c r="BG47" s="4" t="str">
        <f t="shared" si="83"/>
        <v>Not</v>
      </c>
      <c r="BH47" s="4" t="str">
        <f t="shared" si="83"/>
        <v>Weak</v>
      </c>
      <c r="BI47" s="42" t="str">
        <f t="shared" si="18"/>
        <v>Weak</v>
      </c>
      <c r="BJ47" s="4"/>
      <c r="BK47" s="1"/>
      <c r="BL47" s="89">
        <f t="shared" si="21"/>
        <v>3</v>
      </c>
      <c r="BM47" s="89">
        <f t="shared" si="22"/>
        <v>1</v>
      </c>
    </row>
    <row r="48" spans="1:65" ht="14.25" customHeight="1">
      <c r="A48" s="55" t="s">
        <v>123</v>
      </c>
      <c r="B48" s="55" t="s">
        <v>124</v>
      </c>
      <c r="C48" s="38">
        <v>8.5</v>
      </c>
      <c r="D48" s="5">
        <v>0.5</v>
      </c>
      <c r="E48" s="5">
        <v>5</v>
      </c>
      <c r="F48" s="5">
        <v>10</v>
      </c>
      <c r="G48" s="45">
        <f t="shared" si="3"/>
        <v>15</v>
      </c>
      <c r="H48" s="46">
        <v>5.5</v>
      </c>
      <c r="I48" s="47">
        <v>1</v>
      </c>
      <c r="J48" s="5">
        <v>4.5</v>
      </c>
      <c r="K48" s="8"/>
      <c r="L48" s="8">
        <v>5</v>
      </c>
      <c r="M48" s="8">
        <v>1</v>
      </c>
      <c r="N48" s="8"/>
      <c r="O48" s="41"/>
      <c r="P48" s="8"/>
      <c r="Q48" s="8"/>
      <c r="R48" s="40">
        <f t="shared" si="4"/>
        <v>11.5</v>
      </c>
      <c r="S48" s="23">
        <v>5</v>
      </c>
      <c r="T48" s="23">
        <v>3</v>
      </c>
      <c r="U48" s="4"/>
      <c r="V48" s="4">
        <v>5</v>
      </c>
      <c r="W48" s="4">
        <v>3.5</v>
      </c>
      <c r="X48" s="4"/>
      <c r="Y48" s="4">
        <v>2</v>
      </c>
      <c r="Z48" s="4">
        <v>1</v>
      </c>
      <c r="AA48" s="4"/>
      <c r="AB48" s="4">
        <v>3</v>
      </c>
      <c r="AC48" s="4">
        <v>2.5</v>
      </c>
      <c r="AD48" s="4"/>
      <c r="AE48" s="4"/>
      <c r="AF48" s="4"/>
      <c r="AG48" s="4"/>
      <c r="AH48" s="4"/>
      <c r="AI48" s="4"/>
      <c r="AJ48" s="4"/>
      <c r="AK48" s="4">
        <f t="shared" si="5"/>
        <v>25</v>
      </c>
      <c r="AL48" s="8">
        <f t="shared" si="31"/>
        <v>65.5</v>
      </c>
      <c r="AM48" s="41"/>
      <c r="AN48" s="42">
        <f t="shared" si="7"/>
        <v>14.5</v>
      </c>
      <c r="AO48" s="42">
        <f t="shared" si="8"/>
        <v>19</v>
      </c>
      <c r="AP48" s="42">
        <f t="shared" si="9"/>
        <v>8.5</v>
      </c>
      <c r="AQ48" s="42">
        <f t="shared" si="10"/>
        <v>15.5</v>
      </c>
      <c r="AR48" s="42"/>
      <c r="AS48" s="3"/>
      <c r="AT48" s="43">
        <f t="shared" si="11"/>
        <v>0.49430863267414155</v>
      </c>
      <c r="AU48" s="43">
        <f t="shared" si="12"/>
        <v>0.67057245711865598</v>
      </c>
      <c r="AV48" s="43">
        <f t="shared" si="13"/>
        <v>0.3227803157171229</v>
      </c>
      <c r="AW48" s="43">
        <f t="shared" si="14"/>
        <v>0.59614467469731236</v>
      </c>
      <c r="AX48" s="10"/>
      <c r="AY48" s="25"/>
      <c r="AZ48" s="42">
        <f t="shared" ref="AZ48:BB48" si="84">IF((AT48)&gt;=50%, 2, (IF((AT48)&lt;25%, 0, 1)))</f>
        <v>1</v>
      </c>
      <c r="BA48" s="42">
        <f t="shared" si="84"/>
        <v>2</v>
      </c>
      <c r="BB48" s="42">
        <f t="shared" si="84"/>
        <v>1</v>
      </c>
      <c r="BC48" s="42">
        <f t="shared" si="16"/>
        <v>2</v>
      </c>
      <c r="BD48" s="4"/>
      <c r="BE48" s="6"/>
      <c r="BF48" s="4" t="str">
        <f t="shared" ref="BF48:BH48" si="85">IF(AZ48=2,"Att", (IF(AZ48=0,"Not","Weak")))</f>
        <v>Weak</v>
      </c>
      <c r="BG48" s="4" t="str">
        <f t="shared" si="85"/>
        <v>Att</v>
      </c>
      <c r="BH48" s="4" t="str">
        <f t="shared" si="85"/>
        <v>Weak</v>
      </c>
      <c r="BI48" s="42" t="str">
        <f t="shared" si="18"/>
        <v>Att</v>
      </c>
      <c r="BJ48" s="4"/>
      <c r="BK48" s="1"/>
      <c r="BL48" s="89">
        <f t="shared" si="21"/>
        <v>5</v>
      </c>
      <c r="BM48" s="89">
        <f t="shared" si="22"/>
        <v>1</v>
      </c>
    </row>
    <row r="49" spans="1:65" ht="14.25" customHeight="1">
      <c r="A49" s="55" t="s">
        <v>125</v>
      </c>
      <c r="B49" s="55" t="s">
        <v>126</v>
      </c>
      <c r="C49" s="38">
        <v>10</v>
      </c>
      <c r="D49" s="5">
        <v>3</v>
      </c>
      <c r="E49" s="5">
        <v>0.5</v>
      </c>
      <c r="F49" s="5">
        <v>7</v>
      </c>
      <c r="G49" s="45">
        <f t="shared" si="3"/>
        <v>10</v>
      </c>
      <c r="H49" s="46">
        <v>7</v>
      </c>
      <c r="I49" s="47">
        <v>2</v>
      </c>
      <c r="J49" s="5"/>
      <c r="K49" s="8"/>
      <c r="L49" s="8">
        <v>5</v>
      </c>
      <c r="M49" s="8">
        <v>0.5</v>
      </c>
      <c r="N49" s="8"/>
      <c r="O49" s="41"/>
      <c r="P49" s="8"/>
      <c r="Q49" s="8"/>
      <c r="R49" s="40">
        <f t="shared" si="4"/>
        <v>7.5</v>
      </c>
      <c r="S49" s="23">
        <v>5</v>
      </c>
      <c r="T49" s="23">
        <v>4</v>
      </c>
      <c r="U49" s="4"/>
      <c r="V49" s="4">
        <v>0</v>
      </c>
      <c r="W49" s="4">
        <v>0</v>
      </c>
      <c r="X49" s="4"/>
      <c r="Y49" s="4">
        <v>2</v>
      </c>
      <c r="Z49" s="4">
        <v>0.5</v>
      </c>
      <c r="AA49" s="4"/>
      <c r="AB49" s="4">
        <v>3</v>
      </c>
      <c r="AC49" s="4">
        <v>1</v>
      </c>
      <c r="AD49" s="4"/>
      <c r="AE49" s="4"/>
      <c r="AF49" s="4"/>
      <c r="AG49" s="4"/>
      <c r="AH49" s="4"/>
      <c r="AI49" s="4"/>
      <c r="AJ49" s="4"/>
      <c r="AK49" s="4">
        <f t="shared" si="5"/>
        <v>15.5</v>
      </c>
      <c r="AL49" s="8">
        <f t="shared" si="31"/>
        <v>50</v>
      </c>
      <c r="AM49" s="41"/>
      <c r="AN49" s="42">
        <f t="shared" si="7"/>
        <v>19</v>
      </c>
      <c r="AO49" s="42">
        <f t="shared" si="8"/>
        <v>1</v>
      </c>
      <c r="AP49" s="42">
        <f t="shared" si="9"/>
        <v>9.5</v>
      </c>
      <c r="AQ49" s="42">
        <f t="shared" si="10"/>
        <v>11</v>
      </c>
      <c r="AR49" s="42"/>
      <c r="AS49" s="3"/>
      <c r="AT49" s="43">
        <f t="shared" si="11"/>
        <v>0.64771476005577167</v>
      </c>
      <c r="AU49" s="43">
        <f t="shared" si="12"/>
        <v>3.5293287216771364E-2</v>
      </c>
      <c r="AV49" s="43">
        <f t="shared" si="13"/>
        <v>0.36075447050737269</v>
      </c>
      <c r="AW49" s="43">
        <f t="shared" si="14"/>
        <v>0.42307041430131848</v>
      </c>
      <c r="AX49" s="10"/>
      <c r="AY49" s="25"/>
      <c r="AZ49" s="42">
        <f t="shared" ref="AZ49:BB49" si="86">IF((AT49)&gt;=50%, 2, (IF((AT49)&lt;25%, 0, 1)))</f>
        <v>2</v>
      </c>
      <c r="BA49" s="42">
        <f t="shared" si="86"/>
        <v>0</v>
      </c>
      <c r="BB49" s="42">
        <f t="shared" si="86"/>
        <v>1</v>
      </c>
      <c r="BC49" s="42">
        <f t="shared" si="16"/>
        <v>1</v>
      </c>
      <c r="BD49" s="4"/>
      <c r="BE49" s="6"/>
      <c r="BF49" s="4" t="str">
        <f t="shared" ref="BF49:BH49" si="87">IF(AZ49=2,"Att", (IF(AZ49=0,"Not","Weak")))</f>
        <v>Att</v>
      </c>
      <c r="BG49" s="4" t="str">
        <f t="shared" si="87"/>
        <v>Not</v>
      </c>
      <c r="BH49" s="4" t="str">
        <f t="shared" si="87"/>
        <v>Weak</v>
      </c>
      <c r="BI49" s="42" t="str">
        <f t="shared" si="18"/>
        <v>Weak</v>
      </c>
      <c r="BJ49" s="4"/>
      <c r="BK49" s="1"/>
      <c r="BL49" s="89">
        <f t="shared" si="21"/>
        <v>3</v>
      </c>
      <c r="BM49" s="89">
        <f t="shared" si="22"/>
        <v>1</v>
      </c>
    </row>
    <row r="50" spans="1:65" ht="14.25" customHeight="1">
      <c r="A50" s="55" t="s">
        <v>127</v>
      </c>
      <c r="B50" s="55" t="s">
        <v>128</v>
      </c>
      <c r="C50" s="38">
        <v>10</v>
      </c>
      <c r="D50" s="5">
        <v>0</v>
      </c>
      <c r="E50" s="5">
        <v>5</v>
      </c>
      <c r="F50" s="5">
        <v>10</v>
      </c>
      <c r="G50" s="45">
        <f t="shared" si="3"/>
        <v>15</v>
      </c>
      <c r="H50" s="46">
        <v>6</v>
      </c>
      <c r="I50" s="1"/>
      <c r="J50" s="1"/>
      <c r="K50" s="1"/>
      <c r="L50" s="56">
        <v>5</v>
      </c>
      <c r="M50" s="1">
        <v>0.5</v>
      </c>
      <c r="N50" s="1"/>
      <c r="O50" s="41"/>
      <c r="P50" s="8"/>
      <c r="Q50" s="8"/>
      <c r="R50" s="40">
        <f t="shared" si="4"/>
        <v>5.5</v>
      </c>
      <c r="S50" s="23">
        <v>5</v>
      </c>
      <c r="T50" s="23"/>
      <c r="U50" s="4"/>
      <c r="V50" s="4">
        <v>0</v>
      </c>
      <c r="W50" s="4">
        <v>2.5</v>
      </c>
      <c r="X50" s="4"/>
      <c r="Y50" s="4">
        <v>0</v>
      </c>
      <c r="Z50" s="4"/>
      <c r="AA50" s="4"/>
      <c r="AB50" s="4">
        <v>1</v>
      </c>
      <c r="AC50" s="4">
        <v>0</v>
      </c>
      <c r="AD50" s="4"/>
      <c r="AE50" s="4"/>
      <c r="AF50" s="4"/>
      <c r="AG50" s="4"/>
      <c r="AH50" s="4"/>
      <c r="AI50" s="4"/>
      <c r="AJ50" s="4"/>
      <c r="AK50" s="4">
        <f t="shared" si="5"/>
        <v>8.5</v>
      </c>
      <c r="AL50" s="8">
        <f t="shared" si="31"/>
        <v>45</v>
      </c>
      <c r="AM50" s="41"/>
      <c r="AN50" s="42">
        <f t="shared" si="7"/>
        <v>10</v>
      </c>
      <c r="AO50" s="42">
        <f t="shared" si="8"/>
        <v>8</v>
      </c>
      <c r="AP50" s="42">
        <f t="shared" si="9"/>
        <v>6</v>
      </c>
      <c r="AQ50" s="42">
        <f t="shared" si="10"/>
        <v>11</v>
      </c>
      <c r="AR50" s="42"/>
      <c r="AS50" s="3"/>
      <c r="AT50" s="43">
        <f t="shared" si="11"/>
        <v>0.34090250529251137</v>
      </c>
      <c r="AU50" s="43">
        <f t="shared" si="12"/>
        <v>0.28234629773417091</v>
      </c>
      <c r="AV50" s="43">
        <f t="shared" si="13"/>
        <v>0.22784492874149853</v>
      </c>
      <c r="AW50" s="43">
        <f t="shared" si="14"/>
        <v>0.42307041430131848</v>
      </c>
      <c r="AX50" s="10"/>
      <c r="AY50" s="25"/>
      <c r="AZ50" s="42">
        <f t="shared" ref="AZ50:BB50" si="88">IF((AT50)&gt;=50%, 2, (IF((AT50)&lt;25%, 0, 1)))</f>
        <v>1</v>
      </c>
      <c r="BA50" s="42">
        <f t="shared" si="88"/>
        <v>1</v>
      </c>
      <c r="BB50" s="42">
        <f t="shared" si="88"/>
        <v>0</v>
      </c>
      <c r="BC50" s="42">
        <f t="shared" si="16"/>
        <v>1</v>
      </c>
      <c r="BD50" s="4"/>
      <c r="BE50" s="6"/>
      <c r="BF50" s="4" t="str">
        <f t="shared" ref="BF50:BH50" si="89">IF(AZ50=2,"Att", (IF(AZ50=0,"Not","Weak")))</f>
        <v>Weak</v>
      </c>
      <c r="BG50" s="4" t="str">
        <f t="shared" si="89"/>
        <v>Weak</v>
      </c>
      <c r="BH50" s="4" t="str">
        <f t="shared" si="89"/>
        <v>Not</v>
      </c>
      <c r="BI50" s="42" t="str">
        <f t="shared" si="18"/>
        <v>Weak</v>
      </c>
      <c r="BJ50" s="4"/>
      <c r="BK50" s="1"/>
      <c r="BL50" s="89">
        <f t="shared" si="21"/>
        <v>3</v>
      </c>
      <c r="BM50" s="89">
        <f t="shared" si="22"/>
        <v>0</v>
      </c>
    </row>
    <row r="51" spans="1:65" ht="14.25" customHeight="1">
      <c r="A51" s="55" t="s">
        <v>129</v>
      </c>
      <c r="B51" s="55" t="s">
        <v>130</v>
      </c>
      <c r="C51" s="38">
        <v>10</v>
      </c>
      <c r="D51" s="5">
        <v>2</v>
      </c>
      <c r="E51" s="5">
        <v>0.5</v>
      </c>
      <c r="F51" s="5">
        <v>7</v>
      </c>
      <c r="G51" s="45">
        <f t="shared" si="3"/>
        <v>9</v>
      </c>
      <c r="H51" s="46">
        <v>6.5</v>
      </c>
      <c r="I51" s="47"/>
      <c r="J51" s="5"/>
      <c r="K51" s="8"/>
      <c r="L51" s="8">
        <v>5</v>
      </c>
      <c r="M51" s="8"/>
      <c r="N51" s="8"/>
      <c r="O51" s="41"/>
      <c r="P51" s="8"/>
      <c r="Q51" s="8"/>
      <c r="R51" s="40">
        <f t="shared" si="4"/>
        <v>5</v>
      </c>
      <c r="S51" s="23">
        <v>5</v>
      </c>
      <c r="T51" s="23">
        <v>1.5</v>
      </c>
      <c r="U51" s="4"/>
      <c r="X51" s="4"/>
      <c r="Y51" s="4">
        <v>2.5</v>
      </c>
      <c r="Z51" s="4">
        <v>3.5</v>
      </c>
      <c r="AA51" s="4"/>
      <c r="AB51" s="4">
        <v>2</v>
      </c>
      <c r="AC51" s="4">
        <v>1.5</v>
      </c>
      <c r="AD51" s="4"/>
      <c r="AE51" s="4"/>
      <c r="AF51" s="4"/>
      <c r="AG51" s="4"/>
      <c r="AH51" s="4"/>
      <c r="AI51" s="4"/>
      <c r="AJ51" s="4"/>
      <c r="AK51" s="4">
        <f t="shared" si="5"/>
        <v>16</v>
      </c>
      <c r="AL51" s="8">
        <f t="shared" si="31"/>
        <v>46.5</v>
      </c>
      <c r="AM51" s="41"/>
      <c r="AN51" s="42">
        <f t="shared" si="7"/>
        <v>13.5</v>
      </c>
      <c r="AO51" s="42">
        <f t="shared" si="8"/>
        <v>0.5</v>
      </c>
      <c r="AP51" s="42">
        <f t="shared" si="9"/>
        <v>12.5</v>
      </c>
      <c r="AQ51" s="42">
        <f t="shared" si="10"/>
        <v>10.5</v>
      </c>
      <c r="AR51" s="42"/>
      <c r="AS51" s="3"/>
      <c r="AT51" s="43">
        <f t="shared" si="11"/>
        <v>0.46021838214489036</v>
      </c>
      <c r="AU51" s="43">
        <f t="shared" si="12"/>
        <v>1.7646643608385682E-2</v>
      </c>
      <c r="AV51" s="43">
        <f t="shared" si="13"/>
        <v>0.47467693487812196</v>
      </c>
      <c r="AW51" s="43">
        <f t="shared" si="14"/>
        <v>0.40383994092398579</v>
      </c>
      <c r="AX51" s="10"/>
      <c r="AY51" s="25"/>
      <c r="AZ51" s="42">
        <f t="shared" ref="AZ51:BB51" si="90">IF((AT51)&gt;=50%, 2, (IF((AT51)&lt;25%, 0, 1)))</f>
        <v>1</v>
      </c>
      <c r="BA51" s="42">
        <f t="shared" si="90"/>
        <v>0</v>
      </c>
      <c r="BB51" s="42">
        <f t="shared" si="90"/>
        <v>1</v>
      </c>
      <c r="BC51" s="42">
        <f t="shared" si="16"/>
        <v>1</v>
      </c>
      <c r="BD51" s="4"/>
      <c r="BE51" s="6"/>
      <c r="BF51" s="4" t="str">
        <f t="shared" ref="BF51:BH51" si="91">IF(AZ51=2,"Att", (IF(AZ51=0,"Not","Weak")))</f>
        <v>Weak</v>
      </c>
      <c r="BG51" s="4" t="str">
        <f t="shared" si="91"/>
        <v>Not</v>
      </c>
      <c r="BH51" s="4" t="str">
        <f t="shared" si="91"/>
        <v>Weak</v>
      </c>
      <c r="BI51" s="42" t="str">
        <f t="shared" si="18"/>
        <v>Weak</v>
      </c>
      <c r="BJ51" s="4"/>
      <c r="BK51" s="1"/>
      <c r="BL51" s="89">
        <f t="shared" si="21"/>
        <v>2</v>
      </c>
      <c r="BM51" s="89">
        <f t="shared" si="22"/>
        <v>1</v>
      </c>
    </row>
    <row r="52" spans="1:65" ht="14.25" customHeight="1">
      <c r="A52" s="55" t="s">
        <v>131</v>
      </c>
      <c r="B52" s="55" t="s">
        <v>132</v>
      </c>
      <c r="C52" s="38">
        <v>10</v>
      </c>
      <c r="D52" s="5">
        <v>0</v>
      </c>
      <c r="E52" s="5">
        <v>0.5</v>
      </c>
      <c r="F52" s="5">
        <v>7</v>
      </c>
      <c r="G52" s="45">
        <f t="shared" si="3"/>
        <v>7.5</v>
      </c>
      <c r="H52" s="46">
        <v>6.5</v>
      </c>
      <c r="I52" s="47"/>
      <c r="J52" s="5"/>
      <c r="K52" s="8"/>
      <c r="L52" s="8">
        <v>5</v>
      </c>
      <c r="M52" s="8"/>
      <c r="N52" s="8"/>
      <c r="O52" s="41"/>
      <c r="P52" s="8"/>
      <c r="Q52" s="8"/>
      <c r="R52" s="40">
        <f t="shared" si="4"/>
        <v>5</v>
      </c>
      <c r="S52" s="23">
        <v>5</v>
      </c>
      <c r="T52" s="23">
        <v>2.5</v>
      </c>
      <c r="U52" s="4"/>
      <c r="V52" s="4"/>
      <c r="W52" s="4"/>
      <c r="X52" s="4"/>
      <c r="Y52" s="4">
        <v>1.5</v>
      </c>
      <c r="Z52" s="4">
        <v>3.5</v>
      </c>
      <c r="AA52" s="4"/>
      <c r="AB52" s="4">
        <v>2.5</v>
      </c>
      <c r="AC52" s="4">
        <v>1</v>
      </c>
      <c r="AD52" s="4"/>
      <c r="AE52" s="4"/>
      <c r="AF52" s="4"/>
      <c r="AG52" s="4"/>
      <c r="AH52" s="4"/>
      <c r="AI52" s="4"/>
      <c r="AJ52" s="4"/>
      <c r="AK52" s="4">
        <f t="shared" si="5"/>
        <v>16</v>
      </c>
      <c r="AL52" s="8">
        <f t="shared" si="31"/>
        <v>45</v>
      </c>
      <c r="AM52" s="41"/>
      <c r="AN52" s="42">
        <f t="shared" si="7"/>
        <v>12.5</v>
      </c>
      <c r="AO52" s="42">
        <f t="shared" si="8"/>
        <v>0.5</v>
      </c>
      <c r="AP52" s="42">
        <f t="shared" si="9"/>
        <v>11.5</v>
      </c>
      <c r="AQ52" s="42">
        <f t="shared" si="10"/>
        <v>10.5</v>
      </c>
      <c r="AR52" s="42"/>
      <c r="AS52" s="3"/>
      <c r="AT52" s="43">
        <f t="shared" si="11"/>
        <v>0.42612813161563923</v>
      </c>
      <c r="AU52" s="43">
        <f t="shared" si="12"/>
        <v>1.7646643608385682E-2</v>
      </c>
      <c r="AV52" s="43">
        <f t="shared" si="13"/>
        <v>0.43670278008787217</v>
      </c>
      <c r="AW52" s="43">
        <f t="shared" si="14"/>
        <v>0.40383994092398579</v>
      </c>
      <c r="AX52" s="10"/>
      <c r="AY52" s="25"/>
      <c r="AZ52" s="42">
        <f t="shared" ref="AZ52:BB52" si="92">IF((AT52)&gt;=50%, 2, (IF((AT52)&lt;25%, 0, 1)))</f>
        <v>1</v>
      </c>
      <c r="BA52" s="42">
        <f t="shared" si="92"/>
        <v>0</v>
      </c>
      <c r="BB52" s="42">
        <f t="shared" si="92"/>
        <v>1</v>
      </c>
      <c r="BC52" s="42">
        <f t="shared" si="16"/>
        <v>1</v>
      </c>
      <c r="BD52" s="4"/>
      <c r="BE52" s="6"/>
      <c r="BF52" s="4" t="str">
        <f t="shared" ref="BF52:BH52" si="93">IF(AZ52=2,"Att", (IF(AZ52=0,"Not","Weak")))</f>
        <v>Weak</v>
      </c>
      <c r="BG52" s="4" t="str">
        <f t="shared" si="93"/>
        <v>Not</v>
      </c>
      <c r="BH52" s="4" t="str">
        <f t="shared" si="93"/>
        <v>Weak</v>
      </c>
      <c r="BI52" s="42" t="str">
        <f t="shared" si="18"/>
        <v>Weak</v>
      </c>
      <c r="BJ52" s="4"/>
      <c r="BK52" s="1"/>
      <c r="BL52" s="89">
        <f t="shared" si="21"/>
        <v>2</v>
      </c>
      <c r="BM52" s="89">
        <f t="shared" si="22"/>
        <v>1</v>
      </c>
    </row>
    <row r="53" spans="1:65" ht="14.25" customHeight="1">
      <c r="A53" s="55" t="s">
        <v>133</v>
      </c>
      <c r="B53" s="55" t="s">
        <v>134</v>
      </c>
      <c r="C53" s="38">
        <v>10</v>
      </c>
      <c r="D53" s="5">
        <v>2</v>
      </c>
      <c r="E53" s="5">
        <v>0.5</v>
      </c>
      <c r="F53" s="5">
        <v>7</v>
      </c>
      <c r="G53" s="45">
        <f t="shared" si="3"/>
        <v>9</v>
      </c>
      <c r="H53" s="46">
        <v>9.5</v>
      </c>
      <c r="I53" s="47"/>
      <c r="J53" s="5"/>
      <c r="K53" s="8"/>
      <c r="L53" s="8">
        <v>5</v>
      </c>
      <c r="M53" s="8">
        <v>0.5</v>
      </c>
      <c r="N53" s="8"/>
      <c r="O53" s="41">
        <v>5</v>
      </c>
      <c r="P53" s="8"/>
      <c r="Q53" s="8"/>
      <c r="R53" s="40">
        <f t="shared" si="4"/>
        <v>10.5</v>
      </c>
      <c r="S53" s="23">
        <v>5</v>
      </c>
      <c r="T53" s="23">
        <v>1</v>
      </c>
      <c r="U53" s="4"/>
      <c r="V53" s="4">
        <v>0</v>
      </c>
      <c r="W53" s="4">
        <v>0.5</v>
      </c>
      <c r="X53" s="4"/>
      <c r="Y53" s="4">
        <v>3</v>
      </c>
      <c r="Z53" s="4">
        <v>5.5</v>
      </c>
      <c r="AA53" s="4"/>
      <c r="AB53" s="4">
        <v>2.5</v>
      </c>
      <c r="AC53" s="4">
        <v>0.5</v>
      </c>
      <c r="AD53" s="4"/>
      <c r="AE53" s="4"/>
      <c r="AF53" s="4"/>
      <c r="AG53" s="4"/>
      <c r="AH53" s="4"/>
      <c r="AI53" s="4"/>
      <c r="AJ53" s="4"/>
      <c r="AK53" s="4">
        <f t="shared" si="5"/>
        <v>18</v>
      </c>
      <c r="AL53" s="8">
        <f t="shared" si="31"/>
        <v>57</v>
      </c>
      <c r="AM53" s="41"/>
      <c r="AN53" s="42">
        <f t="shared" si="7"/>
        <v>18</v>
      </c>
      <c r="AO53" s="42">
        <f t="shared" si="8"/>
        <v>1.5</v>
      </c>
      <c r="AP53" s="42">
        <f t="shared" si="9"/>
        <v>18</v>
      </c>
      <c r="AQ53" s="42">
        <f t="shared" si="10"/>
        <v>10</v>
      </c>
      <c r="AR53" s="42"/>
      <c r="AS53" s="3"/>
      <c r="AT53" s="43">
        <f t="shared" si="11"/>
        <v>0.61362450952652048</v>
      </c>
      <c r="AU53" s="43">
        <f t="shared" si="12"/>
        <v>5.293993082515705E-2</v>
      </c>
      <c r="AV53" s="43">
        <f t="shared" si="13"/>
        <v>0.68353478622449559</v>
      </c>
      <c r="AW53" s="43">
        <f t="shared" si="14"/>
        <v>0.38460946754665315</v>
      </c>
      <c r="AX53" s="10"/>
      <c r="AY53" s="25"/>
      <c r="AZ53" s="42">
        <f t="shared" ref="AZ53:BB53" si="94">IF((AT53)&gt;=50%, 2, (IF((AT53)&lt;25%, 0, 1)))</f>
        <v>2</v>
      </c>
      <c r="BA53" s="42">
        <f t="shared" si="94"/>
        <v>0</v>
      </c>
      <c r="BB53" s="42">
        <f t="shared" si="94"/>
        <v>2</v>
      </c>
      <c r="BC53" s="42">
        <f t="shared" si="16"/>
        <v>1</v>
      </c>
      <c r="BD53" s="4"/>
      <c r="BE53" s="6"/>
      <c r="BF53" s="4" t="str">
        <f t="shared" ref="BF53:BH53" si="95">IF(AZ53=2,"Att", (IF(AZ53=0,"Not","Weak")))</f>
        <v>Att</v>
      </c>
      <c r="BG53" s="4" t="str">
        <f t="shared" si="95"/>
        <v>Not</v>
      </c>
      <c r="BH53" s="4" t="str">
        <f t="shared" si="95"/>
        <v>Att</v>
      </c>
      <c r="BI53" s="42" t="str">
        <f t="shared" si="18"/>
        <v>Weak</v>
      </c>
      <c r="BJ53" s="4"/>
      <c r="BK53" s="1"/>
      <c r="BL53" s="89">
        <f t="shared" si="21"/>
        <v>3</v>
      </c>
      <c r="BM53" s="89">
        <f t="shared" si="22"/>
        <v>2</v>
      </c>
    </row>
    <row r="54" spans="1:65" ht="14.25" customHeight="1">
      <c r="A54" s="55" t="s">
        <v>135</v>
      </c>
      <c r="B54" s="55" t="s">
        <v>136</v>
      </c>
      <c r="C54" s="38">
        <v>5</v>
      </c>
      <c r="D54" s="5">
        <v>0</v>
      </c>
      <c r="E54" s="5">
        <v>0.5</v>
      </c>
      <c r="F54" s="5">
        <v>7</v>
      </c>
      <c r="G54" s="45">
        <f t="shared" si="3"/>
        <v>7.5</v>
      </c>
      <c r="H54" s="46">
        <v>8</v>
      </c>
      <c r="I54" s="47"/>
      <c r="J54" s="5"/>
      <c r="K54" s="8"/>
      <c r="L54" s="8">
        <v>2</v>
      </c>
      <c r="M54" s="8">
        <v>0.5</v>
      </c>
      <c r="N54" s="8"/>
      <c r="O54" s="41"/>
      <c r="P54" s="8"/>
      <c r="Q54" s="8"/>
      <c r="R54" s="40">
        <f t="shared" si="4"/>
        <v>2.5</v>
      </c>
      <c r="S54" s="23">
        <v>5</v>
      </c>
      <c r="T54" s="23"/>
      <c r="U54" s="4"/>
      <c r="V54" s="4">
        <v>0</v>
      </c>
      <c r="W54" s="4">
        <v>0</v>
      </c>
      <c r="X54" s="4"/>
      <c r="Y54" s="4">
        <v>1</v>
      </c>
      <c r="Z54" s="4">
        <v>2.5</v>
      </c>
      <c r="AA54" s="4"/>
      <c r="AB54" s="4">
        <v>3</v>
      </c>
      <c r="AC54" s="4">
        <v>0</v>
      </c>
      <c r="AD54" s="4"/>
      <c r="AE54" s="4"/>
      <c r="AF54" s="4"/>
      <c r="AG54" s="4"/>
      <c r="AH54" s="4"/>
      <c r="AI54" s="4"/>
      <c r="AJ54" s="4"/>
      <c r="AK54" s="4">
        <f t="shared" si="5"/>
        <v>11.5</v>
      </c>
      <c r="AL54" s="8">
        <f t="shared" si="31"/>
        <v>34.5</v>
      </c>
      <c r="AM54" s="41"/>
      <c r="AN54" s="42">
        <f t="shared" si="7"/>
        <v>7</v>
      </c>
      <c r="AO54" s="42">
        <f t="shared" si="8"/>
        <v>1</v>
      </c>
      <c r="AP54" s="42">
        <f t="shared" si="9"/>
        <v>11.5</v>
      </c>
      <c r="AQ54" s="42">
        <f t="shared" si="10"/>
        <v>10</v>
      </c>
      <c r="AR54" s="42"/>
      <c r="AS54" s="3"/>
      <c r="AT54" s="43">
        <f t="shared" si="11"/>
        <v>0.23863175370475798</v>
      </c>
      <c r="AU54" s="43">
        <f t="shared" si="12"/>
        <v>3.5293287216771364E-2</v>
      </c>
      <c r="AV54" s="43">
        <f t="shared" si="13"/>
        <v>0.43670278008787217</v>
      </c>
      <c r="AW54" s="43">
        <f t="shared" si="14"/>
        <v>0.38460946754665315</v>
      </c>
      <c r="AX54" s="10"/>
      <c r="AY54" s="25"/>
      <c r="AZ54" s="42">
        <f t="shared" ref="AZ54:BB54" si="96">IF((AT54)&gt;=50%, 2, (IF((AT54)&lt;25%, 0, 1)))</f>
        <v>0</v>
      </c>
      <c r="BA54" s="42">
        <f t="shared" si="96"/>
        <v>0</v>
      </c>
      <c r="BB54" s="42">
        <f t="shared" si="96"/>
        <v>1</v>
      </c>
      <c r="BC54" s="42">
        <f t="shared" si="16"/>
        <v>1</v>
      </c>
      <c r="BD54" s="4"/>
      <c r="BE54" s="6"/>
      <c r="BF54" s="4" t="str">
        <f t="shared" ref="BF54:BH54" si="97">IF(AZ54=2,"Att", (IF(AZ54=0,"Not","Weak")))</f>
        <v>Not</v>
      </c>
      <c r="BG54" s="4" t="str">
        <f t="shared" si="97"/>
        <v>Not</v>
      </c>
      <c r="BH54" s="4" t="str">
        <f t="shared" si="97"/>
        <v>Weak</v>
      </c>
      <c r="BI54" s="42" t="str">
        <f t="shared" si="18"/>
        <v>Weak</v>
      </c>
      <c r="BJ54" s="4"/>
      <c r="BK54" s="1"/>
      <c r="BL54" s="89">
        <f t="shared" si="21"/>
        <v>1</v>
      </c>
      <c r="BM54" s="89">
        <f t="shared" si="22"/>
        <v>1</v>
      </c>
    </row>
    <row r="55" spans="1:65" ht="14.25" customHeight="1">
      <c r="A55" s="55" t="s">
        <v>137</v>
      </c>
      <c r="B55" s="55" t="s">
        <v>138</v>
      </c>
      <c r="C55" s="38">
        <v>10</v>
      </c>
      <c r="D55" s="5">
        <v>0</v>
      </c>
      <c r="E55" s="5">
        <v>0.5</v>
      </c>
      <c r="F55" s="5">
        <v>7</v>
      </c>
      <c r="G55" s="45">
        <f t="shared" si="3"/>
        <v>7.5</v>
      </c>
      <c r="H55" s="48">
        <v>6</v>
      </c>
      <c r="I55" s="49">
        <v>1</v>
      </c>
      <c r="J55" s="45"/>
      <c r="K55" s="50"/>
      <c r="L55" s="50">
        <v>5</v>
      </c>
      <c r="M55" s="50"/>
      <c r="N55" s="50"/>
      <c r="O55" s="41"/>
      <c r="P55" s="50"/>
      <c r="Q55" s="50"/>
      <c r="R55" s="40">
        <f t="shared" si="4"/>
        <v>6</v>
      </c>
      <c r="S55" s="51">
        <v>5</v>
      </c>
      <c r="T55" s="51">
        <v>2</v>
      </c>
      <c r="U55" s="16"/>
      <c r="V55" s="16"/>
      <c r="W55" s="16"/>
      <c r="X55" s="16"/>
      <c r="Y55" s="16">
        <v>3</v>
      </c>
      <c r="Z55" s="16">
        <v>3</v>
      </c>
      <c r="AA55" s="16"/>
      <c r="AB55" s="16">
        <v>2</v>
      </c>
      <c r="AC55" s="16">
        <v>0</v>
      </c>
      <c r="AD55" s="16"/>
      <c r="AE55" s="16"/>
      <c r="AF55" s="16"/>
      <c r="AG55" s="16"/>
      <c r="AH55" s="16"/>
      <c r="AI55" s="16"/>
      <c r="AJ55" s="16"/>
      <c r="AK55" s="4">
        <f t="shared" si="5"/>
        <v>15</v>
      </c>
      <c r="AL55" s="50">
        <f t="shared" si="31"/>
        <v>44.5</v>
      </c>
      <c r="AM55" s="41"/>
      <c r="AN55" s="42">
        <f t="shared" si="7"/>
        <v>13</v>
      </c>
      <c r="AO55" s="42">
        <f t="shared" si="8"/>
        <v>0.5</v>
      </c>
      <c r="AP55" s="42">
        <f t="shared" si="9"/>
        <v>12</v>
      </c>
      <c r="AQ55" s="42">
        <f t="shared" si="10"/>
        <v>9</v>
      </c>
      <c r="AR55" s="42"/>
      <c r="AS55" s="3"/>
      <c r="AT55" s="43">
        <f t="shared" si="11"/>
        <v>0.44317325688026482</v>
      </c>
      <c r="AU55" s="43">
        <f t="shared" si="12"/>
        <v>1.7646643608385682E-2</v>
      </c>
      <c r="AV55" s="43">
        <f t="shared" si="13"/>
        <v>0.45568985748299706</v>
      </c>
      <c r="AW55" s="43">
        <f t="shared" si="14"/>
        <v>0.34614852079198782</v>
      </c>
      <c r="AX55" s="10"/>
      <c r="AY55" s="25"/>
      <c r="AZ55" s="42">
        <f t="shared" ref="AZ55:BB55" si="98">IF((AT55)&gt;=50%, 2, (IF((AT55)&lt;25%, 0, 1)))</f>
        <v>1</v>
      </c>
      <c r="BA55" s="42">
        <f t="shared" si="98"/>
        <v>0</v>
      </c>
      <c r="BB55" s="42">
        <f t="shared" si="98"/>
        <v>1</v>
      </c>
      <c r="BC55" s="42">
        <f t="shared" si="16"/>
        <v>1</v>
      </c>
      <c r="BD55" s="4"/>
      <c r="BE55" s="6"/>
      <c r="BF55" s="4" t="str">
        <f t="shared" ref="BF55:BH55" si="99">IF(AZ55=2,"Att", (IF(AZ55=0,"Not","Weak")))</f>
        <v>Weak</v>
      </c>
      <c r="BG55" s="4" t="str">
        <f t="shared" si="99"/>
        <v>Not</v>
      </c>
      <c r="BH55" s="4" t="str">
        <f t="shared" si="99"/>
        <v>Weak</v>
      </c>
      <c r="BI55" s="42" t="str">
        <f t="shared" si="18"/>
        <v>Weak</v>
      </c>
      <c r="BJ55" s="4"/>
      <c r="BK55" s="1"/>
      <c r="BL55" s="89">
        <f t="shared" si="21"/>
        <v>2</v>
      </c>
      <c r="BM55" s="89">
        <f t="shared" si="22"/>
        <v>1</v>
      </c>
    </row>
    <row r="56" spans="1:65" ht="14.25" customHeight="1">
      <c r="A56" s="38"/>
      <c r="B56" s="39"/>
      <c r="C56" s="38"/>
      <c r="D56" s="5"/>
      <c r="E56" s="5"/>
      <c r="F56" s="5"/>
      <c r="G56" s="45"/>
      <c r="H56" s="46"/>
      <c r="I56" s="52"/>
      <c r="J56" s="5"/>
      <c r="K56" s="8"/>
      <c r="L56" s="8"/>
      <c r="M56" s="8"/>
      <c r="N56" s="8"/>
      <c r="O56" s="8"/>
      <c r="P56" s="8"/>
      <c r="Q56" s="8"/>
      <c r="R56" s="40"/>
      <c r="S56" s="23"/>
      <c r="T56" s="23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50"/>
      <c r="AM56" s="41"/>
      <c r="AN56" s="42"/>
      <c r="AO56" s="42"/>
      <c r="AP56" s="42"/>
      <c r="AQ56" s="42"/>
      <c r="AR56" s="42"/>
      <c r="AS56" s="3"/>
      <c r="AT56" s="43"/>
      <c r="AU56" s="43"/>
      <c r="AV56" s="43"/>
      <c r="AW56" s="43"/>
      <c r="AX56" s="10"/>
      <c r="AY56" s="25"/>
      <c r="AZ56" s="42"/>
      <c r="BA56" s="42"/>
      <c r="BB56" s="42"/>
      <c r="BC56" s="42"/>
      <c r="BD56" s="4"/>
      <c r="BE56" s="6"/>
      <c r="BF56" s="4"/>
      <c r="BG56" s="4"/>
      <c r="BH56" s="4"/>
      <c r="BI56" s="42"/>
      <c r="BJ56" s="4"/>
      <c r="BK56" s="1"/>
    </row>
    <row r="57" spans="1:65" ht="14.25" customHeight="1">
      <c r="A57" s="38"/>
      <c r="B57" s="39"/>
      <c r="C57" s="7"/>
      <c r="D57" s="7"/>
      <c r="E57" s="7"/>
      <c r="F57" s="7"/>
      <c r="G57" s="45"/>
      <c r="H57" s="53"/>
      <c r="I57" s="7"/>
      <c r="J57" s="7"/>
      <c r="K57" s="7"/>
      <c r="L57" s="7"/>
      <c r="M57" s="7"/>
      <c r="N57" s="7"/>
      <c r="O57" s="7"/>
      <c r="P57" s="7"/>
      <c r="Q57" s="7"/>
      <c r="R57" s="40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4"/>
      <c r="AL57" s="50"/>
      <c r="AM57" s="1"/>
      <c r="AN57" s="42"/>
      <c r="AO57" s="42"/>
      <c r="AP57" s="42"/>
      <c r="AQ57" s="42"/>
      <c r="AR57" s="1"/>
      <c r="AS57" s="3"/>
      <c r="AT57" s="43"/>
      <c r="AU57" s="43"/>
      <c r="AV57" s="43"/>
      <c r="AW57" s="43"/>
      <c r="AX57" s="3"/>
      <c r="AY57" s="3"/>
      <c r="AZ57" s="42"/>
      <c r="BA57" s="42"/>
      <c r="BB57" s="42"/>
      <c r="BC57" s="42"/>
      <c r="BD57" s="3"/>
      <c r="BE57" s="3"/>
      <c r="BF57" s="4"/>
      <c r="BG57" s="4"/>
      <c r="BH57" s="4"/>
      <c r="BI57" s="42"/>
      <c r="BJ57" s="3"/>
      <c r="BK57" s="1"/>
    </row>
    <row r="58" spans="1:65" ht="14.25" customHeight="1">
      <c r="A58" s="38"/>
      <c r="B58" s="39"/>
      <c r="C58" s="7"/>
      <c r="D58" s="7"/>
      <c r="E58" s="7"/>
      <c r="F58" s="7"/>
      <c r="G58" s="45"/>
      <c r="H58" s="53"/>
      <c r="I58" s="7"/>
      <c r="J58" s="7"/>
      <c r="K58" s="7"/>
      <c r="L58" s="7"/>
      <c r="M58" s="7"/>
      <c r="N58" s="7"/>
      <c r="O58" s="7"/>
      <c r="P58" s="7"/>
      <c r="Q58" s="7"/>
      <c r="R58" s="40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4"/>
      <c r="AL58" s="50"/>
      <c r="AM58" s="1"/>
      <c r="AN58" s="42"/>
      <c r="AO58" s="42"/>
      <c r="AP58" s="42"/>
      <c r="AQ58" s="42"/>
      <c r="AR58" s="1"/>
      <c r="AS58" s="3"/>
      <c r="AT58" s="43"/>
      <c r="AU58" s="43"/>
      <c r="AV58" s="43"/>
      <c r="AW58" s="43"/>
      <c r="AX58" s="3"/>
      <c r="AY58" s="3"/>
      <c r="AZ58" s="42"/>
      <c r="BA58" s="42"/>
      <c r="BB58" s="42"/>
      <c r="BC58" s="42"/>
      <c r="BD58" s="3"/>
      <c r="BE58" s="3"/>
      <c r="BF58" s="4"/>
      <c r="BG58" s="4"/>
      <c r="BH58" s="4"/>
      <c r="BI58" s="42"/>
      <c r="BJ58" s="3"/>
      <c r="BK58" s="1"/>
    </row>
    <row r="59" spans="1:65" ht="14.25" customHeight="1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3"/>
      <c r="AT59" s="3"/>
      <c r="AU59" s="3"/>
      <c r="AV59" s="3"/>
      <c r="AW59" s="3"/>
      <c r="AX59" s="3"/>
      <c r="AY59" s="3"/>
      <c r="AZ59" s="42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1"/>
    </row>
    <row r="60" spans="1:65" ht="14.25" customHeight="1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1"/>
    </row>
    <row r="61" spans="1:65" ht="14.25" customHeight="1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3"/>
      <c r="AT61" s="67" t="s">
        <v>56</v>
      </c>
      <c r="AU61" s="68"/>
      <c r="AV61" s="68"/>
      <c r="AW61" s="68"/>
      <c r="AX61" s="68"/>
      <c r="AY61" s="68"/>
      <c r="AZ61" s="68"/>
      <c r="BA61" s="68"/>
      <c r="BB61" s="69"/>
      <c r="BC61" s="4">
        <f>COUNT(AT16:AT58)</f>
        <v>40</v>
      </c>
      <c r="BD61" s="4">
        <f>COUNT(AU16:AU58)</f>
        <v>40</v>
      </c>
      <c r="BE61" s="4">
        <f>COUNT(AV16:AV58)</f>
        <v>40</v>
      </c>
      <c r="BF61" s="54">
        <f>BE61</f>
        <v>40</v>
      </c>
      <c r="BG61" s="3"/>
      <c r="BH61" s="3"/>
      <c r="BI61" s="3"/>
      <c r="BJ61" s="3"/>
      <c r="BK61" s="1"/>
    </row>
    <row r="62" spans="1:65" ht="14.25" customHeight="1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3"/>
      <c r="AT62" s="67" t="s">
        <v>57</v>
      </c>
      <c r="AU62" s="68"/>
      <c r="AV62" s="68"/>
      <c r="AW62" s="68"/>
      <c r="AX62" s="68"/>
      <c r="AY62" s="68"/>
      <c r="AZ62" s="68"/>
      <c r="BA62" s="68"/>
      <c r="BB62" s="69"/>
      <c r="BC62" s="4">
        <f>COUNTIF(AT16:AT58,"&gt;=25%")</f>
        <v>33</v>
      </c>
      <c r="BD62" s="4">
        <f>COUNTIF(AU16:AU58,"&gt;=25%")</f>
        <v>8</v>
      </c>
      <c r="BE62" s="4">
        <f>COUNTIF(AV16:AV58,"&gt;=25%")</f>
        <v>34</v>
      </c>
      <c r="BF62" s="54">
        <f>COUNTIF(AW16:AW58,"&gt;=25%")</f>
        <v>34</v>
      </c>
      <c r="BG62" s="3"/>
      <c r="BH62" s="3"/>
      <c r="BI62" s="3"/>
      <c r="BJ62" s="3"/>
      <c r="BK62" s="1"/>
    </row>
    <row r="63" spans="1:65" ht="14.25" customHeight="1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3"/>
      <c r="AT63" s="67" t="s">
        <v>58</v>
      </c>
      <c r="AU63" s="68"/>
      <c r="AV63" s="68"/>
      <c r="AW63" s="68"/>
      <c r="AX63" s="68"/>
      <c r="AY63" s="68"/>
      <c r="AZ63" s="68"/>
      <c r="BA63" s="68"/>
      <c r="BB63" s="69"/>
      <c r="BC63" s="10">
        <f t="shared" ref="BC63:BF63" si="100">BC62/(BC61)</f>
        <v>0.82499999999999996</v>
      </c>
      <c r="BD63" s="10">
        <f t="shared" si="100"/>
        <v>0.2</v>
      </c>
      <c r="BE63" s="10">
        <f t="shared" si="100"/>
        <v>0.85</v>
      </c>
      <c r="BF63" s="15">
        <f t="shared" si="100"/>
        <v>0.85</v>
      </c>
      <c r="BG63" s="3"/>
      <c r="BH63" s="3"/>
      <c r="BI63" s="3"/>
      <c r="BJ63" s="3"/>
      <c r="BK63" s="1"/>
    </row>
    <row r="64" spans="1:65" ht="14.25" customHeight="1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1"/>
    </row>
    <row r="65" spans="1:63" ht="14.25" customHeight="1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1"/>
    </row>
    <row r="66" spans="1:63" ht="14.25" customHeight="1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1"/>
    </row>
    <row r="67" spans="1:63" ht="14.25" customHeight="1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1"/>
    </row>
    <row r="68" spans="1:63" ht="14.25" customHeight="1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1"/>
    </row>
    <row r="69" spans="1:63" ht="14.25" customHeight="1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1"/>
    </row>
    <row r="70" spans="1:63" ht="14.25" customHeight="1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1"/>
    </row>
    <row r="71" spans="1:63" ht="14.25" customHeight="1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1"/>
    </row>
    <row r="72" spans="1:63" ht="14.25" customHeight="1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1"/>
    </row>
    <row r="73" spans="1:63" ht="14.25" customHeight="1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1"/>
    </row>
    <row r="74" spans="1:63" ht="14.25" customHeight="1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3"/>
      <c r="BF74" s="3"/>
      <c r="BG74" s="3"/>
      <c r="BH74" s="3"/>
      <c r="BI74" s="3"/>
      <c r="BJ74" s="3"/>
      <c r="BK74" s="1"/>
    </row>
    <row r="75" spans="1:63" ht="14.25" customHeight="1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3"/>
      <c r="BF75" s="3"/>
      <c r="BG75" s="3"/>
      <c r="BH75" s="3"/>
      <c r="BI75" s="3"/>
      <c r="BJ75" s="3"/>
      <c r="BK75" s="1"/>
    </row>
    <row r="76" spans="1:63" ht="14.25" customHeight="1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3"/>
      <c r="BF76" s="3"/>
      <c r="BG76" s="3"/>
      <c r="BH76" s="3"/>
      <c r="BI76" s="3"/>
      <c r="BJ76" s="3"/>
      <c r="BK76" s="1"/>
    </row>
    <row r="77" spans="1:63" ht="14.25" customHeight="1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1"/>
    </row>
    <row r="78" spans="1:63" ht="14.25" customHeight="1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1"/>
    </row>
    <row r="79" spans="1:63" ht="14.25" customHeight="1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1"/>
    </row>
    <row r="80" spans="1:63" ht="14.25" customHeight="1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1"/>
    </row>
    <row r="81" spans="1:63" ht="14.25" customHeight="1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1"/>
    </row>
    <row r="82" spans="1:63" ht="14.25" customHeight="1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1"/>
    </row>
    <row r="83" spans="1:63" ht="14.25" customHeight="1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1"/>
    </row>
    <row r="84" spans="1:63" ht="14.25" customHeight="1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1"/>
    </row>
    <row r="85" spans="1:63" ht="14.25" customHeight="1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1"/>
    </row>
    <row r="86" spans="1:63" ht="14.25" customHeight="1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1"/>
    </row>
    <row r="87" spans="1:63" ht="14.25" customHeight="1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1"/>
    </row>
    <row r="88" spans="1:63" ht="14.25" customHeight="1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1"/>
    </row>
    <row r="89" spans="1:63" ht="14.25" customHeight="1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1"/>
    </row>
    <row r="90" spans="1:63" ht="14.25" customHeight="1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1"/>
    </row>
    <row r="91" spans="1:63" ht="14.25" customHeight="1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1"/>
    </row>
    <row r="92" spans="1:63" ht="14.25" customHeight="1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1"/>
    </row>
    <row r="93" spans="1:63" ht="14.25" customHeight="1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1"/>
    </row>
    <row r="94" spans="1:63" ht="14.25" customHeight="1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1"/>
    </row>
    <row r="95" spans="1:63" ht="14.25" customHeight="1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1"/>
    </row>
    <row r="96" spans="1:63" ht="14.25" customHeight="1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1"/>
    </row>
    <row r="97" spans="1:63" ht="14.25" customHeight="1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1"/>
    </row>
    <row r="98" spans="1:63" ht="14.25" customHeight="1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1"/>
    </row>
    <row r="99" spans="1:63" ht="14.25" customHeight="1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1"/>
    </row>
    <row r="100" spans="1:63" ht="14.25" customHeight="1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1"/>
    </row>
    <row r="101" spans="1:63" ht="14.25" customHeight="1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1"/>
    </row>
    <row r="102" spans="1:63" ht="14.25" customHeight="1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1"/>
    </row>
    <row r="103" spans="1:63" ht="14.25" customHeight="1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1"/>
    </row>
    <row r="104" spans="1:63" ht="14.25" customHeight="1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1"/>
    </row>
    <row r="105" spans="1:63" ht="14.25" customHeight="1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1"/>
    </row>
    <row r="106" spans="1:63" ht="14.25" customHeight="1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1"/>
    </row>
    <row r="107" spans="1:63" ht="14.25" customHeight="1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1"/>
    </row>
    <row r="108" spans="1:63" ht="14.25" customHeight="1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1"/>
    </row>
    <row r="109" spans="1:63" ht="14.25" customHeight="1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1"/>
    </row>
    <row r="110" spans="1:63" ht="14.25" customHeight="1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1"/>
    </row>
    <row r="111" spans="1:63" ht="14.25" customHeight="1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1"/>
    </row>
    <row r="112" spans="1:63" ht="14.25" customHeight="1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1"/>
    </row>
    <row r="113" spans="1:63" ht="14.25" customHeight="1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1"/>
    </row>
    <row r="114" spans="1:63" ht="14.25" customHeight="1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1"/>
    </row>
    <row r="115" spans="1:63" ht="14.25" customHeight="1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1"/>
    </row>
    <row r="116" spans="1:63" ht="14.25" customHeight="1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1"/>
    </row>
    <row r="117" spans="1:63" ht="14.25" customHeight="1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1"/>
    </row>
    <row r="118" spans="1:63" ht="14.25" customHeight="1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1"/>
    </row>
    <row r="119" spans="1:63" ht="14.25" customHeight="1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1"/>
    </row>
    <row r="120" spans="1:63" ht="14.25" customHeight="1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1"/>
    </row>
    <row r="121" spans="1:63" ht="14.25" customHeight="1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1"/>
    </row>
    <row r="122" spans="1:63" ht="14.25" customHeight="1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1"/>
    </row>
    <row r="123" spans="1:63" ht="14.25" customHeight="1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1"/>
    </row>
    <row r="124" spans="1:63" ht="14.25" customHeight="1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1"/>
    </row>
    <row r="125" spans="1:63" ht="14.25" customHeight="1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1"/>
    </row>
    <row r="126" spans="1:63" ht="14.25" customHeight="1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1"/>
    </row>
    <row r="127" spans="1:63" ht="14.25" customHeight="1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1"/>
    </row>
    <row r="128" spans="1:63" ht="14.25" customHeight="1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1"/>
    </row>
    <row r="129" spans="1:63" ht="14.25" customHeight="1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1"/>
    </row>
    <row r="130" spans="1:63" ht="14.25" customHeight="1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1"/>
    </row>
    <row r="131" spans="1:63" ht="14.25" customHeight="1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1"/>
    </row>
    <row r="132" spans="1:63" ht="14.25" customHeight="1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1"/>
    </row>
    <row r="133" spans="1:63" ht="14.25" customHeight="1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1"/>
    </row>
    <row r="134" spans="1:63" ht="14.25" customHeight="1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1"/>
    </row>
    <row r="135" spans="1:63" ht="14.25" customHeight="1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1"/>
    </row>
    <row r="136" spans="1:63" ht="14.25" customHeight="1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1"/>
    </row>
    <row r="137" spans="1:63" ht="14.25" customHeight="1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1"/>
    </row>
    <row r="138" spans="1:63" ht="14.25" customHeight="1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1"/>
    </row>
    <row r="139" spans="1:63" ht="14.25" customHeight="1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1"/>
    </row>
    <row r="140" spans="1:63" ht="14.25" customHeight="1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1"/>
    </row>
    <row r="141" spans="1:63" ht="14.25" customHeight="1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1"/>
    </row>
    <row r="142" spans="1:63" ht="14.25" customHeight="1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1"/>
    </row>
    <row r="143" spans="1:63" ht="14.25" customHeight="1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1"/>
    </row>
    <row r="144" spans="1:63" ht="14.25" customHeight="1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1"/>
    </row>
    <row r="145" spans="1:63" ht="14.25" customHeight="1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1"/>
    </row>
    <row r="146" spans="1:63" ht="14.25" customHeight="1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1"/>
    </row>
    <row r="147" spans="1:63" ht="14.25" customHeight="1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1"/>
    </row>
    <row r="148" spans="1:63" ht="14.25" customHeight="1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1"/>
    </row>
    <row r="149" spans="1:63" ht="14.25" customHeight="1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1"/>
    </row>
    <row r="150" spans="1:63" ht="14.25" customHeight="1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1"/>
    </row>
    <row r="151" spans="1:63" ht="14.25" customHeight="1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1"/>
    </row>
    <row r="152" spans="1:63" ht="14.25" customHeight="1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1"/>
    </row>
    <row r="153" spans="1:63" ht="14.25" customHeight="1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1"/>
    </row>
    <row r="154" spans="1:63" ht="14.25" customHeight="1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1"/>
    </row>
    <row r="155" spans="1:63" ht="14.25" customHeight="1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1"/>
    </row>
    <row r="156" spans="1:63" ht="14.25" customHeight="1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1"/>
    </row>
    <row r="157" spans="1:63" ht="14.25" customHeight="1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1"/>
    </row>
    <row r="158" spans="1:63" ht="14.25" customHeight="1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1"/>
    </row>
    <row r="159" spans="1:63" ht="14.25" customHeight="1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1"/>
    </row>
    <row r="160" spans="1:63" ht="14.25" customHeight="1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1"/>
    </row>
    <row r="161" spans="1:63" ht="14.25" customHeight="1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1"/>
    </row>
    <row r="162" spans="1:63" ht="14.25" customHeight="1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1"/>
    </row>
    <row r="163" spans="1:63" ht="14.25" customHeight="1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1"/>
    </row>
    <row r="164" spans="1:63" ht="14.25" customHeight="1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1"/>
    </row>
    <row r="165" spans="1:63" ht="14.25" customHeight="1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1"/>
    </row>
    <row r="166" spans="1:63" ht="14.25" customHeight="1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1"/>
    </row>
    <row r="167" spans="1:63" ht="14.25" customHeight="1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1"/>
    </row>
    <row r="168" spans="1:63" ht="14.25" customHeight="1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1"/>
    </row>
    <row r="169" spans="1:63" ht="14.25" customHeight="1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1"/>
    </row>
    <row r="170" spans="1:63" ht="14.25" customHeight="1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1"/>
    </row>
    <row r="171" spans="1:63" ht="14.25" customHeight="1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1"/>
    </row>
    <row r="172" spans="1:63" ht="14.25" customHeight="1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1"/>
    </row>
    <row r="173" spans="1:63" ht="14.25" customHeight="1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1"/>
    </row>
    <row r="174" spans="1:63" ht="14.25" customHeight="1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1"/>
    </row>
    <row r="175" spans="1:63" ht="14.25" customHeight="1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1"/>
    </row>
    <row r="176" spans="1:63" ht="14.25" customHeight="1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1"/>
    </row>
    <row r="177" spans="1:63" ht="14.25" customHeight="1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1"/>
    </row>
    <row r="178" spans="1:63" ht="14.25" customHeight="1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1"/>
    </row>
    <row r="179" spans="1:63" ht="14.25" customHeight="1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1"/>
    </row>
    <row r="180" spans="1:63" ht="14.25" customHeight="1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1"/>
    </row>
    <row r="181" spans="1:63" ht="14.25" customHeight="1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1"/>
    </row>
    <row r="182" spans="1:63" ht="14.25" customHeight="1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1"/>
    </row>
    <row r="183" spans="1:63" ht="14.25" customHeight="1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1"/>
    </row>
    <row r="184" spans="1:63" ht="14.25" customHeight="1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1"/>
    </row>
    <row r="185" spans="1:63" ht="14.25" customHeight="1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1"/>
    </row>
    <row r="186" spans="1:63" ht="14.25" customHeight="1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1"/>
    </row>
    <row r="187" spans="1:63" ht="14.25" customHeight="1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1"/>
    </row>
    <row r="188" spans="1:63" ht="14.25" customHeight="1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1"/>
    </row>
    <row r="189" spans="1:63" ht="14.25" customHeight="1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1"/>
    </row>
    <row r="190" spans="1:63" ht="14.25" customHeight="1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1"/>
    </row>
    <row r="191" spans="1:63" ht="14.25" customHeight="1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1"/>
    </row>
    <row r="192" spans="1:63" ht="14.25" customHeight="1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1"/>
    </row>
    <row r="193" spans="1:63" ht="14.25" customHeight="1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1"/>
    </row>
    <row r="194" spans="1:63" ht="14.25" customHeight="1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1"/>
    </row>
    <row r="195" spans="1:63" ht="14.25" customHeight="1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1"/>
    </row>
    <row r="196" spans="1:63" ht="14.25" customHeight="1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1"/>
    </row>
    <row r="197" spans="1:63" ht="14.25" customHeight="1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1"/>
    </row>
    <row r="198" spans="1:63" ht="14.25" customHeight="1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1"/>
    </row>
    <row r="199" spans="1:63" ht="14.25" customHeight="1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1"/>
    </row>
    <row r="200" spans="1:63" ht="14.25" customHeight="1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1"/>
    </row>
    <row r="201" spans="1:63" ht="14.25" customHeight="1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1"/>
    </row>
    <row r="202" spans="1:63" ht="14.25" customHeight="1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1"/>
    </row>
    <row r="203" spans="1:63" ht="14.25" customHeight="1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1"/>
    </row>
    <row r="204" spans="1:63" ht="14.25" customHeight="1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1"/>
    </row>
    <row r="205" spans="1:63" ht="14.25" customHeight="1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1"/>
    </row>
    <row r="206" spans="1:63" ht="14.25" customHeight="1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1"/>
    </row>
    <row r="207" spans="1:63" ht="14.25" customHeight="1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1"/>
    </row>
    <row r="208" spans="1:63" ht="14.25" customHeight="1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1"/>
    </row>
    <row r="209" spans="1:63" ht="14.25" customHeight="1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1"/>
    </row>
    <row r="210" spans="1:63" ht="14.25" customHeight="1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1"/>
    </row>
    <row r="211" spans="1:63" ht="14.25" customHeight="1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1"/>
    </row>
    <row r="212" spans="1:63" ht="14.25" customHeight="1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1"/>
    </row>
    <row r="213" spans="1:63" ht="14.25" customHeight="1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1"/>
    </row>
    <row r="214" spans="1:63" ht="14.25" customHeight="1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1"/>
    </row>
    <row r="215" spans="1:63" ht="14.25" customHeight="1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1"/>
    </row>
    <row r="216" spans="1:63" ht="14.25" customHeight="1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1"/>
    </row>
    <row r="217" spans="1:63" ht="14.25" customHeight="1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1"/>
    </row>
    <row r="218" spans="1:63" ht="14.25" customHeight="1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1"/>
    </row>
    <row r="219" spans="1:63" ht="14.25" customHeight="1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1"/>
    </row>
    <row r="220" spans="1:63" ht="14.25" customHeight="1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1"/>
    </row>
    <row r="221" spans="1:63" ht="14.25" customHeight="1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1"/>
    </row>
    <row r="222" spans="1:63" ht="14.25" customHeight="1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1"/>
    </row>
    <row r="223" spans="1:63" ht="14.25" customHeight="1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1"/>
    </row>
    <row r="224" spans="1:63" ht="14.25" customHeight="1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1"/>
    </row>
    <row r="225" spans="1:63" ht="14.25" customHeight="1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1"/>
    </row>
    <row r="226" spans="1:63" ht="14.25" customHeight="1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1"/>
    </row>
    <row r="227" spans="1:63" ht="14.25" customHeight="1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1"/>
    </row>
    <row r="228" spans="1:63" ht="14.25" customHeight="1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1"/>
    </row>
    <row r="229" spans="1:63" ht="14.25" customHeight="1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1"/>
    </row>
    <row r="230" spans="1:63" ht="14.25" customHeight="1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1"/>
    </row>
    <row r="231" spans="1:63" ht="14.25" customHeight="1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1"/>
    </row>
    <row r="232" spans="1:63" ht="14.25" customHeight="1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1"/>
    </row>
    <row r="233" spans="1:63" ht="14.25" customHeight="1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1"/>
    </row>
    <row r="234" spans="1:63" ht="14.25" customHeight="1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1"/>
    </row>
    <row r="235" spans="1:63" ht="14.25" customHeight="1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1"/>
    </row>
    <row r="236" spans="1:63" ht="14.25" customHeight="1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1"/>
    </row>
    <row r="237" spans="1:63" ht="14.25" customHeight="1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1"/>
    </row>
    <row r="238" spans="1:63" ht="14.25" customHeight="1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1"/>
    </row>
    <row r="239" spans="1:63" ht="14.25" customHeight="1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1"/>
    </row>
    <row r="240" spans="1:63" ht="14.25" customHeight="1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1"/>
    </row>
    <row r="241" spans="1:63" ht="14.25" customHeight="1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1"/>
    </row>
    <row r="242" spans="1:63" ht="14.25" customHeight="1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1"/>
    </row>
    <row r="243" spans="1:63" ht="14.25" customHeight="1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1"/>
    </row>
    <row r="244" spans="1:63" ht="14.25" customHeight="1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1"/>
    </row>
    <row r="245" spans="1:63" ht="14.25" customHeight="1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1"/>
    </row>
    <row r="246" spans="1:63" ht="14.25" customHeight="1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1"/>
    </row>
    <row r="247" spans="1:63" ht="14.25" customHeight="1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1"/>
    </row>
    <row r="248" spans="1:63" ht="14.25" customHeight="1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1"/>
    </row>
    <row r="249" spans="1:63" ht="14.25" customHeight="1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1"/>
    </row>
    <row r="250" spans="1:63" ht="14.25" customHeight="1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1"/>
    </row>
    <row r="251" spans="1:63" ht="14.25" customHeight="1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1"/>
    </row>
    <row r="252" spans="1:63" ht="14.25" customHeight="1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1"/>
    </row>
    <row r="253" spans="1:63" ht="14.25" customHeight="1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1"/>
    </row>
    <row r="254" spans="1:63" ht="14.25" customHeight="1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1"/>
    </row>
    <row r="255" spans="1:63" ht="14.25" customHeight="1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1"/>
    </row>
    <row r="256" spans="1:63" ht="14.25" customHeight="1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1"/>
    </row>
    <row r="257" spans="1:63" ht="14.25" customHeight="1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1"/>
    </row>
    <row r="258" spans="1:63" ht="14.25" customHeight="1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1"/>
    </row>
    <row r="259" spans="1:63" ht="14.25" customHeight="1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1"/>
    </row>
    <row r="260" spans="1:63" ht="14.25" customHeight="1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1"/>
    </row>
    <row r="261" spans="1:63" ht="14.25" customHeight="1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1"/>
    </row>
    <row r="262" spans="1:63" ht="14.25" customHeight="1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1"/>
    </row>
    <row r="263" spans="1:63" ht="14.25" customHeight="1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1"/>
    </row>
    <row r="264" spans="1:63" ht="14.25" customHeight="1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1"/>
    </row>
    <row r="265" spans="1:63" ht="14.25" customHeight="1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1"/>
    </row>
    <row r="266" spans="1:63" ht="14.25" customHeight="1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1"/>
    </row>
    <row r="267" spans="1:63" ht="14.25" customHeight="1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1"/>
    </row>
    <row r="268" spans="1:63" ht="14.25" customHeight="1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1"/>
    </row>
    <row r="269" spans="1:63" ht="14.25" customHeight="1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1"/>
    </row>
    <row r="270" spans="1:63" ht="14.25" customHeight="1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1"/>
    </row>
    <row r="271" spans="1:63" ht="14.25" customHeight="1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1"/>
    </row>
    <row r="272" spans="1:63" ht="14.25" customHeight="1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1"/>
    </row>
    <row r="273" spans="1:63" ht="14.25" customHeight="1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1"/>
    </row>
    <row r="274" spans="1:63" ht="14.25" customHeight="1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1"/>
    </row>
    <row r="275" spans="1:63" ht="14.25" customHeight="1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1"/>
    </row>
    <row r="276" spans="1:63" ht="14.25" customHeight="1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1"/>
    </row>
    <row r="277" spans="1:63" ht="14.25" customHeight="1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1"/>
    </row>
    <row r="278" spans="1:63" ht="14.25" customHeight="1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1"/>
    </row>
    <row r="279" spans="1:63" ht="14.25" customHeight="1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1"/>
    </row>
    <row r="280" spans="1:63" ht="14.25" customHeight="1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1"/>
    </row>
    <row r="281" spans="1:63" ht="14.25" customHeight="1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1"/>
    </row>
    <row r="282" spans="1:63" ht="14.25" customHeight="1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1"/>
    </row>
    <row r="283" spans="1:63" ht="14.25" customHeight="1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1"/>
    </row>
    <row r="284" spans="1:63" ht="14.25" customHeight="1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1"/>
    </row>
    <row r="285" spans="1:63" ht="14.25" customHeight="1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1"/>
    </row>
    <row r="286" spans="1:63" ht="14.25" customHeight="1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1"/>
    </row>
    <row r="287" spans="1:63" ht="14.25" customHeight="1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1"/>
    </row>
    <row r="288" spans="1:63" ht="14.25" customHeight="1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1"/>
    </row>
    <row r="289" spans="1:63" ht="14.25" customHeight="1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1"/>
    </row>
    <row r="290" spans="1:63" ht="14.25" customHeight="1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1"/>
    </row>
    <row r="291" spans="1:63" ht="14.25" customHeight="1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1"/>
    </row>
    <row r="292" spans="1:63" ht="14.25" customHeight="1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1"/>
    </row>
    <row r="293" spans="1:63" ht="14.25" customHeight="1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1"/>
    </row>
    <row r="294" spans="1:63" ht="14.25" customHeight="1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1"/>
    </row>
    <row r="295" spans="1:63" ht="14.25" customHeight="1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1"/>
    </row>
    <row r="296" spans="1:63" ht="14.25" customHeight="1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1"/>
    </row>
    <row r="297" spans="1:63" ht="14.25" customHeight="1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1"/>
    </row>
    <row r="298" spans="1:63" ht="14.25" customHeight="1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1"/>
    </row>
    <row r="299" spans="1:63" ht="14.25" customHeight="1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1"/>
    </row>
    <row r="300" spans="1:63" ht="14.25" customHeight="1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1"/>
    </row>
    <row r="301" spans="1:63" ht="14.25" customHeight="1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1"/>
    </row>
    <row r="302" spans="1:63" ht="14.25" customHeight="1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1"/>
    </row>
    <row r="303" spans="1:63" ht="14.25" customHeight="1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1"/>
    </row>
    <row r="304" spans="1:63" ht="14.25" customHeight="1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1"/>
    </row>
    <row r="305" spans="1:63" ht="14.25" customHeight="1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1"/>
    </row>
    <row r="306" spans="1:63" ht="14.25" customHeight="1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1"/>
    </row>
    <row r="307" spans="1:63" ht="14.25" customHeight="1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1"/>
    </row>
    <row r="308" spans="1:63" ht="14.25" customHeight="1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1"/>
    </row>
    <row r="309" spans="1:63" ht="14.25" customHeight="1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1"/>
    </row>
    <row r="310" spans="1:63" ht="14.25" customHeight="1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1"/>
    </row>
    <row r="311" spans="1:63" ht="14.25" customHeight="1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1"/>
    </row>
    <row r="312" spans="1:63" ht="14.25" customHeight="1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1"/>
    </row>
    <row r="313" spans="1:63" ht="14.25" customHeight="1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1"/>
    </row>
    <row r="314" spans="1:63" ht="14.25" customHeight="1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1"/>
    </row>
    <row r="315" spans="1:63" ht="14.25" customHeight="1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1"/>
    </row>
    <row r="316" spans="1:63" ht="14.25" customHeight="1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1"/>
    </row>
    <row r="317" spans="1:63" ht="14.25" customHeight="1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1"/>
    </row>
    <row r="318" spans="1:63" ht="14.25" customHeight="1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1"/>
    </row>
    <row r="319" spans="1:63" ht="14.25" customHeight="1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1"/>
    </row>
    <row r="320" spans="1:63" ht="14.25" customHeight="1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1"/>
    </row>
    <row r="321" spans="1:63" ht="14.25" customHeight="1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1"/>
    </row>
    <row r="322" spans="1:63" ht="14.25" customHeight="1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1"/>
    </row>
    <row r="323" spans="1:63" ht="14.25" customHeight="1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1"/>
    </row>
    <row r="324" spans="1:63" ht="14.25" customHeight="1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1"/>
    </row>
    <row r="325" spans="1:63" ht="14.25" customHeight="1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1"/>
    </row>
    <row r="326" spans="1:63" ht="14.25" customHeight="1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1"/>
    </row>
    <row r="327" spans="1:63" ht="14.25" customHeight="1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1"/>
    </row>
    <row r="328" spans="1:63" ht="14.25" customHeight="1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1"/>
    </row>
    <row r="329" spans="1:63" ht="14.25" customHeight="1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1"/>
    </row>
    <row r="330" spans="1:63" ht="14.25" customHeight="1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1"/>
    </row>
    <row r="331" spans="1:63" ht="14.25" customHeight="1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1"/>
    </row>
    <row r="332" spans="1:63" ht="14.25" customHeight="1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1"/>
    </row>
    <row r="333" spans="1:63" ht="14.25" customHeight="1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1"/>
    </row>
    <row r="334" spans="1:63" ht="14.25" customHeight="1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1"/>
    </row>
    <row r="335" spans="1:63" ht="14.25" customHeight="1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1"/>
    </row>
    <row r="336" spans="1:63" ht="14.25" customHeight="1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1"/>
    </row>
    <row r="337" spans="1:63" ht="14.25" customHeight="1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1"/>
    </row>
    <row r="338" spans="1:63" ht="14.25" customHeight="1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1"/>
    </row>
    <row r="339" spans="1:63" ht="14.25" customHeight="1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1"/>
    </row>
    <row r="340" spans="1:63" ht="14.25" customHeight="1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1"/>
    </row>
    <row r="341" spans="1:63" ht="14.25" customHeight="1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1"/>
    </row>
    <row r="342" spans="1:63" ht="14.25" customHeight="1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1"/>
    </row>
    <row r="343" spans="1:63" ht="14.25" customHeight="1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1"/>
    </row>
    <row r="344" spans="1:63" ht="14.25" customHeight="1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1"/>
    </row>
    <row r="345" spans="1:63" ht="14.25" customHeight="1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1"/>
    </row>
    <row r="346" spans="1:63" ht="14.25" customHeight="1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1"/>
    </row>
    <row r="347" spans="1:63" ht="14.25" customHeight="1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1"/>
    </row>
    <row r="348" spans="1:63" ht="14.25" customHeight="1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1"/>
    </row>
    <row r="349" spans="1:63" ht="14.25" customHeight="1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1"/>
    </row>
    <row r="350" spans="1:63" ht="14.25" customHeight="1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1"/>
    </row>
    <row r="351" spans="1:63" ht="14.25" customHeight="1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1"/>
    </row>
    <row r="352" spans="1:63" ht="14.25" customHeight="1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1"/>
    </row>
    <row r="353" spans="1:63" ht="14.25" customHeight="1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1"/>
    </row>
    <row r="354" spans="1:63" ht="14.25" customHeight="1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1"/>
    </row>
    <row r="355" spans="1:63" ht="14.25" customHeight="1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1"/>
    </row>
    <row r="356" spans="1:63" ht="14.25" customHeight="1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1"/>
    </row>
    <row r="357" spans="1:63" ht="14.25" customHeight="1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1"/>
    </row>
    <row r="358" spans="1:63" ht="14.25" customHeight="1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1"/>
    </row>
    <row r="359" spans="1:63" ht="14.25" customHeight="1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1"/>
    </row>
    <row r="360" spans="1:63" ht="14.25" customHeight="1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1"/>
    </row>
    <row r="361" spans="1:63" ht="14.25" customHeight="1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1"/>
    </row>
    <row r="362" spans="1:63" ht="14.25" customHeight="1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1"/>
    </row>
    <row r="363" spans="1:63" ht="14.25" customHeight="1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1"/>
    </row>
    <row r="364" spans="1:63" ht="14.25" customHeight="1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1"/>
    </row>
    <row r="365" spans="1:63" ht="14.25" customHeight="1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1"/>
    </row>
    <row r="366" spans="1:63" ht="14.25" customHeight="1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1"/>
    </row>
    <row r="367" spans="1:63" ht="14.25" customHeight="1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1"/>
    </row>
    <row r="368" spans="1:63" ht="14.25" customHeight="1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1"/>
    </row>
    <row r="369" spans="1:63" ht="14.25" customHeight="1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1"/>
    </row>
    <row r="370" spans="1:63" ht="14.25" customHeight="1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1"/>
    </row>
    <row r="371" spans="1:63" ht="14.25" customHeight="1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1"/>
    </row>
    <row r="372" spans="1:63" ht="14.25" customHeight="1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1"/>
    </row>
    <row r="373" spans="1:63" ht="14.25" customHeight="1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1"/>
    </row>
    <row r="374" spans="1:63" ht="14.25" customHeight="1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1"/>
    </row>
    <row r="375" spans="1:63" ht="14.25" customHeight="1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1"/>
    </row>
    <row r="376" spans="1:63" ht="14.25" customHeight="1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1"/>
    </row>
    <row r="377" spans="1:63" ht="14.25" customHeight="1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1"/>
    </row>
    <row r="378" spans="1:63" ht="14.25" customHeight="1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1"/>
    </row>
    <row r="379" spans="1:63" ht="14.25" customHeight="1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1"/>
    </row>
    <row r="380" spans="1:63" ht="14.25" customHeight="1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1"/>
    </row>
    <row r="381" spans="1:63" ht="14.25" customHeight="1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1"/>
    </row>
    <row r="382" spans="1:63" ht="14.25" customHeight="1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1"/>
    </row>
    <row r="383" spans="1:63" ht="14.25" customHeight="1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1"/>
    </row>
    <row r="384" spans="1:63" ht="14.25" customHeight="1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1"/>
    </row>
    <row r="385" spans="1:63" ht="14.25" customHeight="1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1"/>
    </row>
    <row r="386" spans="1:63" ht="14.25" customHeight="1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1"/>
    </row>
    <row r="387" spans="1:63" ht="14.25" customHeight="1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1"/>
    </row>
    <row r="388" spans="1:63" ht="14.25" customHeight="1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1"/>
    </row>
    <row r="389" spans="1:63" ht="14.25" customHeight="1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1"/>
    </row>
    <row r="390" spans="1:63" ht="14.25" customHeight="1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1"/>
    </row>
    <row r="391" spans="1:63" ht="14.25" customHeight="1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1"/>
    </row>
    <row r="392" spans="1:63" ht="14.25" customHeight="1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1"/>
    </row>
    <row r="393" spans="1:63" ht="14.25" customHeight="1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1"/>
    </row>
    <row r="394" spans="1:63" ht="14.25" customHeight="1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1"/>
    </row>
    <row r="395" spans="1:63" ht="14.25" customHeight="1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1"/>
    </row>
    <row r="396" spans="1:63" ht="14.25" customHeight="1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1"/>
    </row>
    <row r="397" spans="1:63" ht="14.25" customHeight="1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1"/>
    </row>
    <row r="398" spans="1:63" ht="14.25" customHeight="1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1"/>
    </row>
    <row r="399" spans="1:63" ht="14.25" customHeight="1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1"/>
    </row>
    <row r="400" spans="1:63" ht="14.25" customHeight="1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1"/>
    </row>
    <row r="401" spans="1:63" ht="14.25" customHeight="1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1"/>
    </row>
    <row r="402" spans="1:63" ht="14.25" customHeight="1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1"/>
    </row>
    <row r="403" spans="1:63" ht="14.25" customHeight="1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1"/>
    </row>
    <row r="404" spans="1:63" ht="14.25" customHeight="1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1"/>
    </row>
    <row r="405" spans="1:63" ht="14.25" customHeight="1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1"/>
    </row>
    <row r="406" spans="1:63" ht="14.25" customHeight="1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1"/>
    </row>
    <row r="407" spans="1:63" ht="14.25" customHeight="1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1"/>
    </row>
    <row r="408" spans="1:63" ht="14.25" customHeight="1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1"/>
    </row>
    <row r="409" spans="1:63" ht="14.25" customHeight="1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1"/>
    </row>
    <row r="410" spans="1:63" ht="14.25" customHeight="1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1"/>
    </row>
    <row r="411" spans="1:63" ht="14.25" customHeight="1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1"/>
    </row>
    <row r="412" spans="1:63" ht="14.25" customHeight="1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1"/>
    </row>
    <row r="413" spans="1:63" ht="14.25" customHeight="1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1"/>
    </row>
    <row r="414" spans="1:63" ht="14.25" customHeight="1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1"/>
    </row>
    <row r="415" spans="1:63" ht="14.25" customHeight="1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1"/>
    </row>
    <row r="416" spans="1:63" ht="14.25" customHeight="1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1"/>
    </row>
    <row r="417" spans="1:63" ht="14.25" customHeight="1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1"/>
    </row>
    <row r="418" spans="1:63" ht="14.25" customHeight="1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1"/>
    </row>
    <row r="419" spans="1:63" ht="14.25" customHeight="1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1"/>
    </row>
    <row r="420" spans="1:63" ht="14.25" customHeight="1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1"/>
    </row>
    <row r="421" spans="1:63" ht="14.25" customHeight="1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1"/>
    </row>
    <row r="422" spans="1:63" ht="14.25" customHeight="1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1"/>
    </row>
    <row r="423" spans="1:63" ht="14.25" customHeight="1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1"/>
    </row>
    <row r="424" spans="1:63" ht="14.25" customHeight="1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1"/>
    </row>
    <row r="425" spans="1:63" ht="14.25" customHeight="1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1"/>
    </row>
    <row r="426" spans="1:63" ht="14.25" customHeight="1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1"/>
    </row>
    <row r="427" spans="1:63" ht="14.25" customHeight="1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1"/>
    </row>
    <row r="428" spans="1:63" ht="14.25" customHeight="1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1"/>
    </row>
    <row r="429" spans="1:63" ht="14.25" customHeight="1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1"/>
    </row>
    <row r="430" spans="1:63" ht="14.25" customHeight="1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1"/>
    </row>
    <row r="431" spans="1:63" ht="14.25" customHeight="1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1"/>
    </row>
    <row r="432" spans="1:63" ht="14.25" customHeight="1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1"/>
    </row>
    <row r="433" spans="1:63" ht="14.25" customHeight="1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1"/>
    </row>
    <row r="434" spans="1:63" ht="14.25" customHeight="1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1"/>
    </row>
    <row r="435" spans="1:63" ht="14.25" customHeight="1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1"/>
    </row>
    <row r="436" spans="1:63" ht="14.25" customHeight="1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1"/>
    </row>
    <row r="437" spans="1:63" ht="14.25" customHeight="1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1"/>
    </row>
    <row r="438" spans="1:63" ht="14.25" customHeight="1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1"/>
    </row>
    <row r="439" spans="1:63" ht="14.25" customHeight="1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1"/>
    </row>
    <row r="440" spans="1:63" ht="14.25" customHeight="1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1"/>
    </row>
    <row r="441" spans="1:63" ht="14.25" customHeight="1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1"/>
    </row>
    <row r="442" spans="1:63" ht="14.25" customHeight="1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1"/>
    </row>
    <row r="443" spans="1:63" ht="14.25" customHeight="1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1"/>
    </row>
    <row r="444" spans="1:63" ht="14.25" customHeight="1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1"/>
    </row>
    <row r="445" spans="1:63" ht="14.25" customHeight="1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1"/>
    </row>
    <row r="446" spans="1:63" ht="14.25" customHeight="1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1"/>
    </row>
    <row r="447" spans="1:63" ht="14.25" customHeight="1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1"/>
    </row>
    <row r="448" spans="1:63" ht="14.25" customHeight="1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1"/>
    </row>
    <row r="449" spans="1:63" ht="14.25" customHeight="1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1"/>
    </row>
    <row r="450" spans="1:63" ht="14.25" customHeight="1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1"/>
    </row>
    <row r="451" spans="1:63" ht="14.25" customHeight="1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1"/>
    </row>
    <row r="452" spans="1:63" ht="14.25" customHeight="1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1"/>
    </row>
    <row r="453" spans="1:63" ht="14.25" customHeight="1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1"/>
    </row>
    <row r="454" spans="1:63" ht="14.25" customHeight="1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1"/>
    </row>
    <row r="455" spans="1:63" ht="14.25" customHeight="1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1"/>
    </row>
    <row r="456" spans="1:63" ht="14.25" customHeight="1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1"/>
    </row>
    <row r="457" spans="1:63" ht="14.25" customHeight="1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1"/>
    </row>
    <row r="458" spans="1:63" ht="14.25" customHeight="1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1"/>
    </row>
    <row r="459" spans="1:63" ht="14.25" customHeight="1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1"/>
    </row>
    <row r="460" spans="1:63" ht="14.25" customHeight="1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1"/>
    </row>
    <row r="461" spans="1:63" ht="14.25" customHeight="1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1"/>
    </row>
    <row r="462" spans="1:63" ht="14.25" customHeight="1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1"/>
    </row>
    <row r="463" spans="1:63" ht="14.25" customHeight="1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1"/>
    </row>
    <row r="464" spans="1:63" ht="14.25" customHeight="1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1"/>
    </row>
    <row r="465" spans="1:63" ht="14.25" customHeight="1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1"/>
    </row>
    <row r="466" spans="1:63" ht="14.25" customHeight="1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1"/>
    </row>
    <row r="467" spans="1:63" ht="14.25" customHeight="1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1"/>
    </row>
    <row r="468" spans="1:63" ht="14.25" customHeight="1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1"/>
    </row>
    <row r="469" spans="1:63" ht="14.25" customHeight="1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1"/>
    </row>
    <row r="470" spans="1:63" ht="14.25" customHeight="1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1"/>
    </row>
    <row r="471" spans="1:63" ht="14.25" customHeight="1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1"/>
    </row>
    <row r="472" spans="1:63" ht="14.25" customHeight="1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1"/>
    </row>
    <row r="473" spans="1:63" ht="14.25" customHeight="1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1"/>
    </row>
    <row r="474" spans="1:63" ht="14.25" customHeight="1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1"/>
    </row>
    <row r="475" spans="1:63" ht="14.25" customHeight="1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1"/>
    </row>
    <row r="476" spans="1:63" ht="14.25" customHeight="1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1"/>
    </row>
    <row r="477" spans="1:63" ht="14.25" customHeight="1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1"/>
    </row>
    <row r="478" spans="1:63" ht="14.25" customHeight="1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1"/>
    </row>
    <row r="479" spans="1:63" ht="14.25" customHeight="1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1"/>
    </row>
    <row r="480" spans="1:63" ht="14.25" customHeight="1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1"/>
    </row>
    <row r="481" spans="1:63" ht="14.25" customHeight="1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1"/>
    </row>
    <row r="482" spans="1:63" ht="14.25" customHeight="1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1"/>
    </row>
    <row r="483" spans="1:63" ht="14.25" customHeight="1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1"/>
    </row>
    <row r="484" spans="1:63" ht="14.25" customHeight="1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1"/>
    </row>
    <row r="485" spans="1:63" ht="14.25" customHeight="1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1"/>
    </row>
    <row r="486" spans="1:63" ht="14.25" customHeight="1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1"/>
    </row>
    <row r="487" spans="1:63" ht="14.25" customHeight="1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1"/>
    </row>
    <row r="488" spans="1:63" ht="14.25" customHeight="1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1"/>
    </row>
    <row r="489" spans="1:63" ht="14.25" customHeight="1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1"/>
    </row>
    <row r="490" spans="1:63" ht="14.25" customHeight="1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1"/>
    </row>
    <row r="491" spans="1:63" ht="14.25" customHeight="1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1"/>
    </row>
    <row r="492" spans="1:63" ht="14.25" customHeight="1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1"/>
    </row>
    <row r="493" spans="1:63" ht="14.25" customHeight="1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1"/>
    </row>
    <row r="494" spans="1:63" ht="14.25" customHeight="1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1"/>
    </row>
    <row r="495" spans="1:63" ht="14.25" customHeight="1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1"/>
    </row>
    <row r="496" spans="1:63" ht="14.25" customHeight="1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1"/>
    </row>
    <row r="497" spans="1:63" ht="14.25" customHeight="1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1"/>
    </row>
    <row r="498" spans="1:63" ht="14.25" customHeight="1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1"/>
    </row>
    <row r="499" spans="1:63" ht="14.25" customHeight="1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1"/>
    </row>
    <row r="500" spans="1:63" ht="14.25" customHeight="1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1"/>
    </row>
    <row r="501" spans="1:63" ht="14.25" customHeight="1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1"/>
    </row>
    <row r="502" spans="1:63" ht="14.25" customHeight="1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1"/>
    </row>
    <row r="503" spans="1:63" ht="14.25" customHeight="1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1"/>
    </row>
    <row r="504" spans="1:63" ht="14.25" customHeight="1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1"/>
    </row>
    <row r="505" spans="1:63" ht="14.25" customHeight="1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1"/>
    </row>
    <row r="506" spans="1:63" ht="14.25" customHeight="1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1"/>
    </row>
    <row r="507" spans="1:63" ht="14.25" customHeight="1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1"/>
    </row>
    <row r="508" spans="1:63" ht="14.25" customHeight="1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1"/>
    </row>
    <row r="509" spans="1:63" ht="14.25" customHeight="1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1"/>
    </row>
    <row r="510" spans="1:63" ht="14.25" customHeight="1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1"/>
    </row>
    <row r="511" spans="1:63" ht="14.25" customHeight="1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1"/>
    </row>
    <row r="512" spans="1:63" ht="14.25" customHeight="1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1"/>
    </row>
    <row r="513" spans="1:63" ht="14.25" customHeight="1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1"/>
    </row>
    <row r="514" spans="1:63" ht="14.25" customHeight="1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1"/>
    </row>
    <row r="515" spans="1:63" ht="14.25" customHeight="1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1"/>
    </row>
    <row r="516" spans="1:63" ht="14.25" customHeight="1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1"/>
    </row>
    <row r="517" spans="1:63" ht="14.25" customHeight="1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1"/>
    </row>
    <row r="518" spans="1:63" ht="14.25" customHeight="1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1"/>
    </row>
    <row r="519" spans="1:63" ht="14.25" customHeight="1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1"/>
    </row>
    <row r="520" spans="1:63" ht="14.25" customHeight="1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1"/>
    </row>
    <row r="521" spans="1:63" ht="14.25" customHeight="1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1"/>
    </row>
    <row r="522" spans="1:63" ht="14.25" customHeight="1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1"/>
    </row>
    <row r="523" spans="1:63" ht="14.25" customHeight="1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1"/>
    </row>
    <row r="524" spans="1:63" ht="14.25" customHeight="1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1"/>
    </row>
    <row r="525" spans="1:63" ht="14.25" customHeight="1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1"/>
    </row>
    <row r="526" spans="1:63" ht="14.25" customHeight="1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1"/>
    </row>
    <row r="527" spans="1:63" ht="14.25" customHeight="1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1"/>
    </row>
    <row r="528" spans="1:63" ht="14.25" customHeight="1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1"/>
    </row>
    <row r="529" spans="1:63" ht="14.25" customHeight="1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1"/>
    </row>
    <row r="530" spans="1:63" ht="14.25" customHeight="1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1"/>
    </row>
    <row r="531" spans="1:63" ht="14.25" customHeight="1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1"/>
    </row>
    <row r="532" spans="1:63" ht="14.25" customHeight="1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1"/>
    </row>
    <row r="533" spans="1:63" ht="14.25" customHeight="1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1"/>
    </row>
    <row r="534" spans="1:63" ht="14.25" customHeight="1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1"/>
    </row>
    <row r="535" spans="1:63" ht="14.25" customHeight="1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1"/>
    </row>
    <row r="536" spans="1:63" ht="14.25" customHeight="1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1"/>
    </row>
    <row r="537" spans="1:63" ht="14.25" customHeight="1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1"/>
    </row>
    <row r="538" spans="1:63" ht="14.25" customHeight="1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1"/>
    </row>
    <row r="539" spans="1:63" ht="14.25" customHeight="1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1"/>
    </row>
    <row r="540" spans="1:63" ht="14.25" customHeight="1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1"/>
    </row>
    <row r="541" spans="1:63" ht="14.25" customHeight="1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1"/>
    </row>
    <row r="542" spans="1:63" ht="14.25" customHeight="1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1"/>
    </row>
    <row r="543" spans="1:63" ht="14.25" customHeight="1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1"/>
    </row>
    <row r="544" spans="1:63" ht="14.25" customHeight="1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1"/>
    </row>
    <row r="545" spans="1:63" ht="14.25" customHeight="1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1"/>
    </row>
    <row r="546" spans="1:63" ht="14.25" customHeight="1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1"/>
    </row>
    <row r="547" spans="1:63" ht="14.25" customHeight="1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1"/>
    </row>
    <row r="548" spans="1:63" ht="14.25" customHeight="1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1"/>
    </row>
    <row r="549" spans="1:63" ht="14.25" customHeight="1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1"/>
    </row>
    <row r="550" spans="1:63" ht="14.25" customHeight="1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1"/>
    </row>
    <row r="551" spans="1:63" ht="14.25" customHeight="1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1"/>
    </row>
    <row r="552" spans="1:63" ht="14.25" customHeight="1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1"/>
    </row>
    <row r="553" spans="1:63" ht="14.25" customHeight="1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1"/>
    </row>
    <row r="554" spans="1:63" ht="14.25" customHeight="1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1"/>
    </row>
    <row r="555" spans="1:63" ht="14.25" customHeight="1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1"/>
    </row>
    <row r="556" spans="1:63" ht="14.25" customHeight="1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1"/>
    </row>
    <row r="557" spans="1:63" ht="14.25" customHeight="1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1"/>
    </row>
    <row r="558" spans="1:63" ht="14.25" customHeight="1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1"/>
    </row>
    <row r="559" spans="1:63" ht="14.25" customHeight="1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1"/>
    </row>
    <row r="560" spans="1:63" ht="14.25" customHeight="1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1"/>
    </row>
    <row r="561" spans="1:63" ht="14.25" customHeight="1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1"/>
    </row>
    <row r="562" spans="1:63" ht="14.25" customHeight="1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1"/>
    </row>
    <row r="563" spans="1:63" ht="14.25" customHeight="1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1"/>
    </row>
    <row r="564" spans="1:63" ht="14.25" customHeight="1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1"/>
    </row>
    <row r="565" spans="1:63" ht="14.25" customHeight="1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1"/>
    </row>
    <row r="566" spans="1:63" ht="14.25" customHeight="1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1"/>
    </row>
    <row r="567" spans="1:63" ht="14.25" customHeight="1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1"/>
    </row>
    <row r="568" spans="1:63" ht="14.25" customHeight="1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1"/>
    </row>
    <row r="569" spans="1:63" ht="14.25" customHeight="1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1"/>
    </row>
    <row r="570" spans="1:63" ht="14.25" customHeight="1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1"/>
    </row>
    <row r="571" spans="1:63" ht="14.25" customHeight="1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1"/>
    </row>
    <row r="572" spans="1:63" ht="14.25" customHeight="1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1"/>
    </row>
    <row r="573" spans="1:63" ht="14.25" customHeight="1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1"/>
    </row>
    <row r="574" spans="1:63" ht="14.25" customHeight="1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1"/>
    </row>
    <row r="575" spans="1:63" ht="14.25" customHeight="1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1"/>
    </row>
    <row r="576" spans="1:63" ht="14.25" customHeight="1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1"/>
    </row>
    <row r="577" spans="1:63" ht="14.25" customHeight="1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1"/>
    </row>
    <row r="578" spans="1:63" ht="14.25" customHeight="1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1"/>
    </row>
    <row r="579" spans="1:63" ht="14.25" customHeight="1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1"/>
    </row>
    <row r="580" spans="1:63" ht="14.25" customHeight="1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1"/>
    </row>
    <row r="581" spans="1:63" ht="14.25" customHeight="1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1"/>
    </row>
    <row r="582" spans="1:63" ht="14.25" customHeight="1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1"/>
    </row>
    <row r="583" spans="1:63" ht="14.25" customHeight="1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1"/>
    </row>
    <row r="584" spans="1:63" ht="14.25" customHeight="1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1"/>
    </row>
    <row r="585" spans="1:63" ht="14.25" customHeight="1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1"/>
    </row>
    <row r="586" spans="1:63" ht="14.25" customHeight="1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1"/>
    </row>
    <row r="587" spans="1:63" ht="14.25" customHeight="1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1"/>
    </row>
    <row r="588" spans="1:63" ht="14.25" customHeight="1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1"/>
    </row>
    <row r="589" spans="1:63" ht="14.25" customHeight="1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1"/>
    </row>
    <row r="590" spans="1:63" ht="14.25" customHeight="1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1"/>
    </row>
    <row r="591" spans="1:63" ht="14.25" customHeight="1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1"/>
    </row>
    <row r="592" spans="1:63" ht="14.25" customHeight="1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1"/>
    </row>
    <row r="593" spans="1:63" ht="14.25" customHeight="1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1"/>
    </row>
    <row r="594" spans="1:63" ht="14.25" customHeight="1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1"/>
    </row>
    <row r="595" spans="1:63" ht="14.25" customHeight="1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1"/>
    </row>
    <row r="596" spans="1:63" ht="14.25" customHeight="1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1"/>
    </row>
    <row r="597" spans="1:63" ht="14.25" customHeight="1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1"/>
    </row>
    <row r="598" spans="1:63" ht="14.25" customHeight="1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1"/>
    </row>
    <row r="599" spans="1:63" ht="14.25" customHeight="1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1"/>
    </row>
    <row r="600" spans="1:63" ht="14.25" customHeight="1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1"/>
    </row>
    <row r="601" spans="1:63" ht="14.25" customHeight="1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1"/>
    </row>
    <row r="602" spans="1:63" ht="14.25" customHeight="1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1"/>
    </row>
    <row r="603" spans="1:63" ht="14.25" customHeight="1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1"/>
    </row>
    <row r="604" spans="1:63" ht="14.25" customHeight="1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1"/>
    </row>
    <row r="605" spans="1:63" ht="14.25" customHeight="1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1"/>
    </row>
    <row r="606" spans="1:63" ht="14.25" customHeight="1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1"/>
    </row>
    <row r="607" spans="1:63" ht="14.25" customHeight="1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1"/>
    </row>
    <row r="608" spans="1:63" ht="14.25" customHeight="1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1"/>
    </row>
    <row r="609" spans="1:63" ht="14.25" customHeight="1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1"/>
    </row>
    <row r="610" spans="1:63" ht="14.25" customHeight="1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1"/>
    </row>
    <row r="611" spans="1:63" ht="14.25" customHeight="1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1"/>
    </row>
    <row r="612" spans="1:63" ht="14.25" customHeight="1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1"/>
    </row>
    <row r="613" spans="1:63" ht="14.25" customHeight="1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1"/>
    </row>
    <row r="614" spans="1:63" ht="14.25" customHeight="1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1"/>
    </row>
    <row r="615" spans="1:63" ht="14.25" customHeight="1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1"/>
    </row>
    <row r="616" spans="1:63" ht="14.25" customHeight="1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1"/>
    </row>
    <row r="617" spans="1:63" ht="14.25" customHeight="1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1"/>
    </row>
    <row r="618" spans="1:63" ht="14.25" customHeight="1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1"/>
    </row>
    <row r="619" spans="1:63" ht="14.25" customHeight="1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1"/>
    </row>
    <row r="620" spans="1:63" ht="14.25" customHeight="1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1"/>
    </row>
    <row r="621" spans="1:63" ht="14.25" customHeight="1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1"/>
    </row>
    <row r="622" spans="1:63" ht="14.25" customHeight="1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1"/>
    </row>
    <row r="623" spans="1:63" ht="14.25" customHeight="1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1"/>
    </row>
    <row r="624" spans="1:63" ht="14.25" customHeight="1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1"/>
    </row>
    <row r="625" spans="1:63" ht="14.25" customHeight="1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1"/>
    </row>
    <row r="626" spans="1:63" ht="14.25" customHeight="1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1"/>
    </row>
    <row r="627" spans="1:63" ht="14.25" customHeight="1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1"/>
    </row>
    <row r="628" spans="1:63" ht="14.25" customHeight="1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1"/>
    </row>
    <row r="629" spans="1:63" ht="14.25" customHeight="1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1"/>
    </row>
    <row r="630" spans="1:63" ht="14.25" customHeight="1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1"/>
    </row>
    <row r="631" spans="1:63" ht="14.25" customHeight="1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1"/>
    </row>
    <row r="632" spans="1:63" ht="14.25" customHeight="1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1"/>
    </row>
    <row r="633" spans="1:63" ht="14.25" customHeight="1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1"/>
    </row>
    <row r="634" spans="1:63" ht="14.25" customHeight="1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1"/>
    </row>
    <row r="635" spans="1:63" ht="14.25" customHeight="1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1"/>
    </row>
    <row r="636" spans="1:63" ht="14.25" customHeight="1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1"/>
    </row>
    <row r="637" spans="1:63" ht="14.25" customHeight="1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1"/>
    </row>
    <row r="638" spans="1:63" ht="14.25" customHeight="1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1"/>
    </row>
    <row r="639" spans="1:63" ht="14.25" customHeight="1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1"/>
    </row>
    <row r="640" spans="1:63" ht="14.25" customHeight="1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1"/>
    </row>
    <row r="641" spans="1:63" ht="14.25" customHeight="1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1"/>
    </row>
    <row r="642" spans="1:63" ht="14.25" customHeight="1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1"/>
    </row>
    <row r="643" spans="1:63" ht="14.25" customHeight="1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1"/>
    </row>
    <row r="644" spans="1:63" ht="14.25" customHeight="1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1"/>
    </row>
    <row r="645" spans="1:63" ht="14.25" customHeight="1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1"/>
    </row>
    <row r="646" spans="1:63" ht="14.25" customHeight="1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1"/>
    </row>
    <row r="647" spans="1:63" ht="14.25" customHeight="1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1"/>
    </row>
    <row r="648" spans="1:63" ht="14.25" customHeight="1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1"/>
    </row>
    <row r="649" spans="1:63" ht="14.25" customHeight="1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1"/>
    </row>
    <row r="650" spans="1:63" ht="14.25" customHeight="1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1"/>
    </row>
    <row r="651" spans="1:63" ht="14.25" customHeight="1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1"/>
    </row>
    <row r="652" spans="1:63" ht="14.25" customHeight="1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1"/>
    </row>
    <row r="653" spans="1:63" ht="14.25" customHeight="1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1"/>
    </row>
    <row r="654" spans="1:63" ht="14.25" customHeight="1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1"/>
    </row>
    <row r="655" spans="1:63" ht="14.25" customHeight="1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1"/>
    </row>
    <row r="656" spans="1:63" ht="14.25" customHeight="1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1"/>
    </row>
    <row r="657" spans="1:63" ht="14.25" customHeight="1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1"/>
    </row>
    <row r="658" spans="1:63" ht="14.25" customHeight="1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1"/>
    </row>
    <row r="659" spans="1:63" ht="14.25" customHeight="1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1"/>
    </row>
    <row r="660" spans="1:63" ht="14.25" customHeight="1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1"/>
    </row>
    <row r="661" spans="1:63" ht="14.25" customHeight="1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1"/>
    </row>
    <row r="662" spans="1:63" ht="14.25" customHeight="1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1"/>
    </row>
    <row r="663" spans="1:63" ht="14.25" customHeight="1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1"/>
    </row>
    <row r="664" spans="1:63" ht="14.25" customHeight="1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1"/>
    </row>
    <row r="665" spans="1:63" ht="14.25" customHeight="1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1"/>
    </row>
    <row r="666" spans="1:63" ht="14.25" customHeight="1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1"/>
    </row>
    <row r="667" spans="1:63" ht="14.25" customHeight="1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1"/>
    </row>
    <row r="668" spans="1:63" ht="14.25" customHeight="1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1"/>
    </row>
    <row r="669" spans="1:63" ht="14.25" customHeight="1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1"/>
    </row>
    <row r="670" spans="1:63" ht="14.25" customHeight="1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1"/>
    </row>
    <row r="671" spans="1:63" ht="14.25" customHeight="1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1"/>
    </row>
    <row r="672" spans="1:63" ht="14.25" customHeight="1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1"/>
    </row>
    <row r="673" spans="1:63" ht="14.25" customHeight="1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1"/>
    </row>
    <row r="674" spans="1:63" ht="14.25" customHeight="1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1"/>
    </row>
    <row r="675" spans="1:63" ht="14.25" customHeight="1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1"/>
    </row>
    <row r="676" spans="1:63" ht="14.25" customHeight="1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1"/>
    </row>
    <row r="677" spans="1:63" ht="14.25" customHeight="1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1"/>
    </row>
    <row r="678" spans="1:63" ht="14.25" customHeight="1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1"/>
    </row>
    <row r="679" spans="1:63" ht="14.25" customHeight="1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1"/>
    </row>
    <row r="680" spans="1:63" ht="14.25" customHeight="1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1"/>
    </row>
    <row r="681" spans="1:63" ht="14.25" customHeight="1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1"/>
    </row>
    <row r="682" spans="1:63" ht="14.25" customHeight="1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1"/>
    </row>
    <row r="683" spans="1:63" ht="14.25" customHeight="1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1"/>
    </row>
    <row r="684" spans="1:63" ht="14.25" customHeight="1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1"/>
    </row>
    <row r="685" spans="1:63" ht="14.25" customHeight="1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1"/>
    </row>
    <row r="686" spans="1:63" ht="14.25" customHeight="1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1"/>
    </row>
    <row r="687" spans="1:63" ht="14.25" customHeight="1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1"/>
    </row>
    <row r="688" spans="1:63" ht="14.25" customHeight="1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1"/>
    </row>
    <row r="689" spans="1:63" ht="14.25" customHeight="1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1"/>
    </row>
    <row r="690" spans="1:63" ht="14.25" customHeight="1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1"/>
    </row>
    <row r="691" spans="1:63" ht="14.25" customHeight="1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1"/>
    </row>
    <row r="692" spans="1:63" ht="14.25" customHeight="1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1"/>
    </row>
    <row r="693" spans="1:63" ht="14.25" customHeight="1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1"/>
    </row>
    <row r="694" spans="1:63" ht="14.25" customHeight="1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1"/>
    </row>
    <row r="695" spans="1:63" ht="14.25" customHeight="1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1"/>
    </row>
    <row r="696" spans="1:63" ht="14.25" customHeight="1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1"/>
    </row>
    <row r="697" spans="1:63" ht="14.25" customHeight="1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1"/>
    </row>
    <row r="698" spans="1:63" ht="14.25" customHeight="1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1"/>
    </row>
    <row r="699" spans="1:63" ht="14.25" customHeight="1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1"/>
    </row>
    <row r="700" spans="1:63" ht="14.25" customHeight="1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1"/>
    </row>
    <row r="701" spans="1:63" ht="14.25" customHeight="1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1"/>
    </row>
    <row r="702" spans="1:63" ht="14.25" customHeight="1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1"/>
    </row>
    <row r="703" spans="1:63" ht="14.25" customHeight="1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1"/>
    </row>
    <row r="704" spans="1:63" ht="14.25" customHeight="1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1"/>
    </row>
    <row r="705" spans="1:63" ht="14.25" customHeight="1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1"/>
    </row>
    <row r="706" spans="1:63" ht="14.25" customHeight="1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1"/>
    </row>
    <row r="707" spans="1:63" ht="14.25" customHeight="1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1"/>
    </row>
    <row r="708" spans="1:63" ht="14.25" customHeight="1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1"/>
    </row>
    <row r="709" spans="1:63" ht="14.25" customHeight="1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1"/>
    </row>
    <row r="710" spans="1:63" ht="14.25" customHeight="1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1"/>
    </row>
    <row r="711" spans="1:63" ht="14.25" customHeight="1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1"/>
    </row>
    <row r="712" spans="1:63" ht="14.25" customHeight="1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1"/>
    </row>
    <row r="713" spans="1:63" ht="14.25" customHeight="1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1"/>
    </row>
    <row r="714" spans="1:63" ht="14.25" customHeight="1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1"/>
    </row>
    <row r="715" spans="1:63" ht="14.25" customHeight="1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1"/>
    </row>
    <row r="716" spans="1:63" ht="14.25" customHeight="1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1"/>
    </row>
    <row r="717" spans="1:63" ht="14.25" customHeight="1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1"/>
    </row>
    <row r="718" spans="1:63" ht="14.25" customHeight="1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1"/>
    </row>
    <row r="719" spans="1:63" ht="14.25" customHeight="1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1"/>
    </row>
    <row r="720" spans="1:63" ht="14.25" customHeight="1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1"/>
    </row>
    <row r="721" spans="1:63" ht="14.25" customHeight="1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1"/>
    </row>
    <row r="722" spans="1:63" ht="14.25" customHeight="1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1"/>
    </row>
    <row r="723" spans="1:63" ht="14.25" customHeight="1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1"/>
    </row>
    <row r="724" spans="1:63" ht="14.25" customHeight="1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1"/>
    </row>
    <row r="725" spans="1:63" ht="14.25" customHeight="1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1"/>
    </row>
    <row r="726" spans="1:63" ht="14.25" customHeight="1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1"/>
    </row>
    <row r="727" spans="1:63" ht="14.25" customHeight="1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1"/>
    </row>
    <row r="728" spans="1:63" ht="14.25" customHeight="1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1"/>
    </row>
    <row r="729" spans="1:63" ht="14.25" customHeight="1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1"/>
    </row>
    <row r="730" spans="1:63" ht="14.25" customHeight="1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1"/>
    </row>
    <row r="731" spans="1:63" ht="14.25" customHeight="1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1"/>
    </row>
    <row r="732" spans="1:63" ht="14.25" customHeight="1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1"/>
    </row>
    <row r="733" spans="1:63" ht="14.25" customHeight="1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1"/>
    </row>
    <row r="734" spans="1:63" ht="14.25" customHeight="1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1"/>
    </row>
    <row r="735" spans="1:63" ht="14.25" customHeight="1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1"/>
    </row>
    <row r="736" spans="1:63" ht="14.25" customHeight="1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1"/>
    </row>
    <row r="737" spans="1:63" ht="14.25" customHeight="1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1"/>
    </row>
    <row r="738" spans="1:63" ht="14.25" customHeight="1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1"/>
    </row>
    <row r="739" spans="1:63" ht="14.25" customHeight="1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1"/>
    </row>
    <row r="740" spans="1:63" ht="14.25" customHeight="1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1"/>
    </row>
    <row r="741" spans="1:63" ht="14.25" customHeight="1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1"/>
    </row>
    <row r="742" spans="1:63" ht="14.25" customHeight="1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1"/>
    </row>
    <row r="743" spans="1:63" ht="14.25" customHeight="1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1"/>
    </row>
    <row r="744" spans="1:63" ht="14.25" customHeight="1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1"/>
    </row>
    <row r="745" spans="1:63" ht="14.25" customHeight="1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1"/>
    </row>
    <row r="746" spans="1:63" ht="14.25" customHeight="1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1"/>
    </row>
    <row r="747" spans="1:63" ht="14.25" customHeight="1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1"/>
    </row>
    <row r="748" spans="1:63" ht="14.25" customHeight="1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1"/>
    </row>
    <row r="749" spans="1:63" ht="14.25" customHeight="1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1"/>
    </row>
    <row r="750" spans="1:63" ht="14.25" customHeight="1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1"/>
    </row>
    <row r="751" spans="1:63" ht="14.25" customHeight="1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1"/>
    </row>
    <row r="752" spans="1:63" ht="14.25" customHeight="1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1"/>
    </row>
    <row r="753" spans="1:63" ht="14.25" customHeight="1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1"/>
    </row>
    <row r="754" spans="1:63" ht="14.25" customHeight="1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1"/>
    </row>
    <row r="755" spans="1:63" ht="14.25" customHeight="1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1"/>
    </row>
    <row r="756" spans="1:63" ht="14.25" customHeight="1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1"/>
    </row>
    <row r="757" spans="1:63" ht="14.25" customHeight="1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1"/>
    </row>
    <row r="758" spans="1:63" ht="14.25" customHeight="1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1"/>
    </row>
    <row r="759" spans="1:63" ht="14.25" customHeight="1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1"/>
    </row>
    <row r="760" spans="1:63" ht="14.25" customHeight="1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1"/>
    </row>
    <row r="761" spans="1:63" ht="14.25" customHeight="1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1"/>
    </row>
    <row r="762" spans="1:63" ht="14.25" customHeight="1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1"/>
    </row>
    <row r="763" spans="1:63" ht="14.25" customHeight="1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1"/>
    </row>
    <row r="764" spans="1:63" ht="14.25" customHeight="1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1"/>
    </row>
    <row r="765" spans="1:63" ht="14.25" customHeight="1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1"/>
    </row>
    <row r="766" spans="1:63" ht="14.25" customHeight="1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1"/>
    </row>
    <row r="767" spans="1:63" ht="14.25" customHeight="1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1"/>
    </row>
    <row r="768" spans="1:63" ht="14.25" customHeight="1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1"/>
    </row>
    <row r="769" spans="1:63" ht="14.25" customHeight="1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1"/>
    </row>
    <row r="770" spans="1:63" ht="14.25" customHeight="1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1"/>
    </row>
    <row r="771" spans="1:63" ht="14.25" customHeight="1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1"/>
    </row>
    <row r="772" spans="1:63" ht="14.25" customHeight="1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1"/>
    </row>
    <row r="773" spans="1:63" ht="14.25" customHeight="1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1"/>
    </row>
    <row r="774" spans="1:63" ht="14.25" customHeight="1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1"/>
    </row>
    <row r="775" spans="1:63" ht="14.25" customHeight="1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1"/>
    </row>
    <row r="776" spans="1:63" ht="14.25" customHeight="1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1"/>
    </row>
    <row r="777" spans="1:63" ht="14.25" customHeight="1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1"/>
    </row>
    <row r="778" spans="1:63" ht="14.25" customHeight="1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1"/>
    </row>
    <row r="779" spans="1:63" ht="14.25" customHeight="1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1"/>
    </row>
    <row r="780" spans="1:63" ht="14.25" customHeight="1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1"/>
    </row>
    <row r="781" spans="1:63" ht="14.25" customHeight="1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1"/>
    </row>
    <row r="782" spans="1:63" ht="14.25" customHeight="1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1"/>
    </row>
    <row r="783" spans="1:63" ht="14.25" customHeight="1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1"/>
    </row>
    <row r="784" spans="1:63" ht="14.25" customHeight="1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1"/>
    </row>
    <row r="785" spans="1:63" ht="14.25" customHeight="1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1"/>
    </row>
    <row r="786" spans="1:63" ht="14.25" customHeight="1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1"/>
    </row>
    <row r="787" spans="1:63" ht="14.25" customHeight="1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1"/>
    </row>
    <row r="788" spans="1:63" ht="14.25" customHeight="1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1"/>
    </row>
    <row r="789" spans="1:63" ht="14.25" customHeight="1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1"/>
    </row>
    <row r="790" spans="1:63" ht="14.25" customHeight="1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1"/>
    </row>
    <row r="791" spans="1:63" ht="14.25" customHeight="1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1"/>
    </row>
    <row r="792" spans="1:63" ht="14.25" customHeight="1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1"/>
    </row>
    <row r="793" spans="1:63" ht="14.25" customHeight="1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1"/>
    </row>
    <row r="794" spans="1:63" ht="14.25" customHeight="1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1"/>
    </row>
    <row r="795" spans="1:63" ht="14.25" customHeight="1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1"/>
    </row>
    <row r="796" spans="1:63" ht="14.25" customHeight="1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1"/>
    </row>
    <row r="797" spans="1:63" ht="14.25" customHeight="1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1"/>
    </row>
    <row r="798" spans="1:63" ht="14.25" customHeight="1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1"/>
    </row>
    <row r="799" spans="1:63" ht="14.25" customHeight="1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1"/>
    </row>
    <row r="800" spans="1:63" ht="14.25" customHeight="1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1"/>
    </row>
    <row r="801" spans="1:63" ht="14.25" customHeight="1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1"/>
    </row>
    <row r="802" spans="1:63" ht="14.25" customHeight="1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1"/>
    </row>
    <row r="803" spans="1:63" ht="14.25" customHeight="1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1"/>
    </row>
    <row r="804" spans="1:63" ht="14.25" customHeight="1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1"/>
    </row>
    <row r="805" spans="1:63" ht="14.25" customHeight="1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1"/>
    </row>
    <row r="806" spans="1:63" ht="14.25" customHeight="1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1"/>
    </row>
    <row r="807" spans="1:63" ht="14.25" customHeight="1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1"/>
    </row>
    <row r="808" spans="1:63" ht="14.25" customHeight="1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1"/>
    </row>
    <row r="809" spans="1:63" ht="14.25" customHeight="1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1"/>
    </row>
    <row r="810" spans="1:63" ht="14.25" customHeight="1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1"/>
    </row>
    <row r="811" spans="1:63" ht="14.25" customHeight="1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1"/>
    </row>
    <row r="812" spans="1:63" ht="14.25" customHeight="1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1"/>
    </row>
    <row r="813" spans="1:63" ht="14.25" customHeight="1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1"/>
    </row>
    <row r="814" spans="1:63" ht="14.25" customHeight="1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1"/>
    </row>
    <row r="815" spans="1:63" ht="14.25" customHeight="1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1"/>
    </row>
    <row r="816" spans="1:63" ht="14.25" customHeight="1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1"/>
    </row>
    <row r="817" spans="1:63" ht="14.25" customHeight="1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1"/>
    </row>
    <row r="818" spans="1:63" ht="14.25" customHeight="1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1"/>
    </row>
    <row r="819" spans="1:63" ht="14.25" customHeight="1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1"/>
    </row>
    <row r="820" spans="1:63" ht="14.25" customHeight="1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1"/>
    </row>
    <row r="821" spans="1:63" ht="14.25" customHeight="1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1"/>
    </row>
    <row r="822" spans="1:63" ht="14.25" customHeight="1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1"/>
    </row>
    <row r="823" spans="1:63" ht="14.25" customHeight="1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1"/>
    </row>
    <row r="824" spans="1:63" ht="14.25" customHeight="1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1"/>
    </row>
    <row r="825" spans="1:63" ht="14.25" customHeight="1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1"/>
    </row>
    <row r="826" spans="1:63" ht="14.25" customHeight="1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1"/>
    </row>
    <row r="827" spans="1:63" ht="14.25" customHeight="1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1"/>
    </row>
    <row r="828" spans="1:63" ht="14.25" customHeight="1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1"/>
    </row>
    <row r="829" spans="1:63" ht="14.25" customHeight="1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1"/>
    </row>
    <row r="830" spans="1:63" ht="14.25" customHeight="1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1"/>
    </row>
    <row r="831" spans="1:63" ht="14.25" customHeight="1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1"/>
    </row>
    <row r="832" spans="1:63" ht="14.25" customHeight="1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1"/>
    </row>
    <row r="833" spans="1:63" ht="14.25" customHeight="1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1"/>
    </row>
    <row r="834" spans="1:63" ht="14.25" customHeight="1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1"/>
    </row>
    <row r="835" spans="1:63" ht="14.25" customHeight="1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1"/>
    </row>
    <row r="836" spans="1:63" ht="14.25" customHeight="1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1"/>
    </row>
    <row r="837" spans="1:63" ht="14.25" customHeight="1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1"/>
    </row>
    <row r="838" spans="1:63" ht="14.25" customHeight="1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1"/>
    </row>
    <row r="839" spans="1:63" ht="14.25" customHeight="1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1"/>
    </row>
    <row r="840" spans="1:63" ht="14.25" customHeight="1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1"/>
    </row>
    <row r="841" spans="1:63" ht="14.25" customHeight="1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1"/>
    </row>
    <row r="842" spans="1:63" ht="14.25" customHeight="1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1"/>
    </row>
    <row r="843" spans="1:63" ht="14.25" customHeight="1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1"/>
    </row>
    <row r="844" spans="1:63" ht="14.25" customHeight="1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1"/>
    </row>
    <row r="845" spans="1:63" ht="14.25" customHeight="1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1"/>
    </row>
    <row r="846" spans="1:63" ht="14.25" customHeight="1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1"/>
    </row>
    <row r="847" spans="1:63" ht="14.25" customHeight="1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1"/>
    </row>
    <row r="848" spans="1:63" ht="14.25" customHeight="1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1"/>
    </row>
    <row r="849" spans="1:63" ht="14.25" customHeight="1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1"/>
    </row>
    <row r="850" spans="1:63" ht="14.25" customHeight="1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1"/>
    </row>
    <row r="851" spans="1:63" ht="14.25" customHeight="1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1"/>
    </row>
    <row r="852" spans="1:63" ht="14.25" customHeight="1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1"/>
    </row>
    <row r="853" spans="1:63" ht="14.25" customHeight="1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1"/>
    </row>
    <row r="854" spans="1:63" ht="14.25" customHeight="1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1"/>
    </row>
    <row r="855" spans="1:63" ht="14.25" customHeight="1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1"/>
    </row>
    <row r="856" spans="1:63" ht="14.25" customHeight="1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1"/>
    </row>
    <row r="857" spans="1:63" ht="14.25" customHeight="1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1"/>
    </row>
    <row r="858" spans="1:63" ht="14.25" customHeight="1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1"/>
    </row>
    <row r="859" spans="1:63" ht="14.25" customHeight="1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1"/>
    </row>
    <row r="860" spans="1:63" ht="14.25" customHeight="1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1"/>
    </row>
    <row r="861" spans="1:63" ht="14.25" customHeight="1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1"/>
    </row>
    <row r="862" spans="1:63" ht="14.25" customHeight="1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1"/>
    </row>
    <row r="863" spans="1:63" ht="14.25" customHeight="1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1"/>
    </row>
    <row r="864" spans="1:63" ht="14.25" customHeight="1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1"/>
    </row>
    <row r="865" spans="1:63" ht="14.25" customHeight="1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1"/>
    </row>
    <row r="866" spans="1:63" ht="14.25" customHeight="1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1"/>
    </row>
    <row r="867" spans="1:63" ht="14.25" customHeight="1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1"/>
    </row>
    <row r="868" spans="1:63" ht="14.25" customHeight="1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1"/>
    </row>
    <row r="869" spans="1:63" ht="14.25" customHeight="1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1"/>
    </row>
    <row r="870" spans="1:63" ht="14.25" customHeight="1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1"/>
    </row>
    <row r="871" spans="1:63" ht="14.25" customHeight="1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1"/>
    </row>
    <row r="872" spans="1:63" ht="14.25" customHeight="1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1"/>
    </row>
    <row r="873" spans="1:63" ht="14.25" customHeight="1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1"/>
    </row>
    <row r="874" spans="1:63" ht="14.25" customHeight="1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1"/>
    </row>
    <row r="875" spans="1:63" ht="14.25" customHeight="1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1"/>
    </row>
    <row r="876" spans="1:63" ht="14.25" customHeight="1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1"/>
    </row>
    <row r="877" spans="1:63" ht="14.25" customHeight="1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1"/>
    </row>
    <row r="878" spans="1:63" ht="14.25" customHeight="1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1"/>
    </row>
    <row r="879" spans="1:63" ht="14.25" customHeight="1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1"/>
    </row>
    <row r="880" spans="1:63" ht="14.25" customHeight="1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1"/>
    </row>
    <row r="881" spans="1:63" ht="14.25" customHeight="1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1"/>
    </row>
    <row r="882" spans="1:63" ht="14.25" customHeight="1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1"/>
    </row>
    <row r="883" spans="1:63" ht="14.25" customHeight="1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1"/>
    </row>
    <row r="884" spans="1:63" ht="14.25" customHeight="1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1"/>
    </row>
    <row r="885" spans="1:63" ht="14.25" customHeight="1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1"/>
    </row>
    <row r="886" spans="1:63" ht="14.25" customHeight="1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1"/>
    </row>
    <row r="887" spans="1:63" ht="14.25" customHeight="1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1"/>
    </row>
    <row r="888" spans="1:63" ht="14.25" customHeight="1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1"/>
    </row>
    <row r="889" spans="1:63" ht="14.25" customHeight="1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1"/>
    </row>
    <row r="890" spans="1:63" ht="14.25" customHeight="1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1"/>
    </row>
    <row r="891" spans="1:63" ht="14.25" customHeight="1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1"/>
    </row>
    <row r="892" spans="1:63" ht="14.25" customHeight="1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1"/>
    </row>
    <row r="893" spans="1:63" ht="14.25" customHeight="1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1"/>
    </row>
    <row r="894" spans="1:63" ht="14.25" customHeight="1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1"/>
    </row>
    <row r="895" spans="1:63" ht="14.25" customHeight="1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1"/>
    </row>
    <row r="896" spans="1:63" ht="14.25" customHeight="1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1"/>
    </row>
    <row r="897" spans="1:63" ht="14.25" customHeight="1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1"/>
    </row>
    <row r="898" spans="1:63" ht="14.25" customHeight="1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1"/>
    </row>
    <row r="899" spans="1:63" ht="14.25" customHeight="1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1"/>
    </row>
    <row r="900" spans="1:63" ht="14.25" customHeight="1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1"/>
    </row>
    <row r="901" spans="1:63" ht="14.25" customHeight="1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1"/>
    </row>
    <row r="902" spans="1:63" ht="14.25" customHeight="1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1"/>
    </row>
    <row r="903" spans="1:63" ht="14.25" customHeight="1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1"/>
    </row>
    <row r="904" spans="1:63" ht="14.25" customHeight="1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1"/>
    </row>
    <row r="905" spans="1:63" ht="14.25" customHeight="1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1"/>
    </row>
    <row r="906" spans="1:63" ht="14.25" customHeight="1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1"/>
    </row>
    <row r="907" spans="1:63" ht="14.25" customHeight="1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1"/>
    </row>
    <row r="908" spans="1:63" ht="14.25" customHeight="1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1"/>
    </row>
    <row r="909" spans="1:63" ht="14.25" customHeight="1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1"/>
    </row>
    <row r="910" spans="1:63" ht="14.25" customHeight="1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1"/>
    </row>
    <row r="911" spans="1:63" ht="14.25" customHeight="1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1"/>
    </row>
    <row r="912" spans="1:63" ht="14.25" customHeight="1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1"/>
    </row>
    <row r="913" spans="1:63" ht="14.25" customHeight="1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1"/>
    </row>
    <row r="914" spans="1:63" ht="14.25" customHeight="1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1"/>
    </row>
    <row r="915" spans="1:63" ht="14.25" customHeight="1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1"/>
    </row>
    <row r="916" spans="1:63" ht="14.25" customHeight="1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1"/>
    </row>
    <row r="917" spans="1:63" ht="14.25" customHeight="1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1"/>
    </row>
    <row r="918" spans="1:63" ht="14.25" customHeight="1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1"/>
    </row>
    <row r="919" spans="1:63" ht="14.25" customHeight="1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1"/>
    </row>
    <row r="920" spans="1:63" ht="14.25" customHeight="1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1"/>
    </row>
    <row r="921" spans="1:63" ht="14.25" customHeight="1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1"/>
    </row>
    <row r="922" spans="1:63" ht="14.25" customHeight="1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1"/>
    </row>
    <row r="923" spans="1:63" ht="14.25" customHeight="1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1"/>
    </row>
    <row r="924" spans="1:63" ht="14.25" customHeight="1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1"/>
    </row>
    <row r="925" spans="1:63" ht="14.25" customHeight="1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1"/>
    </row>
    <row r="926" spans="1:63" ht="14.25" customHeight="1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1"/>
    </row>
    <row r="927" spans="1:63" ht="14.25" customHeight="1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1"/>
    </row>
    <row r="928" spans="1:63" ht="14.25" customHeight="1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1"/>
    </row>
    <row r="929" spans="1:63" ht="14.25" customHeight="1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1"/>
    </row>
    <row r="930" spans="1:63" ht="14.25" customHeight="1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1"/>
    </row>
    <row r="931" spans="1:63" ht="14.25" customHeight="1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1"/>
    </row>
    <row r="932" spans="1:63" ht="14.25" customHeight="1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1"/>
    </row>
    <row r="933" spans="1:63" ht="14.25" customHeight="1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1"/>
    </row>
    <row r="934" spans="1:63" ht="14.25" customHeight="1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1"/>
    </row>
    <row r="935" spans="1:63" ht="14.25" customHeight="1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1"/>
    </row>
    <row r="936" spans="1:63" ht="14.25" customHeight="1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1"/>
    </row>
    <row r="937" spans="1:63" ht="14.25" customHeight="1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1"/>
    </row>
    <row r="938" spans="1:63" ht="14.25" customHeight="1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1"/>
    </row>
    <row r="939" spans="1:63" ht="14.25" customHeight="1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1"/>
    </row>
    <row r="940" spans="1:63" ht="14.25" customHeight="1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1"/>
    </row>
    <row r="941" spans="1:63" ht="14.25" customHeight="1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1"/>
    </row>
    <row r="942" spans="1:63" ht="14.25" customHeight="1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1"/>
    </row>
    <row r="943" spans="1:63" ht="14.25" customHeight="1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1"/>
    </row>
    <row r="944" spans="1:63" ht="14.25" customHeight="1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1"/>
    </row>
    <row r="945" spans="1:63" ht="14.25" customHeight="1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1"/>
    </row>
    <row r="946" spans="1:63" ht="14.25" customHeight="1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1"/>
    </row>
    <row r="947" spans="1:63" ht="14.25" customHeight="1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1"/>
    </row>
    <row r="948" spans="1:63" ht="14.25" customHeight="1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1"/>
    </row>
    <row r="949" spans="1:63" ht="14.25" customHeight="1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1"/>
    </row>
    <row r="950" spans="1:63" ht="14.25" customHeight="1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1"/>
    </row>
    <row r="951" spans="1:63" ht="14.25" customHeight="1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1"/>
    </row>
    <row r="952" spans="1:63" ht="14.25" customHeight="1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1"/>
    </row>
    <row r="953" spans="1:63" ht="14.25" customHeight="1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1"/>
    </row>
    <row r="954" spans="1:63" ht="14.25" customHeight="1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1"/>
    </row>
    <row r="955" spans="1:63" ht="14.25" customHeight="1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1"/>
    </row>
    <row r="956" spans="1:63" ht="14.25" customHeight="1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1"/>
    </row>
    <row r="957" spans="1:63" ht="14.25" customHeight="1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1"/>
    </row>
    <row r="958" spans="1:63" ht="14.25" customHeight="1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1"/>
    </row>
    <row r="959" spans="1:63" ht="14.25" customHeight="1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1"/>
    </row>
    <row r="960" spans="1:63" ht="14.25" customHeight="1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1"/>
    </row>
  </sheetData>
  <mergeCells count="26">
    <mergeCell ref="BL11:BM12"/>
    <mergeCell ref="AT11:AX12"/>
    <mergeCell ref="AZ11:BD12"/>
    <mergeCell ref="I1:O1"/>
    <mergeCell ref="AA1:AI1"/>
    <mergeCell ref="A11:A15"/>
    <mergeCell ref="B11:B15"/>
    <mergeCell ref="I11:R11"/>
    <mergeCell ref="S11:AK11"/>
    <mergeCell ref="AK12:AK14"/>
    <mergeCell ref="BF11:BJ12"/>
    <mergeCell ref="AT61:BB61"/>
    <mergeCell ref="AT62:BB62"/>
    <mergeCell ref="AT63:BB63"/>
    <mergeCell ref="I12:K12"/>
    <mergeCell ref="L12:N12"/>
    <mergeCell ref="O12:Q12"/>
    <mergeCell ref="R12:R14"/>
    <mergeCell ref="S12:U12"/>
    <mergeCell ref="V12:X12"/>
    <mergeCell ref="Y12:AA12"/>
    <mergeCell ref="AB12:AD12"/>
    <mergeCell ref="AE12:AG12"/>
    <mergeCell ref="AH12:AJ12"/>
    <mergeCell ref="AL11:AL14"/>
    <mergeCell ref="AN11:AR12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IEE_FALL_2022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Asus user</cp:lastModifiedBy>
  <dcterms:created xsi:type="dcterms:W3CDTF">2022-05-29T15:06:08Z</dcterms:created>
  <dcterms:modified xsi:type="dcterms:W3CDTF">2024-04-25T04:25:10Z</dcterms:modified>
</cp:coreProperties>
</file>