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excel_import\FILES\Batch 37\MML - Spring 2022\"/>
    </mc:Choice>
  </mc:AlternateContent>
  <xr:revisionPtr revIDLastSave="0" documentId="13_ncr:1_{E9802297-A1F8-435E-8930-8FD8A13DE14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ML_C_SPRING2022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6" roundtripDataChecksum="wsBBvMWnKbchTtylvbUCmoXUZc5TNyolmn+tzvBk8Ns="/>
    </ext>
  </extLst>
</workbook>
</file>

<file path=xl/calcChain.xml><?xml version="1.0" encoding="utf-8"?>
<calcChain xmlns="http://schemas.openxmlformats.org/spreadsheetml/2006/main">
  <c r="C6" i="2" l="1"/>
  <c r="B6" i="2"/>
  <c r="C5" i="2"/>
  <c r="B5" i="2"/>
  <c r="C4" i="2"/>
  <c r="B4" i="2"/>
  <c r="C3" i="2"/>
  <c r="B3" i="2"/>
  <c r="C2" i="2"/>
  <c r="B2" i="2"/>
  <c r="AF68" i="1"/>
  <c r="AF69" i="1" s="1"/>
  <c r="AF67" i="1"/>
  <c r="Y64" i="1"/>
  <c r="X64" i="1"/>
  <c r="W64" i="1"/>
  <c r="U64" i="1"/>
  <c r="P64" i="1"/>
  <c r="M64" i="1"/>
  <c r="Y63" i="1"/>
  <c r="X63" i="1"/>
  <c r="W63" i="1"/>
  <c r="U63" i="1"/>
  <c r="P63" i="1"/>
  <c r="M63" i="1"/>
  <c r="Y62" i="1"/>
  <c r="X62" i="1"/>
  <c r="W62" i="1"/>
  <c r="P62" i="1"/>
  <c r="U62" i="1" s="1"/>
  <c r="M62" i="1"/>
  <c r="AD61" i="1"/>
  <c r="AJ61" i="1" s="1"/>
  <c r="AP61" i="1" s="1"/>
  <c r="Y61" i="1"/>
  <c r="X61" i="1"/>
  <c r="W61" i="1"/>
  <c r="P61" i="1"/>
  <c r="U61" i="1" s="1"/>
  <c r="M61" i="1"/>
  <c r="AJ60" i="1"/>
  <c r="AD60" i="1"/>
  <c r="Y60" i="1"/>
  <c r="X60" i="1"/>
  <c r="W60" i="1"/>
  <c r="P60" i="1"/>
  <c r="U60" i="1" s="1"/>
  <c r="M60" i="1"/>
  <c r="Y59" i="1"/>
  <c r="X59" i="1"/>
  <c r="W59" i="1"/>
  <c r="U59" i="1"/>
  <c r="P59" i="1"/>
  <c r="M59" i="1"/>
  <c r="AD58" i="1"/>
  <c r="AJ58" i="1" s="1"/>
  <c r="Y58" i="1"/>
  <c r="X58" i="1"/>
  <c r="W58" i="1"/>
  <c r="P58" i="1"/>
  <c r="U58" i="1" s="1"/>
  <c r="M58" i="1"/>
  <c r="AD57" i="1"/>
  <c r="AJ57" i="1" s="1"/>
  <c r="Y57" i="1"/>
  <c r="X57" i="1"/>
  <c r="W57" i="1"/>
  <c r="U57" i="1"/>
  <c r="P57" i="1"/>
  <c r="M57" i="1"/>
  <c r="AD56" i="1"/>
  <c r="AJ56" i="1" s="1"/>
  <c r="Y56" i="1"/>
  <c r="X56" i="1"/>
  <c r="W56" i="1"/>
  <c r="U56" i="1"/>
  <c r="P56" i="1"/>
  <c r="M56" i="1"/>
  <c r="Y55" i="1"/>
  <c r="X55" i="1"/>
  <c r="W55" i="1"/>
  <c r="U55" i="1"/>
  <c r="P55" i="1"/>
  <c r="M55" i="1"/>
  <c r="Y54" i="1"/>
  <c r="X54" i="1"/>
  <c r="W54" i="1"/>
  <c r="P54" i="1"/>
  <c r="U54" i="1" s="1"/>
  <c r="M54" i="1"/>
  <c r="AD53" i="1"/>
  <c r="AJ53" i="1" s="1"/>
  <c r="Y53" i="1"/>
  <c r="X53" i="1"/>
  <c r="W53" i="1"/>
  <c r="U53" i="1"/>
  <c r="P53" i="1"/>
  <c r="M53" i="1"/>
  <c r="AD52" i="1"/>
  <c r="AJ52" i="1" s="1"/>
  <c r="Y52" i="1"/>
  <c r="X52" i="1"/>
  <c r="W52" i="1"/>
  <c r="P52" i="1"/>
  <c r="U52" i="1" s="1"/>
  <c r="M52" i="1"/>
  <c r="Y51" i="1"/>
  <c r="X51" i="1"/>
  <c r="W51" i="1"/>
  <c r="P51" i="1"/>
  <c r="U51" i="1" s="1"/>
  <c r="M51" i="1"/>
  <c r="AD50" i="1"/>
  <c r="AJ50" i="1" s="1"/>
  <c r="Y50" i="1"/>
  <c r="X50" i="1"/>
  <c r="W50" i="1"/>
  <c r="P50" i="1"/>
  <c r="U50" i="1" s="1"/>
  <c r="M50" i="1"/>
  <c r="AD49" i="1"/>
  <c r="AJ49" i="1" s="1"/>
  <c r="Y49" i="1"/>
  <c r="X49" i="1"/>
  <c r="W49" i="1"/>
  <c r="U49" i="1"/>
  <c r="P49" i="1"/>
  <c r="M49" i="1"/>
  <c r="AJ48" i="1"/>
  <c r="AD48" i="1"/>
  <c r="Y48" i="1"/>
  <c r="X48" i="1"/>
  <c r="W48" i="1"/>
  <c r="U48" i="1"/>
  <c r="P48" i="1"/>
  <c r="M48" i="1"/>
  <c r="Y47" i="1"/>
  <c r="X47" i="1"/>
  <c r="W47" i="1"/>
  <c r="U47" i="1"/>
  <c r="P47" i="1"/>
  <c r="M47" i="1"/>
  <c r="Y46" i="1"/>
  <c r="X46" i="1"/>
  <c r="W46" i="1"/>
  <c r="P46" i="1"/>
  <c r="U46" i="1" s="1"/>
  <c r="M46" i="1"/>
  <c r="AD45" i="1"/>
  <c r="AJ45" i="1" s="1"/>
  <c r="Y45" i="1"/>
  <c r="X45" i="1"/>
  <c r="W45" i="1"/>
  <c r="P45" i="1"/>
  <c r="U45" i="1" s="1"/>
  <c r="M45" i="1"/>
  <c r="AD44" i="1"/>
  <c r="AJ44" i="1" s="1"/>
  <c r="Y44" i="1"/>
  <c r="X44" i="1"/>
  <c r="W44" i="1"/>
  <c r="U44" i="1"/>
  <c r="P44" i="1"/>
  <c r="M44" i="1"/>
  <c r="Y43" i="1"/>
  <c r="X43" i="1"/>
  <c r="W43" i="1"/>
  <c r="U43" i="1"/>
  <c r="P43" i="1"/>
  <c r="M43" i="1"/>
  <c r="AD42" i="1"/>
  <c r="AJ42" i="1" s="1"/>
  <c r="Y42" i="1"/>
  <c r="X42" i="1"/>
  <c r="W42" i="1"/>
  <c r="P42" i="1"/>
  <c r="U42" i="1" s="1"/>
  <c r="M42" i="1"/>
  <c r="AJ41" i="1"/>
  <c r="AP41" i="1" s="1"/>
  <c r="AD41" i="1"/>
  <c r="Y41" i="1"/>
  <c r="X41" i="1"/>
  <c r="W41" i="1"/>
  <c r="U41" i="1"/>
  <c r="P41" i="1"/>
  <c r="M41" i="1"/>
  <c r="AD40" i="1"/>
  <c r="AJ40" i="1" s="1"/>
  <c r="Y40" i="1"/>
  <c r="X40" i="1"/>
  <c r="W40" i="1"/>
  <c r="U40" i="1"/>
  <c r="P40" i="1"/>
  <c r="M40" i="1"/>
  <c r="Y39" i="1"/>
  <c r="X39" i="1"/>
  <c r="W39" i="1"/>
  <c r="U39" i="1"/>
  <c r="P39" i="1"/>
  <c r="M39" i="1"/>
  <c r="Y38" i="1"/>
  <c r="X38" i="1"/>
  <c r="W38" i="1"/>
  <c r="P38" i="1"/>
  <c r="U38" i="1" s="1"/>
  <c r="M38" i="1"/>
  <c r="AD37" i="1"/>
  <c r="AJ37" i="1" s="1"/>
  <c r="AP37" i="1" s="1"/>
  <c r="Y37" i="1"/>
  <c r="X37" i="1"/>
  <c r="W37" i="1"/>
  <c r="P37" i="1"/>
  <c r="U37" i="1" s="1"/>
  <c r="M37" i="1"/>
  <c r="AJ36" i="1"/>
  <c r="AD36" i="1"/>
  <c r="Y36" i="1"/>
  <c r="X36" i="1"/>
  <c r="W36" i="1"/>
  <c r="P36" i="1"/>
  <c r="U36" i="1" s="1"/>
  <c r="M36" i="1"/>
  <c r="Y35" i="1"/>
  <c r="X35" i="1"/>
  <c r="W35" i="1"/>
  <c r="U35" i="1"/>
  <c r="P35" i="1"/>
  <c r="M35" i="1"/>
  <c r="AD34" i="1"/>
  <c r="AJ34" i="1" s="1"/>
  <c r="Y34" i="1"/>
  <c r="X34" i="1"/>
  <c r="W34" i="1"/>
  <c r="P34" i="1"/>
  <c r="U34" i="1" s="1"/>
  <c r="M34" i="1"/>
  <c r="AJ33" i="1"/>
  <c r="AP33" i="1" s="1"/>
  <c r="AD33" i="1"/>
  <c r="Y33" i="1"/>
  <c r="X33" i="1"/>
  <c r="W33" i="1"/>
  <c r="U33" i="1"/>
  <c r="P33" i="1"/>
  <c r="M33" i="1"/>
  <c r="AD32" i="1"/>
  <c r="AJ32" i="1" s="1"/>
  <c r="AC32" i="1"/>
  <c r="AI32" i="1" s="1"/>
  <c r="AU32" i="1" s="1"/>
  <c r="Y32" i="1"/>
  <c r="X32" i="1"/>
  <c r="W32" i="1"/>
  <c r="U32" i="1"/>
  <c r="P32" i="1"/>
  <c r="M32" i="1"/>
  <c r="AC31" i="1"/>
  <c r="AI31" i="1" s="1"/>
  <c r="Y31" i="1"/>
  <c r="X31" i="1"/>
  <c r="W31" i="1"/>
  <c r="P31" i="1"/>
  <c r="U31" i="1" s="1"/>
  <c r="M31" i="1"/>
  <c r="Y30" i="1"/>
  <c r="X30" i="1"/>
  <c r="W30" i="1"/>
  <c r="P30" i="1"/>
  <c r="U30" i="1" s="1"/>
  <c r="M30" i="1"/>
  <c r="AP29" i="1"/>
  <c r="AD29" i="1"/>
  <c r="AJ29" i="1" s="1"/>
  <c r="Y29" i="1"/>
  <c r="X29" i="1"/>
  <c r="W29" i="1"/>
  <c r="P29" i="1"/>
  <c r="U29" i="1" s="1"/>
  <c r="M29" i="1"/>
  <c r="AJ28" i="1"/>
  <c r="AP28" i="1" s="1"/>
  <c r="AD28" i="1"/>
  <c r="Y28" i="1"/>
  <c r="X28" i="1"/>
  <c r="W28" i="1"/>
  <c r="P28" i="1"/>
  <c r="U28" i="1" s="1"/>
  <c r="M28" i="1"/>
  <c r="AC27" i="1"/>
  <c r="AI27" i="1" s="1"/>
  <c r="Y27" i="1"/>
  <c r="X27" i="1"/>
  <c r="W27" i="1"/>
  <c r="P27" i="1"/>
  <c r="U27" i="1" s="1"/>
  <c r="M27" i="1"/>
  <c r="AD26" i="1"/>
  <c r="AJ26" i="1" s="1"/>
  <c r="Y26" i="1"/>
  <c r="X26" i="1"/>
  <c r="W26" i="1"/>
  <c r="P26" i="1"/>
  <c r="U26" i="1" s="1"/>
  <c r="M26" i="1"/>
  <c r="AJ25" i="1"/>
  <c r="AP25" i="1" s="1"/>
  <c r="AD25" i="1"/>
  <c r="Y25" i="1"/>
  <c r="X25" i="1"/>
  <c r="W25" i="1"/>
  <c r="U25" i="1"/>
  <c r="P25" i="1"/>
  <c r="M25" i="1"/>
  <c r="AJ24" i="1"/>
  <c r="AD24" i="1"/>
  <c r="Y24" i="1"/>
  <c r="X24" i="1"/>
  <c r="W24" i="1"/>
  <c r="U24" i="1"/>
  <c r="P24" i="1"/>
  <c r="M24" i="1"/>
  <c r="Y23" i="1"/>
  <c r="X23" i="1"/>
  <c r="W23" i="1"/>
  <c r="U23" i="1"/>
  <c r="P23" i="1"/>
  <c r="M23" i="1"/>
  <c r="Y22" i="1"/>
  <c r="X22" i="1"/>
  <c r="W22" i="1"/>
  <c r="P22" i="1"/>
  <c r="U22" i="1" s="1"/>
  <c r="M22" i="1"/>
  <c r="AP21" i="1"/>
  <c r="AD21" i="1"/>
  <c r="AJ21" i="1" s="1"/>
  <c r="Y21" i="1"/>
  <c r="X21" i="1"/>
  <c r="W21" i="1"/>
  <c r="P21" i="1"/>
  <c r="U21" i="1" s="1"/>
  <c r="M21" i="1"/>
  <c r="AP20" i="1"/>
  <c r="AJ20" i="1"/>
  <c r="AD20" i="1"/>
  <c r="Y20" i="1"/>
  <c r="X20" i="1"/>
  <c r="W20" i="1"/>
  <c r="U20" i="1"/>
  <c r="P20" i="1"/>
  <c r="M20" i="1"/>
  <c r="Y19" i="1"/>
  <c r="X19" i="1"/>
  <c r="W19" i="1"/>
  <c r="P19" i="1"/>
  <c r="U19" i="1" s="1"/>
  <c r="M19" i="1"/>
  <c r="AP18" i="1"/>
  <c r="AE18" i="1"/>
  <c r="AK18" i="1" s="1"/>
  <c r="AQ18" i="1" s="1"/>
  <c r="AD18" i="1"/>
  <c r="AJ18" i="1" s="1"/>
  <c r="Y18" i="1"/>
  <c r="X18" i="1"/>
  <c r="W18" i="1"/>
  <c r="P18" i="1"/>
  <c r="U18" i="1" s="1"/>
  <c r="M18" i="1"/>
  <c r="AJ17" i="1"/>
  <c r="AP17" i="1" s="1"/>
  <c r="AE17" i="1"/>
  <c r="AK17" i="1" s="1"/>
  <c r="AD17" i="1"/>
  <c r="Y17" i="1"/>
  <c r="X17" i="1"/>
  <c r="W17" i="1"/>
  <c r="P17" i="1"/>
  <c r="U17" i="1" s="1"/>
  <c r="M17" i="1"/>
  <c r="AV16" i="1"/>
  <c r="AU16" i="1"/>
  <c r="AE16" i="1"/>
  <c r="AD16" i="1"/>
  <c r="AC16" i="1"/>
  <c r="Y16" i="1"/>
  <c r="X16" i="1"/>
  <c r="W16" i="1"/>
  <c r="U16" i="1"/>
  <c r="M16" i="1"/>
  <c r="O6" i="1"/>
  <c r="O5" i="1"/>
  <c r="AE25" i="1" s="1"/>
  <c r="AK25" i="1" s="1"/>
  <c r="B5" i="1"/>
  <c r="O4" i="1"/>
  <c r="AD59" i="1" s="1"/>
  <c r="AJ59" i="1" s="1"/>
  <c r="O3" i="1"/>
  <c r="AC53" i="1" s="1"/>
  <c r="AI53" i="1" s="1"/>
  <c r="AP49" i="1" l="1"/>
  <c r="AP59" i="1"/>
  <c r="AU53" i="1"/>
  <c r="AO53" i="1"/>
  <c r="AV36" i="1"/>
  <c r="AP56" i="1"/>
  <c r="AV17" i="1"/>
  <c r="AQ17" i="1"/>
  <c r="AP44" i="1"/>
  <c r="AV40" i="1"/>
  <c r="AP40" i="1"/>
  <c r="AP57" i="1"/>
  <c r="AP32" i="1"/>
  <c r="AP52" i="1"/>
  <c r="AV52" i="1"/>
  <c r="AV48" i="1"/>
  <c r="AU27" i="1"/>
  <c r="AO27" i="1"/>
  <c r="AU31" i="1"/>
  <c r="AO31" i="1"/>
  <c r="AQ25" i="1"/>
  <c r="AV25" i="1"/>
  <c r="P6" i="1"/>
  <c r="P5" i="1"/>
  <c r="AE26" i="1"/>
  <c r="AK26" i="1" s="1"/>
  <c r="AQ26" i="1" s="1"/>
  <c r="AP58" i="1"/>
  <c r="AC60" i="1"/>
  <c r="AI60" i="1" s="1"/>
  <c r="AC20" i="1"/>
  <c r="AI20" i="1" s="1"/>
  <c r="AC21" i="1"/>
  <c r="AI21" i="1" s="1"/>
  <c r="AP24" i="1"/>
  <c r="AO32" i="1"/>
  <c r="AE34" i="1"/>
  <c r="AK34" i="1" s="1"/>
  <c r="AQ34" i="1" s="1"/>
  <c r="AE38" i="1"/>
  <c r="AK38" i="1" s="1"/>
  <c r="AQ38" i="1" s="1"/>
  <c r="AE47" i="1"/>
  <c r="AK47" i="1" s="1"/>
  <c r="AQ47" i="1" s="1"/>
  <c r="AE62" i="1"/>
  <c r="AK62" i="1" s="1"/>
  <c r="AQ62" i="1" s="1"/>
  <c r="AE39" i="1"/>
  <c r="AK39" i="1" s="1"/>
  <c r="AQ39" i="1" s="1"/>
  <c r="AC62" i="1"/>
  <c r="AI62" i="1" s="1"/>
  <c r="AC54" i="1"/>
  <c r="AI54" i="1" s="1"/>
  <c r="AC46" i="1"/>
  <c r="AI46" i="1" s="1"/>
  <c r="AC38" i="1"/>
  <c r="AI38" i="1" s="1"/>
  <c r="AC30" i="1"/>
  <c r="AI30" i="1" s="1"/>
  <c r="AC22" i="1"/>
  <c r="AI22" i="1" s="1"/>
  <c r="AC59" i="1"/>
  <c r="AI59" i="1" s="1"/>
  <c r="AC64" i="1"/>
  <c r="AI64" i="1" s="1"/>
  <c r="AC58" i="1"/>
  <c r="AI58" i="1" s="1"/>
  <c r="AC50" i="1"/>
  <c r="AI50" i="1" s="1"/>
  <c r="AC42" i="1"/>
  <c r="AI42" i="1" s="1"/>
  <c r="AC34" i="1"/>
  <c r="AI34" i="1" s="1"/>
  <c r="AC26" i="1"/>
  <c r="AI26" i="1" s="1"/>
  <c r="AC57" i="1"/>
  <c r="AI57" i="1" s="1"/>
  <c r="AC49" i="1"/>
  <c r="AI49" i="1" s="1"/>
  <c r="AC41" i="1"/>
  <c r="AI41" i="1" s="1"/>
  <c r="AC33" i="1"/>
  <c r="AI33" i="1" s="1"/>
  <c r="AC25" i="1"/>
  <c r="AI25" i="1" s="1"/>
  <c r="AC17" i="1"/>
  <c r="O9" i="1"/>
  <c r="AC18" i="1"/>
  <c r="AI18" i="1" s="1"/>
  <c r="AC19" i="1"/>
  <c r="AI19" i="1" s="1"/>
  <c r="AE21" i="1"/>
  <c r="AK21" i="1" s="1"/>
  <c r="AQ21" i="1" s="1"/>
  <c r="AC24" i="1"/>
  <c r="AI24" i="1" s="1"/>
  <c r="AE64" i="1"/>
  <c r="AK64" i="1" s="1"/>
  <c r="AQ64" i="1" s="1"/>
  <c r="AE56" i="1"/>
  <c r="AK56" i="1" s="1"/>
  <c r="AQ56" i="1" s="1"/>
  <c r="AE48" i="1"/>
  <c r="AK48" i="1" s="1"/>
  <c r="AQ48" i="1" s="1"/>
  <c r="AE40" i="1"/>
  <c r="AK40" i="1" s="1"/>
  <c r="AQ40" i="1" s="1"/>
  <c r="AE32" i="1"/>
  <c r="AK32" i="1" s="1"/>
  <c r="AQ32" i="1" s="1"/>
  <c r="AE24" i="1"/>
  <c r="AK24" i="1" s="1"/>
  <c r="AQ24" i="1" s="1"/>
  <c r="AE61" i="1"/>
  <c r="AK61" i="1" s="1"/>
  <c r="AQ61" i="1" s="1"/>
  <c r="AE60" i="1"/>
  <c r="AK60" i="1" s="1"/>
  <c r="AQ60" i="1" s="1"/>
  <c r="AE52" i="1"/>
  <c r="AK52" i="1" s="1"/>
  <c r="AQ52" i="1" s="1"/>
  <c r="AE44" i="1"/>
  <c r="AK44" i="1" s="1"/>
  <c r="AQ44" i="1" s="1"/>
  <c r="AE36" i="1"/>
  <c r="AK36" i="1" s="1"/>
  <c r="AQ36" i="1" s="1"/>
  <c r="AE28" i="1"/>
  <c r="AK28" i="1" s="1"/>
  <c r="AE20" i="1"/>
  <c r="AK20" i="1" s="1"/>
  <c r="AE59" i="1"/>
  <c r="AK59" i="1" s="1"/>
  <c r="AQ59" i="1" s="1"/>
  <c r="AE51" i="1"/>
  <c r="AK51" i="1" s="1"/>
  <c r="AQ51" i="1" s="1"/>
  <c r="AE43" i="1"/>
  <c r="AK43" i="1" s="1"/>
  <c r="AQ43" i="1" s="1"/>
  <c r="AE35" i="1"/>
  <c r="AK35" i="1" s="1"/>
  <c r="AQ35" i="1" s="1"/>
  <c r="AE27" i="1"/>
  <c r="AK27" i="1" s="1"/>
  <c r="AQ27" i="1" s="1"/>
  <c r="AE19" i="1"/>
  <c r="AK19" i="1" s="1"/>
  <c r="AQ19" i="1" s="1"/>
  <c r="AE30" i="1"/>
  <c r="AK30" i="1" s="1"/>
  <c r="AQ30" i="1" s="1"/>
  <c r="AC23" i="1"/>
  <c r="AI23" i="1" s="1"/>
  <c r="AC28" i="1"/>
  <c r="AI28" i="1" s="1"/>
  <c r="AC29" i="1"/>
  <c r="AI29" i="1" s="1"/>
  <c r="AV33" i="1"/>
  <c r="AP36" i="1"/>
  <c r="AV42" i="1"/>
  <c r="AP42" i="1"/>
  <c r="AC51" i="1"/>
  <c r="AI51" i="1" s="1"/>
  <c r="P3" i="1"/>
  <c r="AV18" i="1"/>
  <c r="AE23" i="1"/>
  <c r="AK23" i="1" s="1"/>
  <c r="AQ23" i="1" s="1"/>
  <c r="AE42" i="1"/>
  <c r="AK42" i="1" s="1"/>
  <c r="AQ42" i="1" s="1"/>
  <c r="AP45" i="1"/>
  <c r="AE46" i="1"/>
  <c r="AK46" i="1" s="1"/>
  <c r="AQ46" i="1" s="1"/>
  <c r="AE53" i="1"/>
  <c r="AK53" i="1" s="1"/>
  <c r="AQ53" i="1" s="1"/>
  <c r="AC55" i="1"/>
  <c r="AI55" i="1" s="1"/>
  <c r="AC56" i="1"/>
  <c r="AI56" i="1" s="1"/>
  <c r="AE57" i="1"/>
  <c r="AK57" i="1" s="1"/>
  <c r="AQ57" i="1" s="1"/>
  <c r="AE29" i="1"/>
  <c r="AK29" i="1" s="1"/>
  <c r="AQ29" i="1" s="1"/>
  <c r="AE33" i="1"/>
  <c r="AK33" i="1" s="1"/>
  <c r="AQ33" i="1" s="1"/>
  <c r="AC36" i="1"/>
  <c r="AI36" i="1" s="1"/>
  <c r="AC37" i="1"/>
  <c r="AI37" i="1" s="1"/>
  <c r="AP50" i="1"/>
  <c r="AE55" i="1"/>
  <c r="AK55" i="1" s="1"/>
  <c r="AQ55" i="1" s="1"/>
  <c r="AP60" i="1"/>
  <c r="AE22" i="1"/>
  <c r="AK22" i="1" s="1"/>
  <c r="AQ22" i="1" s="1"/>
  <c r="AE31" i="1"/>
  <c r="AK31" i="1" s="1"/>
  <c r="AQ31" i="1" s="1"/>
  <c r="AV37" i="1"/>
  <c r="AE50" i="1"/>
  <c r="AK50" i="1" s="1"/>
  <c r="AQ50" i="1" s="1"/>
  <c r="AC63" i="1"/>
  <c r="AI63" i="1" s="1"/>
  <c r="AV26" i="1"/>
  <c r="AP26" i="1"/>
  <c r="AC35" i="1"/>
  <c r="AI35" i="1" s="1"/>
  <c r="AE37" i="1"/>
  <c r="AK37" i="1" s="1"/>
  <c r="AQ37" i="1" s="1"/>
  <c r="AC39" i="1"/>
  <c r="AI39" i="1" s="1"/>
  <c r="AC40" i="1"/>
  <c r="AI40" i="1" s="1"/>
  <c r="AE41" i="1"/>
  <c r="AK41" i="1" s="1"/>
  <c r="AQ41" i="1" s="1"/>
  <c r="AC44" i="1"/>
  <c r="AI44" i="1" s="1"/>
  <c r="AC45" i="1"/>
  <c r="AI45" i="1" s="1"/>
  <c r="AP48" i="1"/>
  <c r="AP53" i="1"/>
  <c r="AE54" i="1"/>
  <c r="AK54" i="1" s="1"/>
  <c r="AQ54" i="1" s="1"/>
  <c r="AC61" i="1"/>
  <c r="AI61" i="1" s="1"/>
  <c r="AE63" i="1"/>
  <c r="AK63" i="1" s="1"/>
  <c r="AQ63" i="1" s="1"/>
  <c r="AV61" i="1"/>
  <c r="AV34" i="1"/>
  <c r="AP34" i="1"/>
  <c r="AC43" i="1"/>
  <c r="AI43" i="1" s="1"/>
  <c r="AE45" i="1"/>
  <c r="AK45" i="1" s="1"/>
  <c r="AQ45" i="1" s="1"/>
  <c r="AC47" i="1"/>
  <c r="AI47" i="1" s="1"/>
  <c r="AC48" i="1"/>
  <c r="AI48" i="1" s="1"/>
  <c r="AE49" i="1"/>
  <c r="AK49" i="1" s="1"/>
  <c r="AQ49" i="1" s="1"/>
  <c r="AC52" i="1"/>
  <c r="AI52" i="1" s="1"/>
  <c r="AE58" i="1"/>
  <c r="AK58" i="1" s="1"/>
  <c r="AQ58" i="1" s="1"/>
  <c r="P4" i="1"/>
  <c r="AD22" i="1"/>
  <c r="AJ22" i="1" s="1"/>
  <c r="AD30" i="1"/>
  <c r="AJ30" i="1" s="1"/>
  <c r="AD38" i="1"/>
  <c r="AJ38" i="1" s="1"/>
  <c r="AD46" i="1"/>
  <c r="AJ46" i="1" s="1"/>
  <c r="AD54" i="1"/>
  <c r="AJ54" i="1" s="1"/>
  <c r="AD62" i="1"/>
  <c r="AJ62" i="1" s="1"/>
  <c r="F5" i="2"/>
  <c r="G5" i="2"/>
  <c r="AD23" i="1"/>
  <c r="AJ23" i="1" s="1"/>
  <c r="AD31" i="1"/>
  <c r="AJ31" i="1" s="1"/>
  <c r="AD39" i="1"/>
  <c r="AJ39" i="1" s="1"/>
  <c r="AD47" i="1"/>
  <c r="AJ47" i="1" s="1"/>
  <c r="AD55" i="1"/>
  <c r="AJ55" i="1" s="1"/>
  <c r="AD63" i="1"/>
  <c r="AJ63" i="1" s="1"/>
  <c r="F6" i="2"/>
  <c r="G4" i="2"/>
  <c r="AD64" i="1"/>
  <c r="AJ64" i="1" s="1"/>
  <c r="AD19" i="1"/>
  <c r="AJ19" i="1" s="1"/>
  <c r="G6" i="2" s="1"/>
  <c r="AD27" i="1"/>
  <c r="AJ27" i="1" s="1"/>
  <c r="AD35" i="1"/>
  <c r="AJ35" i="1" s="1"/>
  <c r="AD43" i="1"/>
  <c r="AJ43" i="1" s="1"/>
  <c r="AD51" i="1"/>
  <c r="AJ51" i="1" s="1"/>
  <c r="AP46" i="1" l="1"/>
  <c r="AV46" i="1"/>
  <c r="AV41" i="1"/>
  <c r="AO62" i="1"/>
  <c r="AU62" i="1"/>
  <c r="AU37" i="1"/>
  <c r="AO37" i="1"/>
  <c r="AP30" i="1"/>
  <c r="AV30" i="1"/>
  <c r="AO23" i="1"/>
  <c r="AU23" i="1"/>
  <c r="AO20" i="1"/>
  <c r="AU20" i="1"/>
  <c r="AV23" i="1"/>
  <c r="AP23" i="1"/>
  <c r="AP22" i="1"/>
  <c r="AV22" i="1"/>
  <c r="AU51" i="1"/>
  <c r="AO51" i="1"/>
  <c r="AV28" i="1"/>
  <c r="AQ28" i="1"/>
  <c r="AO19" i="1"/>
  <c r="AU19" i="1"/>
  <c r="AO57" i="1"/>
  <c r="AU57" i="1"/>
  <c r="AU22" i="1"/>
  <c r="AO22" i="1"/>
  <c r="AO60" i="1"/>
  <c r="AU60" i="1"/>
  <c r="AV44" i="1"/>
  <c r="AV59" i="1"/>
  <c r="AP47" i="1"/>
  <c r="AV47" i="1"/>
  <c r="AU29" i="1"/>
  <c r="AO29" i="1"/>
  <c r="AE67" i="1"/>
  <c r="AP64" i="1"/>
  <c r="AV64" i="1"/>
  <c r="AO64" i="1"/>
  <c r="AU64" i="1"/>
  <c r="AU47" i="1"/>
  <c r="AO47" i="1"/>
  <c r="AV51" i="1"/>
  <c r="AP51" i="1"/>
  <c r="AU35" i="1"/>
  <c r="AO35" i="1"/>
  <c r="AV29" i="1"/>
  <c r="AU18" i="1"/>
  <c r="AO18" i="1"/>
  <c r="AU26" i="1"/>
  <c r="AO26" i="1"/>
  <c r="AU30" i="1"/>
  <c r="AO30" i="1"/>
  <c r="AV32" i="1"/>
  <c r="AP38" i="1"/>
  <c r="AV38" i="1"/>
  <c r="AU21" i="1"/>
  <c r="AO21" i="1"/>
  <c r="AV24" i="1"/>
  <c r="AU61" i="1"/>
  <c r="AO61" i="1"/>
  <c r="AO59" i="1"/>
  <c r="AU59" i="1"/>
  <c r="AU43" i="1"/>
  <c r="AO43" i="1"/>
  <c r="AO34" i="1"/>
  <c r="AU34" i="1"/>
  <c r="AO38" i="1"/>
  <c r="AU38" i="1"/>
  <c r="AV58" i="1"/>
  <c r="AV57" i="1"/>
  <c r="AV49" i="1"/>
  <c r="AD68" i="1"/>
  <c r="AO33" i="1"/>
  <c r="AU33" i="1"/>
  <c r="AU48" i="1"/>
  <c r="AO48" i="1"/>
  <c r="AO28" i="1"/>
  <c r="AU28" i="1"/>
  <c r="AO41" i="1"/>
  <c r="AU41" i="1"/>
  <c r="AU39" i="1"/>
  <c r="AO39" i="1"/>
  <c r="AV20" i="1"/>
  <c r="AQ20" i="1"/>
  <c r="AO49" i="1"/>
  <c r="AU49" i="1"/>
  <c r="AP43" i="1"/>
  <c r="AV43" i="1"/>
  <c r="G7" i="2"/>
  <c r="AV35" i="1"/>
  <c r="AP35" i="1"/>
  <c r="AV63" i="1"/>
  <c r="AP63" i="1"/>
  <c r="AP62" i="1"/>
  <c r="AV62" i="1"/>
  <c r="AU45" i="1"/>
  <c r="AO45" i="1"/>
  <c r="AU56" i="1"/>
  <c r="AO56" i="1"/>
  <c r="AC68" i="1"/>
  <c r="AC67" i="1"/>
  <c r="AI17" i="1"/>
  <c r="AO42" i="1"/>
  <c r="AU42" i="1"/>
  <c r="AU46" i="1"/>
  <c r="AO46" i="1"/>
  <c r="AV45" i="1"/>
  <c r="AP19" i="1"/>
  <c r="AV19" i="1"/>
  <c r="AU58" i="1"/>
  <c r="AO58" i="1"/>
  <c r="AP39" i="1"/>
  <c r="AV39" i="1"/>
  <c r="AU40" i="1"/>
  <c r="AO40" i="1"/>
  <c r="P9" i="1"/>
  <c r="AU24" i="1"/>
  <c r="AO24" i="1"/>
  <c r="AV31" i="1"/>
  <c r="AP31" i="1"/>
  <c r="AO36" i="1"/>
  <c r="AU36" i="1"/>
  <c r="AV53" i="1"/>
  <c r="AV27" i="1"/>
  <c r="AP27" i="1"/>
  <c r="AV55" i="1"/>
  <c r="AP55" i="1"/>
  <c r="AP54" i="1"/>
  <c r="AV54" i="1"/>
  <c r="AO52" i="1"/>
  <c r="AU52" i="1"/>
  <c r="F7" i="2"/>
  <c r="AO44" i="1"/>
  <c r="AU44" i="1"/>
  <c r="AU63" i="1"/>
  <c r="AO63" i="1"/>
  <c r="AV50" i="1"/>
  <c r="AO55" i="1"/>
  <c r="AU55" i="1"/>
  <c r="AD67" i="1"/>
  <c r="AE68" i="1"/>
  <c r="AE69" i="1" s="1"/>
  <c r="AO25" i="1"/>
  <c r="AU25" i="1"/>
  <c r="AO50" i="1"/>
  <c r="AU50" i="1"/>
  <c r="AU54" i="1"/>
  <c r="AO54" i="1"/>
  <c r="AV21" i="1"/>
  <c r="AV56" i="1"/>
  <c r="AV60" i="1"/>
  <c r="AO17" i="1" l="1"/>
  <c r="AU17" i="1"/>
  <c r="F4" i="2"/>
  <c r="AC69" i="1"/>
  <c r="AD69" i="1"/>
</calcChain>
</file>

<file path=xl/sharedStrings.xml><?xml version="1.0" encoding="utf-8"?>
<sst xmlns="http://schemas.openxmlformats.org/spreadsheetml/2006/main" count="223" uniqueCount="160">
  <si>
    <t>Course Code</t>
  </si>
  <si>
    <t>EEE 372</t>
  </si>
  <si>
    <t xml:space="preserve">        CO-Question Matrix</t>
  </si>
  <si>
    <t>Mapping of Course Outcomes to Program Outcomes</t>
  </si>
  <si>
    <t>Course Title</t>
  </si>
  <si>
    <t>Microprocessor and Microcontroller</t>
  </si>
  <si>
    <t>Perf</t>
  </si>
  <si>
    <t>Proj</t>
  </si>
  <si>
    <t>Presentation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</si>
  <si>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</si>
  <si>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</si>
  <si>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</si>
  <si>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</si>
  <si>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</si>
  <si>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</si>
  <si>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</si>
  <si>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</si>
  <si>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</si>
  <si>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</si>
  <si>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</si>
  <si>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</si>
  <si>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</si>
  <si>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</si>
  <si>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</si>
  <si>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</si>
  <si>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</t>
  </si>
  <si>
    <t>CO1</t>
  </si>
  <si>
    <t>√</t>
  </si>
  <si>
    <t>Session</t>
  </si>
  <si>
    <t>Spring 2022</t>
  </si>
  <si>
    <t>CO2</t>
  </si>
  <si>
    <t>No of students</t>
  </si>
  <si>
    <t>CO3</t>
  </si>
  <si>
    <t>CO4</t>
  </si>
  <si>
    <t>CO5</t>
  </si>
  <si>
    <t>CO6</t>
  </si>
  <si>
    <t>Roll</t>
  </si>
  <si>
    <t>Students' Name</t>
  </si>
  <si>
    <t>Class Performance</t>
  </si>
  <si>
    <t>Sub-
 Total</t>
  </si>
  <si>
    <t>Project</t>
  </si>
  <si>
    <t>Sub-
Total</t>
  </si>
  <si>
    <t>Presen
tation</t>
  </si>
  <si>
    <t>CO Attainment</t>
  </si>
  <si>
    <t>PO Attainment</t>
  </si>
  <si>
    <t>Use of MASM</t>
  </si>
  <si>
    <t>LED blinking</t>
  </si>
  <si>
    <t>LED looping Circuit</t>
  </si>
  <si>
    <t>analoh and digital i/p</t>
  </si>
  <si>
    <t>LM 35 interfacing</t>
  </si>
  <si>
    <t>sensor interface</t>
  </si>
  <si>
    <t>motor  interface</t>
  </si>
  <si>
    <t>lcd  interface</t>
  </si>
  <si>
    <t>keypad interface</t>
  </si>
  <si>
    <t>Bluetooth interface</t>
  </si>
  <si>
    <t>Implementation (10)</t>
  </si>
  <si>
    <t>Concept
 Identifcation (10)</t>
  </si>
  <si>
    <t>Problem
Solution (20)</t>
  </si>
  <si>
    <t>Content (60%)</t>
  </si>
  <si>
    <t>Organization (20%)</t>
  </si>
  <si>
    <t>Writing skill (20%)</t>
  </si>
  <si>
    <t>1603110201238-</t>
  </si>
  <si>
    <t>Anindya Barua</t>
  </si>
  <si>
    <t>1603110201247-</t>
  </si>
  <si>
    <t>Moon Sen</t>
  </si>
  <si>
    <t>1603110201262-</t>
  </si>
  <si>
    <t>Mohammad Akramul Haque</t>
  </si>
  <si>
    <t>1603110201271-</t>
  </si>
  <si>
    <t>Shuvashish Acharjee</t>
  </si>
  <si>
    <t>1703310201392-</t>
  </si>
  <si>
    <t>Umme Habiba Hima</t>
  </si>
  <si>
    <t>1803410201568-</t>
  </si>
  <si>
    <t>Tirtha Barua</t>
  </si>
  <si>
    <t>1803410201574-</t>
  </si>
  <si>
    <t>Pritam Das Gupta</t>
  </si>
  <si>
    <t>1803510201685-</t>
  </si>
  <si>
    <t>Md. Shahiduzzaman Bhuiyan</t>
  </si>
  <si>
    <t>1903710202003-</t>
  </si>
  <si>
    <t>Syek Mohammed Moin Uddin</t>
  </si>
  <si>
    <t>1903710202004-</t>
  </si>
  <si>
    <t>Mahi Chowdhury</t>
  </si>
  <si>
    <t>1903710202006-</t>
  </si>
  <si>
    <t>MD. Imtiaz Rahman Khan</t>
  </si>
  <si>
    <t>1903710202007-</t>
  </si>
  <si>
    <t>MD. Tayeb Mahmud</t>
  </si>
  <si>
    <t>1903710202009-</t>
  </si>
  <si>
    <t>Mossammat Nilufa Yeasmin</t>
  </si>
  <si>
    <t>1903710202010-</t>
  </si>
  <si>
    <t>Tonmoy Bose</t>
  </si>
  <si>
    <t>1903710202012-</t>
  </si>
  <si>
    <t>Niloy Barua Supta</t>
  </si>
  <si>
    <t>1903710202013-</t>
  </si>
  <si>
    <t>Pritam Chowdhury</t>
  </si>
  <si>
    <t>1903710202016-</t>
  </si>
  <si>
    <t>Tajin Mabud Emon</t>
  </si>
  <si>
    <t>1903710202017-</t>
  </si>
  <si>
    <t>MD. Tanben Faruq</t>
  </si>
  <si>
    <t>1903710202018-</t>
  </si>
  <si>
    <t>Nevil Chowdhury</t>
  </si>
  <si>
    <t>1903710202020-</t>
  </si>
  <si>
    <t>Prionkar Barua</t>
  </si>
  <si>
    <t>1903710202021-</t>
  </si>
  <si>
    <t>R.H.M Sohag Milon</t>
  </si>
  <si>
    <t>1903710202024-</t>
  </si>
  <si>
    <t>Hur-E-Jannath</t>
  </si>
  <si>
    <t>1903710202029-</t>
  </si>
  <si>
    <t>Abdus Salam</t>
  </si>
  <si>
    <t>1903710202032-</t>
  </si>
  <si>
    <t>Mohammad Arif Hasan Rashid</t>
  </si>
  <si>
    <t>1903710202033-</t>
  </si>
  <si>
    <t>Ramisa Arafath Jerin</t>
  </si>
  <si>
    <t>1903710202035-</t>
  </si>
  <si>
    <t>Preya Deb</t>
  </si>
  <si>
    <t>1903710202037-</t>
  </si>
  <si>
    <t>Mohammed Yonose</t>
  </si>
  <si>
    <t>1903710202038-</t>
  </si>
  <si>
    <t>Kothiza Begum Ayrin</t>
  </si>
  <si>
    <t>1903710202040-</t>
  </si>
  <si>
    <t>Maher Afroz</t>
  </si>
  <si>
    <t>1903710202041-</t>
  </si>
  <si>
    <t>Farial Robama</t>
  </si>
  <si>
    <t>1903710202043-</t>
  </si>
  <si>
    <t>Abdullah Al Mamun</t>
  </si>
  <si>
    <t>1903710202044-</t>
  </si>
  <si>
    <t>Sayeda Farhana Absar</t>
  </si>
  <si>
    <t>1903710202046-</t>
  </si>
  <si>
    <t>Sanjana Hannan</t>
  </si>
  <si>
    <t>1903710202047-</t>
  </si>
  <si>
    <t>Shaharin Jahan Sneha</t>
  </si>
  <si>
    <t>1903710202048-</t>
  </si>
  <si>
    <t>Kashaf Hossain</t>
  </si>
  <si>
    <t>1903710202049-</t>
  </si>
  <si>
    <t>Tanjid Masum Emu</t>
  </si>
  <si>
    <t>1903710202050-</t>
  </si>
  <si>
    <t>Saira Jahan</t>
  </si>
  <si>
    <t>1903710202055-</t>
  </si>
  <si>
    <t>Rukshedul Islam</t>
  </si>
  <si>
    <t>1903710202056-</t>
  </si>
  <si>
    <t>Ava Rahman</t>
  </si>
  <si>
    <t>1903710202057-</t>
  </si>
  <si>
    <t>MD. Abdullah Rahman Dipu</t>
  </si>
  <si>
    <t>1903710202058-</t>
  </si>
  <si>
    <t>Fahima Akter</t>
  </si>
  <si>
    <t>1903710202059-</t>
  </si>
  <si>
    <t>MD. Simon Alam Sakib</t>
  </si>
  <si>
    <t>1903710202061-</t>
  </si>
  <si>
    <t>Partha Shill</t>
  </si>
  <si>
    <t>1903710202064-</t>
  </si>
  <si>
    <t>H.M. Tarequl Karim</t>
  </si>
  <si>
    <t>1903710202066-</t>
  </si>
  <si>
    <t>Maksudur Rahman Rafi</t>
  </si>
  <si>
    <t>1903710202067-</t>
  </si>
  <si>
    <t>Kazi Muntaha Ahasan</t>
  </si>
  <si>
    <t>1903710202068-</t>
  </si>
  <si>
    <t>Mohammad Saad Uddin Chowdhury</t>
  </si>
  <si>
    <t>2104010202184-</t>
  </si>
  <si>
    <t>Hasnat Ara Naim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</si>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</sst>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9"/>
      <color rgb="FF000000"/>
      <name val="&quot;Google Sans Mono&quot;"/>
    </font>
  </fonts>
  <fills count="8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/>
    <xf numFmtId="0" fontId="6" fillId="0" borderId="3" xfId="0" applyFont="1" applyBorder="1" applyAlignment="1"/>
    <xf numFmtId="9" fontId="6" fillId="0" borderId="3" xfId="0" applyNumberFormat="1" applyFont="1" applyBorder="1" applyAlignme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/>
    <xf numFmtId="0" fontId="6" fillId="0" borderId="5" xfId="0" applyFont="1" applyBorder="1" applyAlignment="1"/>
    <xf numFmtId="9" fontId="6" fillId="0" borderId="5" xfId="0" applyNumberFormat="1" applyFont="1" applyBorder="1" applyAlignment="1">
      <alignment horizontal="center"/>
    </xf>
    <xf numFmtId="9" fontId="6" fillId="0" borderId="5" xfId="0" applyNumberFormat="1" applyFont="1" applyBorder="1" applyAlignment="1"/>
    <xf numFmtId="0" fontId="1" fillId="0" borderId="0" xfId="0" applyFont="1" applyAlignment="1">
      <alignment horizontal="left"/>
    </xf>
    <xf numFmtId="9" fontId="4" fillId="0" borderId="4" xfId="0" applyNumberFormat="1" applyFont="1" applyBorder="1"/>
    <xf numFmtId="9" fontId="1" fillId="0" borderId="0" xfId="0" applyNumberFormat="1" applyFont="1" applyAlignment="1">
      <alignment horizontal="left"/>
    </xf>
    <xf numFmtId="0" fontId="2" fillId="0" borderId="7" xfId="0" applyFont="1" applyBorder="1"/>
    <xf numFmtId="0" fontId="8" fillId="2" borderId="4" xfId="0" applyFont="1" applyFill="1" applyBorder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/>
    </xf>
    <xf numFmtId="9" fontId="9" fillId="4" borderId="0" xfId="0" applyNumberFormat="1" applyFont="1" applyFill="1" applyAlignment="1">
      <alignment horizontal="center" vertical="center"/>
    </xf>
    <xf numFmtId="0" fontId="11" fillId="0" borderId="4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 wrapText="1"/>
    </xf>
    <xf numFmtId="0" fontId="11" fillId="0" borderId="4" xfId="0" applyFont="1" applyBorder="1" applyAlignment="1">
      <alignment horizontal="center" vertical="center" textRotation="90"/>
    </xf>
    <xf numFmtId="0" fontId="1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2" fillId="0" borderId="17" xfId="0" applyFont="1" applyBorder="1" applyAlignment="1">
      <alignment horizontal="center" vertical="center" textRotation="90"/>
    </xf>
    <xf numFmtId="0" fontId="13" fillId="0" borderId="4" xfId="0" applyFont="1" applyBorder="1" applyAlignment="1">
      <alignment horizontal="center" vertical="center" textRotation="90" wrapText="1"/>
    </xf>
    <xf numFmtId="0" fontId="12" fillId="0" borderId="2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17" xfId="0" applyFont="1" applyBorder="1" applyAlignment="1">
      <alignment horizontal="center" vertical="center" textRotation="90" wrapText="1"/>
    </xf>
    <xf numFmtId="9" fontId="14" fillId="0" borderId="6" xfId="0" applyNumberFormat="1" applyFont="1" applyBorder="1" applyAlignment="1">
      <alignment horizontal="center" vertical="center" wrapText="1"/>
    </xf>
    <xf numFmtId="9" fontId="14" fillId="0" borderId="4" xfId="0" applyNumberFormat="1" applyFont="1" applyBorder="1" applyAlignment="1">
      <alignment horizontal="center" vertical="center" wrapText="1"/>
    </xf>
    <xf numFmtId="9" fontId="14" fillId="0" borderId="0" xfId="0" applyNumberFormat="1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9" fontId="14" fillId="0" borderId="4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0" fontId="16" fillId="0" borderId="4" xfId="0" applyFont="1" applyBorder="1"/>
    <xf numFmtId="0" fontId="8" fillId="6" borderId="4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2" fontId="14" fillId="7" borderId="4" xfId="0" applyNumberFormat="1" applyFont="1" applyFill="1" applyBorder="1" applyAlignment="1">
      <alignment horizontal="center" vertical="center"/>
    </xf>
    <xf numFmtId="2" fontId="14" fillId="7" borderId="25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4" xfId="0" applyFont="1" applyFill="1" applyBorder="1"/>
    <xf numFmtId="0" fontId="4" fillId="4" borderId="0" xfId="0" applyFont="1" applyFill="1"/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19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4" borderId="4" xfId="0" applyFont="1" applyFill="1" applyBorder="1"/>
    <xf numFmtId="0" fontId="1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wrapText="1"/>
    </xf>
    <xf numFmtId="0" fontId="20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14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19" fillId="0" borderId="8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9" fontId="14" fillId="0" borderId="8" xfId="0" applyNumberFormat="1" applyFont="1" applyBorder="1" applyAlignment="1">
      <alignment horizontal="center" vertical="center"/>
    </xf>
    <xf numFmtId="0" fontId="4" fillId="0" borderId="8" xfId="0" applyFont="1" applyBorder="1"/>
    <xf numFmtId="1" fontId="4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/>
    <xf numFmtId="0" fontId="22" fillId="4" borderId="0" xfId="0" applyFont="1" applyFill="1"/>
    <xf numFmtId="0" fontId="1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8" xfId="0" applyFont="1" applyBorder="1" applyAlignment="1">
      <alignment horizontal="center" vertical="center" textRotation="90" wrapText="1"/>
    </xf>
    <xf numFmtId="0" fontId="5" fillId="0" borderId="17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8" fillId="3" borderId="8" xfId="0" applyFont="1" applyFill="1" applyBorder="1" applyAlignment="1">
      <alignment horizontal="center" vertical="center" wrapText="1"/>
    </xf>
    <xf numFmtId="0" fontId="5" fillId="0" borderId="6" xfId="0" applyFont="1" applyBorder="1"/>
    <xf numFmtId="9" fontId="9" fillId="2" borderId="14" xfId="0" applyNumberFormat="1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9" fillId="2" borderId="11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8" xfId="0" applyFont="1" applyBorder="1"/>
    <xf numFmtId="0" fontId="5" fillId="0" borderId="5" xfId="0" applyFont="1" applyBorder="1"/>
    <xf numFmtId="9" fontId="9" fillId="2" borderId="11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7" xfId="0" applyFont="1" applyBorder="1"/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EEE 372: Microprocessor and Microcontroller
SECTION C - Spring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598-4A6A-B10F-599DAF8873C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MML_C_SPRING2022!$AC$14:$AF$14</c:f>
              <c:strCache>
                <c:ptCount val="4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</c:strCache>
            </c:strRef>
          </c:cat>
          <c:val>
            <c:numRef>
              <c:f>MML_C_SPRING2022!$AC$69:$AF$69</c:f>
              <c:numCache>
                <c:formatCode>0%</c:formatCode>
                <c:ptCount val="4"/>
                <c:pt idx="0">
                  <c:v>0.54166666666666663</c:v>
                </c:pt>
                <c:pt idx="1">
                  <c:v>1</c:v>
                </c:pt>
                <c:pt idx="2">
                  <c:v>0.79166666666666663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8-4A6A-B10F-599DAF88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47625</xdr:colOff>
      <xdr:row>69</xdr:row>
      <xdr:rowOff>123825</xdr:rowOff>
    </xdr:from>
    <xdr:ext cx="5514975" cy="2771775"/>
    <xdr:graphicFrame macro="">
      <xdr:nvGraphicFramePr>
        <xdr:cNvPr id="1117909310" name="Chart 1">
          <a:extLst>
            <a:ext uri="{FF2B5EF4-FFF2-40B4-BE49-F238E27FC236}">
              <a16:creationId xmlns:a16="http://schemas.microsoft.com/office/drawing/2014/main" id="{00000000-0008-0000-0000-00003EF1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69"/>
  <sheetViews>
    <sheetView tabSelected="1" topLeftCell="Q7" workbookViewId="0">
      <selection activeCell="AX13" sqref="AX13"/>
    </sheetView>
  </sheetViews>
  <sheetFormatPr defaultColWidth="12.6640625" defaultRowHeight="15.75" customHeight="1"/>
  <cols>
    <col min="1" max="1" width="18.88671875" customWidth="1"/>
    <col min="2" max="2" width="31.6640625" customWidth="1"/>
    <col min="3" max="9" width="4.33203125" customWidth="1"/>
    <col min="10" max="12" width="4.77734375" customWidth="1"/>
    <col min="13" max="13" width="6.6640625" customWidth="1"/>
    <col min="14" max="15" width="6.77734375" customWidth="1"/>
    <col min="16" max="16" width="6.21875" customWidth="1"/>
    <col min="17" max="17" width="7.21875" customWidth="1"/>
    <col min="18" max="20" width="4.77734375" customWidth="1"/>
    <col min="21" max="21" width="6.21875" customWidth="1"/>
    <col min="23" max="23" width="6.6640625" customWidth="1"/>
    <col min="24" max="25" width="5.33203125" customWidth="1"/>
    <col min="26" max="26" width="6" customWidth="1"/>
    <col min="27" max="28" width="4.6640625" customWidth="1"/>
    <col min="29" max="29" width="5.6640625" customWidth="1"/>
    <col min="30" max="30" width="6.77734375" customWidth="1"/>
    <col min="31" max="31" width="5.88671875" customWidth="1"/>
    <col min="32" max="33" width="7.21875" customWidth="1"/>
    <col min="34" max="34" width="5.6640625" customWidth="1"/>
    <col min="35" max="39" width="5.33203125" customWidth="1"/>
    <col min="40" max="40" width="5.109375" customWidth="1"/>
    <col min="41" max="46" width="5.33203125" customWidth="1"/>
    <col min="47" max="47" width="6.77734375" customWidth="1"/>
    <col min="48" max="48" width="7.109375" customWidth="1"/>
    <col min="49" max="51" width="5.33203125" customWidth="1"/>
  </cols>
  <sheetData>
    <row r="1" spans="1:51" ht="15.75" customHeight="1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103" t="s">
        <v>2</v>
      </c>
      <c r="J1" s="97"/>
      <c r="K1" s="97"/>
      <c r="L1" s="97"/>
      <c r="M1" s="97"/>
      <c r="N1" s="97"/>
      <c r="O1" s="97"/>
      <c r="P1" s="98"/>
      <c r="W1" s="103" t="s">
        <v>3</v>
      </c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8"/>
    </row>
    <row r="2" spans="1:51" ht="15.75" customHeight="1">
      <c r="A2" s="1" t="s">
        <v>4</v>
      </c>
      <c r="B2" s="1" t="s">
        <v>5</v>
      </c>
      <c r="C2" s="2"/>
      <c r="D2" s="2"/>
      <c r="E2" s="2"/>
      <c r="F2" s="2"/>
      <c r="G2" s="2"/>
      <c r="H2" s="2"/>
      <c r="I2" s="4"/>
      <c r="J2" s="4" t="s">
        <v>6</v>
      </c>
      <c r="K2" s="4"/>
      <c r="L2" s="5" t="s">
        <v>7</v>
      </c>
      <c r="M2" s="6" t="s">
        <v>8</v>
      </c>
      <c r="N2" s="4" t="s">
        <v>9</v>
      </c>
      <c r="O2" s="4" t="s">
        <v>10</v>
      </c>
      <c r="P2" s="4" t="s">
        <v>11</v>
      </c>
      <c r="W2" s="7"/>
      <c r="X2" s="8" t="s">
        <v>12</v>
      </c>
      <c r="Y2" s="8" t="s">
        <v>13</v>
      </c>
      <c r="Z2" s="8" t="s">
        <v>14</v>
      </c>
      <c r="AA2" s="8" t="s">
        <v>15</v>
      </c>
      <c r="AB2" s="9" t="s">
        <v>16</v>
      </c>
      <c r="AC2" s="9" t="s">
        <v>17</v>
      </c>
      <c r="AD2" s="9" t="s">
        <v>18</v>
      </c>
      <c r="AE2" s="8" t="s">
        <v>19</v>
      </c>
      <c r="AF2" s="8" t="s">
        <v>20</v>
      </c>
      <c r="AG2" s="8" t="s">
        <v>21</v>
      </c>
      <c r="AH2" s="8" t="s">
        <v>22</v>
      </c>
      <c r="AI2" s="8" t="s">
        <v>23</v>
      </c>
    </row>
    <row r="3" spans="1:51" ht="15.75" customHeight="1">
      <c r="A3" s="1" t="s">
        <v>24</v>
      </c>
      <c r="B3" s="1" t="s">
        <v>25</v>
      </c>
      <c r="C3" s="2"/>
      <c r="D3" s="2"/>
      <c r="E3" s="3"/>
      <c r="F3" s="3"/>
      <c r="G3" s="3"/>
      <c r="H3" s="3"/>
      <c r="I3" s="4" t="s">
        <v>26</v>
      </c>
      <c r="J3" s="4">
        <v>20</v>
      </c>
      <c r="K3" s="4"/>
      <c r="L3" s="4"/>
      <c r="M3" s="4"/>
      <c r="N3" s="4"/>
      <c r="O3" s="4">
        <f t="shared" ref="O3:O6" si="0">SUM(J3:N3)</f>
        <v>20</v>
      </c>
      <c r="P3" s="10">
        <f>O3/O9</f>
        <v>0.11764705882352941</v>
      </c>
      <c r="W3" s="4" t="s">
        <v>26</v>
      </c>
      <c r="Y3" s="11" t="s">
        <v>27</v>
      </c>
      <c r="Z3" s="12"/>
      <c r="AA3" s="13"/>
      <c r="AB3" s="14"/>
      <c r="AC3" s="14"/>
      <c r="AD3" s="14"/>
      <c r="AE3" s="13"/>
      <c r="AF3" s="13"/>
      <c r="AG3" s="13"/>
      <c r="AH3" s="8"/>
      <c r="AI3" s="8"/>
    </row>
    <row r="4" spans="1:51" ht="15.75" customHeight="1">
      <c r="A4" s="1" t="s">
        <v>28</v>
      </c>
      <c r="B4" s="1" t="s">
        <v>29</v>
      </c>
      <c r="C4" s="2"/>
      <c r="D4" s="2"/>
      <c r="E4" s="3"/>
      <c r="F4" s="3"/>
      <c r="G4" s="3"/>
      <c r="H4" s="3"/>
      <c r="I4" s="4" t="s">
        <v>30</v>
      </c>
      <c r="J4" s="6">
        <v>50</v>
      </c>
      <c r="K4" s="4"/>
      <c r="L4" s="6">
        <v>30</v>
      </c>
      <c r="M4" s="6">
        <v>20</v>
      </c>
      <c r="N4" s="6">
        <v>20</v>
      </c>
      <c r="O4" s="4">
        <f t="shared" si="0"/>
        <v>120</v>
      </c>
      <c r="P4" s="10">
        <f>O4/O9</f>
        <v>0.70588235294117652</v>
      </c>
      <c r="U4" s="15"/>
      <c r="W4" s="4" t="s">
        <v>30</v>
      </c>
      <c r="X4" s="16"/>
      <c r="Y4" s="17"/>
      <c r="Z4" s="15" t="s">
        <v>27</v>
      </c>
      <c r="AA4" s="15"/>
      <c r="AB4" s="18"/>
      <c r="AC4" s="19"/>
      <c r="AD4" s="19"/>
      <c r="AE4" s="15"/>
      <c r="AF4" s="15"/>
      <c r="AG4" s="15"/>
      <c r="AH4" s="8"/>
      <c r="AI4" s="8"/>
    </row>
    <row r="5" spans="1:51" ht="15.75" customHeight="1">
      <c r="A5" s="1" t="s">
        <v>31</v>
      </c>
      <c r="B5" s="20">
        <f>COUNTA(A17:A77)</f>
        <v>48</v>
      </c>
      <c r="C5" s="2"/>
      <c r="D5" s="2"/>
      <c r="E5" s="3"/>
      <c r="F5" s="3"/>
      <c r="G5" s="3"/>
      <c r="H5" s="3"/>
      <c r="I5" s="4" t="s">
        <v>32</v>
      </c>
      <c r="J5" s="6">
        <v>30</v>
      </c>
      <c r="K5" s="4"/>
      <c r="L5" s="4"/>
      <c r="M5" s="4"/>
      <c r="N5" s="4"/>
      <c r="O5" s="4">
        <f t="shared" si="0"/>
        <v>30</v>
      </c>
      <c r="P5" s="10">
        <f>O5/O9</f>
        <v>0.17647058823529413</v>
      </c>
      <c r="W5" s="4" t="s">
        <v>32</v>
      </c>
      <c r="X5" s="16"/>
      <c r="Y5" s="15"/>
      <c r="Z5" s="15" t="s">
        <v>27</v>
      </c>
      <c r="AA5" s="15"/>
      <c r="AB5" s="18"/>
      <c r="AC5" s="19"/>
      <c r="AD5" s="19"/>
      <c r="AE5" s="17"/>
      <c r="AF5" s="15"/>
      <c r="AG5" s="15"/>
      <c r="AH5" s="8"/>
      <c r="AI5" s="8"/>
    </row>
    <row r="6" spans="1:51" ht="15.75" customHeight="1">
      <c r="A6" s="1"/>
      <c r="B6" s="20"/>
      <c r="C6" s="2"/>
      <c r="D6" s="2"/>
      <c r="E6" s="3"/>
      <c r="F6" s="3"/>
      <c r="G6" s="3"/>
      <c r="H6" s="3"/>
      <c r="I6" s="4" t="s">
        <v>33</v>
      </c>
      <c r="J6" s="4"/>
      <c r="K6" s="4"/>
      <c r="L6" s="4"/>
      <c r="M6" s="4"/>
      <c r="N6" s="4"/>
      <c r="O6" s="4">
        <f t="shared" si="0"/>
        <v>0</v>
      </c>
      <c r="P6" s="10">
        <f>O6/O9</f>
        <v>0</v>
      </c>
      <c r="W6" s="4" t="s">
        <v>33</v>
      </c>
      <c r="X6" s="16"/>
      <c r="Y6" s="15"/>
      <c r="Z6" s="15"/>
      <c r="AA6" s="15"/>
      <c r="AB6" s="18"/>
      <c r="AC6" s="19"/>
      <c r="AD6" s="19"/>
      <c r="AE6" s="15"/>
      <c r="AF6" s="15"/>
      <c r="AG6" s="15"/>
      <c r="AH6" s="8"/>
      <c r="AI6" s="8"/>
    </row>
    <row r="7" spans="1:51" ht="15.75" customHeight="1">
      <c r="A7" s="1"/>
      <c r="B7" s="20"/>
      <c r="C7" s="2"/>
      <c r="D7" s="2"/>
      <c r="E7" s="3"/>
      <c r="F7" s="3"/>
      <c r="G7" s="3"/>
      <c r="H7" s="3"/>
      <c r="I7" s="4" t="s">
        <v>34</v>
      </c>
      <c r="J7" s="4"/>
      <c r="K7" s="4"/>
      <c r="L7" s="4"/>
      <c r="M7" s="4"/>
      <c r="N7" s="4"/>
      <c r="O7" s="4"/>
      <c r="P7" s="10"/>
      <c r="W7" s="10" t="s">
        <v>34</v>
      </c>
      <c r="X7" s="21"/>
      <c r="Y7" s="21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51" ht="15.75" customHeight="1">
      <c r="A8" s="1"/>
      <c r="B8" s="20"/>
      <c r="C8" s="2"/>
      <c r="D8" s="2"/>
      <c r="E8" s="3"/>
      <c r="F8" s="3"/>
      <c r="G8" s="3"/>
      <c r="H8" s="3"/>
      <c r="I8" s="4" t="s">
        <v>35</v>
      </c>
      <c r="J8" s="4"/>
      <c r="K8" s="4"/>
      <c r="L8" s="4"/>
      <c r="M8" s="4"/>
      <c r="N8" s="4"/>
      <c r="O8" s="4"/>
      <c r="P8" s="10"/>
      <c r="W8" s="10" t="s">
        <v>35</v>
      </c>
      <c r="X8" s="21"/>
      <c r="Y8" s="21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51" ht="15.75" customHeight="1">
      <c r="A9" s="1"/>
      <c r="B9" s="22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/>
      <c r="O9" s="4">
        <f t="shared" ref="O9:P9" si="1">SUM(O3:O6)</f>
        <v>170</v>
      </c>
      <c r="P9" s="10">
        <f t="shared" si="1"/>
        <v>1</v>
      </c>
    </row>
    <row r="10" spans="1:51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51" ht="13.2">
      <c r="A11" s="23"/>
      <c r="B11" s="23"/>
      <c r="C11" s="2"/>
      <c r="D11" s="2"/>
      <c r="E11" s="2"/>
      <c r="F11" s="2"/>
      <c r="G11" s="2"/>
      <c r="H11" s="2"/>
      <c r="I11" s="2"/>
      <c r="J11" s="2"/>
      <c r="K11" s="2"/>
      <c r="L11" s="2"/>
      <c r="M11" s="23"/>
      <c r="N11" s="2"/>
    </row>
    <row r="12" spans="1:51" ht="27.6">
      <c r="A12" s="99" t="s">
        <v>36</v>
      </c>
      <c r="B12" s="99" t="s">
        <v>37</v>
      </c>
      <c r="C12" s="104" t="s">
        <v>38</v>
      </c>
      <c r="D12" s="97"/>
      <c r="E12" s="97"/>
      <c r="F12" s="97"/>
      <c r="G12" s="97"/>
      <c r="H12" s="97"/>
      <c r="I12" s="97"/>
      <c r="J12" s="97"/>
      <c r="K12" s="97"/>
      <c r="L12" s="105"/>
      <c r="M12" s="106" t="s">
        <v>39</v>
      </c>
      <c r="N12" s="123" t="s">
        <v>40</v>
      </c>
      <c r="O12" s="98"/>
      <c r="P12" s="108" t="s">
        <v>41</v>
      </c>
      <c r="Q12" s="24" t="s">
        <v>42</v>
      </c>
      <c r="R12" s="123" t="s">
        <v>9</v>
      </c>
      <c r="S12" s="97"/>
      <c r="T12" s="98"/>
      <c r="U12" s="106" t="s">
        <v>39</v>
      </c>
      <c r="W12" s="120" t="s">
        <v>43</v>
      </c>
      <c r="X12" s="121"/>
      <c r="Y12" s="121"/>
      <c r="Z12" s="121"/>
      <c r="AA12" s="117"/>
      <c r="AB12" s="25"/>
      <c r="AC12" s="110" t="s">
        <v>43</v>
      </c>
      <c r="AD12" s="111"/>
      <c r="AE12" s="111"/>
      <c r="AF12" s="111"/>
      <c r="AG12" s="112"/>
      <c r="AI12" s="120" t="s">
        <v>43</v>
      </c>
      <c r="AJ12" s="121"/>
      <c r="AK12" s="121"/>
      <c r="AL12" s="121"/>
      <c r="AM12" s="117"/>
      <c r="AO12" s="120" t="s">
        <v>43</v>
      </c>
      <c r="AP12" s="121"/>
      <c r="AQ12" s="121"/>
      <c r="AR12" s="121"/>
      <c r="AS12" s="117"/>
      <c r="AT12" s="26"/>
      <c r="AU12" s="116" t="s">
        <v>44</v>
      </c>
      <c r="AV12" s="117"/>
      <c r="AW12" s="26"/>
      <c r="AX12" s="26"/>
      <c r="AY12" s="26"/>
    </row>
    <row r="13" spans="1:51" ht="75" customHeight="1">
      <c r="A13" s="100"/>
      <c r="B13" s="100"/>
      <c r="C13" s="27" t="s">
        <v>45</v>
      </c>
      <c r="D13" s="28" t="s">
        <v>46</v>
      </c>
      <c r="E13" s="29" t="s">
        <v>47</v>
      </c>
      <c r="F13" s="28" t="s">
        <v>48</v>
      </c>
      <c r="G13" s="30" t="s">
        <v>49</v>
      </c>
      <c r="H13" s="28" t="s">
        <v>50</v>
      </c>
      <c r="I13" s="28" t="s">
        <v>51</v>
      </c>
      <c r="J13" s="30" t="s">
        <v>52</v>
      </c>
      <c r="K13" s="30" t="s">
        <v>53</v>
      </c>
      <c r="L13" s="28" t="s">
        <v>54</v>
      </c>
      <c r="M13" s="100"/>
      <c r="N13" s="31"/>
      <c r="O13" s="31"/>
      <c r="P13" s="100"/>
      <c r="Q13" s="32"/>
      <c r="R13" s="124"/>
      <c r="S13" s="97"/>
      <c r="T13" s="98"/>
      <c r="U13" s="100"/>
      <c r="W13" s="118"/>
      <c r="X13" s="122"/>
      <c r="Y13" s="122"/>
      <c r="Z13" s="122"/>
      <c r="AA13" s="119"/>
      <c r="AB13" s="25"/>
      <c r="AC13" s="113"/>
      <c r="AD13" s="114"/>
      <c r="AE13" s="114"/>
      <c r="AF13" s="114"/>
      <c r="AG13" s="115"/>
      <c r="AI13" s="118"/>
      <c r="AJ13" s="122"/>
      <c r="AK13" s="122"/>
      <c r="AL13" s="122"/>
      <c r="AM13" s="119"/>
      <c r="AO13" s="118"/>
      <c r="AP13" s="122"/>
      <c r="AQ13" s="122"/>
      <c r="AR13" s="122"/>
      <c r="AS13" s="119"/>
      <c r="AT13" s="26"/>
      <c r="AU13" s="118"/>
      <c r="AV13" s="119"/>
      <c r="AW13" s="26"/>
      <c r="AX13" s="26"/>
      <c r="AY13" s="26"/>
    </row>
    <row r="14" spans="1:51" ht="115.5" customHeight="1">
      <c r="A14" s="100"/>
      <c r="B14" s="100"/>
      <c r="C14" s="33" t="s">
        <v>55</v>
      </c>
      <c r="D14" s="33" t="s">
        <v>55</v>
      </c>
      <c r="E14" s="33" t="s">
        <v>55</v>
      </c>
      <c r="F14" s="33" t="s">
        <v>55</v>
      </c>
      <c r="G14" s="33" t="s">
        <v>55</v>
      </c>
      <c r="H14" s="33" t="s">
        <v>55</v>
      </c>
      <c r="I14" s="33" t="s">
        <v>55</v>
      </c>
      <c r="J14" s="33" t="s">
        <v>55</v>
      </c>
      <c r="K14" s="33" t="s">
        <v>55</v>
      </c>
      <c r="L14" s="33" t="s">
        <v>55</v>
      </c>
      <c r="M14" s="100"/>
      <c r="N14" s="34" t="s">
        <v>56</v>
      </c>
      <c r="O14" s="34" t="s">
        <v>57</v>
      </c>
      <c r="P14" s="100"/>
      <c r="Q14" s="35"/>
      <c r="R14" s="36" t="s">
        <v>58</v>
      </c>
      <c r="S14" s="37" t="s">
        <v>59</v>
      </c>
      <c r="T14" s="33" t="s">
        <v>60</v>
      </c>
      <c r="U14" s="100"/>
      <c r="W14" s="38" t="s">
        <v>26</v>
      </c>
      <c r="X14" s="38" t="s">
        <v>30</v>
      </c>
      <c r="Y14" s="38" t="s">
        <v>32</v>
      </c>
      <c r="Z14" s="39" t="s">
        <v>33</v>
      </c>
      <c r="AA14" s="39" t="s">
        <v>34</v>
      </c>
      <c r="AB14" s="40"/>
      <c r="AC14" s="39" t="s">
        <v>26</v>
      </c>
      <c r="AD14" s="39" t="s">
        <v>30</v>
      </c>
      <c r="AE14" s="39" t="s">
        <v>32</v>
      </c>
      <c r="AF14" s="39" t="s">
        <v>33</v>
      </c>
      <c r="AG14" s="39" t="s">
        <v>34</v>
      </c>
      <c r="AI14" s="38" t="s">
        <v>26</v>
      </c>
      <c r="AJ14" s="38" t="s">
        <v>30</v>
      </c>
      <c r="AK14" s="38" t="s">
        <v>32</v>
      </c>
      <c r="AL14" s="39"/>
      <c r="AM14" s="39" t="s">
        <v>34</v>
      </c>
      <c r="AO14" s="39" t="s">
        <v>26</v>
      </c>
      <c r="AP14" s="39" t="s">
        <v>30</v>
      </c>
      <c r="AQ14" s="39" t="s">
        <v>32</v>
      </c>
      <c r="AR14" s="39"/>
      <c r="AS14" s="39" t="s">
        <v>34</v>
      </c>
      <c r="AT14" s="40"/>
      <c r="AU14" s="41" t="s">
        <v>13</v>
      </c>
      <c r="AV14" s="41" t="s">
        <v>14</v>
      </c>
      <c r="AW14" s="42"/>
      <c r="AX14" s="42"/>
      <c r="AY14" s="42"/>
    </row>
    <row r="15" spans="1:51" ht="29.25" customHeight="1">
      <c r="A15" s="101"/>
      <c r="B15" s="98"/>
      <c r="C15" s="31" t="s">
        <v>26</v>
      </c>
      <c r="D15" s="31" t="s">
        <v>26</v>
      </c>
      <c r="E15" s="31" t="s">
        <v>30</v>
      </c>
      <c r="F15" s="43" t="s">
        <v>30</v>
      </c>
      <c r="G15" s="43" t="s">
        <v>30</v>
      </c>
      <c r="H15" s="43" t="s">
        <v>30</v>
      </c>
      <c r="I15" s="44" t="s">
        <v>30</v>
      </c>
      <c r="J15" s="45" t="s">
        <v>32</v>
      </c>
      <c r="K15" s="45" t="s">
        <v>32</v>
      </c>
      <c r="L15" s="43" t="s">
        <v>32</v>
      </c>
      <c r="M15" s="107"/>
      <c r="N15" s="46" t="s">
        <v>30</v>
      </c>
      <c r="O15" s="46" t="s">
        <v>30</v>
      </c>
      <c r="P15" s="109"/>
      <c r="Q15" s="47" t="s">
        <v>30</v>
      </c>
      <c r="R15" s="48" t="s">
        <v>30</v>
      </c>
      <c r="S15" s="48" t="s">
        <v>30</v>
      </c>
      <c r="T15" s="48" t="s">
        <v>30</v>
      </c>
      <c r="U15" s="107"/>
      <c r="W15" s="49"/>
      <c r="X15" s="49"/>
      <c r="Y15" s="49"/>
      <c r="Z15" s="49"/>
      <c r="AA15" s="49"/>
      <c r="AB15" s="50"/>
      <c r="AC15" s="50"/>
      <c r="AD15" s="50"/>
      <c r="AE15" s="50"/>
      <c r="AF15" s="50"/>
      <c r="AG15" s="50"/>
      <c r="AI15" s="50"/>
      <c r="AJ15" s="50"/>
      <c r="AK15" s="50"/>
      <c r="AL15" s="50"/>
      <c r="AM15" s="50"/>
      <c r="AO15" s="50"/>
      <c r="AP15" s="50"/>
      <c r="AQ15" s="50"/>
      <c r="AU15" s="51"/>
      <c r="AV15" s="51"/>
    </row>
    <row r="16" spans="1:51" ht="18" customHeight="1">
      <c r="A16" s="102"/>
      <c r="B16" s="98"/>
      <c r="C16" s="52">
        <v>10</v>
      </c>
      <c r="D16" s="53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f t="shared" ref="M16:M64" si="2">SUM(C16:L16)</f>
        <v>100</v>
      </c>
      <c r="N16" s="54">
        <v>10</v>
      </c>
      <c r="O16" s="55">
        <v>20</v>
      </c>
      <c r="P16" s="55"/>
      <c r="Q16" s="55">
        <v>20</v>
      </c>
      <c r="R16" s="55">
        <v>10</v>
      </c>
      <c r="S16" s="55">
        <v>5</v>
      </c>
      <c r="T16" s="55">
        <v>5</v>
      </c>
      <c r="U16" s="52">
        <f>SUM(N16:T16)</f>
        <v>70</v>
      </c>
      <c r="W16" s="56">
        <f>SUMIF($C$15:$T$15,I$3,$C16:$T16)</f>
        <v>20</v>
      </c>
      <c r="X16" s="56">
        <f>SUMIF($C$15:$T$15,I$4,$C16:$T16)</f>
        <v>120</v>
      </c>
      <c r="Y16" s="56">
        <f>SUMIF($C$15:$T$15,I$5,$C16:$T16)</f>
        <v>30</v>
      </c>
      <c r="Z16" s="57"/>
      <c r="AA16" s="57"/>
      <c r="AB16" s="58"/>
      <c r="AC16" s="56">
        <f>SUMIF($C$15:$T$15,I$3,$C16:$T16)</f>
        <v>20</v>
      </c>
      <c r="AD16" s="56">
        <f>SUMIF($C$15:$T$15,I$4,$C16:$T16)</f>
        <v>120</v>
      </c>
      <c r="AE16" s="56">
        <f>SUMIF($C$15:$T$15,I$5,$C16:$T16)</f>
        <v>30</v>
      </c>
      <c r="AF16" s="57"/>
      <c r="AG16" s="56"/>
      <c r="AH16" s="59"/>
      <c r="AI16" s="60">
        <v>2</v>
      </c>
      <c r="AJ16" s="60">
        <v>2</v>
      </c>
      <c r="AK16" s="60">
        <v>2</v>
      </c>
      <c r="AL16" s="60"/>
      <c r="AM16" s="56"/>
      <c r="AN16" s="59"/>
      <c r="AO16" s="60">
        <v>2</v>
      </c>
      <c r="AP16" s="60">
        <v>2</v>
      </c>
      <c r="AQ16" s="60">
        <v>2</v>
      </c>
      <c r="AR16" s="61"/>
      <c r="AS16" s="7"/>
      <c r="AT16" s="59"/>
      <c r="AU16" s="62">
        <f t="shared" ref="AU16:AU64" si="3">AI16</f>
        <v>2</v>
      </c>
      <c r="AV16" s="62">
        <f t="shared" ref="AV16:AV64" si="4">AJ16+AK16</f>
        <v>4</v>
      </c>
      <c r="AW16" s="63"/>
      <c r="AX16" s="63"/>
      <c r="AY16" s="63"/>
    </row>
    <row r="17" spans="1:51" ht="15.75" customHeight="1">
      <c r="A17" s="64" t="s">
        <v>61</v>
      </c>
      <c r="B17" s="65" t="s">
        <v>62</v>
      </c>
      <c r="C17" s="66">
        <v>5</v>
      </c>
      <c r="D17" s="67">
        <v>4</v>
      </c>
      <c r="E17" s="66">
        <v>5</v>
      </c>
      <c r="F17" s="67">
        <v>7</v>
      </c>
      <c r="G17" s="66">
        <v>7</v>
      </c>
      <c r="H17" s="67">
        <v>3</v>
      </c>
      <c r="I17" s="66">
        <v>7</v>
      </c>
      <c r="J17" s="66">
        <v>4</v>
      </c>
      <c r="K17" s="66">
        <v>4</v>
      </c>
      <c r="L17" s="67">
        <v>3</v>
      </c>
      <c r="M17" s="68">
        <f t="shared" si="2"/>
        <v>49</v>
      </c>
      <c r="N17" s="69">
        <v>8</v>
      </c>
      <c r="O17" s="4">
        <v>17</v>
      </c>
      <c r="P17" s="70">
        <f t="shared" ref="P17:P64" si="5">N17+O17</f>
        <v>25</v>
      </c>
      <c r="Q17" s="4">
        <v>16</v>
      </c>
      <c r="R17" s="4">
        <v>7</v>
      </c>
      <c r="S17" s="4">
        <v>5</v>
      </c>
      <c r="T17" s="4">
        <v>3</v>
      </c>
      <c r="U17" s="71">
        <f t="shared" ref="U17:U64" si="6">T17+S17+R17+Q17+P17</f>
        <v>56</v>
      </c>
      <c r="V17" s="72"/>
      <c r="W17" s="73">
        <f t="shared" ref="W17:Y17" si="7">MIN(SUMIF($C$15:$T$15,W$14,$C17:$T17), 100)</f>
        <v>9</v>
      </c>
      <c r="X17" s="74">
        <f t="shared" si="7"/>
        <v>85</v>
      </c>
      <c r="Y17" s="74">
        <f t="shared" si="7"/>
        <v>11</v>
      </c>
      <c r="Z17" s="74"/>
      <c r="AA17" s="74"/>
      <c r="AB17" s="50"/>
      <c r="AC17" s="49">
        <f t="shared" ref="AC17:AC64" si="8">MIN(SUMIF($C$15:$T$15,I$3,$C17:$T17)/O$3, 100%)</f>
        <v>0.45</v>
      </c>
      <c r="AD17" s="49">
        <f t="shared" ref="AD17:AD64" si="9">MIN(SUMIF($C$15:$T$15,I$4,$C17:$T17)/O$4, 100%)</f>
        <v>0.70833333333333337</v>
      </c>
      <c r="AE17" s="49">
        <f t="shared" ref="AE17:AE64" si="10">MIN(SUMIF($C$15:$T$15,I$5,$C17:$T17)/O$5, 100%)</f>
        <v>0.36666666666666664</v>
      </c>
      <c r="AF17" s="49"/>
      <c r="AG17" s="49"/>
      <c r="AI17" s="4">
        <f t="shared" ref="AI17:AK17" si="11">IF((AC17)&gt;=50%, 2, (IF((AC17)&lt;25%, 0, 1)))</f>
        <v>1</v>
      </c>
      <c r="AJ17" s="4">
        <f t="shared" si="11"/>
        <v>2</v>
      </c>
      <c r="AK17" s="4">
        <f t="shared" si="11"/>
        <v>1</v>
      </c>
      <c r="AL17" s="4"/>
      <c r="AM17" s="4"/>
      <c r="AO17" s="4" t="str">
        <f t="shared" ref="AO17:AQ17" si="12">IF(AI17=2,"Att", (IF(AI17=0,"Not","Weak")))</f>
        <v>Weak</v>
      </c>
      <c r="AP17" s="4" t="str">
        <f t="shared" si="12"/>
        <v>Att</v>
      </c>
      <c r="AQ17" s="4" t="str">
        <f t="shared" si="12"/>
        <v>Weak</v>
      </c>
      <c r="AR17" s="7"/>
      <c r="AS17" s="7"/>
      <c r="AT17" s="59"/>
      <c r="AU17" s="75">
        <f t="shared" si="3"/>
        <v>1</v>
      </c>
      <c r="AV17" s="75">
        <f t="shared" si="4"/>
        <v>3</v>
      </c>
      <c r="AW17" s="59"/>
      <c r="AX17" s="59"/>
      <c r="AY17" s="59"/>
    </row>
    <row r="18" spans="1:51" ht="15.75" customHeight="1">
      <c r="A18" s="64" t="s">
        <v>63</v>
      </c>
      <c r="B18" s="65" t="s">
        <v>64</v>
      </c>
      <c r="C18" s="67">
        <v>4</v>
      </c>
      <c r="D18" s="67">
        <v>4</v>
      </c>
      <c r="E18" s="76">
        <v>5</v>
      </c>
      <c r="F18" s="76">
        <v>7</v>
      </c>
      <c r="G18" s="66">
        <v>6</v>
      </c>
      <c r="H18" s="77">
        <v>6</v>
      </c>
      <c r="I18" s="77">
        <v>9</v>
      </c>
      <c r="J18" s="66">
        <v>5</v>
      </c>
      <c r="K18" s="66">
        <v>6</v>
      </c>
      <c r="L18" s="77">
        <v>3</v>
      </c>
      <c r="M18" s="68">
        <f t="shared" si="2"/>
        <v>55</v>
      </c>
      <c r="N18" s="69">
        <v>8</v>
      </c>
      <c r="O18" s="4">
        <v>17</v>
      </c>
      <c r="P18" s="70">
        <f t="shared" si="5"/>
        <v>25</v>
      </c>
      <c r="Q18" s="4">
        <v>16</v>
      </c>
      <c r="R18" s="4">
        <v>7</v>
      </c>
      <c r="S18" s="4">
        <v>4</v>
      </c>
      <c r="T18" s="4">
        <v>3</v>
      </c>
      <c r="U18" s="71">
        <f t="shared" si="6"/>
        <v>55</v>
      </c>
      <c r="V18" s="72"/>
      <c r="W18" s="73">
        <f t="shared" ref="W18:Y18" si="13">MIN(SUMIF($C$15:$T$15,W$14,$C18:$T18), 100)</f>
        <v>8</v>
      </c>
      <c r="X18" s="74">
        <f t="shared" si="13"/>
        <v>88</v>
      </c>
      <c r="Y18" s="74">
        <f t="shared" si="13"/>
        <v>14</v>
      </c>
      <c r="Z18" s="74"/>
      <c r="AA18" s="74"/>
      <c r="AB18" s="50"/>
      <c r="AC18" s="49">
        <f t="shared" si="8"/>
        <v>0.4</v>
      </c>
      <c r="AD18" s="49">
        <f t="shared" si="9"/>
        <v>0.73333333333333328</v>
      </c>
      <c r="AE18" s="49">
        <f t="shared" si="10"/>
        <v>0.46666666666666667</v>
      </c>
      <c r="AF18" s="49"/>
      <c r="AG18" s="49"/>
      <c r="AI18" s="4">
        <f t="shared" ref="AI18:AK18" si="14">IF((AC18)&gt;=50%, 2, (IF((AC18)&lt;25%, 0, 1)))</f>
        <v>1</v>
      </c>
      <c r="AJ18" s="4">
        <f t="shared" si="14"/>
        <v>2</v>
      </c>
      <c r="AK18" s="4">
        <f t="shared" si="14"/>
        <v>1</v>
      </c>
      <c r="AL18" s="4"/>
      <c r="AM18" s="4"/>
      <c r="AO18" s="4" t="str">
        <f t="shared" ref="AO18:AQ18" si="15">IF(AI18=2,"Att", (IF(AI18=0,"Not","Weak")))</f>
        <v>Weak</v>
      </c>
      <c r="AP18" s="4" t="str">
        <f t="shared" si="15"/>
        <v>Att</v>
      </c>
      <c r="AQ18" s="4" t="str">
        <f t="shared" si="15"/>
        <v>Weak</v>
      </c>
      <c r="AR18" s="7"/>
      <c r="AS18" s="7"/>
      <c r="AT18" s="59"/>
      <c r="AU18" s="75">
        <f t="shared" si="3"/>
        <v>1</v>
      </c>
      <c r="AV18" s="75">
        <f t="shared" si="4"/>
        <v>3</v>
      </c>
      <c r="AW18" s="59"/>
      <c r="AX18" s="59"/>
      <c r="AY18" s="59"/>
    </row>
    <row r="19" spans="1:51" ht="15.75" customHeight="1">
      <c r="A19" s="64" t="s">
        <v>65</v>
      </c>
      <c r="B19" s="65" t="s">
        <v>66</v>
      </c>
      <c r="C19" s="67">
        <v>5</v>
      </c>
      <c r="D19" s="67">
        <v>5</v>
      </c>
      <c r="E19" s="76">
        <v>6</v>
      </c>
      <c r="F19" s="76">
        <v>8</v>
      </c>
      <c r="G19" s="66">
        <v>5</v>
      </c>
      <c r="H19" s="77">
        <v>5</v>
      </c>
      <c r="I19" s="77">
        <v>6</v>
      </c>
      <c r="J19" s="66">
        <v>7</v>
      </c>
      <c r="K19" s="66">
        <v>6</v>
      </c>
      <c r="L19" s="77">
        <v>3</v>
      </c>
      <c r="M19" s="68">
        <f t="shared" si="2"/>
        <v>56</v>
      </c>
      <c r="N19" s="69">
        <v>7</v>
      </c>
      <c r="O19" s="4">
        <v>17</v>
      </c>
      <c r="P19" s="70">
        <f t="shared" si="5"/>
        <v>24</v>
      </c>
      <c r="Q19" s="4">
        <v>17</v>
      </c>
      <c r="R19" s="4">
        <v>8</v>
      </c>
      <c r="S19" s="4">
        <v>4</v>
      </c>
      <c r="T19" s="4">
        <v>3</v>
      </c>
      <c r="U19" s="71">
        <f t="shared" si="6"/>
        <v>56</v>
      </c>
      <c r="V19" s="72"/>
      <c r="W19" s="73">
        <f t="shared" ref="W19:Y19" si="16">MIN(SUMIF($C$15:$T$15,W$14,$C19:$T19), 100)</f>
        <v>10</v>
      </c>
      <c r="X19" s="74">
        <f t="shared" si="16"/>
        <v>86</v>
      </c>
      <c r="Y19" s="74">
        <f t="shared" si="16"/>
        <v>16</v>
      </c>
      <c r="Z19" s="74"/>
      <c r="AA19" s="74"/>
      <c r="AB19" s="50"/>
      <c r="AC19" s="49">
        <f t="shared" si="8"/>
        <v>0.5</v>
      </c>
      <c r="AD19" s="49">
        <f t="shared" si="9"/>
        <v>0.71666666666666667</v>
      </c>
      <c r="AE19" s="49">
        <f t="shared" si="10"/>
        <v>0.53333333333333333</v>
      </c>
      <c r="AF19" s="49"/>
      <c r="AG19" s="49"/>
      <c r="AI19" s="4">
        <f t="shared" ref="AI19:AK19" si="17">IF((AC19)&gt;=50%, 2, (IF((AC19)&lt;25%, 0, 1)))</f>
        <v>2</v>
      </c>
      <c r="AJ19" s="4">
        <f t="shared" si="17"/>
        <v>2</v>
      </c>
      <c r="AK19" s="4">
        <f t="shared" si="17"/>
        <v>2</v>
      </c>
      <c r="AL19" s="4"/>
      <c r="AM19" s="4"/>
      <c r="AO19" s="4" t="str">
        <f t="shared" ref="AO19:AQ19" si="18">IF(AI19=2,"Att", (IF(AI19=0,"Not","Weak")))</f>
        <v>Att</v>
      </c>
      <c r="AP19" s="4" t="str">
        <f t="shared" si="18"/>
        <v>Att</v>
      </c>
      <c r="AQ19" s="4" t="str">
        <f t="shared" si="18"/>
        <v>Att</v>
      </c>
      <c r="AR19" s="7"/>
      <c r="AS19" s="7"/>
      <c r="AT19" s="59"/>
      <c r="AU19" s="75">
        <f t="shared" si="3"/>
        <v>2</v>
      </c>
      <c r="AV19" s="75">
        <f t="shared" si="4"/>
        <v>4</v>
      </c>
      <c r="AW19" s="59"/>
      <c r="AX19" s="59"/>
      <c r="AY19" s="59"/>
    </row>
    <row r="20" spans="1:51" ht="15.75" customHeight="1">
      <c r="A20" s="64" t="s">
        <v>67</v>
      </c>
      <c r="B20" s="65" t="s">
        <v>68</v>
      </c>
      <c r="C20" s="67">
        <v>5</v>
      </c>
      <c r="D20" s="67">
        <v>4</v>
      </c>
      <c r="E20" s="76">
        <v>8</v>
      </c>
      <c r="F20" s="76">
        <v>4</v>
      </c>
      <c r="G20" s="66">
        <v>6</v>
      </c>
      <c r="H20" s="77">
        <v>6</v>
      </c>
      <c r="I20" s="77">
        <v>6</v>
      </c>
      <c r="J20" s="66">
        <v>6</v>
      </c>
      <c r="K20" s="66">
        <v>7</v>
      </c>
      <c r="L20" s="77">
        <v>3</v>
      </c>
      <c r="M20" s="68">
        <f t="shared" si="2"/>
        <v>55</v>
      </c>
      <c r="N20" s="69">
        <v>8</v>
      </c>
      <c r="O20" s="69">
        <v>18</v>
      </c>
      <c r="P20" s="70">
        <f t="shared" si="5"/>
        <v>26</v>
      </c>
      <c r="Q20" s="4">
        <v>15</v>
      </c>
      <c r="R20" s="4">
        <v>6</v>
      </c>
      <c r="S20" s="4">
        <v>4</v>
      </c>
      <c r="T20" s="4">
        <v>4</v>
      </c>
      <c r="U20" s="71">
        <f t="shared" si="6"/>
        <v>55</v>
      </c>
      <c r="V20" s="72"/>
      <c r="W20" s="73">
        <f t="shared" ref="W20:Y20" si="19">MIN(SUMIF($C$15:$T$15,W$14,$C20:$T20), 100)</f>
        <v>9</v>
      </c>
      <c r="X20" s="74">
        <f t="shared" si="19"/>
        <v>85</v>
      </c>
      <c r="Y20" s="74">
        <f t="shared" si="19"/>
        <v>16</v>
      </c>
      <c r="Z20" s="74"/>
      <c r="AA20" s="74"/>
      <c r="AB20" s="50"/>
      <c r="AC20" s="49">
        <f t="shared" si="8"/>
        <v>0.45</v>
      </c>
      <c r="AD20" s="49">
        <f t="shared" si="9"/>
        <v>0.70833333333333337</v>
      </c>
      <c r="AE20" s="49">
        <f t="shared" si="10"/>
        <v>0.53333333333333333</v>
      </c>
      <c r="AF20" s="49"/>
      <c r="AG20" s="49"/>
      <c r="AI20" s="4">
        <f t="shared" ref="AI20:AK20" si="20">IF((AC20)&gt;=50%, 2, (IF((AC20)&lt;25%, 0, 1)))</f>
        <v>1</v>
      </c>
      <c r="AJ20" s="4">
        <f t="shared" si="20"/>
        <v>2</v>
      </c>
      <c r="AK20" s="4">
        <f t="shared" si="20"/>
        <v>2</v>
      </c>
      <c r="AL20" s="4"/>
      <c r="AM20" s="4"/>
      <c r="AO20" s="4" t="str">
        <f t="shared" ref="AO20:AQ20" si="21">IF(AI20=2,"Att", (IF(AI20=0,"Not","Weak")))</f>
        <v>Weak</v>
      </c>
      <c r="AP20" s="4" t="str">
        <f t="shared" si="21"/>
        <v>Att</v>
      </c>
      <c r="AQ20" s="4" t="str">
        <f t="shared" si="21"/>
        <v>Att</v>
      </c>
      <c r="AR20" s="7"/>
      <c r="AS20" s="7"/>
      <c r="AT20" s="59"/>
      <c r="AU20" s="75">
        <f t="shared" si="3"/>
        <v>1</v>
      </c>
      <c r="AV20" s="75">
        <f t="shared" si="4"/>
        <v>4</v>
      </c>
      <c r="AW20" s="59"/>
      <c r="AX20" s="59"/>
      <c r="AY20" s="59"/>
    </row>
    <row r="21" spans="1:51" ht="15.75" customHeight="1">
      <c r="A21" s="64" t="s">
        <v>69</v>
      </c>
      <c r="B21" s="65" t="s">
        <v>70</v>
      </c>
      <c r="C21" s="67">
        <v>5</v>
      </c>
      <c r="D21" s="67">
        <v>6</v>
      </c>
      <c r="E21" s="76">
        <v>7</v>
      </c>
      <c r="F21" s="76">
        <v>7</v>
      </c>
      <c r="G21" s="66">
        <v>8</v>
      </c>
      <c r="H21" s="76">
        <v>8</v>
      </c>
      <c r="I21" s="76">
        <v>9</v>
      </c>
      <c r="J21" s="76">
        <v>3</v>
      </c>
      <c r="K21" s="76">
        <v>3</v>
      </c>
      <c r="L21" s="76">
        <v>5</v>
      </c>
      <c r="M21" s="68">
        <f t="shared" si="2"/>
        <v>61</v>
      </c>
      <c r="N21" s="69">
        <v>10</v>
      </c>
      <c r="O21" s="69">
        <v>20</v>
      </c>
      <c r="P21" s="70">
        <f t="shared" si="5"/>
        <v>30</v>
      </c>
      <c r="Q21" s="4">
        <v>18</v>
      </c>
      <c r="R21" s="4">
        <v>7</v>
      </c>
      <c r="S21" s="4">
        <v>4</v>
      </c>
      <c r="T21" s="4">
        <v>4</v>
      </c>
      <c r="U21" s="71">
        <f t="shared" si="6"/>
        <v>63</v>
      </c>
      <c r="V21" s="72"/>
      <c r="W21" s="73">
        <f t="shared" ref="W21:Y21" si="22">MIN(SUMIF($C$15:$T$15,W$14,$C21:$T21), 100)</f>
        <v>11</v>
      </c>
      <c r="X21" s="74">
        <f t="shared" si="22"/>
        <v>100</v>
      </c>
      <c r="Y21" s="74">
        <f t="shared" si="22"/>
        <v>11</v>
      </c>
      <c r="Z21" s="74"/>
      <c r="AA21" s="74"/>
      <c r="AB21" s="50"/>
      <c r="AC21" s="49">
        <f t="shared" si="8"/>
        <v>0.55000000000000004</v>
      </c>
      <c r="AD21" s="49">
        <f t="shared" si="9"/>
        <v>0.85</v>
      </c>
      <c r="AE21" s="49">
        <f t="shared" si="10"/>
        <v>0.36666666666666664</v>
      </c>
      <c r="AF21" s="49"/>
      <c r="AG21" s="49"/>
      <c r="AI21" s="4">
        <f t="shared" ref="AI21:AK21" si="23">IF((AC21)&gt;=50%, 2, (IF((AC21)&lt;25%, 0, 1)))</f>
        <v>2</v>
      </c>
      <c r="AJ21" s="4">
        <f t="shared" si="23"/>
        <v>2</v>
      </c>
      <c r="AK21" s="4">
        <f t="shared" si="23"/>
        <v>1</v>
      </c>
      <c r="AL21" s="4"/>
      <c r="AM21" s="4"/>
      <c r="AO21" s="4" t="str">
        <f t="shared" ref="AO21:AQ21" si="24">IF(AI21=2,"Att", (IF(AI21=0,"Not","Weak")))</f>
        <v>Att</v>
      </c>
      <c r="AP21" s="4" t="str">
        <f t="shared" si="24"/>
        <v>Att</v>
      </c>
      <c r="AQ21" s="4" t="str">
        <f t="shared" si="24"/>
        <v>Weak</v>
      </c>
      <c r="AR21" s="7"/>
      <c r="AS21" s="7"/>
      <c r="AT21" s="59"/>
      <c r="AU21" s="75">
        <f t="shared" si="3"/>
        <v>2</v>
      </c>
      <c r="AV21" s="75">
        <f t="shared" si="4"/>
        <v>3</v>
      </c>
      <c r="AW21" s="59"/>
      <c r="AX21" s="59"/>
      <c r="AY21" s="59"/>
    </row>
    <row r="22" spans="1:51" ht="15.75" customHeight="1">
      <c r="A22" s="64" t="s">
        <v>71</v>
      </c>
      <c r="B22" s="65" t="s">
        <v>72</v>
      </c>
      <c r="C22" s="67">
        <v>4</v>
      </c>
      <c r="D22" s="67">
        <v>4</v>
      </c>
      <c r="E22" s="76">
        <v>6</v>
      </c>
      <c r="F22" s="76">
        <v>6</v>
      </c>
      <c r="G22" s="76">
        <v>9</v>
      </c>
      <c r="H22" s="76">
        <v>7</v>
      </c>
      <c r="I22" s="76">
        <v>5</v>
      </c>
      <c r="J22" s="76">
        <v>5</v>
      </c>
      <c r="K22" s="76">
        <v>9</v>
      </c>
      <c r="L22" s="76">
        <v>4</v>
      </c>
      <c r="M22" s="68">
        <f t="shared" si="2"/>
        <v>59</v>
      </c>
      <c r="N22" s="69">
        <v>8</v>
      </c>
      <c r="O22" s="69">
        <v>17</v>
      </c>
      <c r="P22" s="70">
        <f t="shared" si="5"/>
        <v>25</v>
      </c>
      <c r="Q22" s="4">
        <v>15</v>
      </c>
      <c r="R22" s="69">
        <v>7</v>
      </c>
      <c r="S22" s="4">
        <v>4</v>
      </c>
      <c r="T22" s="4">
        <v>3</v>
      </c>
      <c r="U22" s="71">
        <f t="shared" si="6"/>
        <v>54</v>
      </c>
      <c r="V22" s="72"/>
      <c r="W22" s="73">
        <f t="shared" ref="W22:Y22" si="25">MIN(SUMIF($C$15:$T$15,W$14,$C22:$T22), 100)</f>
        <v>8</v>
      </c>
      <c r="X22" s="74">
        <f t="shared" si="25"/>
        <v>87</v>
      </c>
      <c r="Y22" s="74">
        <f t="shared" si="25"/>
        <v>18</v>
      </c>
      <c r="Z22" s="74"/>
      <c r="AA22" s="74"/>
      <c r="AB22" s="50"/>
      <c r="AC22" s="49">
        <f t="shared" si="8"/>
        <v>0.4</v>
      </c>
      <c r="AD22" s="49">
        <f t="shared" si="9"/>
        <v>0.72499999999999998</v>
      </c>
      <c r="AE22" s="49">
        <f t="shared" si="10"/>
        <v>0.6</v>
      </c>
      <c r="AF22" s="49"/>
      <c r="AG22" s="49"/>
      <c r="AI22" s="4">
        <f t="shared" ref="AI22:AK22" si="26">IF((AC22)&gt;=50%, 2, (IF((AC22)&lt;25%, 0, 1)))</f>
        <v>1</v>
      </c>
      <c r="AJ22" s="4">
        <f t="shared" si="26"/>
        <v>2</v>
      </c>
      <c r="AK22" s="4">
        <f t="shared" si="26"/>
        <v>2</v>
      </c>
      <c r="AL22" s="4"/>
      <c r="AM22" s="4"/>
      <c r="AO22" s="4" t="str">
        <f t="shared" ref="AO22:AQ22" si="27">IF(AI22=2,"Att", (IF(AI22=0,"Not","Weak")))</f>
        <v>Weak</v>
      </c>
      <c r="AP22" s="4" t="str">
        <f t="shared" si="27"/>
        <v>Att</v>
      </c>
      <c r="AQ22" s="4" t="str">
        <f t="shared" si="27"/>
        <v>Att</v>
      </c>
      <c r="AR22" s="7"/>
      <c r="AS22" s="7"/>
      <c r="AT22" s="59"/>
      <c r="AU22" s="75">
        <f t="shared" si="3"/>
        <v>1</v>
      </c>
      <c r="AV22" s="75">
        <f t="shared" si="4"/>
        <v>4</v>
      </c>
      <c r="AW22" s="59"/>
      <c r="AX22" s="59"/>
      <c r="AY22" s="59"/>
    </row>
    <row r="23" spans="1:51" ht="15.75" customHeight="1">
      <c r="A23" s="64" t="s">
        <v>73</v>
      </c>
      <c r="B23" s="65" t="s">
        <v>74</v>
      </c>
      <c r="C23" s="67">
        <v>5</v>
      </c>
      <c r="D23" s="67">
        <v>5</v>
      </c>
      <c r="E23" s="76">
        <v>6</v>
      </c>
      <c r="F23" s="76">
        <v>5</v>
      </c>
      <c r="G23" s="76">
        <v>5</v>
      </c>
      <c r="H23" s="76">
        <v>3</v>
      </c>
      <c r="I23" s="76">
        <v>8</v>
      </c>
      <c r="J23" s="76">
        <v>3</v>
      </c>
      <c r="K23" s="76">
        <v>4</v>
      </c>
      <c r="L23" s="76">
        <v>8</v>
      </c>
      <c r="M23" s="68">
        <f t="shared" si="2"/>
        <v>52</v>
      </c>
      <c r="N23" s="69">
        <v>8</v>
      </c>
      <c r="O23" s="69">
        <v>19</v>
      </c>
      <c r="P23" s="70">
        <f t="shared" si="5"/>
        <v>27</v>
      </c>
      <c r="Q23" s="4">
        <v>13</v>
      </c>
      <c r="R23" s="69">
        <v>5</v>
      </c>
      <c r="S23" s="4">
        <v>5</v>
      </c>
      <c r="T23" s="4">
        <v>3</v>
      </c>
      <c r="U23" s="71">
        <f t="shared" si="6"/>
        <v>53</v>
      </c>
      <c r="V23" s="72"/>
      <c r="W23" s="73">
        <f t="shared" ref="W23:Y23" si="28">MIN(SUMIF($C$15:$T$15,W$14,$C23:$T23), 100)</f>
        <v>10</v>
      </c>
      <c r="X23" s="74">
        <f t="shared" si="28"/>
        <v>80</v>
      </c>
      <c r="Y23" s="74">
        <f t="shared" si="28"/>
        <v>15</v>
      </c>
      <c r="Z23" s="74"/>
      <c r="AA23" s="74"/>
      <c r="AB23" s="50"/>
      <c r="AC23" s="49">
        <f t="shared" si="8"/>
        <v>0.5</v>
      </c>
      <c r="AD23" s="49">
        <f t="shared" si="9"/>
        <v>0.66666666666666663</v>
      </c>
      <c r="AE23" s="49">
        <f t="shared" si="10"/>
        <v>0.5</v>
      </c>
      <c r="AF23" s="49"/>
      <c r="AG23" s="49"/>
      <c r="AI23" s="4">
        <f t="shared" ref="AI23:AK23" si="29">IF((AC23)&gt;=50%, 2, (IF((AC23)&lt;25%, 0, 1)))</f>
        <v>2</v>
      </c>
      <c r="AJ23" s="4">
        <f t="shared" si="29"/>
        <v>2</v>
      </c>
      <c r="AK23" s="4">
        <f t="shared" si="29"/>
        <v>2</v>
      </c>
      <c r="AL23" s="4"/>
      <c r="AM23" s="4"/>
      <c r="AO23" s="4" t="str">
        <f t="shared" ref="AO23:AQ23" si="30">IF(AI23=2,"Att", (IF(AI23=0,"Not","Weak")))</f>
        <v>Att</v>
      </c>
      <c r="AP23" s="4" t="str">
        <f t="shared" si="30"/>
        <v>Att</v>
      </c>
      <c r="AQ23" s="4" t="str">
        <f t="shared" si="30"/>
        <v>Att</v>
      </c>
      <c r="AR23" s="7"/>
      <c r="AS23" s="7"/>
      <c r="AT23" s="59"/>
      <c r="AU23" s="75">
        <f t="shared" si="3"/>
        <v>2</v>
      </c>
      <c r="AV23" s="75">
        <f t="shared" si="4"/>
        <v>4</v>
      </c>
      <c r="AW23" s="59"/>
      <c r="AX23" s="59"/>
      <c r="AY23" s="59"/>
    </row>
    <row r="24" spans="1:51" ht="15.75" customHeight="1">
      <c r="A24" s="64" t="s">
        <v>75</v>
      </c>
      <c r="B24" s="65" t="s">
        <v>76</v>
      </c>
      <c r="C24" s="67">
        <v>6</v>
      </c>
      <c r="D24" s="67">
        <v>5</v>
      </c>
      <c r="E24" s="76">
        <v>8</v>
      </c>
      <c r="F24" s="76">
        <v>9</v>
      </c>
      <c r="G24" s="76">
        <v>6</v>
      </c>
      <c r="H24" s="76">
        <v>7</v>
      </c>
      <c r="I24" s="76">
        <v>8</v>
      </c>
      <c r="J24" s="76">
        <v>8</v>
      </c>
      <c r="K24" s="76">
        <v>8</v>
      </c>
      <c r="L24" s="76">
        <v>5</v>
      </c>
      <c r="M24" s="68">
        <f t="shared" si="2"/>
        <v>70</v>
      </c>
      <c r="N24" s="69">
        <v>7</v>
      </c>
      <c r="O24" s="4">
        <v>16</v>
      </c>
      <c r="P24" s="70">
        <f t="shared" si="5"/>
        <v>23</v>
      </c>
      <c r="Q24" s="4">
        <v>13</v>
      </c>
      <c r="R24" s="69">
        <v>8</v>
      </c>
      <c r="S24" s="4">
        <v>5</v>
      </c>
      <c r="T24" s="4">
        <v>4</v>
      </c>
      <c r="U24" s="71">
        <f t="shared" si="6"/>
        <v>53</v>
      </c>
      <c r="V24" s="72"/>
      <c r="W24" s="73">
        <f t="shared" ref="W24:Y24" si="31">MIN(SUMIF($C$15:$T$15,W$14,$C24:$T24), 100)</f>
        <v>11</v>
      </c>
      <c r="X24" s="74">
        <f t="shared" si="31"/>
        <v>91</v>
      </c>
      <c r="Y24" s="74">
        <f t="shared" si="31"/>
        <v>21</v>
      </c>
      <c r="Z24" s="74"/>
      <c r="AA24" s="74"/>
      <c r="AB24" s="50"/>
      <c r="AC24" s="49">
        <f t="shared" si="8"/>
        <v>0.55000000000000004</v>
      </c>
      <c r="AD24" s="49">
        <f t="shared" si="9"/>
        <v>0.7583333333333333</v>
      </c>
      <c r="AE24" s="49">
        <f t="shared" si="10"/>
        <v>0.7</v>
      </c>
      <c r="AF24" s="49"/>
      <c r="AG24" s="49"/>
      <c r="AI24" s="4">
        <f t="shared" ref="AI24:AK24" si="32">IF((AC24)&gt;=50%, 2, (IF((AC24)&lt;25%, 0, 1)))</f>
        <v>2</v>
      </c>
      <c r="AJ24" s="4">
        <f t="shared" si="32"/>
        <v>2</v>
      </c>
      <c r="AK24" s="4">
        <f t="shared" si="32"/>
        <v>2</v>
      </c>
      <c r="AL24" s="4"/>
      <c r="AM24" s="4"/>
      <c r="AO24" s="4" t="str">
        <f t="shared" ref="AO24:AQ24" si="33">IF(AI24=2,"Att", (IF(AI24=0,"Not","Weak")))</f>
        <v>Att</v>
      </c>
      <c r="AP24" s="4" t="str">
        <f t="shared" si="33"/>
        <v>Att</v>
      </c>
      <c r="AQ24" s="4" t="str">
        <f t="shared" si="33"/>
        <v>Att</v>
      </c>
      <c r="AR24" s="7"/>
      <c r="AS24" s="7"/>
      <c r="AT24" s="59"/>
      <c r="AU24" s="75">
        <f t="shared" si="3"/>
        <v>2</v>
      </c>
      <c r="AV24" s="75">
        <f t="shared" si="4"/>
        <v>4</v>
      </c>
      <c r="AW24" s="59"/>
      <c r="AX24" s="59"/>
      <c r="AY24" s="59"/>
    </row>
    <row r="25" spans="1:51" ht="14.4">
      <c r="A25" s="64" t="s">
        <v>77</v>
      </c>
      <c r="B25" s="65" t="s">
        <v>78</v>
      </c>
      <c r="C25" s="67">
        <v>5</v>
      </c>
      <c r="D25" s="67">
        <v>5</v>
      </c>
      <c r="E25" s="76">
        <v>7</v>
      </c>
      <c r="F25" s="76">
        <v>8</v>
      </c>
      <c r="G25" s="76">
        <v>8</v>
      </c>
      <c r="H25" s="76">
        <v>8</v>
      </c>
      <c r="I25" s="76">
        <v>5</v>
      </c>
      <c r="J25" s="76">
        <v>10</v>
      </c>
      <c r="K25" s="76">
        <v>10</v>
      </c>
      <c r="L25" s="76">
        <v>6</v>
      </c>
      <c r="M25" s="68">
        <f t="shared" si="2"/>
        <v>72</v>
      </c>
      <c r="N25" s="69">
        <v>10</v>
      </c>
      <c r="O25" s="69">
        <v>19</v>
      </c>
      <c r="P25" s="70">
        <f t="shared" si="5"/>
        <v>29</v>
      </c>
      <c r="Q25" s="4">
        <v>19</v>
      </c>
      <c r="R25" s="69">
        <v>9</v>
      </c>
      <c r="S25" s="4">
        <v>5</v>
      </c>
      <c r="T25" s="4">
        <v>5</v>
      </c>
      <c r="U25" s="71">
        <f t="shared" si="6"/>
        <v>67</v>
      </c>
      <c r="V25" s="72"/>
      <c r="W25" s="73">
        <f t="shared" ref="W25:Y25" si="34">MIN(SUMIF($C$15:$T$15,W$14,$C25:$T25), 100)</f>
        <v>10</v>
      </c>
      <c r="X25" s="74">
        <f t="shared" si="34"/>
        <v>100</v>
      </c>
      <c r="Y25" s="74">
        <f t="shared" si="34"/>
        <v>26</v>
      </c>
      <c r="Z25" s="74"/>
      <c r="AA25" s="74"/>
      <c r="AB25" s="50"/>
      <c r="AC25" s="49">
        <f t="shared" si="8"/>
        <v>0.5</v>
      </c>
      <c r="AD25" s="49">
        <f t="shared" si="9"/>
        <v>0.85833333333333328</v>
      </c>
      <c r="AE25" s="49">
        <f t="shared" si="10"/>
        <v>0.8666666666666667</v>
      </c>
      <c r="AF25" s="49"/>
      <c r="AG25" s="49"/>
      <c r="AI25" s="4">
        <f t="shared" ref="AI25:AK25" si="35">IF((AC25)&gt;=50%, 2, (IF((AC25)&lt;25%, 0, 1)))</f>
        <v>2</v>
      </c>
      <c r="AJ25" s="4">
        <f t="shared" si="35"/>
        <v>2</v>
      </c>
      <c r="AK25" s="4">
        <f t="shared" si="35"/>
        <v>2</v>
      </c>
      <c r="AL25" s="4"/>
      <c r="AM25" s="4"/>
      <c r="AO25" s="4" t="str">
        <f t="shared" ref="AO25:AQ25" si="36">IF(AI25=2,"Att", (IF(AI25=0,"Not","Weak")))</f>
        <v>Att</v>
      </c>
      <c r="AP25" s="4" t="str">
        <f t="shared" si="36"/>
        <v>Att</v>
      </c>
      <c r="AQ25" s="4" t="str">
        <f t="shared" si="36"/>
        <v>Att</v>
      </c>
      <c r="AR25" s="7"/>
      <c r="AS25" s="7"/>
      <c r="AT25" s="59"/>
      <c r="AU25" s="75">
        <f t="shared" si="3"/>
        <v>2</v>
      </c>
      <c r="AV25" s="75">
        <f t="shared" si="4"/>
        <v>4</v>
      </c>
      <c r="AW25" s="59"/>
      <c r="AX25" s="59"/>
      <c r="AY25" s="59"/>
    </row>
    <row r="26" spans="1:51" ht="14.4">
      <c r="A26" s="64" t="s">
        <v>79</v>
      </c>
      <c r="B26" s="65" t="s">
        <v>80</v>
      </c>
      <c r="C26" s="67">
        <v>4</v>
      </c>
      <c r="D26" s="67">
        <v>5</v>
      </c>
      <c r="E26" s="76">
        <v>5</v>
      </c>
      <c r="F26" s="76">
        <v>6</v>
      </c>
      <c r="G26" s="76">
        <v>7</v>
      </c>
      <c r="H26" s="76">
        <v>8</v>
      </c>
      <c r="I26" s="76">
        <v>6</v>
      </c>
      <c r="J26" s="76">
        <v>6</v>
      </c>
      <c r="K26" s="76">
        <v>7</v>
      </c>
      <c r="L26" s="76">
        <v>4</v>
      </c>
      <c r="M26" s="68">
        <f t="shared" si="2"/>
        <v>58</v>
      </c>
      <c r="N26" s="69">
        <v>8</v>
      </c>
      <c r="O26" s="4">
        <v>15</v>
      </c>
      <c r="P26" s="70">
        <f t="shared" si="5"/>
        <v>23</v>
      </c>
      <c r="Q26" s="4">
        <v>15</v>
      </c>
      <c r="R26" s="4">
        <v>7</v>
      </c>
      <c r="S26" s="4">
        <v>5</v>
      </c>
      <c r="T26" s="4">
        <v>4</v>
      </c>
      <c r="U26" s="71">
        <f t="shared" si="6"/>
        <v>54</v>
      </c>
      <c r="V26" s="72"/>
      <c r="W26" s="73">
        <f t="shared" ref="W26:Y26" si="37">MIN(SUMIF($C$15:$T$15,W$14,$C26:$T26), 100)</f>
        <v>9</v>
      </c>
      <c r="X26" s="74">
        <f t="shared" si="37"/>
        <v>86</v>
      </c>
      <c r="Y26" s="74">
        <f t="shared" si="37"/>
        <v>17</v>
      </c>
      <c r="Z26" s="74"/>
      <c r="AA26" s="74"/>
      <c r="AB26" s="50"/>
      <c r="AC26" s="49">
        <f t="shared" si="8"/>
        <v>0.45</v>
      </c>
      <c r="AD26" s="49">
        <f t="shared" si="9"/>
        <v>0.71666666666666667</v>
      </c>
      <c r="AE26" s="49">
        <f t="shared" si="10"/>
        <v>0.56666666666666665</v>
      </c>
      <c r="AF26" s="49"/>
      <c r="AG26" s="49"/>
      <c r="AI26" s="4">
        <f t="shared" ref="AI26:AK26" si="38">IF((AC26)&gt;=50%, 2, (IF((AC26)&lt;25%, 0, 1)))</f>
        <v>1</v>
      </c>
      <c r="AJ26" s="4">
        <f t="shared" si="38"/>
        <v>2</v>
      </c>
      <c r="AK26" s="4">
        <f t="shared" si="38"/>
        <v>2</v>
      </c>
      <c r="AL26" s="4"/>
      <c r="AM26" s="4"/>
      <c r="AO26" s="4" t="str">
        <f t="shared" ref="AO26:AQ26" si="39">IF(AI26=2,"Att", (IF(AI26=0,"Not","Weak")))</f>
        <v>Weak</v>
      </c>
      <c r="AP26" s="4" t="str">
        <f t="shared" si="39"/>
        <v>Att</v>
      </c>
      <c r="AQ26" s="4" t="str">
        <f t="shared" si="39"/>
        <v>Att</v>
      </c>
      <c r="AR26" s="7"/>
      <c r="AS26" s="7"/>
      <c r="AT26" s="59"/>
      <c r="AU26" s="75">
        <f t="shared" si="3"/>
        <v>1</v>
      </c>
      <c r="AV26" s="75">
        <f t="shared" si="4"/>
        <v>4</v>
      </c>
      <c r="AW26" s="59"/>
      <c r="AX26" s="59"/>
      <c r="AY26" s="59"/>
    </row>
    <row r="27" spans="1:51" ht="14.4">
      <c r="A27" s="64" t="s">
        <v>81</v>
      </c>
      <c r="B27" s="65" t="s">
        <v>82</v>
      </c>
      <c r="C27" s="67">
        <v>3</v>
      </c>
      <c r="D27" s="67">
        <v>3</v>
      </c>
      <c r="E27" s="76">
        <v>3</v>
      </c>
      <c r="F27" s="76">
        <v>3</v>
      </c>
      <c r="G27" s="76">
        <v>4</v>
      </c>
      <c r="H27" s="76">
        <v>6</v>
      </c>
      <c r="I27" s="76">
        <v>7</v>
      </c>
      <c r="J27" s="76">
        <v>7</v>
      </c>
      <c r="K27" s="76">
        <v>3</v>
      </c>
      <c r="L27" s="76">
        <v>10</v>
      </c>
      <c r="M27" s="68">
        <f t="shared" si="2"/>
        <v>49</v>
      </c>
      <c r="N27" s="69">
        <v>7</v>
      </c>
      <c r="O27" s="4">
        <v>16</v>
      </c>
      <c r="P27" s="70">
        <f t="shared" si="5"/>
        <v>23</v>
      </c>
      <c r="Q27" s="4">
        <v>15</v>
      </c>
      <c r="R27" s="4">
        <v>8</v>
      </c>
      <c r="S27" s="4">
        <v>4</v>
      </c>
      <c r="T27" s="4">
        <v>5</v>
      </c>
      <c r="U27" s="71">
        <f t="shared" si="6"/>
        <v>55</v>
      </c>
      <c r="V27" s="72"/>
      <c r="W27" s="73">
        <f t="shared" ref="W27:Y27" si="40">MIN(SUMIF($C$15:$T$15,W$14,$C27:$T27), 100)</f>
        <v>6</v>
      </c>
      <c r="X27" s="74">
        <f t="shared" si="40"/>
        <v>78</v>
      </c>
      <c r="Y27" s="74">
        <f t="shared" si="40"/>
        <v>20</v>
      </c>
      <c r="Z27" s="74"/>
      <c r="AA27" s="74"/>
      <c r="AB27" s="50"/>
      <c r="AC27" s="49">
        <f t="shared" si="8"/>
        <v>0.3</v>
      </c>
      <c r="AD27" s="49">
        <f t="shared" si="9"/>
        <v>0.65</v>
      </c>
      <c r="AE27" s="49">
        <f t="shared" si="10"/>
        <v>0.66666666666666663</v>
      </c>
      <c r="AF27" s="49"/>
      <c r="AG27" s="49"/>
      <c r="AI27" s="4">
        <f t="shared" ref="AI27:AK27" si="41">IF((AC27)&gt;=50%, 2, (IF((AC27)&lt;25%, 0, 1)))</f>
        <v>1</v>
      </c>
      <c r="AJ27" s="4">
        <f t="shared" si="41"/>
        <v>2</v>
      </c>
      <c r="AK27" s="4">
        <f t="shared" si="41"/>
        <v>2</v>
      </c>
      <c r="AL27" s="4"/>
      <c r="AM27" s="4"/>
      <c r="AO27" s="4" t="str">
        <f t="shared" ref="AO27:AQ27" si="42">IF(AI27=2,"Att", (IF(AI27=0,"Not","Weak")))</f>
        <v>Weak</v>
      </c>
      <c r="AP27" s="4" t="str">
        <f t="shared" si="42"/>
        <v>Att</v>
      </c>
      <c r="AQ27" s="4" t="str">
        <f t="shared" si="42"/>
        <v>Att</v>
      </c>
      <c r="AR27" s="7"/>
      <c r="AS27" s="7"/>
      <c r="AT27" s="59"/>
      <c r="AU27" s="75">
        <f t="shared" si="3"/>
        <v>1</v>
      </c>
      <c r="AV27" s="75">
        <f t="shared" si="4"/>
        <v>4</v>
      </c>
      <c r="AW27" s="59"/>
      <c r="AX27" s="59"/>
      <c r="AY27" s="59"/>
    </row>
    <row r="28" spans="1:51" ht="14.4">
      <c r="A28" s="64" t="s">
        <v>83</v>
      </c>
      <c r="B28" s="65" t="s">
        <v>84</v>
      </c>
      <c r="C28" s="67">
        <v>7</v>
      </c>
      <c r="D28" s="67">
        <v>7</v>
      </c>
      <c r="E28" s="76">
        <v>8</v>
      </c>
      <c r="F28" s="76">
        <v>5</v>
      </c>
      <c r="G28" s="76">
        <v>5</v>
      </c>
      <c r="H28" s="76">
        <v>7</v>
      </c>
      <c r="I28" s="76">
        <v>7</v>
      </c>
      <c r="J28" s="76">
        <v>9</v>
      </c>
      <c r="K28" s="76">
        <v>9</v>
      </c>
      <c r="L28" s="76">
        <v>7</v>
      </c>
      <c r="M28" s="68">
        <f t="shared" si="2"/>
        <v>71</v>
      </c>
      <c r="N28" s="69">
        <v>10</v>
      </c>
      <c r="O28" s="69">
        <v>20</v>
      </c>
      <c r="P28" s="70">
        <f t="shared" si="5"/>
        <v>30</v>
      </c>
      <c r="Q28" s="4">
        <v>18</v>
      </c>
      <c r="R28" s="69">
        <v>10</v>
      </c>
      <c r="S28" s="4">
        <v>4</v>
      </c>
      <c r="T28" s="4">
        <v>5</v>
      </c>
      <c r="U28" s="71">
        <f t="shared" si="6"/>
        <v>67</v>
      </c>
      <c r="V28" s="72"/>
      <c r="W28" s="73">
        <f t="shared" ref="W28:Y28" si="43">MIN(SUMIF($C$15:$T$15,W$14,$C28:$T28), 100)</f>
        <v>14</v>
      </c>
      <c r="X28" s="74">
        <f t="shared" si="43"/>
        <v>99</v>
      </c>
      <c r="Y28" s="74">
        <f t="shared" si="43"/>
        <v>25</v>
      </c>
      <c r="Z28" s="74"/>
      <c r="AA28" s="74"/>
      <c r="AB28" s="50"/>
      <c r="AC28" s="49">
        <f t="shared" si="8"/>
        <v>0.7</v>
      </c>
      <c r="AD28" s="49">
        <f t="shared" si="9"/>
        <v>0.82499999999999996</v>
      </c>
      <c r="AE28" s="49">
        <f t="shared" si="10"/>
        <v>0.83333333333333337</v>
      </c>
      <c r="AF28" s="49"/>
      <c r="AG28" s="49"/>
      <c r="AI28" s="4">
        <f t="shared" ref="AI28:AK28" si="44">IF((AC28)&gt;=50%, 2, (IF((AC28)&lt;25%, 0, 1)))</f>
        <v>2</v>
      </c>
      <c r="AJ28" s="4">
        <f t="shared" si="44"/>
        <v>2</v>
      </c>
      <c r="AK28" s="4">
        <f t="shared" si="44"/>
        <v>2</v>
      </c>
      <c r="AL28" s="4"/>
      <c r="AM28" s="4"/>
      <c r="AO28" s="4" t="str">
        <f t="shared" ref="AO28:AQ28" si="45">IF(AI28=2,"Att", (IF(AI28=0,"Not","Weak")))</f>
        <v>Att</v>
      </c>
      <c r="AP28" s="4" t="str">
        <f t="shared" si="45"/>
        <v>Att</v>
      </c>
      <c r="AQ28" s="4" t="str">
        <f t="shared" si="45"/>
        <v>Att</v>
      </c>
      <c r="AR28" s="7"/>
      <c r="AS28" s="7"/>
      <c r="AT28" s="59"/>
      <c r="AU28" s="75">
        <f t="shared" si="3"/>
        <v>2</v>
      </c>
      <c r="AV28" s="75">
        <f t="shared" si="4"/>
        <v>4</v>
      </c>
      <c r="AW28" s="59"/>
      <c r="AX28" s="59"/>
      <c r="AY28" s="59"/>
    </row>
    <row r="29" spans="1:51" ht="14.4">
      <c r="A29" s="64" t="s">
        <v>85</v>
      </c>
      <c r="B29" s="65" t="s">
        <v>86</v>
      </c>
      <c r="C29" s="67">
        <v>4</v>
      </c>
      <c r="D29" s="67">
        <v>4</v>
      </c>
      <c r="E29" s="76">
        <v>5</v>
      </c>
      <c r="F29" s="76">
        <v>6</v>
      </c>
      <c r="G29" s="76">
        <v>6</v>
      </c>
      <c r="H29" s="77">
        <v>8</v>
      </c>
      <c r="I29" s="76">
        <v>3</v>
      </c>
      <c r="J29" s="76">
        <v>5</v>
      </c>
      <c r="K29" s="76">
        <v>5</v>
      </c>
      <c r="L29" s="76">
        <v>3</v>
      </c>
      <c r="M29" s="68">
        <f t="shared" si="2"/>
        <v>49</v>
      </c>
      <c r="N29" s="69">
        <v>10</v>
      </c>
      <c r="O29" s="4">
        <v>20</v>
      </c>
      <c r="P29" s="70">
        <f t="shared" si="5"/>
        <v>30</v>
      </c>
      <c r="Q29" s="4">
        <v>18</v>
      </c>
      <c r="R29" s="4">
        <v>8</v>
      </c>
      <c r="S29" s="4">
        <v>4</v>
      </c>
      <c r="T29" s="4">
        <v>5</v>
      </c>
      <c r="U29" s="71">
        <f t="shared" si="6"/>
        <v>65</v>
      </c>
      <c r="V29" s="72"/>
      <c r="W29" s="73">
        <f t="shared" ref="W29:Y29" si="46">MIN(SUMIF($C$15:$T$15,W$14,$C29:$T29), 100)</f>
        <v>8</v>
      </c>
      <c r="X29" s="74">
        <f t="shared" si="46"/>
        <v>93</v>
      </c>
      <c r="Y29" s="74">
        <f t="shared" si="46"/>
        <v>13</v>
      </c>
      <c r="Z29" s="74"/>
      <c r="AA29" s="74"/>
      <c r="AB29" s="50"/>
      <c r="AC29" s="49">
        <f t="shared" si="8"/>
        <v>0.4</v>
      </c>
      <c r="AD29" s="49">
        <f t="shared" si="9"/>
        <v>0.77500000000000002</v>
      </c>
      <c r="AE29" s="49">
        <f t="shared" si="10"/>
        <v>0.43333333333333335</v>
      </c>
      <c r="AF29" s="49"/>
      <c r="AG29" s="49"/>
      <c r="AI29" s="4">
        <f t="shared" ref="AI29:AK29" si="47">IF((AC29)&gt;=50%, 2, (IF((AC29)&lt;25%, 0, 1)))</f>
        <v>1</v>
      </c>
      <c r="AJ29" s="4">
        <f t="shared" si="47"/>
        <v>2</v>
      </c>
      <c r="AK29" s="4">
        <f t="shared" si="47"/>
        <v>1</v>
      </c>
      <c r="AL29" s="4"/>
      <c r="AM29" s="4"/>
      <c r="AO29" s="4" t="str">
        <f t="shared" ref="AO29:AQ29" si="48">IF(AI29=2,"Att", (IF(AI29=0,"Not","Weak")))</f>
        <v>Weak</v>
      </c>
      <c r="AP29" s="4" t="str">
        <f t="shared" si="48"/>
        <v>Att</v>
      </c>
      <c r="AQ29" s="4" t="str">
        <f t="shared" si="48"/>
        <v>Weak</v>
      </c>
      <c r="AR29" s="7"/>
      <c r="AS29" s="7"/>
      <c r="AT29" s="59"/>
      <c r="AU29" s="75">
        <f t="shared" si="3"/>
        <v>1</v>
      </c>
      <c r="AV29" s="75">
        <f t="shared" si="4"/>
        <v>3</v>
      </c>
      <c r="AW29" s="59"/>
      <c r="AX29" s="59"/>
      <c r="AY29" s="59"/>
    </row>
    <row r="30" spans="1:51" ht="14.4">
      <c r="A30" s="64" t="s">
        <v>87</v>
      </c>
      <c r="B30" s="65" t="s">
        <v>88</v>
      </c>
      <c r="C30" s="67">
        <v>3</v>
      </c>
      <c r="D30" s="67">
        <v>3</v>
      </c>
      <c r="E30" s="76">
        <v>8</v>
      </c>
      <c r="F30" s="76">
        <v>5</v>
      </c>
      <c r="G30" s="76">
        <v>5</v>
      </c>
      <c r="H30" s="76">
        <v>4</v>
      </c>
      <c r="I30" s="76">
        <v>4</v>
      </c>
      <c r="J30" s="76">
        <v>8</v>
      </c>
      <c r="K30" s="76">
        <v>8</v>
      </c>
      <c r="L30" s="76">
        <v>3</v>
      </c>
      <c r="M30" s="68">
        <f t="shared" si="2"/>
        <v>51</v>
      </c>
      <c r="N30" s="69">
        <v>10</v>
      </c>
      <c r="O30" s="4">
        <v>20</v>
      </c>
      <c r="P30" s="70">
        <f t="shared" si="5"/>
        <v>30</v>
      </c>
      <c r="Q30" s="4">
        <v>18</v>
      </c>
      <c r="R30" s="69">
        <v>8</v>
      </c>
      <c r="S30" s="4">
        <v>5</v>
      </c>
      <c r="T30" s="4">
        <v>5</v>
      </c>
      <c r="U30" s="71">
        <f t="shared" si="6"/>
        <v>66</v>
      </c>
      <c r="V30" s="72"/>
      <c r="W30" s="73">
        <f t="shared" ref="W30:Y30" si="49">MIN(SUMIF($C$15:$T$15,W$14,$C30:$T30), 100)</f>
        <v>6</v>
      </c>
      <c r="X30" s="74">
        <f t="shared" si="49"/>
        <v>92</v>
      </c>
      <c r="Y30" s="74">
        <f t="shared" si="49"/>
        <v>19</v>
      </c>
      <c r="Z30" s="74"/>
      <c r="AA30" s="74"/>
      <c r="AB30" s="50"/>
      <c r="AC30" s="49">
        <f t="shared" si="8"/>
        <v>0.3</v>
      </c>
      <c r="AD30" s="49">
        <f t="shared" si="9"/>
        <v>0.76666666666666672</v>
      </c>
      <c r="AE30" s="49">
        <f t="shared" si="10"/>
        <v>0.6333333333333333</v>
      </c>
      <c r="AF30" s="49"/>
      <c r="AG30" s="49"/>
      <c r="AI30" s="4">
        <f t="shared" ref="AI30:AK30" si="50">IF((AC30)&gt;=50%, 2, (IF((AC30)&lt;25%, 0, 1)))</f>
        <v>1</v>
      </c>
      <c r="AJ30" s="4">
        <f t="shared" si="50"/>
        <v>2</v>
      </c>
      <c r="AK30" s="4">
        <f t="shared" si="50"/>
        <v>2</v>
      </c>
      <c r="AL30" s="4"/>
      <c r="AM30" s="4"/>
      <c r="AO30" s="4" t="str">
        <f t="shared" ref="AO30:AQ30" si="51">IF(AI30=2,"Att", (IF(AI30=0,"Not","Weak")))</f>
        <v>Weak</v>
      </c>
      <c r="AP30" s="4" t="str">
        <f t="shared" si="51"/>
        <v>Att</v>
      </c>
      <c r="AQ30" s="4" t="str">
        <f t="shared" si="51"/>
        <v>Att</v>
      </c>
      <c r="AR30" s="7"/>
      <c r="AS30" s="7"/>
      <c r="AT30" s="59"/>
      <c r="AU30" s="75">
        <f t="shared" si="3"/>
        <v>1</v>
      </c>
      <c r="AV30" s="75">
        <f t="shared" si="4"/>
        <v>4</v>
      </c>
      <c r="AW30" s="59"/>
      <c r="AX30" s="59"/>
      <c r="AY30" s="59"/>
    </row>
    <row r="31" spans="1:51" ht="14.4">
      <c r="A31" s="64" t="s">
        <v>89</v>
      </c>
      <c r="B31" s="65" t="s">
        <v>90</v>
      </c>
      <c r="C31" s="67">
        <v>8</v>
      </c>
      <c r="D31" s="67">
        <v>7</v>
      </c>
      <c r="E31" s="76">
        <v>7</v>
      </c>
      <c r="F31" s="76">
        <v>7</v>
      </c>
      <c r="G31" s="76">
        <v>10</v>
      </c>
      <c r="H31" s="76">
        <v>8</v>
      </c>
      <c r="I31" s="76">
        <v>7</v>
      </c>
      <c r="J31" s="76">
        <v>8</v>
      </c>
      <c r="K31" s="76">
        <v>9</v>
      </c>
      <c r="L31" s="76">
        <v>10</v>
      </c>
      <c r="M31" s="68">
        <f t="shared" si="2"/>
        <v>81</v>
      </c>
      <c r="N31" s="69">
        <v>10</v>
      </c>
      <c r="O31" s="4">
        <v>20</v>
      </c>
      <c r="P31" s="70">
        <f t="shared" si="5"/>
        <v>30</v>
      </c>
      <c r="Q31" s="4">
        <v>19</v>
      </c>
      <c r="R31" s="69">
        <v>10</v>
      </c>
      <c r="S31" s="4">
        <v>5</v>
      </c>
      <c r="T31" s="4">
        <v>4</v>
      </c>
      <c r="U31" s="71">
        <f t="shared" si="6"/>
        <v>68</v>
      </c>
      <c r="V31" s="72"/>
      <c r="W31" s="73">
        <f t="shared" ref="W31:Y31" si="52">MIN(SUMIF($C$15:$T$15,W$14,$C31:$T31), 100)</f>
        <v>15</v>
      </c>
      <c r="X31" s="74">
        <f t="shared" si="52"/>
        <v>100</v>
      </c>
      <c r="Y31" s="74">
        <f t="shared" si="52"/>
        <v>27</v>
      </c>
      <c r="Z31" s="74"/>
      <c r="AA31" s="74"/>
      <c r="AB31" s="50"/>
      <c r="AC31" s="49">
        <f t="shared" si="8"/>
        <v>0.75</v>
      </c>
      <c r="AD31" s="49">
        <f t="shared" si="9"/>
        <v>0.89166666666666672</v>
      </c>
      <c r="AE31" s="49">
        <f t="shared" si="10"/>
        <v>0.9</v>
      </c>
      <c r="AF31" s="49"/>
      <c r="AG31" s="49"/>
      <c r="AI31" s="4">
        <f t="shared" ref="AI31:AK31" si="53">IF((AC31)&gt;=50%, 2, (IF((AC31)&lt;25%, 0, 1)))</f>
        <v>2</v>
      </c>
      <c r="AJ31" s="4">
        <f t="shared" si="53"/>
        <v>2</v>
      </c>
      <c r="AK31" s="4">
        <f t="shared" si="53"/>
        <v>2</v>
      </c>
      <c r="AL31" s="4"/>
      <c r="AM31" s="4"/>
      <c r="AO31" s="4" t="str">
        <f t="shared" ref="AO31:AQ31" si="54">IF(AI31=2,"Att", (IF(AI31=0,"Not","Weak")))</f>
        <v>Att</v>
      </c>
      <c r="AP31" s="4" t="str">
        <f t="shared" si="54"/>
        <v>Att</v>
      </c>
      <c r="AQ31" s="4" t="str">
        <f t="shared" si="54"/>
        <v>Att</v>
      </c>
      <c r="AR31" s="7"/>
      <c r="AS31" s="7"/>
      <c r="AT31" s="59"/>
      <c r="AU31" s="75">
        <f t="shared" si="3"/>
        <v>2</v>
      </c>
      <c r="AV31" s="75">
        <f t="shared" si="4"/>
        <v>4</v>
      </c>
      <c r="AW31" s="59"/>
      <c r="AX31" s="59"/>
      <c r="AY31" s="59"/>
    </row>
    <row r="32" spans="1:51" ht="14.4">
      <c r="A32" s="64" t="s">
        <v>91</v>
      </c>
      <c r="B32" s="65" t="s">
        <v>92</v>
      </c>
      <c r="C32" s="67">
        <v>5</v>
      </c>
      <c r="D32" s="67">
        <v>4</v>
      </c>
      <c r="E32" s="76">
        <v>7</v>
      </c>
      <c r="F32" s="76">
        <v>6</v>
      </c>
      <c r="G32" s="76">
        <v>5</v>
      </c>
      <c r="H32" s="76">
        <v>4</v>
      </c>
      <c r="I32" s="76">
        <v>6</v>
      </c>
      <c r="J32" s="76">
        <v>6</v>
      </c>
      <c r="K32" s="76">
        <v>8</v>
      </c>
      <c r="L32" s="76">
        <v>3</v>
      </c>
      <c r="M32" s="68">
        <f t="shared" si="2"/>
        <v>54</v>
      </c>
      <c r="N32" s="69">
        <v>6</v>
      </c>
      <c r="O32" s="4">
        <v>17</v>
      </c>
      <c r="P32" s="70">
        <f t="shared" si="5"/>
        <v>23</v>
      </c>
      <c r="Q32" s="4">
        <v>17</v>
      </c>
      <c r="R32" s="4">
        <v>6</v>
      </c>
      <c r="S32" s="4">
        <v>5</v>
      </c>
      <c r="T32" s="4">
        <v>3</v>
      </c>
      <c r="U32" s="71">
        <f t="shared" si="6"/>
        <v>54</v>
      </c>
      <c r="V32" s="72"/>
      <c r="W32" s="73">
        <f t="shared" ref="W32:Y32" si="55">MIN(SUMIF($C$15:$T$15,W$14,$C32:$T32), 100)</f>
        <v>9</v>
      </c>
      <c r="X32" s="74">
        <f t="shared" si="55"/>
        <v>82</v>
      </c>
      <c r="Y32" s="74">
        <f t="shared" si="55"/>
        <v>17</v>
      </c>
      <c r="Z32" s="74"/>
      <c r="AA32" s="74"/>
      <c r="AB32" s="50"/>
      <c r="AC32" s="49">
        <f t="shared" si="8"/>
        <v>0.45</v>
      </c>
      <c r="AD32" s="49">
        <f t="shared" si="9"/>
        <v>0.68333333333333335</v>
      </c>
      <c r="AE32" s="49">
        <f t="shared" si="10"/>
        <v>0.56666666666666665</v>
      </c>
      <c r="AF32" s="49"/>
      <c r="AG32" s="49"/>
      <c r="AI32" s="4">
        <f t="shared" ref="AI32:AK32" si="56">IF((AC32)&gt;=50%, 2, (IF((AC32)&lt;25%, 0, 1)))</f>
        <v>1</v>
      </c>
      <c r="AJ32" s="4">
        <f t="shared" si="56"/>
        <v>2</v>
      </c>
      <c r="AK32" s="4">
        <f t="shared" si="56"/>
        <v>2</v>
      </c>
      <c r="AL32" s="4"/>
      <c r="AM32" s="4"/>
      <c r="AO32" s="4" t="str">
        <f t="shared" ref="AO32:AQ32" si="57">IF(AI32=2,"Att", (IF(AI32=0,"Not","Weak")))</f>
        <v>Weak</v>
      </c>
      <c r="AP32" s="4" t="str">
        <f t="shared" si="57"/>
        <v>Att</v>
      </c>
      <c r="AQ32" s="4" t="str">
        <f t="shared" si="57"/>
        <v>Att</v>
      </c>
      <c r="AR32" s="7"/>
      <c r="AS32" s="7"/>
      <c r="AT32" s="59"/>
      <c r="AU32" s="75">
        <f t="shared" si="3"/>
        <v>1</v>
      </c>
      <c r="AV32" s="75">
        <f t="shared" si="4"/>
        <v>4</v>
      </c>
      <c r="AW32" s="59"/>
      <c r="AX32" s="59"/>
      <c r="AY32" s="59"/>
    </row>
    <row r="33" spans="1:51" ht="14.4">
      <c r="A33" s="64" t="s">
        <v>93</v>
      </c>
      <c r="B33" s="65" t="s">
        <v>94</v>
      </c>
      <c r="C33" s="67">
        <v>10</v>
      </c>
      <c r="D33" s="67">
        <v>8</v>
      </c>
      <c r="E33" s="76">
        <v>8</v>
      </c>
      <c r="F33" s="76">
        <v>3</v>
      </c>
      <c r="G33" s="76">
        <v>3</v>
      </c>
      <c r="H33" s="76">
        <v>3</v>
      </c>
      <c r="I33" s="76">
        <v>4</v>
      </c>
      <c r="J33" s="76">
        <v>4</v>
      </c>
      <c r="K33" s="76">
        <v>5</v>
      </c>
      <c r="L33" s="77">
        <v>4</v>
      </c>
      <c r="M33" s="68">
        <f t="shared" si="2"/>
        <v>52</v>
      </c>
      <c r="N33" s="4">
        <v>10</v>
      </c>
      <c r="O33" s="4">
        <v>20</v>
      </c>
      <c r="P33" s="70">
        <f t="shared" si="5"/>
        <v>30</v>
      </c>
      <c r="Q33" s="4">
        <v>19</v>
      </c>
      <c r="R33" s="4">
        <v>9</v>
      </c>
      <c r="S33" s="4">
        <v>4</v>
      </c>
      <c r="T33" s="4">
        <v>3</v>
      </c>
      <c r="U33" s="71">
        <f t="shared" si="6"/>
        <v>65</v>
      </c>
      <c r="V33" s="72"/>
      <c r="W33" s="73">
        <f t="shared" ref="W33:Y33" si="58">MIN(SUMIF($C$15:$T$15,W$14,$C33:$T33), 100)</f>
        <v>18</v>
      </c>
      <c r="X33" s="74">
        <f t="shared" si="58"/>
        <v>86</v>
      </c>
      <c r="Y33" s="74">
        <f t="shared" si="58"/>
        <v>13</v>
      </c>
      <c r="Z33" s="74"/>
      <c r="AA33" s="74"/>
      <c r="AB33" s="50"/>
      <c r="AC33" s="49">
        <f t="shared" si="8"/>
        <v>0.9</v>
      </c>
      <c r="AD33" s="49">
        <f t="shared" si="9"/>
        <v>0.71666666666666667</v>
      </c>
      <c r="AE33" s="49">
        <f t="shared" si="10"/>
        <v>0.43333333333333335</v>
      </c>
      <c r="AF33" s="49"/>
      <c r="AG33" s="49"/>
      <c r="AI33" s="4">
        <f t="shared" ref="AI33:AK33" si="59">IF((AC33)&gt;=50%, 2, (IF((AC33)&lt;25%, 0, 1)))</f>
        <v>2</v>
      </c>
      <c r="AJ33" s="4">
        <f t="shared" si="59"/>
        <v>2</v>
      </c>
      <c r="AK33" s="4">
        <f t="shared" si="59"/>
        <v>1</v>
      </c>
      <c r="AL33" s="4"/>
      <c r="AM33" s="4"/>
      <c r="AO33" s="4" t="str">
        <f t="shared" ref="AO33:AQ33" si="60">IF(AI33=2,"Att", (IF(AI33=0,"Not","Weak")))</f>
        <v>Att</v>
      </c>
      <c r="AP33" s="4" t="str">
        <f t="shared" si="60"/>
        <v>Att</v>
      </c>
      <c r="AQ33" s="4" t="str">
        <f t="shared" si="60"/>
        <v>Weak</v>
      </c>
      <c r="AR33" s="7"/>
      <c r="AS33" s="7"/>
      <c r="AT33" s="59"/>
      <c r="AU33" s="75">
        <f t="shared" si="3"/>
        <v>2</v>
      </c>
      <c r="AV33" s="75">
        <f t="shared" si="4"/>
        <v>3</v>
      </c>
      <c r="AW33" s="59"/>
      <c r="AX33" s="59"/>
      <c r="AY33" s="59"/>
    </row>
    <row r="34" spans="1:51" ht="14.4">
      <c r="A34" s="64" t="s">
        <v>95</v>
      </c>
      <c r="B34" s="65" t="s">
        <v>96</v>
      </c>
      <c r="C34" s="67">
        <v>4</v>
      </c>
      <c r="D34" s="67">
        <v>4</v>
      </c>
      <c r="E34" s="76">
        <v>7</v>
      </c>
      <c r="F34" s="76">
        <v>7</v>
      </c>
      <c r="G34" s="76">
        <v>6</v>
      </c>
      <c r="H34" s="76">
        <v>5</v>
      </c>
      <c r="I34" s="76">
        <v>5</v>
      </c>
      <c r="J34" s="76">
        <v>7</v>
      </c>
      <c r="K34" s="76">
        <v>8</v>
      </c>
      <c r="L34" s="77">
        <v>3</v>
      </c>
      <c r="M34" s="68">
        <f t="shared" si="2"/>
        <v>56</v>
      </c>
      <c r="N34" s="69">
        <v>8</v>
      </c>
      <c r="O34" s="69">
        <v>17</v>
      </c>
      <c r="P34" s="70">
        <f t="shared" si="5"/>
        <v>25</v>
      </c>
      <c r="Q34" s="4">
        <v>15</v>
      </c>
      <c r="R34" s="4">
        <v>5</v>
      </c>
      <c r="S34" s="4">
        <v>5</v>
      </c>
      <c r="T34" s="4">
        <v>4</v>
      </c>
      <c r="U34" s="71">
        <f t="shared" si="6"/>
        <v>54</v>
      </c>
      <c r="V34" s="72"/>
      <c r="W34" s="73">
        <f t="shared" ref="W34:Y34" si="61">MIN(SUMIF($C$15:$T$15,W$14,$C34:$T34), 100)</f>
        <v>8</v>
      </c>
      <c r="X34" s="74">
        <f t="shared" si="61"/>
        <v>84</v>
      </c>
      <c r="Y34" s="74">
        <f t="shared" si="61"/>
        <v>18</v>
      </c>
      <c r="Z34" s="74"/>
      <c r="AA34" s="74"/>
      <c r="AB34" s="50"/>
      <c r="AC34" s="49">
        <f t="shared" si="8"/>
        <v>0.4</v>
      </c>
      <c r="AD34" s="49">
        <f t="shared" si="9"/>
        <v>0.7</v>
      </c>
      <c r="AE34" s="49">
        <f t="shared" si="10"/>
        <v>0.6</v>
      </c>
      <c r="AF34" s="49"/>
      <c r="AG34" s="49"/>
      <c r="AI34" s="4">
        <f t="shared" ref="AI34:AK34" si="62">IF((AC34)&gt;=50%, 2, (IF((AC34)&lt;25%, 0, 1)))</f>
        <v>1</v>
      </c>
      <c r="AJ34" s="4">
        <f t="shared" si="62"/>
        <v>2</v>
      </c>
      <c r="AK34" s="4">
        <f t="shared" si="62"/>
        <v>2</v>
      </c>
      <c r="AL34" s="4"/>
      <c r="AM34" s="4"/>
      <c r="AO34" s="4" t="str">
        <f t="shared" ref="AO34:AQ34" si="63">IF(AI34=2,"Att", (IF(AI34=0,"Not","Weak")))</f>
        <v>Weak</v>
      </c>
      <c r="AP34" s="4" t="str">
        <f t="shared" si="63"/>
        <v>Att</v>
      </c>
      <c r="AQ34" s="4" t="str">
        <f t="shared" si="63"/>
        <v>Att</v>
      </c>
      <c r="AR34" s="7"/>
      <c r="AS34" s="7"/>
      <c r="AT34" s="59"/>
      <c r="AU34" s="75">
        <f t="shared" si="3"/>
        <v>1</v>
      </c>
      <c r="AV34" s="75">
        <f t="shared" si="4"/>
        <v>4</v>
      </c>
      <c r="AW34" s="59"/>
      <c r="AX34" s="59"/>
      <c r="AY34" s="59"/>
    </row>
    <row r="35" spans="1:51" ht="14.4">
      <c r="A35" s="64" t="s">
        <v>97</v>
      </c>
      <c r="B35" s="65" t="s">
        <v>98</v>
      </c>
      <c r="C35" s="67">
        <v>5</v>
      </c>
      <c r="D35" s="67">
        <v>5</v>
      </c>
      <c r="E35" s="76">
        <v>6</v>
      </c>
      <c r="F35" s="77">
        <v>8</v>
      </c>
      <c r="G35" s="76">
        <v>7</v>
      </c>
      <c r="H35" s="76">
        <v>7</v>
      </c>
      <c r="I35" s="76">
        <v>5</v>
      </c>
      <c r="J35" s="76">
        <v>7</v>
      </c>
      <c r="K35" s="76">
        <v>6</v>
      </c>
      <c r="L35" s="76">
        <v>5</v>
      </c>
      <c r="M35" s="68">
        <f t="shared" si="2"/>
        <v>61</v>
      </c>
      <c r="N35" s="69">
        <v>10</v>
      </c>
      <c r="O35" s="4">
        <v>20</v>
      </c>
      <c r="P35" s="70">
        <f t="shared" si="5"/>
        <v>30</v>
      </c>
      <c r="Q35" s="4">
        <v>18</v>
      </c>
      <c r="R35" s="4">
        <v>7</v>
      </c>
      <c r="S35" s="4">
        <v>5</v>
      </c>
      <c r="T35" s="4">
        <v>5</v>
      </c>
      <c r="U35" s="71">
        <f t="shared" si="6"/>
        <v>65</v>
      </c>
      <c r="V35" s="72"/>
      <c r="W35" s="73">
        <f t="shared" ref="W35:Y35" si="64">MIN(SUMIF($C$15:$T$15,W$14,$C35:$T35), 100)</f>
        <v>10</v>
      </c>
      <c r="X35" s="74">
        <f t="shared" si="64"/>
        <v>98</v>
      </c>
      <c r="Y35" s="74">
        <f t="shared" si="64"/>
        <v>18</v>
      </c>
      <c r="Z35" s="74"/>
      <c r="AA35" s="74"/>
      <c r="AB35" s="50"/>
      <c r="AC35" s="49">
        <f t="shared" si="8"/>
        <v>0.5</v>
      </c>
      <c r="AD35" s="49">
        <f t="shared" si="9"/>
        <v>0.81666666666666665</v>
      </c>
      <c r="AE35" s="49">
        <f t="shared" si="10"/>
        <v>0.6</v>
      </c>
      <c r="AF35" s="49"/>
      <c r="AG35" s="49"/>
      <c r="AI35" s="4">
        <f t="shared" ref="AI35:AK35" si="65">IF((AC35)&gt;=50%, 2, (IF((AC35)&lt;25%, 0, 1)))</f>
        <v>2</v>
      </c>
      <c r="AJ35" s="4">
        <f t="shared" si="65"/>
        <v>2</v>
      </c>
      <c r="AK35" s="4">
        <f t="shared" si="65"/>
        <v>2</v>
      </c>
      <c r="AL35" s="4"/>
      <c r="AM35" s="4"/>
      <c r="AO35" s="4" t="str">
        <f t="shared" ref="AO35:AQ35" si="66">IF(AI35=2,"Att", (IF(AI35=0,"Not","Weak")))</f>
        <v>Att</v>
      </c>
      <c r="AP35" s="4" t="str">
        <f t="shared" si="66"/>
        <v>Att</v>
      </c>
      <c r="AQ35" s="4" t="str">
        <f t="shared" si="66"/>
        <v>Att</v>
      </c>
      <c r="AR35" s="7"/>
      <c r="AS35" s="7"/>
      <c r="AT35" s="59"/>
      <c r="AU35" s="75">
        <f t="shared" si="3"/>
        <v>2</v>
      </c>
      <c r="AV35" s="75">
        <f t="shared" si="4"/>
        <v>4</v>
      </c>
      <c r="AW35" s="59"/>
      <c r="AX35" s="59"/>
      <c r="AY35" s="59"/>
    </row>
    <row r="36" spans="1:51" ht="14.4">
      <c r="A36" s="64" t="s">
        <v>99</v>
      </c>
      <c r="B36" s="65" t="s">
        <v>100</v>
      </c>
      <c r="C36" s="67">
        <v>3</v>
      </c>
      <c r="D36" s="67">
        <v>3</v>
      </c>
      <c r="E36" s="76">
        <v>5</v>
      </c>
      <c r="F36" s="76">
        <v>7</v>
      </c>
      <c r="G36" s="76">
        <v>6</v>
      </c>
      <c r="H36" s="76">
        <v>7</v>
      </c>
      <c r="I36" s="76">
        <v>5</v>
      </c>
      <c r="J36" s="76">
        <v>7</v>
      </c>
      <c r="K36" s="76">
        <v>5</v>
      </c>
      <c r="L36" s="77">
        <v>3</v>
      </c>
      <c r="M36" s="68">
        <f t="shared" si="2"/>
        <v>51</v>
      </c>
      <c r="N36" s="69">
        <v>8</v>
      </c>
      <c r="O36" s="69">
        <v>15</v>
      </c>
      <c r="P36" s="70">
        <f t="shared" si="5"/>
        <v>23</v>
      </c>
      <c r="Q36" s="4">
        <v>15</v>
      </c>
      <c r="R36" s="4">
        <v>9</v>
      </c>
      <c r="S36" s="4">
        <v>5</v>
      </c>
      <c r="T36" s="4">
        <v>3</v>
      </c>
      <c r="U36" s="71">
        <f t="shared" si="6"/>
        <v>55</v>
      </c>
      <c r="V36" s="72"/>
      <c r="W36" s="73">
        <f t="shared" ref="W36:Y36" si="67">MIN(SUMIF($C$15:$T$15,W$14,$C36:$T36), 100)</f>
        <v>6</v>
      </c>
      <c r="X36" s="74">
        <f t="shared" si="67"/>
        <v>85</v>
      </c>
      <c r="Y36" s="74">
        <f t="shared" si="67"/>
        <v>15</v>
      </c>
      <c r="Z36" s="74"/>
      <c r="AA36" s="74"/>
      <c r="AB36" s="50"/>
      <c r="AC36" s="49">
        <f t="shared" si="8"/>
        <v>0.3</v>
      </c>
      <c r="AD36" s="49">
        <f t="shared" si="9"/>
        <v>0.70833333333333337</v>
      </c>
      <c r="AE36" s="49">
        <f t="shared" si="10"/>
        <v>0.5</v>
      </c>
      <c r="AF36" s="49"/>
      <c r="AG36" s="49"/>
      <c r="AI36" s="4">
        <f t="shared" ref="AI36:AK36" si="68">IF((AC36)&gt;=50%, 2, (IF((AC36)&lt;25%, 0, 1)))</f>
        <v>1</v>
      </c>
      <c r="AJ36" s="4">
        <f t="shared" si="68"/>
        <v>2</v>
      </c>
      <c r="AK36" s="4">
        <f t="shared" si="68"/>
        <v>2</v>
      </c>
      <c r="AL36" s="4"/>
      <c r="AM36" s="4"/>
      <c r="AO36" s="4" t="str">
        <f t="shared" ref="AO36:AQ36" si="69">IF(AI36=2,"Att", (IF(AI36=0,"Not","Weak")))</f>
        <v>Weak</v>
      </c>
      <c r="AP36" s="4" t="str">
        <f t="shared" si="69"/>
        <v>Att</v>
      </c>
      <c r="AQ36" s="4" t="str">
        <f t="shared" si="69"/>
        <v>Att</v>
      </c>
      <c r="AR36" s="7"/>
      <c r="AS36" s="7"/>
      <c r="AT36" s="59"/>
      <c r="AU36" s="75">
        <f t="shared" si="3"/>
        <v>1</v>
      </c>
      <c r="AV36" s="75">
        <f t="shared" si="4"/>
        <v>4</v>
      </c>
      <c r="AW36" s="59"/>
      <c r="AX36" s="59"/>
      <c r="AY36" s="59"/>
    </row>
    <row r="37" spans="1:51" ht="14.4">
      <c r="A37" s="64" t="s">
        <v>101</v>
      </c>
      <c r="B37" s="65" t="s">
        <v>102</v>
      </c>
      <c r="C37" s="67">
        <v>10</v>
      </c>
      <c r="D37" s="67">
        <v>10</v>
      </c>
      <c r="E37" s="76">
        <v>7</v>
      </c>
      <c r="F37" s="76">
        <v>10</v>
      </c>
      <c r="G37" s="76">
        <v>9</v>
      </c>
      <c r="H37" s="76">
        <v>7</v>
      </c>
      <c r="I37" s="76">
        <v>10</v>
      </c>
      <c r="J37" s="76">
        <v>9</v>
      </c>
      <c r="K37" s="76">
        <v>9</v>
      </c>
      <c r="L37" s="76">
        <v>10</v>
      </c>
      <c r="M37" s="68">
        <f t="shared" si="2"/>
        <v>91</v>
      </c>
      <c r="N37" s="4">
        <v>7</v>
      </c>
      <c r="O37" s="4">
        <v>14</v>
      </c>
      <c r="P37" s="70">
        <f t="shared" si="5"/>
        <v>21</v>
      </c>
      <c r="Q37" s="4">
        <v>17</v>
      </c>
      <c r="R37" s="4">
        <v>3</v>
      </c>
      <c r="S37" s="4">
        <v>5</v>
      </c>
      <c r="T37" s="4">
        <v>3</v>
      </c>
      <c r="U37" s="71">
        <f t="shared" si="6"/>
        <v>49</v>
      </c>
      <c r="V37" s="72"/>
      <c r="W37" s="73">
        <f t="shared" ref="W37:Y37" si="70">MIN(SUMIF($C$15:$T$15,W$14,$C37:$T37), 100)</f>
        <v>20</v>
      </c>
      <c r="X37" s="74">
        <f t="shared" si="70"/>
        <v>92</v>
      </c>
      <c r="Y37" s="74">
        <f t="shared" si="70"/>
        <v>28</v>
      </c>
      <c r="Z37" s="74"/>
      <c r="AA37" s="74"/>
      <c r="AB37" s="50"/>
      <c r="AC37" s="49">
        <f t="shared" si="8"/>
        <v>1</v>
      </c>
      <c r="AD37" s="49">
        <f t="shared" si="9"/>
        <v>0.76666666666666672</v>
      </c>
      <c r="AE37" s="49">
        <f t="shared" si="10"/>
        <v>0.93333333333333335</v>
      </c>
      <c r="AF37" s="49"/>
      <c r="AG37" s="49"/>
      <c r="AI37" s="4">
        <f t="shared" ref="AI37:AK37" si="71">IF((AC37)&gt;=50%, 2, (IF((AC37)&lt;25%, 0, 1)))</f>
        <v>2</v>
      </c>
      <c r="AJ37" s="4">
        <f t="shared" si="71"/>
        <v>2</v>
      </c>
      <c r="AK37" s="4">
        <f t="shared" si="71"/>
        <v>2</v>
      </c>
      <c r="AL37" s="4"/>
      <c r="AM37" s="4"/>
      <c r="AO37" s="4" t="str">
        <f t="shared" ref="AO37:AQ37" si="72">IF(AI37=2,"Att", (IF(AI37=0,"Not","Weak")))</f>
        <v>Att</v>
      </c>
      <c r="AP37" s="4" t="str">
        <f t="shared" si="72"/>
        <v>Att</v>
      </c>
      <c r="AQ37" s="4" t="str">
        <f t="shared" si="72"/>
        <v>Att</v>
      </c>
      <c r="AR37" s="7"/>
      <c r="AS37" s="7"/>
      <c r="AT37" s="59"/>
      <c r="AU37" s="75">
        <f t="shared" si="3"/>
        <v>2</v>
      </c>
      <c r="AV37" s="75">
        <f t="shared" si="4"/>
        <v>4</v>
      </c>
      <c r="AW37" s="59"/>
      <c r="AX37" s="59"/>
      <c r="AY37" s="59"/>
    </row>
    <row r="38" spans="1:51" ht="14.4">
      <c r="A38" s="64" t="s">
        <v>103</v>
      </c>
      <c r="B38" s="65" t="s">
        <v>104</v>
      </c>
      <c r="C38" s="67">
        <v>3</v>
      </c>
      <c r="D38" s="67">
        <v>3</v>
      </c>
      <c r="E38" s="76">
        <v>5</v>
      </c>
      <c r="F38" s="76">
        <v>7</v>
      </c>
      <c r="G38" s="76">
        <v>6</v>
      </c>
      <c r="H38" s="76">
        <v>6</v>
      </c>
      <c r="I38" s="76">
        <v>5</v>
      </c>
      <c r="J38" s="76">
        <v>7</v>
      </c>
      <c r="K38" s="76">
        <v>5</v>
      </c>
      <c r="L38" s="76">
        <v>3</v>
      </c>
      <c r="M38" s="68">
        <f t="shared" si="2"/>
        <v>50</v>
      </c>
      <c r="N38" s="69">
        <v>7</v>
      </c>
      <c r="O38" s="69">
        <v>16</v>
      </c>
      <c r="P38" s="70">
        <f t="shared" si="5"/>
        <v>23</v>
      </c>
      <c r="Q38" s="4">
        <v>13</v>
      </c>
      <c r="R38" s="69">
        <v>5</v>
      </c>
      <c r="S38" s="4">
        <v>5</v>
      </c>
      <c r="T38" s="4">
        <v>4</v>
      </c>
      <c r="U38" s="71">
        <f t="shared" si="6"/>
        <v>50</v>
      </c>
      <c r="V38" s="72"/>
      <c r="W38" s="73">
        <f t="shared" ref="W38:Y38" si="73">MIN(SUMIF($C$15:$T$15,W$14,$C38:$T38), 100)</f>
        <v>6</v>
      </c>
      <c r="X38" s="74">
        <f t="shared" si="73"/>
        <v>79</v>
      </c>
      <c r="Y38" s="74">
        <f t="shared" si="73"/>
        <v>15</v>
      </c>
      <c r="Z38" s="74"/>
      <c r="AA38" s="74"/>
      <c r="AB38" s="50"/>
      <c r="AC38" s="49">
        <f t="shared" si="8"/>
        <v>0.3</v>
      </c>
      <c r="AD38" s="49">
        <f t="shared" si="9"/>
        <v>0.65833333333333333</v>
      </c>
      <c r="AE38" s="49">
        <f t="shared" si="10"/>
        <v>0.5</v>
      </c>
      <c r="AF38" s="49"/>
      <c r="AG38" s="49"/>
      <c r="AI38" s="4">
        <f t="shared" ref="AI38:AK38" si="74">IF((AC38)&gt;=50%, 2, (IF((AC38)&lt;25%, 0, 1)))</f>
        <v>1</v>
      </c>
      <c r="AJ38" s="4">
        <f t="shared" si="74"/>
        <v>2</v>
      </c>
      <c r="AK38" s="4">
        <f t="shared" si="74"/>
        <v>2</v>
      </c>
      <c r="AL38" s="4"/>
      <c r="AM38" s="4"/>
      <c r="AO38" s="4" t="str">
        <f t="shared" ref="AO38:AQ38" si="75">IF(AI38=2,"Att", (IF(AI38=0,"Not","Weak")))</f>
        <v>Weak</v>
      </c>
      <c r="AP38" s="4" t="str">
        <f t="shared" si="75"/>
        <v>Att</v>
      </c>
      <c r="AQ38" s="4" t="str">
        <f t="shared" si="75"/>
        <v>Att</v>
      </c>
      <c r="AR38" s="7"/>
      <c r="AS38" s="7"/>
      <c r="AT38" s="59"/>
      <c r="AU38" s="75">
        <f t="shared" si="3"/>
        <v>1</v>
      </c>
      <c r="AV38" s="75">
        <f t="shared" si="4"/>
        <v>4</v>
      </c>
      <c r="AW38" s="59"/>
      <c r="AX38" s="59"/>
      <c r="AY38" s="59"/>
    </row>
    <row r="39" spans="1:51" ht="14.4">
      <c r="A39" s="64" t="s">
        <v>105</v>
      </c>
      <c r="B39" s="65" t="s">
        <v>106</v>
      </c>
      <c r="C39" s="67">
        <v>4</v>
      </c>
      <c r="D39" s="67">
        <v>5</v>
      </c>
      <c r="E39" s="76">
        <v>4</v>
      </c>
      <c r="F39" s="76">
        <v>6</v>
      </c>
      <c r="G39" s="66">
        <v>4</v>
      </c>
      <c r="H39" s="76">
        <v>8</v>
      </c>
      <c r="I39" s="76">
        <v>6</v>
      </c>
      <c r="J39" s="76">
        <v>9</v>
      </c>
      <c r="K39" s="76">
        <v>6</v>
      </c>
      <c r="L39" s="77">
        <v>4</v>
      </c>
      <c r="M39" s="68">
        <f t="shared" si="2"/>
        <v>56</v>
      </c>
      <c r="N39" s="69">
        <v>9</v>
      </c>
      <c r="O39" s="4">
        <v>15</v>
      </c>
      <c r="P39" s="70">
        <f t="shared" si="5"/>
        <v>24</v>
      </c>
      <c r="Q39" s="4">
        <v>17</v>
      </c>
      <c r="R39" s="69">
        <v>10</v>
      </c>
      <c r="S39" s="4">
        <v>5</v>
      </c>
      <c r="T39" s="4">
        <v>4</v>
      </c>
      <c r="U39" s="71">
        <f t="shared" si="6"/>
        <v>60</v>
      </c>
      <c r="V39" s="72"/>
      <c r="W39" s="73">
        <f t="shared" ref="W39:Y39" si="76">MIN(SUMIF($C$15:$T$15,W$14,$C39:$T39), 100)</f>
        <v>9</v>
      </c>
      <c r="X39" s="74">
        <f t="shared" si="76"/>
        <v>88</v>
      </c>
      <c r="Y39" s="74">
        <f t="shared" si="76"/>
        <v>19</v>
      </c>
      <c r="Z39" s="74"/>
      <c r="AA39" s="74"/>
      <c r="AB39" s="50"/>
      <c r="AC39" s="49">
        <f t="shared" si="8"/>
        <v>0.45</v>
      </c>
      <c r="AD39" s="49">
        <f t="shared" si="9"/>
        <v>0.73333333333333328</v>
      </c>
      <c r="AE39" s="49">
        <f t="shared" si="10"/>
        <v>0.6333333333333333</v>
      </c>
      <c r="AF39" s="49"/>
      <c r="AG39" s="49"/>
      <c r="AI39" s="4">
        <f t="shared" ref="AI39:AK39" si="77">IF((AC39)&gt;=50%, 2, (IF((AC39)&lt;25%, 0, 1)))</f>
        <v>1</v>
      </c>
      <c r="AJ39" s="4">
        <f t="shared" si="77"/>
        <v>2</v>
      </c>
      <c r="AK39" s="4">
        <f t="shared" si="77"/>
        <v>2</v>
      </c>
      <c r="AL39" s="4"/>
      <c r="AM39" s="4"/>
      <c r="AO39" s="4" t="str">
        <f t="shared" ref="AO39:AQ39" si="78">IF(AI39=2,"Att", (IF(AI39=0,"Not","Weak")))</f>
        <v>Weak</v>
      </c>
      <c r="AP39" s="4" t="str">
        <f t="shared" si="78"/>
        <v>Att</v>
      </c>
      <c r="AQ39" s="4" t="str">
        <f t="shared" si="78"/>
        <v>Att</v>
      </c>
      <c r="AR39" s="7"/>
      <c r="AS39" s="7"/>
      <c r="AT39" s="59"/>
      <c r="AU39" s="75">
        <f t="shared" si="3"/>
        <v>1</v>
      </c>
      <c r="AV39" s="75">
        <f t="shared" si="4"/>
        <v>4</v>
      </c>
      <c r="AW39" s="59"/>
      <c r="AX39" s="59"/>
      <c r="AY39" s="59"/>
    </row>
    <row r="40" spans="1:51" ht="14.4">
      <c r="A40" s="64" t="s">
        <v>107</v>
      </c>
      <c r="B40" s="65" t="s">
        <v>108</v>
      </c>
      <c r="C40" s="67">
        <v>6</v>
      </c>
      <c r="D40" s="67">
        <v>4</v>
      </c>
      <c r="E40" s="76">
        <v>4</v>
      </c>
      <c r="F40" s="76">
        <v>7</v>
      </c>
      <c r="G40" s="76">
        <v>9</v>
      </c>
      <c r="H40" s="77">
        <v>7</v>
      </c>
      <c r="I40" s="76">
        <v>5</v>
      </c>
      <c r="J40" s="76">
        <v>5</v>
      </c>
      <c r="K40" s="76">
        <v>8</v>
      </c>
      <c r="L40" s="76">
        <v>4</v>
      </c>
      <c r="M40" s="68">
        <f t="shared" si="2"/>
        <v>59</v>
      </c>
      <c r="N40" s="4">
        <v>8</v>
      </c>
      <c r="O40" s="4">
        <v>16</v>
      </c>
      <c r="P40" s="70">
        <f t="shared" si="5"/>
        <v>24</v>
      </c>
      <c r="Q40" s="4">
        <v>16</v>
      </c>
      <c r="R40" s="4">
        <v>7</v>
      </c>
      <c r="S40" s="4">
        <v>5</v>
      </c>
      <c r="T40" s="4">
        <v>3</v>
      </c>
      <c r="U40" s="71">
        <f t="shared" si="6"/>
        <v>55</v>
      </c>
      <c r="V40" s="72"/>
      <c r="W40" s="73">
        <f t="shared" ref="W40:Y40" si="79">MIN(SUMIF($C$15:$T$15,W$14,$C40:$T40), 100)</f>
        <v>10</v>
      </c>
      <c r="X40" s="74">
        <f t="shared" si="79"/>
        <v>87</v>
      </c>
      <c r="Y40" s="74">
        <f t="shared" si="79"/>
        <v>17</v>
      </c>
      <c r="Z40" s="74"/>
      <c r="AA40" s="74"/>
      <c r="AB40" s="50"/>
      <c r="AC40" s="49">
        <f t="shared" si="8"/>
        <v>0.5</v>
      </c>
      <c r="AD40" s="49">
        <f t="shared" si="9"/>
        <v>0.72499999999999998</v>
      </c>
      <c r="AE40" s="49">
        <f t="shared" si="10"/>
        <v>0.56666666666666665</v>
      </c>
      <c r="AF40" s="49"/>
      <c r="AG40" s="49"/>
      <c r="AI40" s="4">
        <f t="shared" ref="AI40:AK40" si="80">IF((AC40)&gt;=50%, 2, (IF((AC40)&lt;25%, 0, 1)))</f>
        <v>2</v>
      </c>
      <c r="AJ40" s="4">
        <f t="shared" si="80"/>
        <v>2</v>
      </c>
      <c r="AK40" s="4">
        <f t="shared" si="80"/>
        <v>2</v>
      </c>
      <c r="AL40" s="4"/>
      <c r="AM40" s="4"/>
      <c r="AO40" s="4" t="str">
        <f t="shared" ref="AO40:AQ40" si="81">IF(AI40=2,"Att", (IF(AI40=0,"Not","Weak")))</f>
        <v>Att</v>
      </c>
      <c r="AP40" s="4" t="str">
        <f t="shared" si="81"/>
        <v>Att</v>
      </c>
      <c r="AQ40" s="4" t="str">
        <f t="shared" si="81"/>
        <v>Att</v>
      </c>
      <c r="AR40" s="7"/>
      <c r="AS40" s="7"/>
      <c r="AT40" s="59"/>
      <c r="AU40" s="75">
        <f t="shared" si="3"/>
        <v>2</v>
      </c>
      <c r="AV40" s="75">
        <f t="shared" si="4"/>
        <v>4</v>
      </c>
      <c r="AW40" s="59"/>
      <c r="AX40" s="59"/>
      <c r="AY40" s="59"/>
    </row>
    <row r="41" spans="1:51" ht="14.4">
      <c r="A41" s="64" t="s">
        <v>109</v>
      </c>
      <c r="B41" s="65" t="s">
        <v>110</v>
      </c>
      <c r="C41" s="67">
        <v>9</v>
      </c>
      <c r="D41" s="67">
        <v>7</v>
      </c>
      <c r="E41" s="76">
        <v>5</v>
      </c>
      <c r="F41" s="76">
        <v>5</v>
      </c>
      <c r="G41" s="76">
        <v>10</v>
      </c>
      <c r="H41" s="76">
        <v>8</v>
      </c>
      <c r="I41" s="76">
        <v>7</v>
      </c>
      <c r="J41" s="76">
        <v>6</v>
      </c>
      <c r="K41" s="76">
        <v>8</v>
      </c>
      <c r="L41" s="76">
        <v>7</v>
      </c>
      <c r="M41" s="68">
        <f t="shared" si="2"/>
        <v>72</v>
      </c>
      <c r="N41" s="69">
        <v>9</v>
      </c>
      <c r="O41" s="69">
        <v>18</v>
      </c>
      <c r="P41" s="70">
        <f t="shared" si="5"/>
        <v>27</v>
      </c>
      <c r="Q41" s="4">
        <v>18</v>
      </c>
      <c r="R41" s="4">
        <v>8</v>
      </c>
      <c r="S41" s="4">
        <v>5</v>
      </c>
      <c r="T41" s="4">
        <v>4</v>
      </c>
      <c r="U41" s="71">
        <f t="shared" si="6"/>
        <v>62</v>
      </c>
      <c r="V41" s="72"/>
      <c r="W41" s="73">
        <f t="shared" ref="W41:Y41" si="82">MIN(SUMIF($C$15:$T$15,W$14,$C41:$T41), 100)</f>
        <v>16</v>
      </c>
      <c r="X41" s="74">
        <f t="shared" si="82"/>
        <v>97</v>
      </c>
      <c r="Y41" s="74">
        <f t="shared" si="82"/>
        <v>21</v>
      </c>
      <c r="Z41" s="74"/>
      <c r="AA41" s="74"/>
      <c r="AB41" s="50"/>
      <c r="AC41" s="49">
        <f t="shared" si="8"/>
        <v>0.8</v>
      </c>
      <c r="AD41" s="49">
        <f t="shared" si="9"/>
        <v>0.80833333333333335</v>
      </c>
      <c r="AE41" s="49">
        <f t="shared" si="10"/>
        <v>0.7</v>
      </c>
      <c r="AF41" s="49"/>
      <c r="AG41" s="49"/>
      <c r="AI41" s="4">
        <f t="shared" ref="AI41:AK41" si="83">IF((AC41)&gt;=50%, 2, (IF((AC41)&lt;25%, 0, 1)))</f>
        <v>2</v>
      </c>
      <c r="AJ41" s="4">
        <f t="shared" si="83"/>
        <v>2</v>
      </c>
      <c r="AK41" s="4">
        <f t="shared" si="83"/>
        <v>2</v>
      </c>
      <c r="AL41" s="4"/>
      <c r="AM41" s="4"/>
      <c r="AO41" s="4" t="str">
        <f t="shared" ref="AO41:AQ41" si="84">IF(AI41=2,"Att", (IF(AI41=0,"Not","Weak")))</f>
        <v>Att</v>
      </c>
      <c r="AP41" s="4" t="str">
        <f t="shared" si="84"/>
        <v>Att</v>
      </c>
      <c r="AQ41" s="4" t="str">
        <f t="shared" si="84"/>
        <v>Att</v>
      </c>
      <c r="AR41" s="7"/>
      <c r="AS41" s="7"/>
      <c r="AT41" s="59"/>
      <c r="AU41" s="75">
        <f t="shared" si="3"/>
        <v>2</v>
      </c>
      <c r="AV41" s="75">
        <f t="shared" si="4"/>
        <v>4</v>
      </c>
      <c r="AW41" s="59"/>
      <c r="AX41" s="59"/>
      <c r="AY41" s="59"/>
    </row>
    <row r="42" spans="1:51" ht="14.4">
      <c r="A42" s="64" t="s">
        <v>111</v>
      </c>
      <c r="B42" s="65" t="s">
        <v>112</v>
      </c>
      <c r="C42" s="66">
        <v>4</v>
      </c>
      <c r="D42" s="67">
        <v>5</v>
      </c>
      <c r="E42" s="67">
        <v>4</v>
      </c>
      <c r="F42" s="67">
        <v>6</v>
      </c>
      <c r="G42" s="67">
        <v>8</v>
      </c>
      <c r="H42" s="66">
        <v>8</v>
      </c>
      <c r="I42" s="66">
        <v>5</v>
      </c>
      <c r="J42" s="67">
        <v>8</v>
      </c>
      <c r="K42" s="67">
        <v>3</v>
      </c>
      <c r="L42" s="67">
        <v>3</v>
      </c>
      <c r="M42" s="68">
        <f t="shared" si="2"/>
        <v>54</v>
      </c>
      <c r="N42" s="69">
        <v>9</v>
      </c>
      <c r="O42" s="69">
        <v>17</v>
      </c>
      <c r="P42" s="70">
        <f t="shared" si="5"/>
        <v>26</v>
      </c>
      <c r="Q42" s="4">
        <v>17</v>
      </c>
      <c r="R42" s="4">
        <v>7</v>
      </c>
      <c r="S42" s="4">
        <v>5</v>
      </c>
      <c r="T42" s="4">
        <v>4</v>
      </c>
      <c r="U42" s="71">
        <f t="shared" si="6"/>
        <v>59</v>
      </c>
      <c r="V42" s="72"/>
      <c r="W42" s="73">
        <f t="shared" ref="W42:Y42" si="85">MIN(SUMIF($C$15:$T$15,W$14,$C42:$T42), 100)</f>
        <v>9</v>
      </c>
      <c r="X42" s="74">
        <f t="shared" si="85"/>
        <v>90</v>
      </c>
      <c r="Y42" s="74">
        <f t="shared" si="85"/>
        <v>14</v>
      </c>
      <c r="Z42" s="74"/>
      <c r="AA42" s="74"/>
      <c r="AB42" s="50"/>
      <c r="AC42" s="49">
        <f t="shared" si="8"/>
        <v>0.45</v>
      </c>
      <c r="AD42" s="49">
        <f t="shared" si="9"/>
        <v>0.75</v>
      </c>
      <c r="AE42" s="49">
        <f t="shared" si="10"/>
        <v>0.46666666666666667</v>
      </c>
      <c r="AF42" s="49"/>
      <c r="AG42" s="49"/>
      <c r="AI42" s="4">
        <f t="shared" ref="AI42:AK42" si="86">IF((AC42)&gt;=50%, 2, (IF((AC42)&lt;25%, 0, 1)))</f>
        <v>1</v>
      </c>
      <c r="AJ42" s="4">
        <f t="shared" si="86"/>
        <v>2</v>
      </c>
      <c r="AK42" s="4">
        <f t="shared" si="86"/>
        <v>1</v>
      </c>
      <c r="AL42" s="4"/>
      <c r="AM42" s="4"/>
      <c r="AO42" s="4" t="str">
        <f t="shared" ref="AO42:AQ42" si="87">IF(AI42=2,"Att", (IF(AI42=0,"Not","Weak")))</f>
        <v>Weak</v>
      </c>
      <c r="AP42" s="4" t="str">
        <f t="shared" si="87"/>
        <v>Att</v>
      </c>
      <c r="AQ42" s="4" t="str">
        <f t="shared" si="87"/>
        <v>Weak</v>
      </c>
      <c r="AR42" s="7"/>
      <c r="AS42" s="7"/>
      <c r="AT42" s="59"/>
      <c r="AU42" s="75">
        <f t="shared" si="3"/>
        <v>1</v>
      </c>
      <c r="AV42" s="75">
        <f t="shared" si="4"/>
        <v>3</v>
      </c>
      <c r="AW42" s="59"/>
      <c r="AX42" s="59"/>
      <c r="AY42" s="59"/>
    </row>
    <row r="43" spans="1:51" ht="15" customHeight="1">
      <c r="A43" s="64" t="s">
        <v>113</v>
      </c>
      <c r="B43" s="65" t="s">
        <v>114</v>
      </c>
      <c r="C43" s="67">
        <v>3</v>
      </c>
      <c r="D43" s="67">
        <v>4</v>
      </c>
      <c r="E43" s="67">
        <v>6</v>
      </c>
      <c r="F43" s="67">
        <v>8</v>
      </c>
      <c r="G43" s="67">
        <v>6</v>
      </c>
      <c r="H43" s="67">
        <v>6</v>
      </c>
      <c r="I43" s="67">
        <v>5</v>
      </c>
      <c r="J43" s="67">
        <v>4</v>
      </c>
      <c r="K43" s="67">
        <v>4</v>
      </c>
      <c r="L43" s="67">
        <v>4</v>
      </c>
      <c r="M43" s="68">
        <f t="shared" si="2"/>
        <v>50</v>
      </c>
      <c r="N43" s="69">
        <v>10</v>
      </c>
      <c r="O43" s="69">
        <v>20</v>
      </c>
      <c r="P43" s="70">
        <f t="shared" si="5"/>
        <v>30</v>
      </c>
      <c r="Q43" s="4">
        <v>18</v>
      </c>
      <c r="R43" s="69">
        <v>6</v>
      </c>
      <c r="S43" s="4">
        <v>5</v>
      </c>
      <c r="T43" s="4">
        <v>4</v>
      </c>
      <c r="U43" s="71">
        <f t="shared" si="6"/>
        <v>63</v>
      </c>
      <c r="V43" s="72"/>
      <c r="W43" s="73">
        <f t="shared" ref="W43:Y43" si="88">MIN(SUMIF($C$15:$T$15,W$14,$C43:$T43), 100)</f>
        <v>7</v>
      </c>
      <c r="X43" s="74">
        <f t="shared" si="88"/>
        <v>94</v>
      </c>
      <c r="Y43" s="74">
        <f t="shared" si="88"/>
        <v>12</v>
      </c>
      <c r="Z43" s="74"/>
      <c r="AA43" s="74"/>
      <c r="AB43" s="50"/>
      <c r="AC43" s="49">
        <f t="shared" si="8"/>
        <v>0.35</v>
      </c>
      <c r="AD43" s="49">
        <f t="shared" si="9"/>
        <v>0.78333333333333333</v>
      </c>
      <c r="AE43" s="49">
        <f t="shared" si="10"/>
        <v>0.4</v>
      </c>
      <c r="AF43" s="49"/>
      <c r="AG43" s="49"/>
      <c r="AI43" s="4">
        <f t="shared" ref="AI43:AK43" si="89">IF((AC43)&gt;=50%, 2, (IF((AC43)&lt;25%, 0, 1)))</f>
        <v>1</v>
      </c>
      <c r="AJ43" s="4">
        <f t="shared" si="89"/>
        <v>2</v>
      </c>
      <c r="AK43" s="4">
        <f t="shared" si="89"/>
        <v>1</v>
      </c>
      <c r="AL43" s="4"/>
      <c r="AM43" s="4"/>
      <c r="AO43" s="4" t="str">
        <f t="shared" ref="AO43:AQ43" si="90">IF(AI43=2,"Att", (IF(AI43=0,"Not","Weak")))</f>
        <v>Weak</v>
      </c>
      <c r="AP43" s="4" t="str">
        <f t="shared" si="90"/>
        <v>Att</v>
      </c>
      <c r="AQ43" s="4" t="str">
        <f t="shared" si="90"/>
        <v>Weak</v>
      </c>
      <c r="AR43" s="7"/>
      <c r="AS43" s="7"/>
      <c r="AT43" s="59"/>
      <c r="AU43" s="75">
        <f t="shared" si="3"/>
        <v>1</v>
      </c>
      <c r="AV43" s="75">
        <f t="shared" si="4"/>
        <v>3</v>
      </c>
      <c r="AW43" s="59"/>
      <c r="AX43" s="59"/>
      <c r="AY43" s="59"/>
    </row>
    <row r="44" spans="1:51" ht="15" customHeight="1">
      <c r="A44" s="64" t="s">
        <v>115</v>
      </c>
      <c r="B44" s="65" t="s">
        <v>116</v>
      </c>
      <c r="C44" s="67">
        <v>6</v>
      </c>
      <c r="D44" s="67">
        <v>7</v>
      </c>
      <c r="E44" s="67">
        <v>9</v>
      </c>
      <c r="F44" s="67">
        <v>7</v>
      </c>
      <c r="G44" s="67">
        <v>7</v>
      </c>
      <c r="H44" s="67">
        <v>7</v>
      </c>
      <c r="I44" s="67">
        <v>5</v>
      </c>
      <c r="J44" s="67">
        <v>7</v>
      </c>
      <c r="K44" s="67">
        <v>5</v>
      </c>
      <c r="L44" s="67">
        <v>6</v>
      </c>
      <c r="M44" s="68">
        <f t="shared" si="2"/>
        <v>66</v>
      </c>
      <c r="N44" s="4">
        <v>8</v>
      </c>
      <c r="O44" s="4">
        <v>15</v>
      </c>
      <c r="P44" s="70">
        <f t="shared" si="5"/>
        <v>23</v>
      </c>
      <c r="Q44" s="4">
        <v>13</v>
      </c>
      <c r="R44" s="4">
        <v>7</v>
      </c>
      <c r="S44" s="4">
        <v>5</v>
      </c>
      <c r="T44" s="4">
        <v>4</v>
      </c>
      <c r="U44" s="71">
        <f t="shared" si="6"/>
        <v>52</v>
      </c>
      <c r="V44" s="72"/>
      <c r="W44" s="73">
        <f t="shared" ref="W44:Y44" si="91">MIN(SUMIF($C$15:$T$15,W$14,$C44:$T44), 100)</f>
        <v>13</v>
      </c>
      <c r="X44" s="74">
        <f t="shared" si="91"/>
        <v>87</v>
      </c>
      <c r="Y44" s="74">
        <f t="shared" si="91"/>
        <v>18</v>
      </c>
      <c r="Z44" s="74"/>
      <c r="AA44" s="74"/>
      <c r="AB44" s="50"/>
      <c r="AC44" s="49">
        <f t="shared" si="8"/>
        <v>0.65</v>
      </c>
      <c r="AD44" s="49">
        <f t="shared" si="9"/>
        <v>0.72499999999999998</v>
      </c>
      <c r="AE44" s="49">
        <f t="shared" si="10"/>
        <v>0.6</v>
      </c>
      <c r="AF44" s="49"/>
      <c r="AG44" s="49"/>
      <c r="AI44" s="4">
        <f t="shared" ref="AI44:AK44" si="92">IF((AC44)&gt;=50%, 2, (IF((AC44)&lt;25%, 0, 1)))</f>
        <v>2</v>
      </c>
      <c r="AJ44" s="4">
        <f t="shared" si="92"/>
        <v>2</v>
      </c>
      <c r="AK44" s="4">
        <f t="shared" si="92"/>
        <v>2</v>
      </c>
      <c r="AL44" s="4"/>
      <c r="AM44" s="4"/>
      <c r="AO44" s="4" t="str">
        <f t="shared" ref="AO44:AQ44" si="93">IF(AI44=2,"Att", (IF(AI44=0,"Not","Weak")))</f>
        <v>Att</v>
      </c>
      <c r="AP44" s="4" t="str">
        <f t="shared" si="93"/>
        <v>Att</v>
      </c>
      <c r="AQ44" s="4" t="str">
        <f t="shared" si="93"/>
        <v>Att</v>
      </c>
      <c r="AR44" s="7"/>
      <c r="AS44" s="7"/>
      <c r="AT44" s="59"/>
      <c r="AU44" s="75">
        <f t="shared" si="3"/>
        <v>2</v>
      </c>
      <c r="AV44" s="75">
        <f t="shared" si="4"/>
        <v>4</v>
      </c>
      <c r="AW44" s="59"/>
      <c r="AX44" s="59"/>
      <c r="AY44" s="59"/>
    </row>
    <row r="45" spans="1:51" ht="14.4">
      <c r="A45" s="64" t="s">
        <v>117</v>
      </c>
      <c r="B45" s="65" t="s">
        <v>118</v>
      </c>
      <c r="C45" s="67">
        <v>5</v>
      </c>
      <c r="D45" s="67">
        <v>4</v>
      </c>
      <c r="E45" s="67">
        <v>4</v>
      </c>
      <c r="F45" s="67">
        <v>6</v>
      </c>
      <c r="G45" s="67">
        <v>6</v>
      </c>
      <c r="H45" s="67">
        <v>7</v>
      </c>
      <c r="I45" s="67">
        <v>5</v>
      </c>
      <c r="J45" s="67">
        <v>3</v>
      </c>
      <c r="K45" s="67">
        <v>5</v>
      </c>
      <c r="L45" s="67">
        <v>5</v>
      </c>
      <c r="M45" s="68">
        <f t="shared" si="2"/>
        <v>50</v>
      </c>
      <c r="N45" s="4">
        <v>9</v>
      </c>
      <c r="O45" s="4">
        <v>18</v>
      </c>
      <c r="P45" s="70">
        <f t="shared" si="5"/>
        <v>27</v>
      </c>
      <c r="Q45" s="4">
        <v>18</v>
      </c>
      <c r="R45" s="69">
        <v>3</v>
      </c>
      <c r="S45" s="4">
        <v>5</v>
      </c>
      <c r="T45" s="4">
        <v>4</v>
      </c>
      <c r="U45" s="71">
        <f t="shared" si="6"/>
        <v>57</v>
      </c>
      <c r="V45" s="72"/>
      <c r="W45" s="73">
        <f t="shared" ref="W45:Y45" si="94">MIN(SUMIF($C$15:$T$15,W$14,$C45:$T45), 100)</f>
        <v>9</v>
      </c>
      <c r="X45" s="74">
        <f t="shared" si="94"/>
        <v>85</v>
      </c>
      <c r="Y45" s="74">
        <f t="shared" si="94"/>
        <v>13</v>
      </c>
      <c r="Z45" s="74"/>
      <c r="AA45" s="74"/>
      <c r="AB45" s="50"/>
      <c r="AC45" s="49">
        <f t="shared" si="8"/>
        <v>0.45</v>
      </c>
      <c r="AD45" s="49">
        <f t="shared" si="9"/>
        <v>0.70833333333333337</v>
      </c>
      <c r="AE45" s="49">
        <f t="shared" si="10"/>
        <v>0.43333333333333335</v>
      </c>
      <c r="AF45" s="49"/>
      <c r="AG45" s="49"/>
      <c r="AI45" s="4">
        <f t="shared" ref="AI45:AK45" si="95">IF((AC45)&gt;=50%, 2, (IF((AC45)&lt;25%, 0, 1)))</f>
        <v>1</v>
      </c>
      <c r="AJ45" s="4">
        <f t="shared" si="95"/>
        <v>2</v>
      </c>
      <c r="AK45" s="4">
        <f t="shared" si="95"/>
        <v>1</v>
      </c>
      <c r="AL45" s="4"/>
      <c r="AM45" s="4"/>
      <c r="AO45" s="4" t="str">
        <f t="shared" ref="AO45:AQ45" si="96">IF(AI45=2,"Att", (IF(AI45=0,"Not","Weak")))</f>
        <v>Weak</v>
      </c>
      <c r="AP45" s="4" t="str">
        <f t="shared" si="96"/>
        <v>Att</v>
      </c>
      <c r="AQ45" s="4" t="str">
        <f t="shared" si="96"/>
        <v>Weak</v>
      </c>
      <c r="AR45" s="7"/>
      <c r="AS45" s="7"/>
      <c r="AT45" s="59"/>
      <c r="AU45" s="75">
        <f t="shared" si="3"/>
        <v>1</v>
      </c>
      <c r="AV45" s="75">
        <f t="shared" si="4"/>
        <v>3</v>
      </c>
      <c r="AW45" s="59"/>
      <c r="AX45" s="59"/>
      <c r="AY45" s="59"/>
    </row>
    <row r="46" spans="1:51" ht="14.4">
      <c r="A46" s="64" t="s">
        <v>119</v>
      </c>
      <c r="B46" s="65" t="s">
        <v>120</v>
      </c>
      <c r="C46" s="66">
        <v>5</v>
      </c>
      <c r="D46" s="67">
        <v>10</v>
      </c>
      <c r="E46" s="67">
        <v>3</v>
      </c>
      <c r="F46" s="67">
        <v>1</v>
      </c>
      <c r="G46" s="67">
        <v>3</v>
      </c>
      <c r="H46" s="66">
        <v>7</v>
      </c>
      <c r="I46" s="67">
        <v>2</v>
      </c>
      <c r="J46" s="67">
        <v>5</v>
      </c>
      <c r="K46" s="67">
        <v>7</v>
      </c>
      <c r="L46" s="67">
        <v>7</v>
      </c>
      <c r="M46" s="68">
        <f t="shared" si="2"/>
        <v>50</v>
      </c>
      <c r="N46" s="69">
        <v>10</v>
      </c>
      <c r="O46" s="69">
        <v>19</v>
      </c>
      <c r="P46" s="70">
        <f t="shared" si="5"/>
        <v>29</v>
      </c>
      <c r="Q46" s="4">
        <v>19</v>
      </c>
      <c r="R46" s="4">
        <v>8</v>
      </c>
      <c r="S46" s="4">
        <v>5</v>
      </c>
      <c r="T46" s="4">
        <v>3</v>
      </c>
      <c r="U46" s="71">
        <f t="shared" si="6"/>
        <v>64</v>
      </c>
      <c r="V46" s="72"/>
      <c r="W46" s="73">
        <f t="shared" ref="W46:Y46" si="97">MIN(SUMIF($C$15:$T$15,W$14,$C46:$T46), 100)</f>
        <v>15</v>
      </c>
      <c r="X46" s="74">
        <f t="shared" si="97"/>
        <v>80</v>
      </c>
      <c r="Y46" s="74">
        <f t="shared" si="97"/>
        <v>19</v>
      </c>
      <c r="Z46" s="74"/>
      <c r="AA46" s="74"/>
      <c r="AB46" s="50"/>
      <c r="AC46" s="49">
        <f t="shared" si="8"/>
        <v>0.75</v>
      </c>
      <c r="AD46" s="49">
        <f t="shared" si="9"/>
        <v>0.66666666666666663</v>
      </c>
      <c r="AE46" s="49">
        <f t="shared" si="10"/>
        <v>0.6333333333333333</v>
      </c>
      <c r="AF46" s="49"/>
      <c r="AG46" s="49"/>
      <c r="AI46" s="4">
        <f t="shared" ref="AI46:AK46" si="98">IF((AC46)&gt;=50%, 2, (IF((AC46)&lt;25%, 0, 1)))</f>
        <v>2</v>
      </c>
      <c r="AJ46" s="4">
        <f t="shared" si="98"/>
        <v>2</v>
      </c>
      <c r="AK46" s="4">
        <f t="shared" si="98"/>
        <v>2</v>
      </c>
      <c r="AL46" s="4"/>
      <c r="AM46" s="4"/>
      <c r="AO46" s="4" t="str">
        <f t="shared" ref="AO46:AQ46" si="99">IF(AI46=2,"Att", (IF(AI46=0,"Not","Weak")))</f>
        <v>Att</v>
      </c>
      <c r="AP46" s="4" t="str">
        <f t="shared" si="99"/>
        <v>Att</v>
      </c>
      <c r="AQ46" s="4" t="str">
        <f t="shared" si="99"/>
        <v>Att</v>
      </c>
      <c r="AR46" s="7"/>
      <c r="AS46" s="7"/>
      <c r="AT46" s="59"/>
      <c r="AU46" s="75">
        <f t="shared" si="3"/>
        <v>2</v>
      </c>
      <c r="AV46" s="75">
        <f t="shared" si="4"/>
        <v>4</v>
      </c>
      <c r="AW46" s="59"/>
      <c r="AX46" s="59"/>
      <c r="AY46" s="59"/>
    </row>
    <row r="47" spans="1:51" ht="14.4">
      <c r="A47" s="78" t="s">
        <v>121</v>
      </c>
      <c r="B47" s="79" t="s">
        <v>122</v>
      </c>
      <c r="C47" s="80">
        <v>5</v>
      </c>
      <c r="D47" s="80">
        <v>6</v>
      </c>
      <c r="E47" s="81">
        <v>3</v>
      </c>
      <c r="F47" s="81">
        <v>5</v>
      </c>
      <c r="G47" s="81">
        <v>8</v>
      </c>
      <c r="H47" s="81">
        <v>5</v>
      </c>
      <c r="I47" s="81">
        <v>8</v>
      </c>
      <c r="J47" s="81">
        <v>8</v>
      </c>
      <c r="K47" s="81">
        <v>5</v>
      </c>
      <c r="L47" s="81">
        <v>6</v>
      </c>
      <c r="M47" s="68">
        <f t="shared" si="2"/>
        <v>59</v>
      </c>
      <c r="N47" s="69">
        <v>8</v>
      </c>
      <c r="O47" s="4">
        <v>17</v>
      </c>
      <c r="P47" s="70">
        <f t="shared" si="5"/>
        <v>25</v>
      </c>
      <c r="Q47" s="82">
        <v>16</v>
      </c>
      <c r="R47" s="69">
        <v>9</v>
      </c>
      <c r="S47" s="4">
        <v>5</v>
      </c>
      <c r="T47" s="4">
        <v>5</v>
      </c>
      <c r="U47" s="71">
        <f t="shared" si="6"/>
        <v>60</v>
      </c>
      <c r="V47" s="72"/>
      <c r="W47" s="73">
        <f t="shared" ref="W47:Y47" si="100">MIN(SUMIF($C$15:$T$15,W$14,$C47:$T47), 100)</f>
        <v>11</v>
      </c>
      <c r="X47" s="74">
        <f t="shared" si="100"/>
        <v>89</v>
      </c>
      <c r="Y47" s="74">
        <f t="shared" si="100"/>
        <v>19</v>
      </c>
      <c r="Z47" s="74"/>
      <c r="AA47" s="74"/>
      <c r="AB47" s="50"/>
      <c r="AC47" s="49">
        <f t="shared" si="8"/>
        <v>0.55000000000000004</v>
      </c>
      <c r="AD47" s="49">
        <f t="shared" si="9"/>
        <v>0.7416666666666667</v>
      </c>
      <c r="AE47" s="49">
        <f t="shared" si="10"/>
        <v>0.6333333333333333</v>
      </c>
      <c r="AF47" s="49"/>
      <c r="AG47" s="49"/>
      <c r="AI47" s="4">
        <f t="shared" ref="AI47:AK47" si="101">IF((AC47)&gt;=50%, 2, (IF((AC47)&lt;25%, 0, 1)))</f>
        <v>2</v>
      </c>
      <c r="AJ47" s="4">
        <f t="shared" si="101"/>
        <v>2</v>
      </c>
      <c r="AK47" s="4">
        <f t="shared" si="101"/>
        <v>2</v>
      </c>
      <c r="AL47" s="4"/>
      <c r="AM47" s="4"/>
      <c r="AO47" s="4" t="str">
        <f t="shared" ref="AO47:AQ47" si="102">IF(AI47=2,"Att", (IF(AI47=0,"Not","Weak")))</f>
        <v>Att</v>
      </c>
      <c r="AP47" s="4" t="str">
        <f t="shared" si="102"/>
        <v>Att</v>
      </c>
      <c r="AQ47" s="4" t="str">
        <f t="shared" si="102"/>
        <v>Att</v>
      </c>
      <c r="AR47" s="7"/>
      <c r="AS47" s="7"/>
      <c r="AT47" s="59"/>
      <c r="AU47" s="75">
        <f t="shared" si="3"/>
        <v>2</v>
      </c>
      <c r="AV47" s="75">
        <f t="shared" si="4"/>
        <v>4</v>
      </c>
      <c r="AW47" s="59"/>
      <c r="AX47" s="59"/>
      <c r="AY47" s="59"/>
    </row>
    <row r="48" spans="1:51" ht="15.75" customHeight="1">
      <c r="A48" s="64" t="s">
        <v>123</v>
      </c>
      <c r="B48" s="83" t="s">
        <v>124</v>
      </c>
      <c r="C48" s="74">
        <v>10</v>
      </c>
      <c r="D48" s="66">
        <v>9</v>
      </c>
      <c r="E48" s="74">
        <v>10</v>
      </c>
      <c r="F48" s="74">
        <v>8</v>
      </c>
      <c r="G48" s="66">
        <v>7</v>
      </c>
      <c r="H48" s="74">
        <v>10</v>
      </c>
      <c r="I48" s="66">
        <v>10</v>
      </c>
      <c r="J48" s="74">
        <v>7</v>
      </c>
      <c r="K48" s="74">
        <v>9</v>
      </c>
      <c r="L48" s="66">
        <v>10</v>
      </c>
      <c r="M48" s="68">
        <f t="shared" si="2"/>
        <v>90</v>
      </c>
      <c r="N48" s="69">
        <v>9</v>
      </c>
      <c r="O48" s="4">
        <v>18</v>
      </c>
      <c r="P48" s="70">
        <f t="shared" si="5"/>
        <v>27</v>
      </c>
      <c r="Q48" s="4">
        <v>18</v>
      </c>
      <c r="R48" s="4">
        <v>9</v>
      </c>
      <c r="S48" s="4">
        <v>4</v>
      </c>
      <c r="T48" s="4">
        <v>5</v>
      </c>
      <c r="U48" s="71">
        <f t="shared" si="6"/>
        <v>63</v>
      </c>
      <c r="V48" s="72"/>
      <c r="W48" s="73">
        <f t="shared" ref="W48:Y48" si="103">MIN(SUMIF($C$15:$T$15,W$14,$C48:$T48), 100)</f>
        <v>19</v>
      </c>
      <c r="X48" s="74">
        <f t="shared" si="103"/>
        <v>100</v>
      </c>
      <c r="Y48" s="74">
        <f t="shared" si="103"/>
        <v>26</v>
      </c>
      <c r="Z48" s="74"/>
      <c r="AA48" s="74"/>
      <c r="AB48" s="50"/>
      <c r="AC48" s="49">
        <f t="shared" si="8"/>
        <v>0.95</v>
      </c>
      <c r="AD48" s="49">
        <f t="shared" si="9"/>
        <v>0.9</v>
      </c>
      <c r="AE48" s="49">
        <f t="shared" si="10"/>
        <v>0.8666666666666667</v>
      </c>
      <c r="AF48" s="49"/>
      <c r="AG48" s="49"/>
      <c r="AI48" s="4">
        <f t="shared" ref="AI48:AK48" si="104">IF((AC48)&gt;=50%, 2, (IF((AC48)&lt;25%, 0, 1)))</f>
        <v>2</v>
      </c>
      <c r="AJ48" s="4">
        <f t="shared" si="104"/>
        <v>2</v>
      </c>
      <c r="AK48" s="4">
        <f t="shared" si="104"/>
        <v>2</v>
      </c>
      <c r="AL48" s="4"/>
      <c r="AM48" s="4"/>
      <c r="AO48" s="4" t="str">
        <f t="shared" ref="AO48:AQ48" si="105">IF(AI48=2,"Att", (IF(AI48=0,"Not","Weak")))</f>
        <v>Att</v>
      </c>
      <c r="AP48" s="4" t="str">
        <f t="shared" si="105"/>
        <v>Att</v>
      </c>
      <c r="AQ48" s="4" t="str">
        <f t="shared" si="105"/>
        <v>Att</v>
      </c>
      <c r="AR48" s="7"/>
      <c r="AS48" s="7"/>
      <c r="AT48" s="59"/>
      <c r="AU48" s="75">
        <f t="shared" si="3"/>
        <v>2</v>
      </c>
      <c r="AV48" s="75">
        <f t="shared" si="4"/>
        <v>4</v>
      </c>
      <c r="AW48" s="59"/>
      <c r="AX48" s="59"/>
      <c r="AY48" s="59"/>
    </row>
    <row r="49" spans="1:51" ht="15.75" customHeight="1">
      <c r="A49" s="64" t="s">
        <v>125</v>
      </c>
      <c r="B49" s="83" t="s">
        <v>126</v>
      </c>
      <c r="C49" s="74">
        <v>5</v>
      </c>
      <c r="D49" s="74">
        <v>5</v>
      </c>
      <c r="E49" s="74">
        <v>6</v>
      </c>
      <c r="F49" s="74">
        <v>8</v>
      </c>
      <c r="G49" s="74">
        <v>6</v>
      </c>
      <c r="H49" s="66">
        <v>9</v>
      </c>
      <c r="I49" s="74">
        <v>6</v>
      </c>
      <c r="J49" s="74">
        <v>5</v>
      </c>
      <c r="K49" s="74">
        <v>5</v>
      </c>
      <c r="L49" s="66">
        <v>5</v>
      </c>
      <c r="M49" s="68">
        <f t="shared" si="2"/>
        <v>60</v>
      </c>
      <c r="N49" s="4">
        <v>10</v>
      </c>
      <c r="O49" s="4">
        <v>20</v>
      </c>
      <c r="P49" s="70">
        <f t="shared" si="5"/>
        <v>30</v>
      </c>
      <c r="Q49" s="4">
        <v>18</v>
      </c>
      <c r="R49" s="4">
        <v>8</v>
      </c>
      <c r="S49" s="4">
        <v>5</v>
      </c>
      <c r="T49" s="4">
        <v>4</v>
      </c>
      <c r="U49" s="71">
        <f t="shared" si="6"/>
        <v>65</v>
      </c>
      <c r="V49" s="72"/>
      <c r="W49" s="73">
        <f t="shared" ref="W49:Y49" si="106">MIN(SUMIF($C$15:$T$15,W$14,$C49:$T49), 100)</f>
        <v>10</v>
      </c>
      <c r="X49" s="74">
        <f t="shared" si="106"/>
        <v>100</v>
      </c>
      <c r="Y49" s="74">
        <f t="shared" si="106"/>
        <v>15</v>
      </c>
      <c r="Z49" s="74"/>
      <c r="AA49" s="74"/>
      <c r="AB49" s="50"/>
      <c r="AC49" s="49">
        <f t="shared" si="8"/>
        <v>0.5</v>
      </c>
      <c r="AD49" s="49">
        <f t="shared" si="9"/>
        <v>0.83333333333333337</v>
      </c>
      <c r="AE49" s="49">
        <f t="shared" si="10"/>
        <v>0.5</v>
      </c>
      <c r="AF49" s="49"/>
      <c r="AG49" s="49"/>
      <c r="AI49" s="4">
        <f t="shared" ref="AI49:AK49" si="107">IF((AC49)&gt;=50%, 2, (IF((AC49)&lt;25%, 0, 1)))</f>
        <v>2</v>
      </c>
      <c r="AJ49" s="4">
        <f t="shared" si="107"/>
        <v>2</v>
      </c>
      <c r="AK49" s="4">
        <f t="shared" si="107"/>
        <v>2</v>
      </c>
      <c r="AL49" s="4"/>
      <c r="AM49" s="4"/>
      <c r="AO49" s="4" t="str">
        <f t="shared" ref="AO49:AQ49" si="108">IF(AI49=2,"Att", (IF(AI49=0,"Not","Weak")))</f>
        <v>Att</v>
      </c>
      <c r="AP49" s="4" t="str">
        <f t="shared" si="108"/>
        <v>Att</v>
      </c>
      <c r="AQ49" s="4" t="str">
        <f t="shared" si="108"/>
        <v>Att</v>
      </c>
      <c r="AR49" s="7"/>
      <c r="AS49" s="7"/>
      <c r="AT49" s="59"/>
      <c r="AU49" s="75">
        <f t="shared" si="3"/>
        <v>2</v>
      </c>
      <c r="AV49" s="75">
        <f t="shared" si="4"/>
        <v>4</v>
      </c>
      <c r="AW49" s="59"/>
      <c r="AX49" s="59"/>
      <c r="AY49" s="59"/>
    </row>
    <row r="50" spans="1:51" ht="15.75" customHeight="1">
      <c r="A50" s="64" t="s">
        <v>127</v>
      </c>
      <c r="B50" s="83" t="s">
        <v>128</v>
      </c>
      <c r="C50" s="66">
        <v>3</v>
      </c>
      <c r="D50" s="74">
        <v>4</v>
      </c>
      <c r="E50" s="74">
        <v>5</v>
      </c>
      <c r="F50" s="74">
        <v>7</v>
      </c>
      <c r="G50" s="74">
        <v>4</v>
      </c>
      <c r="H50" s="66">
        <v>5</v>
      </c>
      <c r="I50" s="74">
        <v>6</v>
      </c>
      <c r="J50" s="74">
        <v>5</v>
      </c>
      <c r="K50" s="74">
        <v>8</v>
      </c>
      <c r="L50" s="66">
        <v>4</v>
      </c>
      <c r="M50" s="68">
        <f t="shared" si="2"/>
        <v>51</v>
      </c>
      <c r="N50" s="4">
        <v>10</v>
      </c>
      <c r="O50" s="4">
        <v>19</v>
      </c>
      <c r="P50" s="70">
        <f t="shared" si="5"/>
        <v>29</v>
      </c>
      <c r="Q50" s="4">
        <v>16</v>
      </c>
      <c r="R50" s="4">
        <v>8</v>
      </c>
      <c r="S50" s="4">
        <v>5</v>
      </c>
      <c r="T50" s="4">
        <v>4</v>
      </c>
      <c r="U50" s="71">
        <f t="shared" si="6"/>
        <v>62</v>
      </c>
      <c r="V50" s="72"/>
      <c r="W50" s="73">
        <f t="shared" ref="W50:Y50" si="109">MIN(SUMIF($C$15:$T$15,W$14,$C50:$T50), 100)</f>
        <v>7</v>
      </c>
      <c r="X50" s="74">
        <f t="shared" si="109"/>
        <v>89</v>
      </c>
      <c r="Y50" s="74">
        <f t="shared" si="109"/>
        <v>17</v>
      </c>
      <c r="Z50" s="74"/>
      <c r="AA50" s="74"/>
      <c r="AB50" s="50"/>
      <c r="AC50" s="49">
        <f t="shared" si="8"/>
        <v>0.35</v>
      </c>
      <c r="AD50" s="49">
        <f t="shared" si="9"/>
        <v>0.7416666666666667</v>
      </c>
      <c r="AE50" s="49">
        <f t="shared" si="10"/>
        <v>0.56666666666666665</v>
      </c>
      <c r="AF50" s="49"/>
      <c r="AG50" s="49"/>
      <c r="AI50" s="4">
        <f t="shared" ref="AI50:AK50" si="110">IF((AC50)&gt;=50%, 2, (IF((AC50)&lt;25%, 0, 1)))</f>
        <v>1</v>
      </c>
      <c r="AJ50" s="4">
        <f t="shared" si="110"/>
        <v>2</v>
      </c>
      <c r="AK50" s="4">
        <f t="shared" si="110"/>
        <v>2</v>
      </c>
      <c r="AL50" s="4"/>
      <c r="AM50" s="4"/>
      <c r="AO50" s="4" t="str">
        <f t="shared" ref="AO50:AQ50" si="111">IF(AI50=2,"Att", (IF(AI50=0,"Not","Weak")))</f>
        <v>Weak</v>
      </c>
      <c r="AP50" s="4" t="str">
        <f t="shared" si="111"/>
        <v>Att</v>
      </c>
      <c r="AQ50" s="4" t="str">
        <f t="shared" si="111"/>
        <v>Att</v>
      </c>
      <c r="AR50" s="7"/>
      <c r="AS50" s="7"/>
      <c r="AT50" s="59"/>
      <c r="AU50" s="75">
        <f t="shared" si="3"/>
        <v>1</v>
      </c>
      <c r="AV50" s="75">
        <f t="shared" si="4"/>
        <v>4</v>
      </c>
      <c r="AW50" s="59"/>
      <c r="AX50" s="59"/>
      <c r="AY50" s="59"/>
    </row>
    <row r="51" spans="1:51" ht="15.75" customHeight="1">
      <c r="A51" s="64" t="s">
        <v>129</v>
      </c>
      <c r="B51" s="83" t="s">
        <v>130</v>
      </c>
      <c r="C51" s="74">
        <v>3</v>
      </c>
      <c r="D51" s="66">
        <v>5</v>
      </c>
      <c r="E51" s="66">
        <v>5</v>
      </c>
      <c r="F51" s="77">
        <v>5</v>
      </c>
      <c r="G51" s="66">
        <v>5</v>
      </c>
      <c r="H51" s="66">
        <v>6</v>
      </c>
      <c r="I51" s="66">
        <v>5</v>
      </c>
      <c r="J51" s="74">
        <v>7</v>
      </c>
      <c r="K51" s="74">
        <v>5</v>
      </c>
      <c r="L51" s="66">
        <v>5</v>
      </c>
      <c r="M51" s="68">
        <f t="shared" si="2"/>
        <v>51</v>
      </c>
      <c r="N51" s="4">
        <v>10</v>
      </c>
      <c r="O51" s="4">
        <v>20</v>
      </c>
      <c r="P51" s="70">
        <f t="shared" si="5"/>
        <v>30</v>
      </c>
      <c r="Q51" s="4">
        <v>19</v>
      </c>
      <c r="R51" s="4">
        <v>9</v>
      </c>
      <c r="S51" s="4">
        <v>5</v>
      </c>
      <c r="T51" s="4">
        <v>5</v>
      </c>
      <c r="U51" s="71">
        <f t="shared" si="6"/>
        <v>68</v>
      </c>
      <c r="V51" s="72"/>
      <c r="W51" s="73">
        <f t="shared" ref="W51:Y51" si="112">MIN(SUMIF($C$15:$T$15,W$14,$C51:$T51), 100)</f>
        <v>8</v>
      </c>
      <c r="X51" s="74">
        <f t="shared" si="112"/>
        <v>94</v>
      </c>
      <c r="Y51" s="74">
        <f t="shared" si="112"/>
        <v>17</v>
      </c>
      <c r="Z51" s="74"/>
      <c r="AA51" s="74"/>
      <c r="AB51" s="50"/>
      <c r="AC51" s="49">
        <f t="shared" si="8"/>
        <v>0.4</v>
      </c>
      <c r="AD51" s="49">
        <f t="shared" si="9"/>
        <v>0.78333333333333333</v>
      </c>
      <c r="AE51" s="49">
        <f t="shared" si="10"/>
        <v>0.56666666666666665</v>
      </c>
      <c r="AF51" s="49"/>
      <c r="AG51" s="49"/>
      <c r="AI51" s="4">
        <f t="shared" ref="AI51:AK51" si="113">IF((AC51)&gt;=50%, 2, (IF((AC51)&lt;25%, 0, 1)))</f>
        <v>1</v>
      </c>
      <c r="AJ51" s="4">
        <f t="shared" si="113"/>
        <v>2</v>
      </c>
      <c r="AK51" s="4">
        <f t="shared" si="113"/>
        <v>2</v>
      </c>
      <c r="AL51" s="4"/>
      <c r="AM51" s="4"/>
      <c r="AO51" s="4" t="str">
        <f t="shared" ref="AO51:AQ51" si="114">IF(AI51=2,"Att", (IF(AI51=0,"Not","Weak")))</f>
        <v>Weak</v>
      </c>
      <c r="AP51" s="4" t="str">
        <f t="shared" si="114"/>
        <v>Att</v>
      </c>
      <c r="AQ51" s="4" t="str">
        <f t="shared" si="114"/>
        <v>Att</v>
      </c>
      <c r="AR51" s="7"/>
      <c r="AS51" s="7"/>
      <c r="AT51" s="59"/>
      <c r="AU51" s="75">
        <f t="shared" si="3"/>
        <v>1</v>
      </c>
      <c r="AV51" s="75">
        <f t="shared" si="4"/>
        <v>4</v>
      </c>
      <c r="AW51" s="59"/>
      <c r="AX51" s="59"/>
      <c r="AY51" s="59"/>
    </row>
    <row r="52" spans="1:51" ht="15.75" customHeight="1">
      <c r="A52" s="64" t="s">
        <v>131</v>
      </c>
      <c r="B52" s="83" t="s">
        <v>132</v>
      </c>
      <c r="C52" s="74">
        <v>4</v>
      </c>
      <c r="D52" s="74">
        <v>3</v>
      </c>
      <c r="E52" s="74">
        <v>7</v>
      </c>
      <c r="F52" s="74">
        <v>5</v>
      </c>
      <c r="G52" s="74">
        <v>10</v>
      </c>
      <c r="H52" s="74">
        <v>3</v>
      </c>
      <c r="I52" s="74">
        <v>1</v>
      </c>
      <c r="J52" s="74">
        <v>8</v>
      </c>
      <c r="K52" s="74">
        <v>7</v>
      </c>
      <c r="L52" s="74">
        <v>4</v>
      </c>
      <c r="M52" s="68">
        <f t="shared" si="2"/>
        <v>52</v>
      </c>
      <c r="N52" s="69">
        <v>10</v>
      </c>
      <c r="O52" s="4">
        <v>20</v>
      </c>
      <c r="P52" s="70">
        <f t="shared" si="5"/>
        <v>30</v>
      </c>
      <c r="Q52" s="4">
        <v>19</v>
      </c>
      <c r="R52" s="69">
        <v>10</v>
      </c>
      <c r="S52" s="4">
        <v>5</v>
      </c>
      <c r="T52" s="4">
        <v>3</v>
      </c>
      <c r="U52" s="71">
        <f t="shared" si="6"/>
        <v>67</v>
      </c>
      <c r="V52" s="72"/>
      <c r="W52" s="73">
        <f t="shared" ref="W52:Y52" si="115">MIN(SUMIF($C$15:$T$15,W$14,$C52:$T52), 100)</f>
        <v>7</v>
      </c>
      <c r="X52" s="74">
        <f t="shared" si="115"/>
        <v>93</v>
      </c>
      <c r="Y52" s="74">
        <f t="shared" si="115"/>
        <v>19</v>
      </c>
      <c r="Z52" s="74"/>
      <c r="AA52" s="74"/>
      <c r="AB52" s="50"/>
      <c r="AC52" s="49">
        <f t="shared" si="8"/>
        <v>0.35</v>
      </c>
      <c r="AD52" s="49">
        <f t="shared" si="9"/>
        <v>0.77500000000000002</v>
      </c>
      <c r="AE52" s="49">
        <f t="shared" si="10"/>
        <v>0.6333333333333333</v>
      </c>
      <c r="AF52" s="49"/>
      <c r="AG52" s="49"/>
      <c r="AI52" s="4">
        <f t="shared" ref="AI52:AK52" si="116">IF((AC52)&gt;=50%, 2, (IF((AC52)&lt;25%, 0, 1)))</f>
        <v>1</v>
      </c>
      <c r="AJ52" s="4">
        <f t="shared" si="116"/>
        <v>2</v>
      </c>
      <c r="AK52" s="4">
        <f t="shared" si="116"/>
        <v>2</v>
      </c>
      <c r="AL52" s="4"/>
      <c r="AM52" s="4"/>
      <c r="AO52" s="4" t="str">
        <f t="shared" ref="AO52:AQ52" si="117">IF(AI52=2,"Att", (IF(AI52=0,"Not","Weak")))</f>
        <v>Weak</v>
      </c>
      <c r="AP52" s="4" t="str">
        <f t="shared" si="117"/>
        <v>Att</v>
      </c>
      <c r="AQ52" s="4" t="str">
        <f t="shared" si="117"/>
        <v>Att</v>
      </c>
      <c r="AR52" s="7"/>
      <c r="AS52" s="7"/>
      <c r="AT52" s="59"/>
      <c r="AU52" s="75">
        <f t="shared" si="3"/>
        <v>1</v>
      </c>
      <c r="AV52" s="75">
        <f t="shared" si="4"/>
        <v>4</v>
      </c>
      <c r="AW52" s="59"/>
      <c r="AX52" s="59"/>
      <c r="AY52" s="59"/>
    </row>
    <row r="53" spans="1:51" ht="15.75" customHeight="1">
      <c r="A53" s="64" t="s">
        <v>133</v>
      </c>
      <c r="B53" s="83" t="s">
        <v>134</v>
      </c>
      <c r="C53" s="84">
        <v>3</v>
      </c>
      <c r="D53" s="84">
        <v>3</v>
      </c>
      <c r="E53" s="84">
        <v>8</v>
      </c>
      <c r="F53" s="84">
        <v>5</v>
      </c>
      <c r="G53" s="84">
        <v>3</v>
      </c>
      <c r="H53" s="85">
        <v>7</v>
      </c>
      <c r="I53" s="84">
        <v>9</v>
      </c>
      <c r="J53" s="84">
        <v>5</v>
      </c>
      <c r="K53" s="84">
        <v>3</v>
      </c>
      <c r="L53" s="85">
        <v>3</v>
      </c>
      <c r="M53" s="68">
        <f t="shared" si="2"/>
        <v>49</v>
      </c>
      <c r="N53" s="69">
        <v>6</v>
      </c>
      <c r="O53" s="69">
        <v>15</v>
      </c>
      <c r="P53" s="70">
        <f t="shared" si="5"/>
        <v>21</v>
      </c>
      <c r="Q53" s="4">
        <v>15</v>
      </c>
      <c r="R53" s="69">
        <v>7</v>
      </c>
      <c r="S53" s="4">
        <v>5</v>
      </c>
      <c r="T53" s="4">
        <v>3</v>
      </c>
      <c r="U53" s="71">
        <f t="shared" si="6"/>
        <v>51</v>
      </c>
      <c r="V53" s="72"/>
      <c r="W53" s="73">
        <f t="shared" ref="W53:Y53" si="118">MIN(SUMIF($C$15:$T$15,W$14,$C53:$T53), 100)</f>
        <v>6</v>
      </c>
      <c r="X53" s="74">
        <f t="shared" si="118"/>
        <v>83</v>
      </c>
      <c r="Y53" s="74">
        <f t="shared" si="118"/>
        <v>11</v>
      </c>
      <c r="Z53" s="74"/>
      <c r="AA53" s="74"/>
      <c r="AB53" s="50"/>
      <c r="AC53" s="49">
        <f t="shared" si="8"/>
        <v>0.3</v>
      </c>
      <c r="AD53" s="49">
        <f t="shared" si="9"/>
        <v>0.69166666666666665</v>
      </c>
      <c r="AE53" s="49">
        <f t="shared" si="10"/>
        <v>0.36666666666666664</v>
      </c>
      <c r="AF53" s="49"/>
      <c r="AG53" s="49"/>
      <c r="AI53" s="4">
        <f t="shared" ref="AI53:AK53" si="119">IF((AC53)&gt;=50%, 2, (IF((AC53)&lt;25%, 0, 1)))</f>
        <v>1</v>
      </c>
      <c r="AJ53" s="4">
        <f t="shared" si="119"/>
        <v>2</v>
      </c>
      <c r="AK53" s="4">
        <f t="shared" si="119"/>
        <v>1</v>
      </c>
      <c r="AL53" s="4"/>
      <c r="AM53" s="4"/>
      <c r="AO53" s="4" t="str">
        <f t="shared" ref="AO53:AQ53" si="120">IF(AI53=2,"Att", (IF(AI53=0,"Not","Weak")))</f>
        <v>Weak</v>
      </c>
      <c r="AP53" s="4" t="str">
        <f t="shared" si="120"/>
        <v>Att</v>
      </c>
      <c r="AQ53" s="4" t="str">
        <f t="shared" si="120"/>
        <v>Weak</v>
      </c>
      <c r="AR53" s="7"/>
      <c r="AS53" s="7"/>
      <c r="AT53" s="59"/>
      <c r="AU53" s="75">
        <f t="shared" si="3"/>
        <v>1</v>
      </c>
      <c r="AV53" s="75">
        <f t="shared" si="4"/>
        <v>3</v>
      </c>
      <c r="AW53" s="59"/>
      <c r="AX53" s="59"/>
      <c r="AY53" s="59"/>
    </row>
    <row r="54" spans="1:51" ht="15.75" customHeight="1">
      <c r="A54" s="64" t="s">
        <v>135</v>
      </c>
      <c r="B54" s="83" t="s">
        <v>136</v>
      </c>
      <c r="C54" s="74">
        <v>6</v>
      </c>
      <c r="D54" s="74">
        <v>4</v>
      </c>
      <c r="E54" s="66">
        <v>4</v>
      </c>
      <c r="F54" s="74">
        <v>4</v>
      </c>
      <c r="G54" s="66">
        <v>7</v>
      </c>
      <c r="H54" s="74">
        <v>3</v>
      </c>
      <c r="I54" s="66">
        <v>5</v>
      </c>
      <c r="J54" s="74">
        <v>7</v>
      </c>
      <c r="K54" s="74">
        <v>6</v>
      </c>
      <c r="L54" s="66">
        <v>4</v>
      </c>
      <c r="M54" s="68">
        <f t="shared" si="2"/>
        <v>50</v>
      </c>
      <c r="N54" s="4">
        <v>7</v>
      </c>
      <c r="O54" s="4">
        <v>17</v>
      </c>
      <c r="P54" s="70">
        <f t="shared" si="5"/>
        <v>24</v>
      </c>
      <c r="Q54" s="4">
        <v>17</v>
      </c>
      <c r="R54" s="4">
        <v>5</v>
      </c>
      <c r="S54" s="4">
        <v>5</v>
      </c>
      <c r="T54" s="4">
        <v>3</v>
      </c>
      <c r="U54" s="71">
        <f t="shared" si="6"/>
        <v>54</v>
      </c>
      <c r="V54" s="72"/>
      <c r="W54" s="73">
        <f t="shared" ref="W54:Y54" si="121">MIN(SUMIF($C$15:$T$15,W$14,$C54:$T54), 100)</f>
        <v>10</v>
      </c>
      <c r="X54" s="74">
        <f t="shared" si="121"/>
        <v>77</v>
      </c>
      <c r="Y54" s="74">
        <f t="shared" si="121"/>
        <v>17</v>
      </c>
      <c r="Z54" s="74"/>
      <c r="AA54" s="74"/>
      <c r="AB54" s="50"/>
      <c r="AC54" s="49">
        <f t="shared" si="8"/>
        <v>0.5</v>
      </c>
      <c r="AD54" s="49">
        <f t="shared" si="9"/>
        <v>0.64166666666666672</v>
      </c>
      <c r="AE54" s="49">
        <f t="shared" si="10"/>
        <v>0.56666666666666665</v>
      </c>
      <c r="AF54" s="49"/>
      <c r="AG54" s="49"/>
      <c r="AI54" s="4">
        <f t="shared" ref="AI54:AK54" si="122">IF((AC54)&gt;=50%, 2, (IF((AC54)&lt;25%, 0, 1)))</f>
        <v>2</v>
      </c>
      <c r="AJ54" s="4">
        <f t="shared" si="122"/>
        <v>2</v>
      </c>
      <c r="AK54" s="4">
        <f t="shared" si="122"/>
        <v>2</v>
      </c>
      <c r="AL54" s="4"/>
      <c r="AM54" s="4"/>
      <c r="AO54" s="4" t="str">
        <f t="shared" ref="AO54:AQ54" si="123">IF(AI54=2,"Att", (IF(AI54=0,"Not","Weak")))</f>
        <v>Att</v>
      </c>
      <c r="AP54" s="4" t="str">
        <f t="shared" si="123"/>
        <v>Att</v>
      </c>
      <c r="AQ54" s="4" t="str">
        <f t="shared" si="123"/>
        <v>Att</v>
      </c>
      <c r="AR54" s="7"/>
      <c r="AS54" s="7"/>
      <c r="AT54" s="59"/>
      <c r="AU54" s="75">
        <f t="shared" si="3"/>
        <v>2</v>
      </c>
      <c r="AV54" s="75">
        <f t="shared" si="4"/>
        <v>4</v>
      </c>
      <c r="AW54" s="59"/>
      <c r="AX54" s="59"/>
      <c r="AY54" s="59"/>
    </row>
    <row r="55" spans="1:51" ht="15.75" customHeight="1">
      <c r="A55" s="64" t="s">
        <v>137</v>
      </c>
      <c r="B55" s="83" t="s">
        <v>138</v>
      </c>
      <c r="C55" s="66">
        <v>4</v>
      </c>
      <c r="D55" s="74">
        <v>3</v>
      </c>
      <c r="E55" s="74">
        <v>4</v>
      </c>
      <c r="F55" s="74">
        <v>4</v>
      </c>
      <c r="G55" s="74">
        <v>5</v>
      </c>
      <c r="H55" s="74">
        <v>7</v>
      </c>
      <c r="I55" s="74">
        <v>10</v>
      </c>
      <c r="J55" s="74">
        <v>6</v>
      </c>
      <c r="K55" s="74">
        <v>5</v>
      </c>
      <c r="L55" s="74">
        <v>3</v>
      </c>
      <c r="M55" s="68">
        <f t="shared" si="2"/>
        <v>51</v>
      </c>
      <c r="N55" s="69">
        <v>8</v>
      </c>
      <c r="O55" s="4">
        <v>17</v>
      </c>
      <c r="P55" s="70">
        <f t="shared" si="5"/>
        <v>25</v>
      </c>
      <c r="Q55" s="4">
        <v>18</v>
      </c>
      <c r="R55" s="69">
        <v>8</v>
      </c>
      <c r="S55" s="4">
        <v>5</v>
      </c>
      <c r="T55" s="4">
        <v>4</v>
      </c>
      <c r="U55" s="71">
        <f t="shared" si="6"/>
        <v>60</v>
      </c>
      <c r="V55" s="72"/>
      <c r="W55" s="73">
        <f t="shared" ref="W55:Y55" si="124">MIN(SUMIF($C$15:$T$15,W$14,$C55:$T55), 100)</f>
        <v>7</v>
      </c>
      <c r="X55" s="74">
        <f t="shared" si="124"/>
        <v>90</v>
      </c>
      <c r="Y55" s="74">
        <f t="shared" si="124"/>
        <v>14</v>
      </c>
      <c r="Z55" s="74"/>
      <c r="AA55" s="74"/>
      <c r="AB55" s="50"/>
      <c r="AC55" s="49">
        <f t="shared" si="8"/>
        <v>0.35</v>
      </c>
      <c r="AD55" s="49">
        <f t="shared" si="9"/>
        <v>0.75</v>
      </c>
      <c r="AE55" s="49">
        <f t="shared" si="10"/>
        <v>0.46666666666666667</v>
      </c>
      <c r="AF55" s="49"/>
      <c r="AG55" s="49"/>
      <c r="AI55" s="4">
        <f t="shared" ref="AI55:AK55" si="125">IF((AC55)&gt;=50%, 2, (IF((AC55)&lt;25%, 0, 1)))</f>
        <v>1</v>
      </c>
      <c r="AJ55" s="4">
        <f t="shared" si="125"/>
        <v>2</v>
      </c>
      <c r="AK55" s="4">
        <f t="shared" si="125"/>
        <v>1</v>
      </c>
      <c r="AL55" s="4"/>
      <c r="AM55" s="4"/>
      <c r="AO55" s="4" t="str">
        <f t="shared" ref="AO55:AQ55" si="126">IF(AI55=2,"Att", (IF(AI55=0,"Not","Weak")))</f>
        <v>Weak</v>
      </c>
      <c r="AP55" s="4" t="str">
        <f t="shared" si="126"/>
        <v>Att</v>
      </c>
      <c r="AQ55" s="4" t="str">
        <f t="shared" si="126"/>
        <v>Weak</v>
      </c>
      <c r="AR55" s="7"/>
      <c r="AS55" s="7"/>
      <c r="AT55" s="59"/>
      <c r="AU55" s="75">
        <f t="shared" si="3"/>
        <v>1</v>
      </c>
      <c r="AV55" s="75">
        <f t="shared" si="4"/>
        <v>3</v>
      </c>
      <c r="AW55" s="59"/>
      <c r="AX55" s="59"/>
      <c r="AY55" s="59"/>
    </row>
    <row r="56" spans="1:51" ht="15.75" customHeight="1">
      <c r="A56" s="78" t="s">
        <v>139</v>
      </c>
      <c r="B56" s="86" t="s">
        <v>140</v>
      </c>
      <c r="C56" s="81">
        <v>7</v>
      </c>
      <c r="D56" s="81">
        <v>7</v>
      </c>
      <c r="E56" s="81">
        <v>5</v>
      </c>
      <c r="F56" s="81">
        <v>5</v>
      </c>
      <c r="G56" s="81">
        <v>8</v>
      </c>
      <c r="H56" s="81">
        <v>6</v>
      </c>
      <c r="I56" s="81">
        <v>8</v>
      </c>
      <c r="J56" s="81">
        <v>8</v>
      </c>
      <c r="K56" s="81">
        <v>7</v>
      </c>
      <c r="L56" s="87">
        <v>8</v>
      </c>
      <c r="M56" s="88">
        <f t="shared" si="2"/>
        <v>69</v>
      </c>
      <c r="N56" s="69">
        <v>10</v>
      </c>
      <c r="O56" s="4">
        <v>20</v>
      </c>
      <c r="P56" s="70">
        <f t="shared" si="5"/>
        <v>30</v>
      </c>
      <c r="Q56" s="4">
        <v>19</v>
      </c>
      <c r="R56" s="69">
        <v>8</v>
      </c>
      <c r="S56" s="4">
        <v>5</v>
      </c>
      <c r="T56" s="4">
        <v>5</v>
      </c>
      <c r="U56" s="71">
        <f t="shared" si="6"/>
        <v>67</v>
      </c>
      <c r="V56" s="72"/>
      <c r="W56" s="89">
        <f t="shared" ref="W56:Y56" si="127">MIN(SUMIF($C$15:$T$15,W$14,$C56:$T56), 100)</f>
        <v>14</v>
      </c>
      <c r="X56" s="81">
        <f t="shared" si="127"/>
        <v>99</v>
      </c>
      <c r="Y56" s="81">
        <f t="shared" si="127"/>
        <v>23</v>
      </c>
      <c r="Z56" s="81"/>
      <c r="AA56" s="81"/>
      <c r="AB56" s="50"/>
      <c r="AC56" s="90">
        <f t="shared" si="8"/>
        <v>0.7</v>
      </c>
      <c r="AD56" s="90">
        <f t="shared" si="9"/>
        <v>0.82499999999999996</v>
      </c>
      <c r="AE56" s="90">
        <f t="shared" si="10"/>
        <v>0.76666666666666672</v>
      </c>
      <c r="AF56" s="90"/>
      <c r="AG56" s="90"/>
      <c r="AI56" s="82">
        <f t="shared" ref="AI56:AK56" si="128">IF((AC56)&gt;=50%, 2, (IF((AC56)&lt;25%, 0, 1)))</f>
        <v>2</v>
      </c>
      <c r="AJ56" s="82">
        <f t="shared" si="128"/>
        <v>2</v>
      </c>
      <c r="AK56" s="82">
        <f t="shared" si="128"/>
        <v>2</v>
      </c>
      <c r="AL56" s="82"/>
      <c r="AM56" s="82"/>
      <c r="AO56" s="82" t="str">
        <f t="shared" ref="AO56:AQ56" si="129">IF(AI56=2,"Att", (IF(AI56=0,"Not","Weak")))</f>
        <v>Att</v>
      </c>
      <c r="AP56" s="82" t="str">
        <f t="shared" si="129"/>
        <v>Att</v>
      </c>
      <c r="AQ56" s="82" t="str">
        <f t="shared" si="129"/>
        <v>Att</v>
      </c>
      <c r="AR56" s="91"/>
      <c r="AS56" s="91"/>
      <c r="AT56" s="59"/>
      <c r="AU56" s="75">
        <f t="shared" si="3"/>
        <v>2</v>
      </c>
      <c r="AV56" s="75">
        <f t="shared" si="4"/>
        <v>4</v>
      </c>
      <c r="AW56" s="59"/>
      <c r="AX56" s="59"/>
      <c r="AY56" s="59"/>
    </row>
    <row r="57" spans="1:51" ht="15.75" customHeight="1">
      <c r="A57" s="92" t="s">
        <v>141</v>
      </c>
      <c r="B57" s="72" t="s">
        <v>142</v>
      </c>
      <c r="C57" s="74">
        <v>4</v>
      </c>
      <c r="D57" s="74">
        <v>5</v>
      </c>
      <c r="E57" s="74">
        <v>6</v>
      </c>
      <c r="F57" s="74">
        <v>3</v>
      </c>
      <c r="G57" s="74">
        <v>5</v>
      </c>
      <c r="H57" s="66">
        <v>5</v>
      </c>
      <c r="I57" s="74">
        <v>6</v>
      </c>
      <c r="J57" s="74">
        <v>8</v>
      </c>
      <c r="K57" s="74">
        <v>5</v>
      </c>
      <c r="L57" s="66">
        <v>4</v>
      </c>
      <c r="M57" s="68">
        <f t="shared" si="2"/>
        <v>51</v>
      </c>
      <c r="N57" s="69">
        <v>10</v>
      </c>
      <c r="O57" s="4">
        <v>20</v>
      </c>
      <c r="P57" s="70">
        <f t="shared" si="5"/>
        <v>30</v>
      </c>
      <c r="Q57" s="4">
        <v>18</v>
      </c>
      <c r="R57" s="69">
        <v>8</v>
      </c>
      <c r="S57" s="4">
        <v>5</v>
      </c>
      <c r="T57" s="4">
        <v>4</v>
      </c>
      <c r="U57" s="71">
        <f t="shared" si="6"/>
        <v>65</v>
      </c>
      <c r="V57" s="72"/>
      <c r="W57" s="89">
        <f t="shared" ref="W57:Y57" si="130">MIN(SUMIF($C$15:$T$15,W$14,$C57:$T57), 100)</f>
        <v>9</v>
      </c>
      <c r="X57" s="81">
        <f t="shared" si="130"/>
        <v>90</v>
      </c>
      <c r="Y57" s="81">
        <f t="shared" si="130"/>
        <v>17</v>
      </c>
      <c r="Z57" s="81"/>
      <c r="AA57" s="81"/>
      <c r="AB57" s="50"/>
      <c r="AC57" s="90">
        <f t="shared" si="8"/>
        <v>0.45</v>
      </c>
      <c r="AD57" s="90">
        <f t="shared" si="9"/>
        <v>0.75</v>
      </c>
      <c r="AE57" s="90">
        <f t="shared" si="10"/>
        <v>0.56666666666666665</v>
      </c>
      <c r="AF57" s="90"/>
      <c r="AG57" s="90"/>
      <c r="AH57" s="59"/>
      <c r="AI57" s="82">
        <f t="shared" ref="AI57:AK57" si="131">IF((AC57)&gt;=50%, 2, (IF((AC57)&lt;25%, 0, 1)))</f>
        <v>1</v>
      </c>
      <c r="AJ57" s="82">
        <f t="shared" si="131"/>
        <v>2</v>
      </c>
      <c r="AK57" s="82">
        <f t="shared" si="131"/>
        <v>2</v>
      </c>
      <c r="AL57" s="82"/>
      <c r="AM57" s="82"/>
      <c r="AN57" s="59"/>
      <c r="AO57" s="82" t="str">
        <f t="shared" ref="AO57:AQ57" si="132">IF(AI57=2,"Att", (IF(AI57=0,"Not","Weak")))</f>
        <v>Weak</v>
      </c>
      <c r="AP57" s="82" t="str">
        <f t="shared" si="132"/>
        <v>Att</v>
      </c>
      <c r="AQ57" s="82" t="str">
        <f t="shared" si="132"/>
        <v>Att</v>
      </c>
      <c r="AR57" s="91"/>
      <c r="AS57" s="91"/>
      <c r="AT57" s="59"/>
      <c r="AU57" s="75">
        <f t="shared" si="3"/>
        <v>1</v>
      </c>
      <c r="AV57" s="75">
        <f t="shared" si="4"/>
        <v>4</v>
      </c>
      <c r="AW57" s="59"/>
      <c r="AX57" s="59"/>
      <c r="AY57" s="59"/>
    </row>
    <row r="58" spans="1:51" ht="15.75" customHeight="1">
      <c r="A58" s="92" t="s">
        <v>143</v>
      </c>
      <c r="B58" s="72" t="s">
        <v>144</v>
      </c>
      <c r="C58" s="74">
        <v>5</v>
      </c>
      <c r="D58" s="74">
        <v>6</v>
      </c>
      <c r="E58" s="74">
        <v>7</v>
      </c>
      <c r="F58" s="77">
        <v>5</v>
      </c>
      <c r="G58" s="74">
        <v>7</v>
      </c>
      <c r="H58" s="74">
        <v>7</v>
      </c>
      <c r="I58" s="74">
        <v>5</v>
      </c>
      <c r="J58" s="74">
        <v>7</v>
      </c>
      <c r="K58" s="74">
        <v>7</v>
      </c>
      <c r="L58" s="66">
        <v>6</v>
      </c>
      <c r="M58" s="68">
        <f t="shared" si="2"/>
        <v>62</v>
      </c>
      <c r="N58" s="69">
        <v>10</v>
      </c>
      <c r="O58" s="4">
        <v>20</v>
      </c>
      <c r="P58" s="70">
        <f t="shared" si="5"/>
        <v>30</v>
      </c>
      <c r="Q58" s="4">
        <v>19</v>
      </c>
      <c r="R58" s="69">
        <v>8</v>
      </c>
      <c r="S58" s="4">
        <v>5</v>
      </c>
      <c r="T58" s="4">
        <v>4</v>
      </c>
      <c r="U58" s="71">
        <f t="shared" si="6"/>
        <v>66</v>
      </c>
      <c r="V58" s="72"/>
      <c r="W58" s="89">
        <f t="shared" ref="W58:Y58" si="133">MIN(SUMIF($C$15:$T$15,W$14,$C58:$T58), 100)</f>
        <v>11</v>
      </c>
      <c r="X58" s="81">
        <f t="shared" si="133"/>
        <v>97</v>
      </c>
      <c r="Y58" s="81">
        <f t="shared" si="133"/>
        <v>20</v>
      </c>
      <c r="Z58" s="81"/>
      <c r="AA58" s="81"/>
      <c r="AB58" s="50"/>
      <c r="AC58" s="90">
        <f t="shared" si="8"/>
        <v>0.55000000000000004</v>
      </c>
      <c r="AD58" s="90">
        <f t="shared" si="9"/>
        <v>0.80833333333333335</v>
      </c>
      <c r="AE58" s="90">
        <f t="shared" si="10"/>
        <v>0.66666666666666663</v>
      </c>
      <c r="AF58" s="90"/>
      <c r="AG58" s="90"/>
      <c r="AH58" s="59"/>
      <c r="AI58" s="82">
        <f t="shared" ref="AI58:AK58" si="134">IF((AC58)&gt;=50%, 2, (IF((AC58)&lt;25%, 0, 1)))</f>
        <v>2</v>
      </c>
      <c r="AJ58" s="82">
        <f t="shared" si="134"/>
        <v>2</v>
      </c>
      <c r="AK58" s="82">
        <f t="shared" si="134"/>
        <v>2</v>
      </c>
      <c r="AL58" s="82"/>
      <c r="AM58" s="82"/>
      <c r="AN58" s="59"/>
      <c r="AO58" s="82" t="str">
        <f t="shared" ref="AO58:AQ58" si="135">IF(AI58=2,"Att", (IF(AI58=0,"Not","Weak")))</f>
        <v>Att</v>
      </c>
      <c r="AP58" s="82" t="str">
        <f t="shared" si="135"/>
        <v>Att</v>
      </c>
      <c r="AQ58" s="82" t="str">
        <f t="shared" si="135"/>
        <v>Att</v>
      </c>
      <c r="AR58" s="91"/>
      <c r="AS58" s="91"/>
      <c r="AT58" s="59"/>
      <c r="AU58" s="75">
        <f t="shared" si="3"/>
        <v>2</v>
      </c>
      <c r="AV58" s="75">
        <f t="shared" si="4"/>
        <v>4</v>
      </c>
      <c r="AW58" s="59"/>
      <c r="AX58" s="59"/>
      <c r="AY58" s="59"/>
    </row>
    <row r="59" spans="1:51" ht="15.75" customHeight="1">
      <c r="A59" s="92" t="s">
        <v>145</v>
      </c>
      <c r="B59" s="72" t="s">
        <v>146</v>
      </c>
      <c r="C59" s="74">
        <v>6</v>
      </c>
      <c r="D59" s="74">
        <v>4</v>
      </c>
      <c r="E59" s="74">
        <v>3</v>
      </c>
      <c r="F59" s="74">
        <v>3</v>
      </c>
      <c r="G59" s="74">
        <v>3</v>
      </c>
      <c r="H59" s="74">
        <v>6</v>
      </c>
      <c r="I59" s="74">
        <v>5</v>
      </c>
      <c r="J59" s="74">
        <v>5</v>
      </c>
      <c r="K59" s="74">
        <v>4</v>
      </c>
      <c r="L59" s="74">
        <v>10</v>
      </c>
      <c r="M59" s="68">
        <f t="shared" si="2"/>
        <v>49</v>
      </c>
      <c r="N59" s="69">
        <v>10</v>
      </c>
      <c r="O59" s="4">
        <v>20</v>
      </c>
      <c r="P59" s="70">
        <f t="shared" si="5"/>
        <v>30</v>
      </c>
      <c r="Q59" s="4">
        <v>19</v>
      </c>
      <c r="R59" s="69">
        <v>9</v>
      </c>
      <c r="S59" s="4">
        <v>5</v>
      </c>
      <c r="T59" s="4">
        <v>3</v>
      </c>
      <c r="U59" s="71">
        <f t="shared" si="6"/>
        <v>66</v>
      </c>
      <c r="V59" s="72"/>
      <c r="W59" s="89">
        <f t="shared" ref="W59:Y59" si="136">MIN(SUMIF($C$15:$T$15,W$14,$C59:$T59), 100)</f>
        <v>10</v>
      </c>
      <c r="X59" s="81">
        <f t="shared" si="136"/>
        <v>86</v>
      </c>
      <c r="Y59" s="81">
        <f t="shared" si="136"/>
        <v>19</v>
      </c>
      <c r="Z59" s="81"/>
      <c r="AA59" s="81"/>
      <c r="AB59" s="50"/>
      <c r="AC59" s="90">
        <f t="shared" si="8"/>
        <v>0.5</v>
      </c>
      <c r="AD59" s="90">
        <f t="shared" si="9"/>
        <v>0.71666666666666667</v>
      </c>
      <c r="AE59" s="90">
        <f t="shared" si="10"/>
        <v>0.6333333333333333</v>
      </c>
      <c r="AF59" s="90"/>
      <c r="AG59" s="90"/>
      <c r="AH59" s="59"/>
      <c r="AI59" s="82">
        <f t="shared" ref="AI59:AK59" si="137">IF((AC59)&gt;=50%, 2, (IF((AC59)&lt;25%, 0, 1)))</f>
        <v>2</v>
      </c>
      <c r="AJ59" s="82">
        <f t="shared" si="137"/>
        <v>2</v>
      </c>
      <c r="AK59" s="82">
        <f t="shared" si="137"/>
        <v>2</v>
      </c>
      <c r="AL59" s="82"/>
      <c r="AM59" s="82"/>
      <c r="AN59" s="59"/>
      <c r="AO59" s="82" t="str">
        <f t="shared" ref="AO59:AQ59" si="138">IF(AI59=2,"Att", (IF(AI59=0,"Not","Weak")))</f>
        <v>Att</v>
      </c>
      <c r="AP59" s="82" t="str">
        <f t="shared" si="138"/>
        <v>Att</v>
      </c>
      <c r="AQ59" s="82" t="str">
        <f t="shared" si="138"/>
        <v>Att</v>
      </c>
      <c r="AR59" s="91"/>
      <c r="AS59" s="91"/>
      <c r="AT59" s="59"/>
      <c r="AU59" s="75">
        <f t="shared" si="3"/>
        <v>2</v>
      </c>
      <c r="AV59" s="75">
        <f t="shared" si="4"/>
        <v>4</v>
      </c>
      <c r="AW59" s="59"/>
      <c r="AX59" s="59"/>
      <c r="AY59" s="59"/>
    </row>
    <row r="60" spans="1:51" ht="15.75" customHeight="1">
      <c r="A60" s="92" t="s">
        <v>147</v>
      </c>
      <c r="B60" s="72" t="s">
        <v>148</v>
      </c>
      <c r="C60" s="74">
        <v>10</v>
      </c>
      <c r="D60" s="74">
        <v>4</v>
      </c>
      <c r="E60" s="74">
        <v>5</v>
      </c>
      <c r="F60" s="74">
        <v>3</v>
      </c>
      <c r="G60" s="74">
        <v>5</v>
      </c>
      <c r="H60" s="74">
        <v>5</v>
      </c>
      <c r="I60" s="74">
        <v>4</v>
      </c>
      <c r="J60" s="74">
        <v>5</v>
      </c>
      <c r="K60" s="74">
        <v>3</v>
      </c>
      <c r="L60" s="74">
        <v>7</v>
      </c>
      <c r="M60" s="68">
        <f t="shared" si="2"/>
        <v>51</v>
      </c>
      <c r="N60" s="69">
        <v>7</v>
      </c>
      <c r="O60" s="4">
        <v>18</v>
      </c>
      <c r="P60" s="70">
        <f t="shared" si="5"/>
        <v>25</v>
      </c>
      <c r="Q60" s="4">
        <v>16</v>
      </c>
      <c r="R60" s="69">
        <v>5</v>
      </c>
      <c r="S60" s="4">
        <v>5</v>
      </c>
      <c r="T60" s="4">
        <v>3</v>
      </c>
      <c r="U60" s="71">
        <f t="shared" si="6"/>
        <v>54</v>
      </c>
      <c r="V60" s="72"/>
      <c r="W60" s="89">
        <f t="shared" ref="W60:Y60" si="139">MIN(SUMIF($C$15:$T$15,W$14,$C60:$T60), 100)</f>
        <v>14</v>
      </c>
      <c r="X60" s="81">
        <f t="shared" si="139"/>
        <v>76</v>
      </c>
      <c r="Y60" s="81">
        <f t="shared" si="139"/>
        <v>15</v>
      </c>
      <c r="Z60" s="81"/>
      <c r="AA60" s="81"/>
      <c r="AB60" s="50"/>
      <c r="AC60" s="90">
        <f t="shared" si="8"/>
        <v>0.7</v>
      </c>
      <c r="AD60" s="90">
        <f t="shared" si="9"/>
        <v>0.6333333333333333</v>
      </c>
      <c r="AE60" s="90">
        <f t="shared" si="10"/>
        <v>0.5</v>
      </c>
      <c r="AF60" s="90"/>
      <c r="AG60" s="90"/>
      <c r="AH60" s="59"/>
      <c r="AI60" s="82">
        <f t="shared" ref="AI60:AK60" si="140">IF((AC60)&gt;=50%, 2, (IF((AC60)&lt;25%, 0, 1)))</f>
        <v>2</v>
      </c>
      <c r="AJ60" s="82">
        <f t="shared" si="140"/>
        <v>2</v>
      </c>
      <c r="AK60" s="82">
        <f t="shared" si="140"/>
        <v>2</v>
      </c>
      <c r="AL60" s="82"/>
      <c r="AM60" s="82"/>
      <c r="AN60" s="59"/>
      <c r="AO60" s="82" t="str">
        <f t="shared" ref="AO60:AQ60" si="141">IF(AI60=2,"Att", (IF(AI60=0,"Not","Weak")))</f>
        <v>Att</v>
      </c>
      <c r="AP60" s="82" t="str">
        <f t="shared" si="141"/>
        <v>Att</v>
      </c>
      <c r="AQ60" s="82" t="str">
        <f t="shared" si="141"/>
        <v>Att</v>
      </c>
      <c r="AR60" s="91"/>
      <c r="AS60" s="91"/>
      <c r="AT60" s="59"/>
      <c r="AU60" s="75">
        <f t="shared" si="3"/>
        <v>2</v>
      </c>
      <c r="AV60" s="75">
        <f t="shared" si="4"/>
        <v>4</v>
      </c>
      <c r="AW60" s="59"/>
      <c r="AX60" s="59"/>
      <c r="AY60" s="59"/>
    </row>
    <row r="61" spans="1:51" ht="15.75" customHeight="1">
      <c r="A61" s="92" t="s">
        <v>149</v>
      </c>
      <c r="B61" s="72" t="s">
        <v>150</v>
      </c>
      <c r="C61" s="74">
        <v>8</v>
      </c>
      <c r="D61" s="74">
        <v>10</v>
      </c>
      <c r="E61" s="74">
        <v>5</v>
      </c>
      <c r="F61" s="74">
        <v>7</v>
      </c>
      <c r="G61" s="74">
        <v>7</v>
      </c>
      <c r="H61" s="74">
        <v>8</v>
      </c>
      <c r="I61" s="74">
        <v>8</v>
      </c>
      <c r="J61" s="74">
        <v>8</v>
      </c>
      <c r="K61" s="74">
        <v>10</v>
      </c>
      <c r="L61" s="74">
        <v>9</v>
      </c>
      <c r="M61" s="68">
        <f t="shared" si="2"/>
        <v>80</v>
      </c>
      <c r="N61" s="69">
        <v>5</v>
      </c>
      <c r="O61" s="4">
        <v>15</v>
      </c>
      <c r="P61" s="70">
        <f t="shared" si="5"/>
        <v>20</v>
      </c>
      <c r="Q61" s="4">
        <v>18</v>
      </c>
      <c r="R61" s="69">
        <v>8</v>
      </c>
      <c r="S61" s="4">
        <v>5</v>
      </c>
      <c r="T61" s="4">
        <v>5</v>
      </c>
      <c r="U61" s="71">
        <f t="shared" si="6"/>
        <v>56</v>
      </c>
      <c r="V61" s="72"/>
      <c r="W61" s="89">
        <f t="shared" ref="W61:Y61" si="142">MIN(SUMIF($C$15:$T$15,W$14,$C61:$T61), 100)</f>
        <v>18</v>
      </c>
      <c r="X61" s="81">
        <f t="shared" si="142"/>
        <v>91</v>
      </c>
      <c r="Y61" s="81">
        <f t="shared" si="142"/>
        <v>27</v>
      </c>
      <c r="Z61" s="81"/>
      <c r="AA61" s="81"/>
      <c r="AB61" s="50"/>
      <c r="AC61" s="90">
        <f t="shared" si="8"/>
        <v>0.9</v>
      </c>
      <c r="AD61" s="90">
        <f t="shared" si="9"/>
        <v>0.7583333333333333</v>
      </c>
      <c r="AE61" s="90">
        <f t="shared" si="10"/>
        <v>0.9</v>
      </c>
      <c r="AF61" s="90"/>
      <c r="AG61" s="90"/>
      <c r="AH61" s="59"/>
      <c r="AI61" s="82">
        <f t="shared" ref="AI61:AK61" si="143">IF((AC61)&gt;=50%, 2, (IF((AC61)&lt;25%, 0, 1)))</f>
        <v>2</v>
      </c>
      <c r="AJ61" s="82">
        <f t="shared" si="143"/>
        <v>2</v>
      </c>
      <c r="AK61" s="82">
        <f t="shared" si="143"/>
        <v>2</v>
      </c>
      <c r="AL61" s="82"/>
      <c r="AM61" s="82"/>
      <c r="AN61" s="59"/>
      <c r="AO61" s="82" t="str">
        <f t="shared" ref="AO61:AQ61" si="144">IF(AI61=2,"Att", (IF(AI61=0,"Not","Weak")))</f>
        <v>Att</v>
      </c>
      <c r="AP61" s="82" t="str">
        <f t="shared" si="144"/>
        <v>Att</v>
      </c>
      <c r="AQ61" s="82" t="str">
        <f t="shared" si="144"/>
        <v>Att</v>
      </c>
      <c r="AR61" s="91"/>
      <c r="AS61" s="91"/>
      <c r="AT61" s="59"/>
      <c r="AU61" s="75">
        <f t="shared" si="3"/>
        <v>2</v>
      </c>
      <c r="AV61" s="75">
        <f t="shared" si="4"/>
        <v>4</v>
      </c>
      <c r="AW61" s="59"/>
      <c r="AX61" s="59"/>
      <c r="AY61" s="59"/>
    </row>
    <row r="62" spans="1:51" ht="15.75" customHeight="1">
      <c r="A62" s="92" t="s">
        <v>151</v>
      </c>
      <c r="B62" s="72" t="s">
        <v>152</v>
      </c>
      <c r="C62" s="74">
        <v>9</v>
      </c>
      <c r="D62" s="74">
        <v>9</v>
      </c>
      <c r="E62" s="74">
        <v>3</v>
      </c>
      <c r="F62" s="74">
        <v>5</v>
      </c>
      <c r="G62" s="74">
        <v>3</v>
      </c>
      <c r="H62" s="74">
        <v>7</v>
      </c>
      <c r="I62" s="74">
        <v>3</v>
      </c>
      <c r="J62" s="74">
        <v>6</v>
      </c>
      <c r="K62" s="74">
        <v>5</v>
      </c>
      <c r="L62" s="74">
        <v>10</v>
      </c>
      <c r="M62" s="68">
        <f t="shared" si="2"/>
        <v>60</v>
      </c>
      <c r="N62" s="69">
        <v>8</v>
      </c>
      <c r="O62" s="4">
        <v>18</v>
      </c>
      <c r="P62" s="70">
        <f t="shared" si="5"/>
        <v>26</v>
      </c>
      <c r="Q62" s="4">
        <v>17</v>
      </c>
      <c r="R62" s="69">
        <v>8</v>
      </c>
      <c r="S62" s="4">
        <v>5</v>
      </c>
      <c r="T62" s="4">
        <v>4</v>
      </c>
      <c r="U62" s="71">
        <f t="shared" si="6"/>
        <v>60</v>
      </c>
      <c r="V62" s="72"/>
      <c r="W62" s="89">
        <f t="shared" ref="W62:Y62" si="145">MIN(SUMIF($C$15:$T$15,W$14,$C62:$T62), 100)</f>
        <v>18</v>
      </c>
      <c r="X62" s="81">
        <f t="shared" si="145"/>
        <v>81</v>
      </c>
      <c r="Y62" s="81">
        <f t="shared" si="145"/>
        <v>21</v>
      </c>
      <c r="Z62" s="81"/>
      <c r="AA62" s="81"/>
      <c r="AB62" s="50"/>
      <c r="AC62" s="90">
        <f t="shared" si="8"/>
        <v>0.9</v>
      </c>
      <c r="AD62" s="90">
        <f t="shared" si="9"/>
        <v>0.67500000000000004</v>
      </c>
      <c r="AE62" s="90">
        <f t="shared" si="10"/>
        <v>0.7</v>
      </c>
      <c r="AF62" s="90"/>
      <c r="AG62" s="90"/>
      <c r="AH62" s="59"/>
      <c r="AI62" s="82">
        <f t="shared" ref="AI62:AK62" si="146">IF((AC62)&gt;=50%, 2, (IF((AC62)&lt;25%, 0, 1)))</f>
        <v>2</v>
      </c>
      <c r="AJ62" s="82">
        <f t="shared" si="146"/>
        <v>2</v>
      </c>
      <c r="AK62" s="82">
        <f t="shared" si="146"/>
        <v>2</v>
      </c>
      <c r="AL62" s="82"/>
      <c r="AM62" s="82"/>
      <c r="AN62" s="59"/>
      <c r="AO62" s="82" t="str">
        <f t="shared" ref="AO62:AQ62" si="147">IF(AI62=2,"Att", (IF(AI62=0,"Not","Weak")))</f>
        <v>Att</v>
      </c>
      <c r="AP62" s="82" t="str">
        <f t="shared" si="147"/>
        <v>Att</v>
      </c>
      <c r="AQ62" s="82" t="str">
        <f t="shared" si="147"/>
        <v>Att</v>
      </c>
      <c r="AR62" s="91"/>
      <c r="AS62" s="91"/>
      <c r="AT62" s="59"/>
      <c r="AU62" s="75">
        <f t="shared" si="3"/>
        <v>2</v>
      </c>
      <c r="AV62" s="75">
        <f t="shared" si="4"/>
        <v>4</v>
      </c>
      <c r="AW62" s="59"/>
      <c r="AX62" s="59"/>
      <c r="AY62" s="59"/>
    </row>
    <row r="63" spans="1:51" ht="15.75" customHeight="1">
      <c r="A63" s="93" t="s">
        <v>153</v>
      </c>
      <c r="B63" s="93" t="s">
        <v>154</v>
      </c>
      <c r="C63" s="74">
        <v>5</v>
      </c>
      <c r="D63" s="74">
        <v>5</v>
      </c>
      <c r="E63" s="74">
        <v>7</v>
      </c>
      <c r="F63" s="74">
        <v>6</v>
      </c>
      <c r="G63" s="74">
        <v>9</v>
      </c>
      <c r="H63" s="74">
        <v>3</v>
      </c>
      <c r="I63" s="74">
        <v>7</v>
      </c>
      <c r="J63" s="74">
        <v>9</v>
      </c>
      <c r="K63" s="74">
        <v>6</v>
      </c>
      <c r="L63" s="74">
        <v>5</v>
      </c>
      <c r="M63" s="68">
        <f t="shared" si="2"/>
        <v>62</v>
      </c>
      <c r="N63" s="69">
        <v>10</v>
      </c>
      <c r="O63" s="4">
        <v>20</v>
      </c>
      <c r="P63" s="70">
        <f t="shared" si="5"/>
        <v>30</v>
      </c>
      <c r="Q63" s="4">
        <v>19</v>
      </c>
      <c r="R63" s="69">
        <v>10</v>
      </c>
      <c r="S63" s="4">
        <v>5</v>
      </c>
      <c r="T63" s="4">
        <v>4</v>
      </c>
      <c r="U63" s="71">
        <f t="shared" si="6"/>
        <v>68</v>
      </c>
      <c r="V63" s="72"/>
      <c r="W63" s="89">
        <f t="shared" ref="W63:Y63" si="148">MIN(SUMIF($C$15:$T$15,W$14,$C63:$T63), 100)</f>
        <v>10</v>
      </c>
      <c r="X63" s="81">
        <f t="shared" si="148"/>
        <v>100</v>
      </c>
      <c r="Y63" s="81">
        <f t="shared" si="148"/>
        <v>20</v>
      </c>
      <c r="Z63" s="81"/>
      <c r="AA63" s="81"/>
      <c r="AC63" s="90">
        <f t="shared" si="8"/>
        <v>0.5</v>
      </c>
      <c r="AD63" s="90">
        <f t="shared" si="9"/>
        <v>0.83333333333333337</v>
      </c>
      <c r="AE63" s="90">
        <f t="shared" si="10"/>
        <v>0.66666666666666663</v>
      </c>
      <c r="AF63" s="90"/>
      <c r="AG63" s="90"/>
      <c r="AI63" s="82">
        <f t="shared" ref="AI63:AK63" si="149">IF((AC63)&gt;=50%, 2, (IF((AC63)&lt;25%, 0, 1)))</f>
        <v>2</v>
      </c>
      <c r="AJ63" s="82">
        <f t="shared" si="149"/>
        <v>2</v>
      </c>
      <c r="AK63" s="82">
        <f t="shared" si="149"/>
        <v>2</v>
      </c>
      <c r="AL63" s="82"/>
      <c r="AM63" s="82"/>
      <c r="AO63" s="82" t="str">
        <f t="shared" ref="AO63:AQ63" si="150">IF(AI63=2,"Att", (IF(AI63=0,"Not","Weak")))</f>
        <v>Att</v>
      </c>
      <c r="AP63" s="82" t="str">
        <f t="shared" si="150"/>
        <v>Att</v>
      </c>
      <c r="AQ63" s="82" t="str">
        <f t="shared" si="150"/>
        <v>Att</v>
      </c>
      <c r="AR63" s="91"/>
      <c r="AS63" s="91"/>
      <c r="AT63" s="59"/>
      <c r="AU63" s="75">
        <f t="shared" si="3"/>
        <v>2</v>
      </c>
      <c r="AV63" s="75">
        <f t="shared" si="4"/>
        <v>4</v>
      </c>
      <c r="AW63" s="59"/>
      <c r="AX63" s="59"/>
      <c r="AY63" s="59"/>
    </row>
    <row r="64" spans="1:51" ht="15.75" customHeight="1">
      <c r="A64" s="93" t="s">
        <v>155</v>
      </c>
      <c r="B64" s="93" t="s">
        <v>156</v>
      </c>
      <c r="C64" s="74">
        <v>8</v>
      </c>
      <c r="D64" s="74">
        <v>10</v>
      </c>
      <c r="E64" s="74">
        <v>4</v>
      </c>
      <c r="F64" s="74">
        <v>8</v>
      </c>
      <c r="G64" s="74">
        <v>3</v>
      </c>
      <c r="H64" s="74">
        <v>4</v>
      </c>
      <c r="I64" s="74">
        <v>4</v>
      </c>
      <c r="J64" s="74">
        <v>9</v>
      </c>
      <c r="K64" s="74">
        <v>7</v>
      </c>
      <c r="L64" s="74">
        <v>5</v>
      </c>
      <c r="M64" s="68">
        <f t="shared" si="2"/>
        <v>62</v>
      </c>
      <c r="N64" s="69">
        <v>8</v>
      </c>
      <c r="O64" s="4">
        <v>18</v>
      </c>
      <c r="P64" s="70">
        <f t="shared" si="5"/>
        <v>26</v>
      </c>
      <c r="Q64" s="4">
        <v>17</v>
      </c>
      <c r="R64" s="69">
        <v>8</v>
      </c>
      <c r="S64" s="4">
        <v>5</v>
      </c>
      <c r="T64" s="4">
        <v>5</v>
      </c>
      <c r="U64" s="71">
        <f t="shared" si="6"/>
        <v>61</v>
      </c>
      <c r="V64" s="72"/>
      <c r="W64" s="89">
        <f t="shared" ref="W64:Y64" si="151">MIN(SUMIF($C$15:$T$15,W$14,$C64:$T64), 100)</f>
        <v>18</v>
      </c>
      <c r="X64" s="81">
        <f t="shared" si="151"/>
        <v>84</v>
      </c>
      <c r="Y64" s="81">
        <f t="shared" si="151"/>
        <v>21</v>
      </c>
      <c r="Z64" s="81"/>
      <c r="AA64" s="81"/>
      <c r="AC64" s="90">
        <f t="shared" si="8"/>
        <v>0.9</v>
      </c>
      <c r="AD64" s="90">
        <f t="shared" si="9"/>
        <v>0.7</v>
      </c>
      <c r="AE64" s="90">
        <f t="shared" si="10"/>
        <v>0.7</v>
      </c>
      <c r="AF64" s="90"/>
      <c r="AG64" s="90"/>
      <c r="AI64" s="82">
        <f t="shared" ref="AI64:AK64" si="152">IF((AC64)&gt;=50%, 2, (IF((AC64)&lt;25%, 0, 1)))</f>
        <v>2</v>
      </c>
      <c r="AJ64" s="82">
        <f t="shared" si="152"/>
        <v>2</v>
      </c>
      <c r="AK64" s="82">
        <f t="shared" si="152"/>
        <v>2</v>
      </c>
      <c r="AL64" s="82"/>
      <c r="AM64" s="82"/>
      <c r="AO64" s="82" t="str">
        <f t="shared" ref="AO64:AQ64" si="153">IF(AI64=2,"Att", (IF(AI64=0,"Not","Weak")))</f>
        <v>Att</v>
      </c>
      <c r="AP64" s="82" t="str">
        <f t="shared" si="153"/>
        <v>Att</v>
      </c>
      <c r="AQ64" s="82" t="str">
        <f t="shared" si="153"/>
        <v>Att</v>
      </c>
      <c r="AR64" s="91"/>
      <c r="AS64" s="91"/>
      <c r="AT64" s="59"/>
      <c r="AU64" s="75">
        <f t="shared" si="3"/>
        <v>2</v>
      </c>
      <c r="AV64" s="75">
        <f t="shared" si="4"/>
        <v>4</v>
      </c>
      <c r="AW64" s="59"/>
      <c r="AX64" s="59"/>
      <c r="AY64" s="59"/>
    </row>
    <row r="67" spans="23:33" ht="15.75" customHeight="1">
      <c r="W67" s="96" t="s">
        <v>157</v>
      </c>
      <c r="X67" s="97"/>
      <c r="Y67" s="97"/>
      <c r="Z67" s="97"/>
      <c r="AA67" s="97"/>
      <c r="AB67" s="98"/>
      <c r="AC67" s="4">
        <f t="shared" ref="AC67:AF67" si="154">COUNT(AC17:AC64)</f>
        <v>48</v>
      </c>
      <c r="AD67" s="4">
        <f t="shared" si="154"/>
        <v>48</v>
      </c>
      <c r="AE67" s="4">
        <f t="shared" si="154"/>
        <v>48</v>
      </c>
      <c r="AF67" s="4">
        <f t="shared" si="154"/>
        <v>0</v>
      </c>
      <c r="AG67" s="4"/>
    </row>
    <row r="68" spans="23:33" ht="15.75" customHeight="1">
      <c r="W68" s="96" t="s">
        <v>158</v>
      </c>
      <c r="X68" s="97"/>
      <c r="Y68" s="97"/>
      <c r="Z68" s="97"/>
      <c r="AA68" s="97"/>
      <c r="AB68" s="98"/>
      <c r="AC68" s="4">
        <f t="shared" ref="AC68:AE68" si="155">COUNTIF(AC17:AC64,"&gt;=50%")</f>
        <v>26</v>
      </c>
      <c r="AD68" s="4">
        <f t="shared" si="155"/>
        <v>48</v>
      </c>
      <c r="AE68" s="4">
        <f t="shared" si="155"/>
        <v>38</v>
      </c>
      <c r="AF68" s="4">
        <f>COUNTIF(AF17:AF62,"&gt;=50%")</f>
        <v>0</v>
      </c>
      <c r="AG68" s="4"/>
    </row>
    <row r="69" spans="23:33" ht="15.75" customHeight="1">
      <c r="W69" s="96" t="s">
        <v>159</v>
      </c>
      <c r="X69" s="97"/>
      <c r="Y69" s="97"/>
      <c r="Z69" s="97"/>
      <c r="AA69" s="97"/>
      <c r="AB69" s="98"/>
      <c r="AC69" s="10">
        <f t="shared" ref="AC69:AF69" si="156">AC68/AC67</f>
        <v>0.54166666666666663</v>
      </c>
      <c r="AD69" s="10">
        <f t="shared" si="156"/>
        <v>1</v>
      </c>
      <c r="AE69" s="10">
        <f t="shared" si="156"/>
        <v>0.79166666666666663</v>
      </c>
      <c r="AF69" s="10" t="e">
        <f t="shared" si="156"/>
        <v>#DIV/0!</v>
      </c>
      <c r="AG69" s="10"/>
    </row>
  </sheetData>
  <mergeCells count="21">
    <mergeCell ref="AU12:AV13"/>
    <mergeCell ref="U12:U15"/>
    <mergeCell ref="W12:AA13"/>
    <mergeCell ref="W67:AB67"/>
    <mergeCell ref="W68:AB68"/>
    <mergeCell ref="AI12:AM13"/>
    <mergeCell ref="AO12:AS13"/>
    <mergeCell ref="W69:AB69"/>
    <mergeCell ref="B12:B14"/>
    <mergeCell ref="A15:B15"/>
    <mergeCell ref="A16:B16"/>
    <mergeCell ref="I1:P1"/>
    <mergeCell ref="W1:AI1"/>
    <mergeCell ref="A12:A14"/>
    <mergeCell ref="C12:L12"/>
    <mergeCell ref="M12:M15"/>
    <mergeCell ref="P12:P15"/>
    <mergeCell ref="AC12:AG13"/>
    <mergeCell ref="N12:O12"/>
    <mergeCell ref="R12:T12"/>
    <mergeCell ref="R13:T13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workbookViewId="0"/>
  </sheetViews>
  <sheetFormatPr defaultColWidth="12.6640625" defaultRowHeight="15.75" customHeight="1"/>
  <sheetData>
    <row r="1" spans="1:7">
      <c r="A1" s="94" t="s">
        <v>12</v>
      </c>
      <c r="B1" s="94" t="s">
        <v>13</v>
      </c>
      <c r="C1" s="94" t="s">
        <v>14</v>
      </c>
    </row>
    <row r="2" spans="1:7">
      <c r="B2" s="93" t="str">
        <f>IF(ISNUMBER(SEARCH("√",MML_C_SPRING2022!$Y3))=TRUE,MML_C_SPRING2022!W3,0)</f>
        <v>CO1</v>
      </c>
      <c r="C2" s="93">
        <f>IF(ISNUMBER(SEARCH("√",MML_C_SPRING2022!$Z3))=TRUE,MML_C_SPRING2022!W3,0)</f>
        <v>0</v>
      </c>
    </row>
    <row r="3" spans="1:7">
      <c r="B3" s="93">
        <f>IF(ISNUMBER(SEARCH("√",MML_C_SPRING2022!$Y4))=TRUE,MML_C_SPRING2022!W4,0)</f>
        <v>0</v>
      </c>
      <c r="C3" s="93" t="str">
        <f>IF(ISNUMBER(SEARCH("√",MML_C_SPRING2022!$Z4))=TRUE,MML_C_SPRING2022!W4,0)</f>
        <v>CO2</v>
      </c>
      <c r="F3" s="94" t="s">
        <v>12</v>
      </c>
      <c r="G3" s="94" t="s">
        <v>13</v>
      </c>
    </row>
    <row r="4" spans="1:7">
      <c r="B4" s="93">
        <f>IF(ISNUMBER(SEARCH("√",MML_C_SPRING2022!$Y5))=TRUE,MML_C_SPRING2022!W5,0)</f>
        <v>0</v>
      </c>
      <c r="C4" s="93" t="str">
        <f>IF(ISNUMBER(SEARCH("√",MML_C_SPRING2022!$Z5))=TRUE,MML_C_SPRING2022!W5,0)</f>
        <v>CO3</v>
      </c>
      <c r="F4" s="93">
        <f>IF($B$2=MML_C_SPRING2022!$AI$14,MML_C_SPRING2022!AI17,0)+IF($B$3=MML_C_SPRING2022!$AJ$14,MML_C_SPRING2022!AJ17,0)+IF($B$4=MML_C_SPRING2022!$AK$14,MML_C_SPRING2022!AK17,0)</f>
        <v>1</v>
      </c>
      <c r="G4" s="95">
        <f>IF($C$2=MML_C_SPRING2022!$AI$14,MML_C_SPRING2022!AI17,0)+IF($C$3=MML_C_SPRING2022!$AJ$14,MML_C_SPRING2022!AJ17,0)+IF($C$4=MML_C_SPRING2022!$AK$14,MML_C_SPRING2022!AK17,0)</f>
        <v>3</v>
      </c>
    </row>
    <row r="5" spans="1:7">
      <c r="B5" s="93">
        <f>IF(ISNUMBER(SEARCH("√",MML_C_SPRING2022!$Y6))=TRUE,MML_C_SPRING2022!W6,0)</f>
        <v>0</v>
      </c>
      <c r="C5" s="93">
        <f>IF(ISNUMBER(SEARCH("√",MML_C_SPRING2022!$Z6))=TRUE,MML_C_SPRING2022!W6,0)</f>
        <v>0</v>
      </c>
      <c r="F5" s="93">
        <f>IF($B$2=MML_C_SPRING2022!$AI$14,MML_C_SPRING2022!AI18,0)+IF($B$3=MML_C_SPRING2022!$AJ$14,MML_C_SPRING2022!AJ18,0)</f>
        <v>1</v>
      </c>
      <c r="G5" s="95">
        <f>IF($C$2=MML_C_SPRING2022!$AI$14,MML_C_SPRING2022!AI18,0)+IF($C$3=MML_C_SPRING2022!$AJ$14,MML_C_SPRING2022!AJ18,0)+IF($C$4=MML_C_SPRING2022!$AK$14,MML_C_SPRING2022!AK18,0)</f>
        <v>3</v>
      </c>
    </row>
    <row r="6" spans="1:7">
      <c r="B6" s="93">
        <f>IF(ISNUMBER(SEARCH("√",MML_C_SPRING2022!$Y7))=TRUE,MML_C_SPRING2022!W7,0)</f>
        <v>0</v>
      </c>
      <c r="C6" s="93">
        <f>IF(ISNUMBER(SEARCH("√",MML_C_SPRING2022!$Z7))=TRUE,MML_C_SPRING2022!W7,0)</f>
        <v>0</v>
      </c>
      <c r="F6" s="93">
        <f>IF($B$2=MML_C_SPRING2022!$AI$14,MML_C_SPRING2022!AI19,0)+IF($B$3=MML_C_SPRING2022!$AJ$14,MML_C_SPRING2022!AJ19,0)</f>
        <v>2</v>
      </c>
      <c r="G6" s="95">
        <f>IF($C$2=MML_C_SPRING2022!$AI$14,MML_C_SPRING2022!AI19,0)+IF($C$3=MML_C_SPRING2022!$AJ$14,MML_C_SPRING2022!AJ19,0)+IF($C$4=MML_C_SPRING2022!$AK$14,MML_C_SPRING2022!AK19,0)</f>
        <v>4</v>
      </c>
    </row>
    <row r="7" spans="1:7">
      <c r="F7" s="93">
        <f>IF($B$2=MML_C_SPRING2022!$AI$14,MML_C_SPRING2022!AI20,0)+IF($B$3=MML_C_SPRING2022!$AJ$14,MML_C_SPRING2022!AJ20,0)</f>
        <v>1</v>
      </c>
      <c r="G7" s="95">
        <f>IF($C$2=MML_C_SPRING2022!$AI$14,MML_C_SPRING2022!AI20,0)+IF($C$3=MML_C_SPRING2022!$AJ$14,MML_C_SPRING2022!AJ20,0)+IF($C$4=MML_C_SPRING2022!$AK$14,MML_C_SPRING2022!AK20,0)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MML_C_SPRING2022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2023-09-11T18:01:40Z</dcterms:modified>
</cp:coreProperties>
</file>