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/>
  </bookViews>
  <sheets>
    <sheet name="Arkusz1" sheetId="1" r:id="rId1"/>
  </sheets>
  <calcPr calcId="144525"/>
</workbook>
</file>

<file path=xl/calcChain.xml><?xml version="1.0" encoding="utf-8"?>
<calcChain xmlns="http://schemas.openxmlformats.org/spreadsheetml/2006/main">
  <c r="F177" i="1" l="1"/>
  <c r="E177" i="1"/>
  <c r="E175" i="1"/>
  <c r="E176" i="1"/>
  <c r="F176" i="1" s="1"/>
  <c r="F100" i="1"/>
  <c r="G100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86" i="1"/>
  <c r="G86" i="1" s="1"/>
  <c r="F41" i="1"/>
  <c r="G41" i="1" s="1"/>
  <c r="F20" i="1"/>
  <c r="G20" i="1" s="1"/>
  <c r="F66" i="1"/>
  <c r="G66" i="1" s="1"/>
  <c r="F65" i="1"/>
  <c r="G65" i="1" s="1"/>
  <c r="F130" i="1"/>
  <c r="G130" i="1" s="1"/>
  <c r="D128" i="1"/>
  <c r="D127" i="1"/>
  <c r="F127" i="1" s="1"/>
  <c r="G127" i="1" s="1"/>
  <c r="F126" i="1"/>
  <c r="G126" i="1" s="1"/>
  <c r="F128" i="1"/>
  <c r="G128" i="1" s="1"/>
  <c r="F129" i="1"/>
  <c r="G129" i="1" s="1"/>
  <c r="F57" i="1"/>
  <c r="G57" i="1" s="1"/>
  <c r="F99" i="1"/>
  <c r="G99" i="1" s="1"/>
  <c r="F17" i="1"/>
  <c r="G17" i="1" s="1"/>
  <c r="F39" i="1"/>
  <c r="G39" i="1" s="1"/>
  <c r="F98" i="1"/>
  <c r="G98" i="1" s="1"/>
  <c r="F81" i="1"/>
  <c r="G81" i="1" s="1"/>
  <c r="F50" i="1"/>
  <c r="G50" i="1" s="1"/>
  <c r="F32" i="1"/>
  <c r="G32" i="1" s="1"/>
  <c r="D34" i="1"/>
  <c r="F40" i="1"/>
  <c r="G40" i="1" s="1"/>
  <c r="F38" i="1"/>
  <c r="G38" i="1" s="1"/>
  <c r="F37" i="1"/>
  <c r="G37" i="1" s="1"/>
  <c r="F19" i="1"/>
  <c r="G19" i="1" s="1"/>
  <c r="F18" i="1"/>
  <c r="G18" i="1" s="1"/>
  <c r="F97" i="1"/>
  <c r="G97" i="1" s="1"/>
  <c r="F96" i="1"/>
  <c r="G96" i="1" s="1"/>
  <c r="D78" i="1"/>
  <c r="F85" i="1"/>
  <c r="G85" i="1" s="1"/>
  <c r="F82" i="1"/>
  <c r="G82" i="1" s="1"/>
  <c r="F83" i="1"/>
  <c r="G83" i="1" s="1"/>
  <c r="F84" i="1"/>
  <c r="G84" i="1" s="1"/>
  <c r="F63" i="1"/>
  <c r="G63" i="1" s="1"/>
  <c r="F64" i="1"/>
  <c r="G64" i="1" s="1"/>
  <c r="D62" i="1"/>
  <c r="F62" i="1" s="1"/>
  <c r="G62" i="1" s="1"/>
  <c r="F61" i="1"/>
  <c r="G61" i="1" s="1"/>
  <c r="F95" i="1"/>
  <c r="G95" i="1" s="1"/>
  <c r="F94" i="1"/>
  <c r="G94" i="1" s="1"/>
  <c r="F52" i="1"/>
  <c r="G52" i="1" s="1"/>
  <c r="F60" i="1"/>
  <c r="G60" i="1" s="1"/>
  <c r="F58" i="1"/>
  <c r="G58" i="1" s="1"/>
  <c r="F59" i="1"/>
  <c r="G59" i="1" s="1"/>
  <c r="F56" i="1"/>
  <c r="G56" i="1" s="1"/>
  <c r="F15" i="1"/>
  <c r="G15" i="1" s="1"/>
  <c r="F16" i="1"/>
  <c r="G16" i="1" s="1"/>
  <c r="F14" i="1"/>
  <c r="G14" i="1" s="1"/>
  <c r="F125" i="1"/>
  <c r="G125" i="1" s="1"/>
  <c r="F13" i="1"/>
  <c r="G13" i="1" s="1"/>
  <c r="F12" i="1"/>
  <c r="G12" i="1" s="1"/>
  <c r="F11" i="1"/>
  <c r="G11" i="1" s="1"/>
  <c r="F36" i="1"/>
  <c r="G36" i="1" s="1"/>
  <c r="F35" i="1"/>
  <c r="G35" i="1" s="1"/>
  <c r="F34" i="1"/>
  <c r="G34" i="1" s="1"/>
  <c r="F33" i="1"/>
  <c r="G33" i="1" s="1"/>
  <c r="D158" i="1" l="1"/>
  <c r="E158" i="1" s="1"/>
  <c r="D159" i="1"/>
  <c r="E159" i="1" s="1"/>
  <c r="D157" i="1"/>
  <c r="E157" i="1" s="1"/>
  <c r="F157" i="1" s="1"/>
  <c r="D156" i="1"/>
  <c r="E156" i="1" s="1"/>
  <c r="F156" i="1" s="1"/>
  <c r="F159" i="1" l="1"/>
  <c r="F166" i="1" s="1"/>
  <c r="E166" i="1"/>
  <c r="F158" i="1"/>
  <c r="F165" i="1" s="1"/>
  <c r="E165" i="1"/>
  <c r="F47" i="1" l="1"/>
  <c r="G47" i="1" s="1"/>
  <c r="F55" i="1"/>
  <c r="G55" i="1" s="1"/>
  <c r="F54" i="1"/>
  <c r="G54" i="1" s="1"/>
  <c r="F53" i="1"/>
  <c r="G53" i="1" s="1"/>
  <c r="F51" i="1"/>
  <c r="G51" i="1" s="1"/>
  <c r="F80" i="1"/>
  <c r="G80" i="1" s="1"/>
  <c r="F93" i="1"/>
  <c r="G93" i="1" s="1"/>
  <c r="F92" i="1"/>
  <c r="G92" i="1" s="1"/>
  <c r="F91" i="1"/>
  <c r="G91" i="1" s="1"/>
  <c r="F90" i="1"/>
  <c r="G90" i="1" s="1"/>
  <c r="F89" i="1"/>
  <c r="F79" i="1"/>
  <c r="G79" i="1" s="1"/>
  <c r="F78" i="1"/>
  <c r="G78" i="1" s="1"/>
  <c r="F77" i="1"/>
  <c r="G77" i="1" s="1"/>
  <c r="F76" i="1"/>
  <c r="G76" i="1" s="1"/>
  <c r="F75" i="1"/>
  <c r="G75" i="1" s="1"/>
  <c r="F73" i="1"/>
  <c r="G73" i="1" s="1"/>
  <c r="F74" i="1"/>
  <c r="G74" i="1" s="1"/>
  <c r="F72" i="1"/>
  <c r="G72" i="1" s="1"/>
  <c r="F71" i="1"/>
  <c r="G71" i="1" s="1"/>
  <c r="F70" i="1"/>
  <c r="G70" i="1" s="1"/>
  <c r="F69" i="1"/>
  <c r="F45" i="1"/>
  <c r="G45" i="1" s="1"/>
  <c r="F49" i="1"/>
  <c r="G49" i="1" s="1"/>
  <c r="F48" i="1"/>
  <c r="G48" i="1" s="1"/>
  <c r="F46" i="1"/>
  <c r="G46" i="1" s="1"/>
  <c r="F44" i="1"/>
  <c r="G44" i="1" s="1"/>
  <c r="F29" i="1"/>
  <c r="G29" i="1" s="1"/>
  <c r="F10" i="1"/>
  <c r="G10" i="1" s="1"/>
  <c r="F31" i="1"/>
  <c r="G31" i="1" s="1"/>
  <c r="F30" i="1"/>
  <c r="G30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F9" i="1"/>
  <c r="G9" i="1" s="1"/>
  <c r="F4" i="1"/>
  <c r="G4" i="1" s="1"/>
  <c r="F5" i="1"/>
  <c r="G5" i="1" s="1"/>
  <c r="F6" i="1"/>
  <c r="G6" i="1" s="1"/>
  <c r="F7" i="1"/>
  <c r="G7" i="1" s="1"/>
  <c r="F8" i="1"/>
  <c r="G8" i="1" s="1"/>
  <c r="F3" i="1"/>
  <c r="D154" i="1" l="1"/>
  <c r="E154" i="1" s="1"/>
  <c r="F154" i="1" s="1"/>
  <c r="G69" i="1"/>
  <c r="D151" i="1"/>
  <c r="E151" i="1" s="1"/>
  <c r="E160" i="1" s="1"/>
  <c r="G3" i="1"/>
  <c r="D155" i="1"/>
  <c r="E155" i="1" s="1"/>
  <c r="F155" i="1" s="1"/>
  <c r="G89" i="1"/>
  <c r="G23" i="1"/>
  <c r="D152" i="1"/>
  <c r="E152" i="1" s="1"/>
  <c r="F152" i="1" s="1"/>
  <c r="D153" i="1"/>
  <c r="E153" i="1" s="1"/>
  <c r="F153" i="1" s="1"/>
  <c r="E164" i="1" l="1"/>
  <c r="E167" i="1" s="1"/>
  <c r="C171" i="1" s="1"/>
  <c r="F151" i="1"/>
  <c r="F164" i="1" l="1"/>
  <c r="F167" i="1" s="1"/>
  <c r="F160" i="1"/>
  <c r="D171" i="1" l="1"/>
</calcChain>
</file>

<file path=xl/sharedStrings.xml><?xml version="1.0" encoding="utf-8"?>
<sst xmlns="http://schemas.openxmlformats.org/spreadsheetml/2006/main" count="374" uniqueCount="116">
  <si>
    <t>Piętro handlowe</t>
  </si>
  <si>
    <t>Lp.</t>
  </si>
  <si>
    <t>Nazwa</t>
  </si>
  <si>
    <t>Jednostka</t>
  </si>
  <si>
    <t>Ilsoc</t>
  </si>
  <si>
    <t xml:space="preserve">Cena netto </t>
  </si>
  <si>
    <t>m.</t>
  </si>
  <si>
    <t>Jedn. cena netto</t>
  </si>
  <si>
    <t>Okablowanie miedziane strukturalne pionowe, UTP, Cat 5e</t>
  </si>
  <si>
    <t>Okablowanie miedziane strukturalne poziome, UTP, Cat 5e</t>
  </si>
  <si>
    <t>Korytko kablowe perforowane 200x42 grubość 0,5mm</t>
  </si>
  <si>
    <t>Ścienna listwa kablowa Legrand plastikowa 85x50</t>
  </si>
  <si>
    <t>szt.</t>
  </si>
  <si>
    <t>Switch CISCO MS120-8</t>
  </si>
  <si>
    <t>Switch CISCO MS120-24</t>
  </si>
  <si>
    <t>Gniazdo LAN podwójne natynkowe rj45</t>
  </si>
  <si>
    <t>Półka stała 485x290 do szafy RACK</t>
  </si>
  <si>
    <t>Piętro restauracyjne</t>
  </si>
  <si>
    <t>Szafa wisząca 6U 19", 355x600x440 mm</t>
  </si>
  <si>
    <t>Piętro biurowe</t>
  </si>
  <si>
    <t>Szafa wisząca 12U 19", 590x600x440 mm</t>
  </si>
  <si>
    <t>Gniazdo LAN podwójne podtynkowe rj45</t>
  </si>
  <si>
    <t>Tynk gipsowy ręczny Knauf Goldband 20 kg</t>
  </si>
  <si>
    <t>Gips szpachlowy Dolina Nidy 25 kg</t>
  </si>
  <si>
    <t>Patchcord ethernet RJ45 UTP 0.25m kat.5e</t>
  </si>
  <si>
    <t>Blachowkręty 4,8x32 samowiercące 100szt.</t>
  </si>
  <si>
    <t>Kołek uniwersalny Fischer Duopower 6 x 30 z wkrętem 50 szt.</t>
  </si>
  <si>
    <t xml:space="preserve">Woda z rurociągu </t>
  </si>
  <si>
    <r>
      <t>Wywóz ospadów oraz gruzu (kontener 8m</t>
    </r>
    <r>
      <rPr>
        <vertAlign val="superscript"/>
        <sz val="8"/>
        <color rgb="FF323C41"/>
        <rFont val="Arial"/>
        <family val="2"/>
        <charset val="238"/>
        <scheme val="major"/>
      </rPr>
      <t>3</t>
    </r>
    <r>
      <rPr>
        <sz val="8"/>
        <color rgb="FF323C41"/>
        <rFont val="Arial"/>
        <family val="2"/>
        <charset val="238"/>
        <scheme val="major"/>
      </rPr>
      <t>)</t>
    </r>
  </si>
  <si>
    <r>
      <t>m</t>
    </r>
    <r>
      <rPr>
        <vertAlign val="superscript"/>
        <sz val="10"/>
        <color rgb="FF000000"/>
        <rFont val="Arial"/>
        <family val="2"/>
        <charset val="238"/>
        <scheme val="major"/>
      </rPr>
      <t>3</t>
    </r>
  </si>
  <si>
    <t>Rura karbowana PESZEL 32/25</t>
  </si>
  <si>
    <t>Usługa wykopania rowu 110m przez koparko ładowarkę</t>
  </si>
  <si>
    <t>Opaski zaciskowe trytki UV 3,6x300 kablowe 100szt.</t>
  </si>
  <si>
    <t>Rura elektroinstalacyjna sztywna rozmiar 50mm</t>
  </si>
  <si>
    <t>Praca maszyn</t>
  </si>
  <si>
    <t>m-h</t>
  </si>
  <si>
    <t>r-g</t>
  </si>
  <si>
    <t>r-h</t>
  </si>
  <si>
    <t>Router C892FSP-K9</t>
  </si>
  <si>
    <t>Patch panel 24-portowy, UTP, kat. 5e, 1U, 19"</t>
  </si>
  <si>
    <t>Switch SG350XG-24F-K9-EU</t>
  </si>
  <si>
    <t>Switch SG350X-48-K9-EU</t>
  </si>
  <si>
    <t>Router ASR1001-X</t>
  </si>
  <si>
    <t>Patch panel 48-portowy, UTP, kat. 5e, 1U, 19"</t>
  </si>
  <si>
    <t>Moduł SFP+  10 Gbps LC</t>
  </si>
  <si>
    <t>Moduł SFP 1000 Mbps LC</t>
  </si>
  <si>
    <t>Pigtail LC/UPC, MM, 50/125  1m</t>
  </si>
  <si>
    <t>Suma</t>
  </si>
  <si>
    <t>Switch SG350-10P-K9-EU</t>
  </si>
  <si>
    <t>Switch SG350X-24-K9-EU</t>
  </si>
  <si>
    <t>Acces Point Cisco AIR-AP1815I-E-K9C</t>
  </si>
  <si>
    <t>Okablowanie światłowodowe strukturalne pionowe OM2</t>
  </si>
  <si>
    <t>Okablowanie światłowodowe strukturalne międzykampusowe OM4</t>
  </si>
  <si>
    <t>Skrzynka hermetyczna AP 19x14x7cm</t>
  </si>
  <si>
    <t xml:space="preserve">Router Cisco ASR 9901 120G </t>
  </si>
  <si>
    <t xml:space="preserve">Moduł QSFP+  40 Gbps LC </t>
  </si>
  <si>
    <t>Światłowodowy LC Patch Panel 24 port</t>
  </si>
  <si>
    <t>Pigtail LC MM 50/125 OM4 1m</t>
  </si>
  <si>
    <t>Szafa stojąca 25U 19", 1250x600x800 mm</t>
  </si>
  <si>
    <t>Patchcord LC-LC MM OM4 50/125 1m</t>
  </si>
  <si>
    <t>Patchcord LC/UPC-LC/UPC, MM, 50/125 1m</t>
  </si>
  <si>
    <t xml:space="preserve">Switch cisco CATALYST 3850-48XS-S </t>
  </si>
  <si>
    <t>Mateusz Krauze</t>
  </si>
  <si>
    <t>Maciej Kaszkowiak</t>
  </si>
  <si>
    <t>Jarosław Kolanowski</t>
  </si>
  <si>
    <t>Pracownik 1</t>
  </si>
  <si>
    <t>Pracownik 2</t>
  </si>
  <si>
    <t>Pracownik 3</t>
  </si>
  <si>
    <t>Pracownik 4</t>
  </si>
  <si>
    <t>Pracownik 5</t>
  </si>
  <si>
    <t>Pracownik 6</t>
  </si>
  <si>
    <t>Pracownik 7</t>
  </si>
  <si>
    <t>Pracownik 8</t>
  </si>
  <si>
    <t>Pracownik 9</t>
  </si>
  <si>
    <t>Pracownik 10</t>
  </si>
  <si>
    <t>Pracownik 11</t>
  </si>
  <si>
    <t>Pracownik 12</t>
  </si>
  <si>
    <t>Młotowiertarka MacAllister SDS 1200 W</t>
  </si>
  <si>
    <t>Przyrząd pomiarowy okablowania strukturalnego miedzianego</t>
  </si>
  <si>
    <t>Przyrząd pomiarowy okablowania strukturalnego światłowodowego</t>
  </si>
  <si>
    <t>Nóż Krone</t>
  </si>
  <si>
    <t>Mieszadło elektryczne do zapraw</t>
  </si>
  <si>
    <t>Spawarka światłowodowa</t>
  </si>
  <si>
    <t>Zasilacz UPS Short Depth 400W</t>
  </si>
  <si>
    <t>APC Smart-UPS SC 420 260W</t>
  </si>
  <si>
    <t>APC Smart-UPS 1350W 1500 VA</t>
  </si>
  <si>
    <t>Cena brutto</t>
  </si>
  <si>
    <t>Piętro mieszkalne</t>
  </si>
  <si>
    <t>Koszty ogólne</t>
  </si>
  <si>
    <t>Centralny punkt sieci</t>
  </si>
  <si>
    <t>Budynkowy punkt sieci</t>
  </si>
  <si>
    <t>Koszty pracowników</t>
  </si>
  <si>
    <t>Sekcja</t>
  </si>
  <si>
    <t xml:space="preserve">Ilosc </t>
  </si>
  <si>
    <t>Piętra handlowe</t>
  </si>
  <si>
    <t>Piętra restauracyjne</t>
  </si>
  <si>
    <t>Piętra mieszkalne</t>
  </si>
  <si>
    <t>Piętra biurowe</t>
  </si>
  <si>
    <t xml:space="preserve">Centralny punkt sieci </t>
  </si>
  <si>
    <t xml:space="preserve">Mufa guma uszczelniająca </t>
  </si>
  <si>
    <t>Zysk od materiałów</t>
  </si>
  <si>
    <t>Podsumowanie kosztów</t>
  </si>
  <si>
    <t xml:space="preserve">Zysk </t>
  </si>
  <si>
    <t>Zysk od pracy maszyn</t>
  </si>
  <si>
    <t>Zysk od robocizny</t>
  </si>
  <si>
    <t xml:space="preserve">Łączny koszt projektu </t>
  </si>
  <si>
    <t>Całkowity koszt</t>
  </si>
  <si>
    <t>Usługa</t>
  </si>
  <si>
    <t>Kwota netto</t>
  </si>
  <si>
    <t>Przyłącze internetowe - koszty roczne</t>
  </si>
  <si>
    <t>Miesiace</t>
  </si>
  <si>
    <t>Kwota brutto</t>
  </si>
  <si>
    <t>Koszt miesięczny</t>
  </si>
  <si>
    <t>Dostęp do łącza intenretowego 8,5Gb/s/8,5Gb/s</t>
  </si>
  <si>
    <t>Opłata za uruchomienie usługi</t>
  </si>
  <si>
    <t>jednorazowo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</si>
</sst>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zł&quot;"/>
  </numFmts>
  <fonts count="17" x14ac:knownFonts="1">
    <font>
      <sz val="10"/>
      <color rgb="FF000000"/>
      <name val="Arial"/>
    </font>
    <font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u/>
      <sz val="10"/>
      <color theme="10"/>
      <name val="Arial"/>
      <family val="2"/>
      <charset val="238"/>
    </font>
    <font>
      <sz val="10"/>
      <color theme="1"/>
      <name val="Arial"/>
      <family val="2"/>
      <charset val="238"/>
      <scheme val="major"/>
    </font>
    <font>
      <sz val="10"/>
      <color rgb="FF000000"/>
      <name val="Arial"/>
      <family val="2"/>
      <charset val="238"/>
      <scheme val="major"/>
    </font>
    <font>
      <sz val="10"/>
      <name val="Arial"/>
      <family val="2"/>
      <charset val="238"/>
      <scheme val="major"/>
    </font>
    <font>
      <u/>
      <sz val="10"/>
      <color theme="10"/>
      <name val="Arial"/>
      <family val="2"/>
      <charset val="238"/>
      <scheme val="major"/>
    </font>
    <font>
      <sz val="10"/>
      <color rgb="FF000000"/>
      <name val="Arial"/>
      <family val="2"/>
      <charset val="238"/>
      <scheme val="minor"/>
    </font>
    <font>
      <sz val="10"/>
      <color rgb="FF071440"/>
      <name val="Arial"/>
      <family val="2"/>
      <charset val="238"/>
      <scheme val="major"/>
    </font>
    <font>
      <sz val="10"/>
      <color rgb="FF222222"/>
      <name val="Arial"/>
      <family val="2"/>
      <charset val="238"/>
    </font>
    <font>
      <sz val="8"/>
      <color rgb="FF323C41"/>
      <name val="Arial"/>
      <family val="2"/>
      <charset val="238"/>
      <scheme val="major"/>
    </font>
    <font>
      <sz val="10"/>
      <color rgb="FF323C41"/>
      <name val="Arial"/>
      <family val="2"/>
      <charset val="238"/>
      <scheme val="major"/>
    </font>
    <font>
      <vertAlign val="superscript"/>
      <sz val="10"/>
      <color rgb="FF000000"/>
      <name val="Arial"/>
      <family val="2"/>
      <charset val="238"/>
      <scheme val="major"/>
    </font>
    <font>
      <vertAlign val="superscript"/>
      <sz val="8"/>
      <color rgb="FF323C41"/>
      <name val="Arial"/>
      <family val="2"/>
      <charset val="238"/>
      <scheme val="major"/>
    </font>
    <font>
      <sz val="10"/>
      <color rgb="FF113655"/>
      <name val="Arial"/>
      <family val="2"/>
      <charset val="238"/>
      <scheme val="major"/>
    </font>
    <font>
      <sz val="9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2" applyAlignme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2" applyFont="1" applyAlignment="1"/>
    <xf numFmtId="164" fontId="5" fillId="0" borderId="0" xfId="0" applyNumberFormat="1" applyFont="1" applyAlignment="1"/>
    <xf numFmtId="164" fontId="0" fillId="0" borderId="0" xfId="0" applyNumberFormat="1" applyFont="1" applyAlignment="1"/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/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9" fontId="0" fillId="0" borderId="1" xfId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0" fontId="16" fillId="2" borderId="1" xfId="0" applyFont="1" applyFill="1" applyBorder="1" applyAlignment="1"/>
    <xf numFmtId="164" fontId="5" fillId="2" borderId="1" xfId="0" applyNumberFormat="1" applyFont="1" applyFill="1" applyBorder="1" applyAlignment="1"/>
    <xf numFmtId="0" fontId="4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3">
    <cellStyle name="Hiperłącze" xfId="2" builtinId="8"/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00"/>
  <sheetViews>
    <sheetView tabSelected="1" topLeftCell="A91" zoomScale="85" zoomScaleNormal="85" workbookViewId="0">
      <selection activeCell="I107" sqref="I107"/>
    </sheetView>
  </sheetViews>
  <sheetFormatPr defaultColWidth="14.42578125" defaultRowHeight="15.75" customHeight="1" x14ac:dyDescent="0.2"/>
  <cols>
    <col min="1" max="1" width="13.85546875" customWidth="1"/>
    <col min="2" max="2" width="58.42578125" customWidth="1"/>
    <col min="8" max="8" width="37.7109375" customWidth="1"/>
    <col min="12" max="12" width="43.28515625" customWidth="1"/>
  </cols>
  <sheetData>
    <row r="1" spans="1:12" ht="12.75" x14ac:dyDescent="0.2">
      <c r="A1" s="43" t="s">
        <v>0</v>
      </c>
      <c r="B1" s="43"/>
      <c r="C1" s="43"/>
      <c r="D1" s="43"/>
      <c r="E1" s="43"/>
      <c r="F1" s="43"/>
      <c r="G1" s="43"/>
      <c r="L1" s="4"/>
    </row>
    <row r="2" spans="1:12" ht="12.75" x14ac:dyDescent="0.2">
      <c r="A2" s="22" t="s">
        <v>1</v>
      </c>
      <c r="B2" s="22" t="s">
        <v>2</v>
      </c>
      <c r="C2" s="22" t="s">
        <v>3</v>
      </c>
      <c r="D2" s="22" t="s">
        <v>4</v>
      </c>
      <c r="E2" s="22" t="s">
        <v>7</v>
      </c>
      <c r="F2" s="22" t="s">
        <v>5</v>
      </c>
      <c r="G2" s="23" t="s">
        <v>86</v>
      </c>
      <c r="L2" s="5"/>
    </row>
    <row r="3" spans="1:12" ht="12.75" x14ac:dyDescent="0.2">
      <c r="A3" s="13">
        <v>1</v>
      </c>
      <c r="B3" s="14" t="s">
        <v>8</v>
      </c>
      <c r="C3" s="15" t="s">
        <v>6</v>
      </c>
      <c r="D3" s="15">
        <v>71</v>
      </c>
      <c r="E3" s="16">
        <v>0.7</v>
      </c>
      <c r="F3" s="16">
        <f t="shared" ref="F3:F19" si="0">D3*E3</f>
        <v>49.699999999999996</v>
      </c>
      <c r="G3" s="29">
        <f>F3*1.23</f>
        <v>61.130999999999993</v>
      </c>
      <c r="L3" s="3"/>
    </row>
    <row r="4" spans="1:12" ht="12.75" x14ac:dyDescent="0.2">
      <c r="A4" s="13">
        <v>2</v>
      </c>
      <c r="B4" s="14" t="s">
        <v>9</v>
      </c>
      <c r="C4" s="15" t="s">
        <v>6</v>
      </c>
      <c r="D4" s="15">
        <v>1730</v>
      </c>
      <c r="E4" s="16">
        <v>0.7</v>
      </c>
      <c r="F4" s="16">
        <f t="shared" si="0"/>
        <v>1211</v>
      </c>
      <c r="G4" s="29">
        <f t="shared" ref="G4:G20" si="1">F4*1.23</f>
        <v>1489.53</v>
      </c>
      <c r="L4" s="4"/>
    </row>
    <row r="5" spans="1:12" ht="12.75" x14ac:dyDescent="0.2">
      <c r="A5" s="13">
        <v>3</v>
      </c>
      <c r="B5" s="14" t="s">
        <v>10</v>
      </c>
      <c r="C5" s="15" t="s">
        <v>6</v>
      </c>
      <c r="D5" s="15">
        <v>48</v>
      </c>
      <c r="E5" s="16">
        <v>10.09</v>
      </c>
      <c r="F5" s="16">
        <f t="shared" si="0"/>
        <v>484.32</v>
      </c>
      <c r="G5" s="29">
        <f t="shared" si="1"/>
        <v>595.71359999999993</v>
      </c>
      <c r="L5" s="3"/>
    </row>
    <row r="6" spans="1:12" ht="12.75" x14ac:dyDescent="0.2">
      <c r="A6" s="13">
        <v>4</v>
      </c>
      <c r="B6" s="14" t="s">
        <v>11</v>
      </c>
      <c r="C6" s="15" t="s">
        <v>6</v>
      </c>
      <c r="D6" s="15">
        <v>195</v>
      </c>
      <c r="E6" s="16">
        <v>17.5</v>
      </c>
      <c r="F6" s="16">
        <f t="shared" si="0"/>
        <v>3412.5</v>
      </c>
      <c r="G6" s="29">
        <f t="shared" si="1"/>
        <v>4197.375</v>
      </c>
      <c r="L6" s="3"/>
    </row>
    <row r="7" spans="1:12" ht="12.75" x14ac:dyDescent="0.2">
      <c r="A7" s="13">
        <v>5</v>
      </c>
      <c r="B7" s="14" t="s">
        <v>15</v>
      </c>
      <c r="C7" s="15" t="s">
        <v>12</v>
      </c>
      <c r="D7" s="15">
        <v>21</v>
      </c>
      <c r="E7" s="16">
        <v>7.5</v>
      </c>
      <c r="F7" s="16">
        <f t="shared" si="0"/>
        <v>157.5</v>
      </c>
      <c r="G7" s="29">
        <f t="shared" si="1"/>
        <v>193.72499999999999</v>
      </c>
      <c r="L7" s="7"/>
    </row>
    <row r="8" spans="1:12" ht="12.75" x14ac:dyDescent="0.2">
      <c r="A8" s="13">
        <v>6</v>
      </c>
      <c r="B8" s="17" t="s">
        <v>16</v>
      </c>
      <c r="C8" s="15" t="s">
        <v>12</v>
      </c>
      <c r="D8" s="15">
        <v>1</v>
      </c>
      <c r="E8" s="16">
        <v>55.35</v>
      </c>
      <c r="F8" s="16">
        <f t="shared" si="0"/>
        <v>55.35</v>
      </c>
      <c r="G8" s="29">
        <f t="shared" si="1"/>
        <v>68.080500000000001</v>
      </c>
      <c r="L8" s="3"/>
    </row>
    <row r="9" spans="1:12" ht="12.75" x14ac:dyDescent="0.2">
      <c r="A9" s="13">
        <v>7</v>
      </c>
      <c r="B9" s="14" t="s">
        <v>50</v>
      </c>
      <c r="C9" s="15" t="s">
        <v>12</v>
      </c>
      <c r="D9" s="15">
        <v>7</v>
      </c>
      <c r="E9" s="16">
        <v>822.77</v>
      </c>
      <c r="F9" s="16">
        <f t="shared" si="0"/>
        <v>5759.3899999999994</v>
      </c>
      <c r="G9" s="29">
        <f t="shared" si="1"/>
        <v>7084.0496999999996</v>
      </c>
    </row>
    <row r="10" spans="1:12" ht="12.75" x14ac:dyDescent="0.2">
      <c r="A10" s="13">
        <v>8</v>
      </c>
      <c r="B10" s="17" t="s">
        <v>18</v>
      </c>
      <c r="C10" s="15" t="s">
        <v>12</v>
      </c>
      <c r="D10" s="15">
        <v>2</v>
      </c>
      <c r="E10" s="16">
        <v>198</v>
      </c>
      <c r="F10" s="16">
        <f t="shared" si="0"/>
        <v>396</v>
      </c>
      <c r="G10" s="29">
        <f t="shared" si="1"/>
        <v>487.08</v>
      </c>
      <c r="L10" s="4"/>
    </row>
    <row r="11" spans="1:12" ht="12.75" x14ac:dyDescent="0.2">
      <c r="A11" s="13">
        <v>9</v>
      </c>
      <c r="B11" s="18" t="s">
        <v>26</v>
      </c>
      <c r="C11" s="15" t="s">
        <v>12</v>
      </c>
      <c r="D11" s="15">
        <v>7</v>
      </c>
      <c r="E11" s="16">
        <v>24.23</v>
      </c>
      <c r="F11" s="16">
        <f t="shared" si="0"/>
        <v>169.61</v>
      </c>
      <c r="G11" s="29">
        <f t="shared" si="1"/>
        <v>208.62030000000001</v>
      </c>
      <c r="L11" s="3"/>
    </row>
    <row r="12" spans="1:12" ht="12.75" x14ac:dyDescent="0.2">
      <c r="A12" s="13">
        <v>10</v>
      </c>
      <c r="B12" s="19" t="s">
        <v>24</v>
      </c>
      <c r="C12" s="15" t="s">
        <v>12</v>
      </c>
      <c r="D12" s="15">
        <v>49</v>
      </c>
      <c r="E12" s="16">
        <v>3.25</v>
      </c>
      <c r="F12" s="16">
        <f t="shared" si="0"/>
        <v>159.25</v>
      </c>
      <c r="G12" s="29">
        <f t="shared" si="1"/>
        <v>195.8775</v>
      </c>
      <c r="L12" s="3"/>
    </row>
    <row r="13" spans="1:12" ht="12.75" x14ac:dyDescent="0.2">
      <c r="A13" s="13">
        <v>11</v>
      </c>
      <c r="B13" s="20" t="s">
        <v>32</v>
      </c>
      <c r="C13" s="15" t="s">
        <v>12</v>
      </c>
      <c r="D13" s="15">
        <v>1</v>
      </c>
      <c r="E13" s="16">
        <v>5</v>
      </c>
      <c r="F13" s="16">
        <f t="shared" si="0"/>
        <v>5</v>
      </c>
      <c r="G13" s="29">
        <f t="shared" si="1"/>
        <v>6.15</v>
      </c>
      <c r="L13" s="3"/>
    </row>
    <row r="14" spans="1:12" ht="12.75" x14ac:dyDescent="0.2">
      <c r="A14" s="13">
        <v>12</v>
      </c>
      <c r="B14" s="20" t="s">
        <v>25</v>
      </c>
      <c r="C14" s="15" t="s">
        <v>12</v>
      </c>
      <c r="D14" s="15">
        <v>1</v>
      </c>
      <c r="E14" s="16">
        <v>6.81</v>
      </c>
      <c r="F14" s="16">
        <f t="shared" si="0"/>
        <v>6.81</v>
      </c>
      <c r="G14" s="29">
        <f t="shared" si="1"/>
        <v>8.3762999999999987</v>
      </c>
      <c r="L14" s="4"/>
    </row>
    <row r="15" spans="1:12" ht="15.75" customHeight="1" x14ac:dyDescent="0.2">
      <c r="A15" s="13">
        <v>13</v>
      </c>
      <c r="B15" s="21" t="s">
        <v>38</v>
      </c>
      <c r="C15" s="15" t="s">
        <v>12</v>
      </c>
      <c r="D15" s="15">
        <v>3</v>
      </c>
      <c r="E15" s="16">
        <v>2788.19</v>
      </c>
      <c r="F15" s="16">
        <f t="shared" si="0"/>
        <v>8364.57</v>
      </c>
      <c r="G15" s="29">
        <f t="shared" si="1"/>
        <v>10288.4211</v>
      </c>
      <c r="L15" s="4"/>
    </row>
    <row r="16" spans="1:12" ht="15.75" customHeight="1" x14ac:dyDescent="0.2">
      <c r="A16" s="13">
        <v>14</v>
      </c>
      <c r="B16" s="21" t="s">
        <v>39</v>
      </c>
      <c r="C16" s="15" t="s">
        <v>12</v>
      </c>
      <c r="D16" s="15">
        <v>4</v>
      </c>
      <c r="E16" s="16">
        <v>47</v>
      </c>
      <c r="F16" s="16">
        <f t="shared" si="0"/>
        <v>188</v>
      </c>
      <c r="G16" s="29">
        <f t="shared" si="1"/>
        <v>231.24</v>
      </c>
      <c r="L16" s="3"/>
    </row>
    <row r="17" spans="1:13" ht="15.75" customHeight="1" x14ac:dyDescent="0.2">
      <c r="A17" s="13">
        <v>15</v>
      </c>
      <c r="B17" s="20" t="s">
        <v>49</v>
      </c>
      <c r="C17" s="15" t="s">
        <v>12</v>
      </c>
      <c r="D17" s="15">
        <v>1</v>
      </c>
      <c r="E17" s="16">
        <v>1969.95</v>
      </c>
      <c r="F17" s="16">
        <f t="shared" si="0"/>
        <v>1969.95</v>
      </c>
      <c r="G17" s="29">
        <f t="shared" si="1"/>
        <v>2423.0385000000001</v>
      </c>
      <c r="L17" s="3"/>
      <c r="M17" s="2"/>
    </row>
    <row r="18" spans="1:13" ht="15.75" customHeight="1" x14ac:dyDescent="0.2">
      <c r="A18" s="13">
        <v>16</v>
      </c>
      <c r="B18" s="21" t="s">
        <v>41</v>
      </c>
      <c r="C18" s="15" t="s">
        <v>12</v>
      </c>
      <c r="D18" s="15">
        <v>1</v>
      </c>
      <c r="E18" s="16">
        <v>3034.32</v>
      </c>
      <c r="F18" s="16">
        <f t="shared" si="0"/>
        <v>3034.32</v>
      </c>
      <c r="G18" s="29">
        <f t="shared" si="1"/>
        <v>3732.2136</v>
      </c>
      <c r="L18" s="3"/>
      <c r="M18" s="2"/>
    </row>
    <row r="19" spans="1:13" ht="15.75" customHeight="1" x14ac:dyDescent="0.2">
      <c r="A19" s="13">
        <v>17</v>
      </c>
      <c r="B19" s="20" t="s">
        <v>48</v>
      </c>
      <c r="C19" s="15" t="s">
        <v>12</v>
      </c>
      <c r="D19" s="15">
        <v>1</v>
      </c>
      <c r="E19" s="16">
        <v>885.46</v>
      </c>
      <c r="F19" s="16">
        <f t="shared" si="0"/>
        <v>885.46</v>
      </c>
      <c r="G19" s="29">
        <f t="shared" si="1"/>
        <v>1089.1158</v>
      </c>
      <c r="L19" s="3"/>
    </row>
    <row r="20" spans="1:13" ht="15.75" customHeight="1" x14ac:dyDescent="0.2">
      <c r="A20" s="13">
        <v>18</v>
      </c>
      <c r="B20" s="21" t="s">
        <v>84</v>
      </c>
      <c r="C20" s="15" t="s">
        <v>12</v>
      </c>
      <c r="D20" s="15">
        <v>2</v>
      </c>
      <c r="E20" s="16">
        <v>1098.68</v>
      </c>
      <c r="F20" s="16">
        <f t="shared" ref="F20" si="2">D20*E20</f>
        <v>2197.36</v>
      </c>
      <c r="G20" s="29">
        <f t="shared" si="1"/>
        <v>2702.7528000000002</v>
      </c>
      <c r="L20" s="3"/>
      <c r="M20" s="9"/>
    </row>
    <row r="21" spans="1:13" ht="15.75" customHeight="1" x14ac:dyDescent="0.2">
      <c r="A21" s="43" t="s">
        <v>17</v>
      </c>
      <c r="B21" s="43"/>
      <c r="C21" s="43"/>
      <c r="D21" s="43"/>
      <c r="E21" s="43"/>
      <c r="F21" s="43"/>
      <c r="G21" s="43"/>
      <c r="L21" s="3"/>
    </row>
    <row r="22" spans="1:13" ht="15.75" customHeight="1" x14ac:dyDescent="0.2">
      <c r="A22" s="22" t="s">
        <v>1</v>
      </c>
      <c r="B22" s="22" t="s">
        <v>2</v>
      </c>
      <c r="C22" s="22" t="s">
        <v>3</v>
      </c>
      <c r="D22" s="22" t="s">
        <v>4</v>
      </c>
      <c r="E22" s="22" t="s">
        <v>7</v>
      </c>
      <c r="F22" s="22" t="s">
        <v>5</v>
      </c>
      <c r="G22" s="23" t="s">
        <v>86</v>
      </c>
      <c r="L22" s="3"/>
    </row>
    <row r="23" spans="1:13" ht="15.75" customHeight="1" x14ac:dyDescent="0.2">
      <c r="A23" s="13">
        <v>1</v>
      </c>
      <c r="B23" s="14" t="s">
        <v>8</v>
      </c>
      <c r="C23" s="15" t="s">
        <v>6</v>
      </c>
      <c r="D23" s="15">
        <v>53</v>
      </c>
      <c r="E23" s="16">
        <v>0.7</v>
      </c>
      <c r="F23" s="16">
        <f>D23*E23</f>
        <v>37.099999999999994</v>
      </c>
      <c r="G23" s="29">
        <f t="shared" ref="G23:G41" si="3">F23*1.23</f>
        <v>45.632999999999996</v>
      </c>
      <c r="L23" s="3"/>
    </row>
    <row r="24" spans="1:13" ht="15.75" customHeight="1" x14ac:dyDescent="0.2">
      <c r="A24" s="13">
        <v>2</v>
      </c>
      <c r="B24" s="14" t="s">
        <v>9</v>
      </c>
      <c r="C24" s="15" t="s">
        <v>6</v>
      </c>
      <c r="D24" s="15">
        <v>192</v>
      </c>
      <c r="E24" s="16">
        <v>0.7</v>
      </c>
      <c r="F24" s="16">
        <f t="shared" ref="F24:F31" si="4">D24*E24</f>
        <v>134.39999999999998</v>
      </c>
      <c r="G24" s="29">
        <f t="shared" si="3"/>
        <v>165.31199999999998</v>
      </c>
      <c r="L24" s="3"/>
      <c r="M24" s="2"/>
    </row>
    <row r="25" spans="1:13" ht="15.75" customHeight="1" x14ac:dyDescent="0.2">
      <c r="A25" s="13">
        <v>3</v>
      </c>
      <c r="B25" s="14" t="s">
        <v>10</v>
      </c>
      <c r="C25" s="15" t="s">
        <v>6</v>
      </c>
      <c r="D25" s="15">
        <v>104</v>
      </c>
      <c r="E25" s="16">
        <v>10.09</v>
      </c>
      <c r="F25" s="16">
        <f t="shared" si="4"/>
        <v>1049.3599999999999</v>
      </c>
      <c r="G25" s="29">
        <f t="shared" si="3"/>
        <v>1290.7127999999998</v>
      </c>
      <c r="M25" s="2"/>
    </row>
    <row r="26" spans="1:13" ht="15.75" customHeight="1" x14ac:dyDescent="0.2">
      <c r="A26" s="13">
        <v>4</v>
      </c>
      <c r="B26" s="14" t="s">
        <v>11</v>
      </c>
      <c r="C26" s="15" t="s">
        <v>6</v>
      </c>
      <c r="D26" s="15">
        <v>49</v>
      </c>
      <c r="E26" s="16">
        <v>17.5</v>
      </c>
      <c r="F26" s="16">
        <f t="shared" si="4"/>
        <v>857.5</v>
      </c>
      <c r="G26" s="29">
        <f t="shared" si="3"/>
        <v>1054.7249999999999</v>
      </c>
      <c r="L26" s="3"/>
    </row>
    <row r="27" spans="1:13" ht="15.75" customHeight="1" x14ac:dyDescent="0.2">
      <c r="A27" s="13">
        <v>5</v>
      </c>
      <c r="B27" s="14" t="s">
        <v>15</v>
      </c>
      <c r="C27" s="15" t="s">
        <v>12</v>
      </c>
      <c r="D27" s="15">
        <v>4</v>
      </c>
      <c r="E27" s="16">
        <v>7.5</v>
      </c>
      <c r="F27" s="16">
        <f t="shared" si="4"/>
        <v>30</v>
      </c>
      <c r="G27" s="29">
        <f t="shared" si="3"/>
        <v>36.9</v>
      </c>
      <c r="L27" s="3"/>
    </row>
    <row r="28" spans="1:13" ht="15.75" customHeight="1" x14ac:dyDescent="0.2">
      <c r="A28" s="13">
        <v>6</v>
      </c>
      <c r="B28" s="24" t="s">
        <v>13</v>
      </c>
      <c r="C28" s="15" t="s">
        <v>12</v>
      </c>
      <c r="D28" s="15">
        <v>1</v>
      </c>
      <c r="E28" s="16">
        <v>2740.77</v>
      </c>
      <c r="F28" s="16">
        <f t="shared" si="4"/>
        <v>2740.77</v>
      </c>
      <c r="G28" s="29">
        <f t="shared" si="3"/>
        <v>3371.1471000000001</v>
      </c>
      <c r="L28" s="3"/>
    </row>
    <row r="29" spans="1:13" ht="15.75" customHeight="1" x14ac:dyDescent="0.2">
      <c r="A29" s="13">
        <v>7</v>
      </c>
      <c r="B29" s="17" t="s">
        <v>18</v>
      </c>
      <c r="C29" s="15" t="s">
        <v>12</v>
      </c>
      <c r="D29" s="15">
        <v>2</v>
      </c>
      <c r="E29" s="16">
        <v>198</v>
      </c>
      <c r="F29" s="16">
        <f t="shared" si="4"/>
        <v>396</v>
      </c>
      <c r="G29" s="29">
        <f t="shared" si="3"/>
        <v>487.08</v>
      </c>
      <c r="L29" s="3"/>
    </row>
    <row r="30" spans="1:13" ht="15.75" customHeight="1" x14ac:dyDescent="0.2">
      <c r="A30" s="13">
        <v>8</v>
      </c>
      <c r="B30" s="24" t="s">
        <v>14</v>
      </c>
      <c r="C30" s="15" t="s">
        <v>12</v>
      </c>
      <c r="D30" s="15">
        <v>1</v>
      </c>
      <c r="E30" s="16">
        <v>3253.99</v>
      </c>
      <c r="F30" s="16">
        <f t="shared" si="4"/>
        <v>3253.99</v>
      </c>
      <c r="G30" s="29">
        <f t="shared" si="3"/>
        <v>4002.4076999999997</v>
      </c>
      <c r="L30" s="3"/>
      <c r="M30" s="2"/>
    </row>
    <row r="31" spans="1:13" ht="15.75" customHeight="1" x14ac:dyDescent="0.2">
      <c r="A31" s="13">
        <v>9</v>
      </c>
      <c r="B31" s="17" t="s">
        <v>16</v>
      </c>
      <c r="C31" s="15" t="s">
        <v>12</v>
      </c>
      <c r="D31" s="15">
        <v>1</v>
      </c>
      <c r="E31" s="16">
        <v>55.35</v>
      </c>
      <c r="F31" s="16">
        <f t="shared" si="4"/>
        <v>55.35</v>
      </c>
      <c r="G31" s="29">
        <f t="shared" si="3"/>
        <v>68.080500000000001</v>
      </c>
      <c r="J31" s="2"/>
      <c r="L31" s="3"/>
    </row>
    <row r="32" spans="1:13" ht="15.75" customHeight="1" x14ac:dyDescent="0.2">
      <c r="A32" s="13">
        <v>10</v>
      </c>
      <c r="B32" s="14" t="s">
        <v>50</v>
      </c>
      <c r="C32" s="15" t="s">
        <v>12</v>
      </c>
      <c r="D32" s="15">
        <v>5</v>
      </c>
      <c r="E32" s="16">
        <v>822.77</v>
      </c>
      <c r="F32" s="16">
        <f>D32*E32</f>
        <v>4113.8500000000004</v>
      </c>
      <c r="G32" s="29">
        <f t="shared" si="3"/>
        <v>5060.0355</v>
      </c>
      <c r="J32" s="2"/>
      <c r="L32" s="3"/>
    </row>
    <row r="33" spans="1:13" ht="15.75" customHeight="1" x14ac:dyDescent="0.2">
      <c r="A33" s="13">
        <v>11</v>
      </c>
      <c r="B33" s="18" t="s">
        <v>26</v>
      </c>
      <c r="C33" s="15" t="s">
        <v>12</v>
      </c>
      <c r="D33" s="15">
        <v>2</v>
      </c>
      <c r="E33" s="16">
        <v>24.23</v>
      </c>
      <c r="F33" s="16">
        <f>D33*E33</f>
        <v>48.46</v>
      </c>
      <c r="G33" s="29">
        <f t="shared" si="3"/>
        <v>59.605800000000002</v>
      </c>
      <c r="J33" s="2"/>
      <c r="L33" s="3"/>
    </row>
    <row r="34" spans="1:13" ht="15.75" customHeight="1" x14ac:dyDescent="0.2">
      <c r="A34" s="13">
        <v>12</v>
      </c>
      <c r="B34" s="19" t="s">
        <v>24</v>
      </c>
      <c r="C34" s="15" t="s">
        <v>12</v>
      </c>
      <c r="D34" s="15">
        <f>3+12</f>
        <v>15</v>
      </c>
      <c r="E34" s="16">
        <v>3.25</v>
      </c>
      <c r="F34" s="16">
        <f>D34*E34</f>
        <v>48.75</v>
      </c>
      <c r="G34" s="29">
        <f t="shared" si="3"/>
        <v>59.962499999999999</v>
      </c>
      <c r="L34" s="3"/>
    </row>
    <row r="35" spans="1:13" ht="15.75" customHeight="1" x14ac:dyDescent="0.2">
      <c r="A35" s="13">
        <v>13</v>
      </c>
      <c r="B35" s="20" t="s">
        <v>32</v>
      </c>
      <c r="C35" s="15" t="s">
        <v>12</v>
      </c>
      <c r="D35" s="15">
        <v>1</v>
      </c>
      <c r="E35" s="16">
        <v>5</v>
      </c>
      <c r="F35" s="16">
        <f>D35*E35</f>
        <v>5</v>
      </c>
      <c r="G35" s="29">
        <f t="shared" si="3"/>
        <v>6.15</v>
      </c>
      <c r="L35" s="3"/>
    </row>
    <row r="36" spans="1:13" ht="15.75" customHeight="1" x14ac:dyDescent="0.2">
      <c r="A36" s="13">
        <v>14</v>
      </c>
      <c r="B36" s="20" t="s">
        <v>25</v>
      </c>
      <c r="C36" s="15" t="s">
        <v>12</v>
      </c>
      <c r="D36" s="15">
        <v>2</v>
      </c>
      <c r="E36" s="16">
        <v>6.81</v>
      </c>
      <c r="F36" s="16">
        <f>D36*E36</f>
        <v>13.62</v>
      </c>
      <c r="G36" s="29">
        <f t="shared" si="3"/>
        <v>16.752599999999997</v>
      </c>
      <c r="L36" s="3"/>
    </row>
    <row r="37" spans="1:13" ht="15.75" customHeight="1" x14ac:dyDescent="0.2">
      <c r="A37" s="13">
        <v>15</v>
      </c>
      <c r="B37" s="21" t="s">
        <v>38</v>
      </c>
      <c r="C37" s="15" t="s">
        <v>12</v>
      </c>
      <c r="D37" s="15">
        <v>3</v>
      </c>
      <c r="E37" s="16">
        <v>2788.19</v>
      </c>
      <c r="F37" s="16">
        <f t="shared" ref="F37:F39" si="5">D37*E37</f>
        <v>8364.57</v>
      </c>
      <c r="G37" s="29">
        <f t="shared" si="3"/>
        <v>10288.4211</v>
      </c>
      <c r="L37" s="3"/>
    </row>
    <row r="38" spans="1:13" ht="15.75" customHeight="1" x14ac:dyDescent="0.2">
      <c r="A38" s="13">
        <v>16</v>
      </c>
      <c r="B38" s="21" t="s">
        <v>39</v>
      </c>
      <c r="C38" s="15" t="s">
        <v>12</v>
      </c>
      <c r="D38" s="15">
        <v>2</v>
      </c>
      <c r="E38" s="16">
        <v>47</v>
      </c>
      <c r="F38" s="16">
        <f t="shared" si="5"/>
        <v>94</v>
      </c>
      <c r="G38" s="29">
        <f t="shared" si="3"/>
        <v>115.62</v>
      </c>
      <c r="L38" s="3"/>
    </row>
    <row r="39" spans="1:13" ht="15.75" customHeight="1" x14ac:dyDescent="0.2">
      <c r="A39" s="13">
        <v>17</v>
      </c>
      <c r="B39" s="20" t="s">
        <v>49</v>
      </c>
      <c r="C39" s="15" t="s">
        <v>12</v>
      </c>
      <c r="D39" s="15">
        <v>1</v>
      </c>
      <c r="E39" s="16">
        <v>1969.95</v>
      </c>
      <c r="F39" s="16">
        <f t="shared" si="5"/>
        <v>1969.95</v>
      </c>
      <c r="G39" s="29">
        <f t="shared" si="3"/>
        <v>2423.0385000000001</v>
      </c>
      <c r="L39" s="3"/>
    </row>
    <row r="40" spans="1:13" ht="15.75" customHeight="1" x14ac:dyDescent="0.2">
      <c r="A40" s="13">
        <v>18</v>
      </c>
      <c r="B40" s="20" t="s">
        <v>48</v>
      </c>
      <c r="C40" s="15" t="s">
        <v>12</v>
      </c>
      <c r="D40" s="15">
        <v>2</v>
      </c>
      <c r="E40" s="16">
        <v>885.46</v>
      </c>
      <c r="F40" s="16">
        <f>D40*E40</f>
        <v>1770.92</v>
      </c>
      <c r="G40" s="29">
        <f t="shared" si="3"/>
        <v>2178.2316000000001</v>
      </c>
    </row>
    <row r="41" spans="1:13" ht="15.75" customHeight="1" x14ac:dyDescent="0.2">
      <c r="A41" s="13">
        <v>19</v>
      </c>
      <c r="B41" s="21" t="s">
        <v>84</v>
      </c>
      <c r="C41" s="15" t="s">
        <v>12</v>
      </c>
      <c r="D41" s="15">
        <v>2</v>
      </c>
      <c r="E41" s="16">
        <v>1098.68</v>
      </c>
      <c r="F41" s="16">
        <f t="shared" ref="F41" si="6">D41*E41</f>
        <v>2197.36</v>
      </c>
      <c r="G41" s="29">
        <f t="shared" si="3"/>
        <v>2702.7528000000002</v>
      </c>
      <c r="L41" s="3"/>
    </row>
    <row r="42" spans="1:13" ht="15.75" customHeight="1" x14ac:dyDescent="0.2">
      <c r="A42" s="43" t="s">
        <v>19</v>
      </c>
      <c r="B42" s="43"/>
      <c r="C42" s="43"/>
      <c r="D42" s="43"/>
      <c r="E42" s="43"/>
      <c r="F42" s="43"/>
      <c r="G42" s="43"/>
      <c r="L42" s="3"/>
    </row>
    <row r="43" spans="1:13" ht="15.75" customHeight="1" x14ac:dyDescent="0.2">
      <c r="A43" s="22" t="s">
        <v>1</v>
      </c>
      <c r="B43" s="22" t="s">
        <v>2</v>
      </c>
      <c r="C43" s="22" t="s">
        <v>3</v>
      </c>
      <c r="D43" s="22" t="s">
        <v>4</v>
      </c>
      <c r="E43" s="22" t="s">
        <v>7</v>
      </c>
      <c r="F43" s="22" t="s">
        <v>5</v>
      </c>
      <c r="G43" s="23" t="s">
        <v>86</v>
      </c>
      <c r="L43" s="3"/>
    </row>
    <row r="44" spans="1:13" ht="15.75" customHeight="1" x14ac:dyDescent="0.2">
      <c r="A44" s="13">
        <v>1</v>
      </c>
      <c r="B44" s="14" t="s">
        <v>9</v>
      </c>
      <c r="C44" s="15" t="s">
        <v>6</v>
      </c>
      <c r="D44" s="15">
        <v>5548</v>
      </c>
      <c r="E44" s="16">
        <v>0.7</v>
      </c>
      <c r="F44" s="16">
        <f>D44*E44</f>
        <v>3883.6</v>
      </c>
      <c r="G44" s="29">
        <f t="shared" ref="G44:G66" si="7">F44*1.23</f>
        <v>4776.8279999999995</v>
      </c>
    </row>
    <row r="45" spans="1:13" ht="15.75" customHeight="1" x14ac:dyDescent="0.2">
      <c r="A45" s="13">
        <v>2</v>
      </c>
      <c r="B45" s="21" t="s">
        <v>51</v>
      </c>
      <c r="C45" s="15" t="s">
        <v>6</v>
      </c>
      <c r="D45" s="15">
        <v>1062</v>
      </c>
      <c r="E45" s="16">
        <v>2.3199999999999998</v>
      </c>
      <c r="F45" s="16">
        <f>D45*E45</f>
        <v>2463.8399999999997</v>
      </c>
      <c r="G45" s="29">
        <f t="shared" si="7"/>
        <v>3030.5231999999996</v>
      </c>
      <c r="L45" s="3"/>
    </row>
    <row r="46" spans="1:13" ht="15.75" customHeight="1" x14ac:dyDescent="0.2">
      <c r="A46" s="13">
        <v>3</v>
      </c>
      <c r="B46" s="14" t="s">
        <v>11</v>
      </c>
      <c r="C46" s="15" t="s">
        <v>6</v>
      </c>
      <c r="D46" s="15">
        <v>357</v>
      </c>
      <c r="E46" s="16">
        <v>17.5</v>
      </c>
      <c r="F46" s="16">
        <f>D46*E46</f>
        <v>6247.5</v>
      </c>
      <c r="G46" s="29">
        <f t="shared" si="7"/>
        <v>7684.4250000000002</v>
      </c>
      <c r="L46" s="3"/>
      <c r="M46" s="9"/>
    </row>
    <row r="47" spans="1:13" ht="15.75" customHeight="1" x14ac:dyDescent="0.2">
      <c r="A47" s="13">
        <v>4</v>
      </c>
      <c r="B47" s="14" t="s">
        <v>10</v>
      </c>
      <c r="C47" s="15" t="s">
        <v>6</v>
      </c>
      <c r="D47" s="15">
        <v>234</v>
      </c>
      <c r="E47" s="16">
        <v>10.09</v>
      </c>
      <c r="F47" s="16">
        <f t="shared" ref="F47" si="8">D47*E47</f>
        <v>2361.06</v>
      </c>
      <c r="G47" s="29">
        <f t="shared" si="7"/>
        <v>2904.1037999999999</v>
      </c>
    </row>
    <row r="48" spans="1:13" ht="15.75" customHeight="1" x14ac:dyDescent="0.2">
      <c r="A48" s="13">
        <v>5</v>
      </c>
      <c r="B48" s="14" t="s">
        <v>15</v>
      </c>
      <c r="C48" s="15" t="s">
        <v>12</v>
      </c>
      <c r="D48" s="15">
        <v>320</v>
      </c>
      <c r="E48" s="16">
        <v>7.5</v>
      </c>
      <c r="F48" s="16">
        <f>D48*E48</f>
        <v>2400</v>
      </c>
      <c r="G48" s="29">
        <f t="shared" si="7"/>
        <v>2952</v>
      </c>
      <c r="L48" s="3"/>
    </row>
    <row r="49" spans="1:12" ht="15.75" customHeight="1" x14ac:dyDescent="0.2">
      <c r="A49" s="13">
        <v>6</v>
      </c>
      <c r="B49" s="25" t="s">
        <v>20</v>
      </c>
      <c r="C49" s="15" t="s">
        <v>12</v>
      </c>
      <c r="D49" s="15">
        <v>9</v>
      </c>
      <c r="E49" s="16">
        <v>328</v>
      </c>
      <c r="F49" s="16">
        <f>D49*E49</f>
        <v>2952</v>
      </c>
      <c r="G49" s="29">
        <f t="shared" si="7"/>
        <v>3630.96</v>
      </c>
      <c r="L49" s="3"/>
    </row>
    <row r="50" spans="1:12" ht="15.75" customHeight="1" x14ac:dyDescent="0.2">
      <c r="A50" s="13">
        <v>7</v>
      </c>
      <c r="B50" s="14" t="s">
        <v>50</v>
      </c>
      <c r="C50" s="15" t="s">
        <v>12</v>
      </c>
      <c r="D50" s="15">
        <v>16</v>
      </c>
      <c r="E50" s="16">
        <v>822.77</v>
      </c>
      <c r="F50" s="16">
        <f>D50*E50</f>
        <v>13164.32</v>
      </c>
      <c r="G50" s="29">
        <f t="shared" si="7"/>
        <v>16192.113599999999</v>
      </c>
      <c r="L50" s="3"/>
    </row>
    <row r="51" spans="1:12" ht="15.75" customHeight="1" x14ac:dyDescent="0.2">
      <c r="A51" s="13">
        <v>8</v>
      </c>
      <c r="B51" s="18" t="s">
        <v>26</v>
      </c>
      <c r="C51" s="15" t="s">
        <v>12</v>
      </c>
      <c r="D51" s="15">
        <v>12</v>
      </c>
      <c r="E51" s="16">
        <v>24.23</v>
      </c>
      <c r="F51" s="16">
        <f>D51*E51</f>
        <v>290.76</v>
      </c>
      <c r="G51" s="29">
        <f t="shared" si="7"/>
        <v>357.63479999999998</v>
      </c>
      <c r="L51" s="3"/>
    </row>
    <row r="52" spans="1:12" ht="15.75" customHeight="1" x14ac:dyDescent="0.2">
      <c r="A52" s="13">
        <v>9</v>
      </c>
      <c r="B52" s="18" t="s">
        <v>43</v>
      </c>
      <c r="C52" s="15" t="s">
        <v>12</v>
      </c>
      <c r="D52" s="15">
        <v>16</v>
      </c>
      <c r="E52" s="16">
        <v>120</v>
      </c>
      <c r="F52" s="16">
        <f t="shared" ref="F52" si="9">D52*E52</f>
        <v>1920</v>
      </c>
      <c r="G52" s="29">
        <f t="shared" si="7"/>
        <v>2361.6</v>
      </c>
    </row>
    <row r="53" spans="1:12" ht="15.75" customHeight="1" x14ac:dyDescent="0.2">
      <c r="A53" s="13">
        <v>10</v>
      </c>
      <c r="B53" s="19" t="s">
        <v>24</v>
      </c>
      <c r="C53" s="15" t="s">
        <v>12</v>
      </c>
      <c r="D53" s="15">
        <v>640</v>
      </c>
      <c r="E53" s="16">
        <v>3.25</v>
      </c>
      <c r="F53" s="16">
        <f>D53*E53</f>
        <v>2080</v>
      </c>
      <c r="G53" s="29">
        <f t="shared" si="7"/>
        <v>2558.4</v>
      </c>
    </row>
    <row r="54" spans="1:12" ht="15.75" customHeight="1" x14ac:dyDescent="0.2">
      <c r="A54" s="13">
        <v>11</v>
      </c>
      <c r="B54" s="20" t="s">
        <v>32</v>
      </c>
      <c r="C54" s="15" t="s">
        <v>12</v>
      </c>
      <c r="D54" s="15">
        <v>3</v>
      </c>
      <c r="E54" s="16">
        <v>5</v>
      </c>
      <c r="F54" s="16">
        <f>D54*E54</f>
        <v>15</v>
      </c>
      <c r="G54" s="29">
        <f t="shared" si="7"/>
        <v>18.45</v>
      </c>
    </row>
    <row r="55" spans="1:12" ht="15.75" customHeight="1" x14ac:dyDescent="0.2">
      <c r="A55" s="13">
        <v>12</v>
      </c>
      <c r="B55" s="20" t="s">
        <v>25</v>
      </c>
      <c r="C55" s="15" t="s">
        <v>12</v>
      </c>
      <c r="D55" s="15">
        <v>4</v>
      </c>
      <c r="E55" s="16">
        <v>6.81</v>
      </c>
      <c r="F55" s="16">
        <f>D55*E55</f>
        <v>27.24</v>
      </c>
      <c r="G55" s="29">
        <f t="shared" si="7"/>
        <v>33.505199999999995</v>
      </c>
    </row>
    <row r="56" spans="1:12" ht="15.75" customHeight="1" x14ac:dyDescent="0.2">
      <c r="A56" s="13">
        <v>13</v>
      </c>
      <c r="B56" s="21" t="s">
        <v>38</v>
      </c>
      <c r="C56" s="15" t="s">
        <v>12</v>
      </c>
      <c r="D56" s="15">
        <v>16</v>
      </c>
      <c r="E56" s="16">
        <v>2788.19</v>
      </c>
      <c r="F56" s="16">
        <f t="shared" ref="F56:F57" si="10">D56*E56</f>
        <v>44611.040000000001</v>
      </c>
      <c r="G56" s="29">
        <f t="shared" si="7"/>
        <v>54871.5792</v>
      </c>
    </row>
    <row r="57" spans="1:12" ht="15.75" customHeight="1" x14ac:dyDescent="0.2">
      <c r="A57" s="13">
        <v>14</v>
      </c>
      <c r="B57" s="21" t="s">
        <v>56</v>
      </c>
      <c r="C57" s="15" t="s">
        <v>12</v>
      </c>
      <c r="D57" s="15">
        <v>1</v>
      </c>
      <c r="E57" s="16">
        <v>58.98</v>
      </c>
      <c r="F57" s="16">
        <f t="shared" si="10"/>
        <v>58.98</v>
      </c>
      <c r="G57" s="29">
        <f t="shared" si="7"/>
        <v>72.545400000000001</v>
      </c>
    </row>
    <row r="58" spans="1:12" ht="15.75" customHeight="1" x14ac:dyDescent="0.2">
      <c r="A58" s="13">
        <v>15</v>
      </c>
      <c r="B58" s="21" t="s">
        <v>40</v>
      </c>
      <c r="C58" s="15" t="s">
        <v>12</v>
      </c>
      <c r="D58" s="15">
        <v>1</v>
      </c>
      <c r="E58" s="16">
        <v>6976.22</v>
      </c>
      <c r="F58" s="16">
        <f t="shared" ref="F58:F60" si="11">D58*E58</f>
        <v>6976.22</v>
      </c>
      <c r="G58" s="29">
        <f t="shared" si="7"/>
        <v>8580.7505999999994</v>
      </c>
    </row>
    <row r="59" spans="1:12" ht="15.75" customHeight="1" x14ac:dyDescent="0.2">
      <c r="A59" s="13">
        <v>16</v>
      </c>
      <c r="B59" s="21" t="s">
        <v>41</v>
      </c>
      <c r="C59" s="15" t="s">
        <v>12</v>
      </c>
      <c r="D59" s="15">
        <v>16</v>
      </c>
      <c r="E59" s="16">
        <v>3034.32</v>
      </c>
      <c r="F59" s="16">
        <f t="shared" si="11"/>
        <v>48549.120000000003</v>
      </c>
      <c r="G59" s="29">
        <f t="shared" si="7"/>
        <v>59715.417600000001</v>
      </c>
    </row>
    <row r="60" spans="1:12" ht="15.75" customHeight="1" x14ac:dyDescent="0.2">
      <c r="A60" s="13">
        <v>17</v>
      </c>
      <c r="B60" s="20" t="s">
        <v>42</v>
      </c>
      <c r="C60" s="15" t="s">
        <v>12</v>
      </c>
      <c r="D60" s="15">
        <v>1</v>
      </c>
      <c r="E60" s="16">
        <v>34419.26</v>
      </c>
      <c r="F60" s="16">
        <f t="shared" si="11"/>
        <v>34419.26</v>
      </c>
      <c r="G60" s="29">
        <f t="shared" si="7"/>
        <v>42335.6898</v>
      </c>
    </row>
    <row r="61" spans="1:12" ht="15.75" customHeight="1" x14ac:dyDescent="0.2">
      <c r="A61" s="13">
        <v>18</v>
      </c>
      <c r="B61" s="21" t="s">
        <v>44</v>
      </c>
      <c r="C61" s="15" t="s">
        <v>12</v>
      </c>
      <c r="D61" s="15">
        <v>3</v>
      </c>
      <c r="E61" s="16">
        <v>98</v>
      </c>
      <c r="F61" s="16">
        <f t="shared" ref="F61:F62" si="12">D61*E61</f>
        <v>294</v>
      </c>
      <c r="G61" s="29">
        <f t="shared" si="7"/>
        <v>361.62</v>
      </c>
    </row>
    <row r="62" spans="1:12" ht="15.75" customHeight="1" x14ac:dyDescent="0.2">
      <c r="A62" s="13">
        <v>19</v>
      </c>
      <c r="B62" s="21" t="s">
        <v>45</v>
      </c>
      <c r="C62" s="15" t="s">
        <v>12</v>
      </c>
      <c r="D62" s="15">
        <f>16+16+16+16</f>
        <v>64</v>
      </c>
      <c r="E62" s="16">
        <v>52</v>
      </c>
      <c r="F62" s="16">
        <f t="shared" si="12"/>
        <v>3328</v>
      </c>
      <c r="G62" s="29">
        <f t="shared" si="7"/>
        <v>4093.44</v>
      </c>
    </row>
    <row r="63" spans="1:12" ht="15.75" customHeight="1" x14ac:dyDescent="0.2">
      <c r="A63" s="13">
        <v>20</v>
      </c>
      <c r="B63" s="21" t="s">
        <v>46</v>
      </c>
      <c r="C63" s="15" t="s">
        <v>12</v>
      </c>
      <c r="D63" s="15">
        <v>32</v>
      </c>
      <c r="E63" s="16">
        <v>3.62</v>
      </c>
      <c r="F63" s="16">
        <f t="shared" ref="F63:F64" si="13">D63*E63</f>
        <v>115.84</v>
      </c>
      <c r="G63" s="29">
        <f t="shared" si="7"/>
        <v>142.48320000000001</v>
      </c>
    </row>
    <row r="64" spans="1:12" ht="15.75" customHeight="1" x14ac:dyDescent="0.2">
      <c r="A64" s="13">
        <v>21</v>
      </c>
      <c r="B64" s="21" t="s">
        <v>60</v>
      </c>
      <c r="C64" s="15" t="s">
        <v>12</v>
      </c>
      <c r="D64" s="15">
        <v>17</v>
      </c>
      <c r="E64" s="16">
        <v>14.2</v>
      </c>
      <c r="F64" s="16">
        <f t="shared" si="13"/>
        <v>241.39999999999998</v>
      </c>
      <c r="G64" s="29">
        <f t="shared" si="7"/>
        <v>296.92199999999997</v>
      </c>
    </row>
    <row r="65" spans="1:13" ht="15.75" customHeight="1" x14ac:dyDescent="0.2">
      <c r="A65" s="13">
        <v>22</v>
      </c>
      <c r="B65" s="21" t="s">
        <v>83</v>
      </c>
      <c r="C65" s="15" t="s">
        <v>12</v>
      </c>
      <c r="D65" s="15">
        <v>1</v>
      </c>
      <c r="E65" s="16">
        <v>3565.37</v>
      </c>
      <c r="F65" s="16">
        <f t="shared" ref="F65" si="14">D65*E65</f>
        <v>3565.37</v>
      </c>
      <c r="G65" s="29">
        <f t="shared" si="7"/>
        <v>4385.4050999999999</v>
      </c>
    </row>
    <row r="66" spans="1:13" ht="15.75" customHeight="1" x14ac:dyDescent="0.2">
      <c r="A66" s="13">
        <v>23</v>
      </c>
      <c r="B66" s="21" t="s">
        <v>84</v>
      </c>
      <c r="C66" s="15" t="s">
        <v>12</v>
      </c>
      <c r="D66" s="15">
        <v>8</v>
      </c>
      <c r="E66" s="16">
        <v>1098.68</v>
      </c>
      <c r="F66" s="16">
        <f t="shared" ref="F66" si="15">D66*E66</f>
        <v>8789.44</v>
      </c>
      <c r="G66" s="29">
        <f t="shared" si="7"/>
        <v>10811.011200000001</v>
      </c>
    </row>
    <row r="67" spans="1:13" ht="15.75" customHeight="1" x14ac:dyDescent="0.2">
      <c r="A67" s="43" t="s">
        <v>87</v>
      </c>
      <c r="B67" s="43"/>
      <c r="C67" s="43"/>
      <c r="D67" s="43"/>
      <c r="E67" s="43"/>
      <c r="F67" s="43"/>
      <c r="G67" s="43"/>
    </row>
    <row r="68" spans="1:13" ht="15.75" customHeight="1" x14ac:dyDescent="0.2">
      <c r="A68" s="22" t="s">
        <v>1</v>
      </c>
      <c r="B68" s="22" t="s">
        <v>2</v>
      </c>
      <c r="C68" s="22" t="s">
        <v>3</v>
      </c>
      <c r="D68" s="22" t="s">
        <v>4</v>
      </c>
      <c r="E68" s="22" t="s">
        <v>7</v>
      </c>
      <c r="F68" s="22" t="s">
        <v>5</v>
      </c>
      <c r="G68" s="23" t="s">
        <v>86</v>
      </c>
    </row>
    <row r="69" spans="1:13" ht="15.75" customHeight="1" x14ac:dyDescent="0.2">
      <c r="A69" s="13">
        <v>1</v>
      </c>
      <c r="B69" s="14" t="s">
        <v>8</v>
      </c>
      <c r="C69" s="15" t="s">
        <v>6</v>
      </c>
      <c r="D69" s="15">
        <v>195</v>
      </c>
      <c r="E69" s="16">
        <v>0.7</v>
      </c>
      <c r="F69" s="16">
        <f>D69*E69</f>
        <v>136.5</v>
      </c>
      <c r="G69" s="29">
        <f t="shared" ref="G69:G86" si="16">F69*1.23</f>
        <v>167.89500000000001</v>
      </c>
    </row>
    <row r="70" spans="1:13" ht="15.75" customHeight="1" x14ac:dyDescent="0.2">
      <c r="A70" s="13">
        <v>2</v>
      </c>
      <c r="B70" s="14" t="s">
        <v>9</v>
      </c>
      <c r="C70" s="15" t="s">
        <v>6</v>
      </c>
      <c r="D70" s="15">
        <v>2540</v>
      </c>
      <c r="E70" s="16">
        <v>0.7</v>
      </c>
      <c r="F70" s="16">
        <f t="shared" ref="F70:F71" si="17">D70*E70</f>
        <v>1778</v>
      </c>
      <c r="G70" s="29">
        <f t="shared" si="16"/>
        <v>2186.94</v>
      </c>
    </row>
    <row r="71" spans="1:13" ht="15.75" customHeight="1" x14ac:dyDescent="0.2">
      <c r="A71" s="13">
        <v>3</v>
      </c>
      <c r="B71" s="14" t="s">
        <v>10</v>
      </c>
      <c r="C71" s="15" t="s">
        <v>6</v>
      </c>
      <c r="D71" s="15">
        <v>185</v>
      </c>
      <c r="E71" s="16">
        <v>10.09</v>
      </c>
      <c r="F71" s="16">
        <f t="shared" si="17"/>
        <v>1866.6499999999999</v>
      </c>
      <c r="G71" s="29">
        <f t="shared" si="16"/>
        <v>2295.9794999999999</v>
      </c>
    </row>
    <row r="72" spans="1:13" ht="15.75" customHeight="1" x14ac:dyDescent="0.2">
      <c r="A72" s="13">
        <v>4</v>
      </c>
      <c r="B72" s="14" t="s">
        <v>21</v>
      </c>
      <c r="C72" s="15" t="s">
        <v>12</v>
      </c>
      <c r="D72" s="15">
        <v>32</v>
      </c>
      <c r="E72" s="16">
        <v>13.99</v>
      </c>
      <c r="F72" s="16">
        <f t="shared" ref="F72:F81" si="18">D72*E72</f>
        <v>447.68</v>
      </c>
      <c r="G72" s="29">
        <f t="shared" si="16"/>
        <v>550.64639999999997</v>
      </c>
    </row>
    <row r="73" spans="1:13" ht="15.75" customHeight="1" x14ac:dyDescent="0.2">
      <c r="A73" s="13">
        <v>5</v>
      </c>
      <c r="B73" s="17" t="s">
        <v>18</v>
      </c>
      <c r="C73" s="15" t="s">
        <v>12</v>
      </c>
      <c r="D73" s="15">
        <v>1</v>
      </c>
      <c r="E73" s="16">
        <v>198</v>
      </c>
      <c r="F73" s="16">
        <f t="shared" si="18"/>
        <v>198</v>
      </c>
      <c r="G73" s="29">
        <f t="shared" si="16"/>
        <v>243.54</v>
      </c>
    </row>
    <row r="74" spans="1:13" ht="15.75" customHeight="1" x14ac:dyDescent="0.2">
      <c r="A74" s="13">
        <v>6</v>
      </c>
      <c r="B74" s="17" t="s">
        <v>16</v>
      </c>
      <c r="C74" s="15" t="s">
        <v>12</v>
      </c>
      <c r="D74" s="15">
        <v>1</v>
      </c>
      <c r="E74" s="16">
        <v>55.35</v>
      </c>
      <c r="F74" s="16">
        <f t="shared" si="18"/>
        <v>55.35</v>
      </c>
      <c r="G74" s="29">
        <f t="shared" si="16"/>
        <v>68.080500000000001</v>
      </c>
    </row>
    <row r="75" spans="1:13" ht="15.75" customHeight="1" x14ac:dyDescent="0.2">
      <c r="A75" s="13">
        <v>7</v>
      </c>
      <c r="B75" s="25" t="s">
        <v>20</v>
      </c>
      <c r="C75" s="15" t="s">
        <v>12</v>
      </c>
      <c r="D75" s="15">
        <v>1</v>
      </c>
      <c r="E75" s="16">
        <v>328</v>
      </c>
      <c r="F75" s="16">
        <f t="shared" si="18"/>
        <v>328</v>
      </c>
      <c r="G75" s="29">
        <f t="shared" si="16"/>
        <v>403.44</v>
      </c>
    </row>
    <row r="76" spans="1:13" ht="15.75" customHeight="1" x14ac:dyDescent="0.2">
      <c r="A76" s="13">
        <v>8</v>
      </c>
      <c r="B76" s="26" t="s">
        <v>22</v>
      </c>
      <c r="C76" s="15" t="s">
        <v>12</v>
      </c>
      <c r="D76" s="15">
        <v>2</v>
      </c>
      <c r="E76" s="16">
        <v>17.54</v>
      </c>
      <c r="F76" s="16">
        <f t="shared" si="18"/>
        <v>35.08</v>
      </c>
      <c r="G76" s="29">
        <f t="shared" si="16"/>
        <v>43.148399999999995</v>
      </c>
    </row>
    <row r="77" spans="1:13" ht="15.75" customHeight="1" x14ac:dyDescent="0.2">
      <c r="A77" s="13">
        <v>9</v>
      </c>
      <c r="B77" s="26" t="s">
        <v>23</v>
      </c>
      <c r="C77" s="15" t="s">
        <v>12</v>
      </c>
      <c r="D77" s="15">
        <v>1</v>
      </c>
      <c r="E77" s="16">
        <v>19.510000000000002</v>
      </c>
      <c r="F77" s="16">
        <f t="shared" si="18"/>
        <v>19.510000000000002</v>
      </c>
      <c r="G77" s="29">
        <f t="shared" si="16"/>
        <v>23.997300000000003</v>
      </c>
    </row>
    <row r="78" spans="1:13" ht="15.75" customHeight="1" x14ac:dyDescent="0.2">
      <c r="A78" s="13">
        <v>10</v>
      </c>
      <c r="B78" s="19" t="s">
        <v>24</v>
      </c>
      <c r="C78" s="15" t="s">
        <v>12</v>
      </c>
      <c r="D78" s="15">
        <f>64+5+1</f>
        <v>70</v>
      </c>
      <c r="E78" s="16">
        <v>3.25</v>
      </c>
      <c r="F78" s="16">
        <f t="shared" si="18"/>
        <v>227.5</v>
      </c>
      <c r="G78" s="29">
        <f t="shared" si="16"/>
        <v>279.82499999999999</v>
      </c>
    </row>
    <row r="79" spans="1:13" ht="15.75" customHeight="1" x14ac:dyDescent="0.2">
      <c r="A79" s="13">
        <v>11</v>
      </c>
      <c r="B79" s="20" t="s">
        <v>25</v>
      </c>
      <c r="C79" s="15" t="s">
        <v>12</v>
      </c>
      <c r="D79" s="15">
        <v>3</v>
      </c>
      <c r="E79" s="16">
        <v>6.81</v>
      </c>
      <c r="F79" s="16">
        <f t="shared" si="18"/>
        <v>20.43</v>
      </c>
      <c r="G79" s="29">
        <f t="shared" si="16"/>
        <v>25.128899999999998</v>
      </c>
    </row>
    <row r="80" spans="1:13" ht="15.75" customHeight="1" x14ac:dyDescent="0.2">
      <c r="A80" s="13">
        <v>12</v>
      </c>
      <c r="B80" s="20" t="s">
        <v>32</v>
      </c>
      <c r="C80" s="15" t="s">
        <v>12</v>
      </c>
      <c r="D80" s="15">
        <v>2</v>
      </c>
      <c r="E80" s="16">
        <v>5</v>
      </c>
      <c r="F80" s="16">
        <f t="shared" si="18"/>
        <v>10</v>
      </c>
      <c r="G80" s="29">
        <f t="shared" si="16"/>
        <v>12.3</v>
      </c>
      <c r="L80" s="9"/>
      <c r="M80" s="9"/>
    </row>
    <row r="81" spans="1:7" ht="15.75" customHeight="1" x14ac:dyDescent="0.2">
      <c r="A81" s="13">
        <v>13</v>
      </c>
      <c r="B81" s="14" t="s">
        <v>50</v>
      </c>
      <c r="C81" s="15" t="s">
        <v>12</v>
      </c>
      <c r="D81" s="15">
        <v>2</v>
      </c>
      <c r="E81" s="16">
        <v>822.77</v>
      </c>
      <c r="F81" s="16">
        <f t="shared" si="18"/>
        <v>1645.54</v>
      </c>
      <c r="G81" s="29">
        <f t="shared" si="16"/>
        <v>2024.0141999999998</v>
      </c>
    </row>
    <row r="82" spans="1:7" ht="15.75" customHeight="1" x14ac:dyDescent="0.2">
      <c r="A82" s="13">
        <v>14</v>
      </c>
      <c r="B82" s="21" t="s">
        <v>38</v>
      </c>
      <c r="C82" s="15" t="s">
        <v>12</v>
      </c>
      <c r="D82" s="15">
        <v>1</v>
      </c>
      <c r="E82" s="16">
        <v>2788.19</v>
      </c>
      <c r="F82" s="16">
        <f t="shared" ref="F82" si="19">D82*E82</f>
        <v>2788.19</v>
      </c>
      <c r="G82" s="29">
        <f t="shared" si="16"/>
        <v>3429.4737</v>
      </c>
    </row>
    <row r="83" spans="1:7" ht="15.75" customHeight="1" x14ac:dyDescent="0.2">
      <c r="A83" s="13">
        <v>15</v>
      </c>
      <c r="B83" s="20" t="s">
        <v>48</v>
      </c>
      <c r="C83" s="15" t="s">
        <v>12</v>
      </c>
      <c r="D83" s="15">
        <v>1</v>
      </c>
      <c r="E83" s="16">
        <v>885.46</v>
      </c>
      <c r="F83" s="16">
        <f t="shared" ref="F83:F86" si="20">D83*E83</f>
        <v>885.46</v>
      </c>
      <c r="G83" s="29">
        <f t="shared" si="16"/>
        <v>1089.1158</v>
      </c>
    </row>
    <row r="84" spans="1:7" ht="15.75" customHeight="1" x14ac:dyDescent="0.2">
      <c r="A84" s="13">
        <v>16</v>
      </c>
      <c r="B84" s="20" t="s">
        <v>49</v>
      </c>
      <c r="C84" s="15" t="s">
        <v>12</v>
      </c>
      <c r="D84" s="15">
        <v>3</v>
      </c>
      <c r="E84" s="16">
        <v>1969.95</v>
      </c>
      <c r="F84" s="16">
        <f t="shared" si="20"/>
        <v>5909.85</v>
      </c>
      <c r="G84" s="29">
        <f t="shared" si="16"/>
        <v>7269.1155000000008</v>
      </c>
    </row>
    <row r="85" spans="1:7" ht="15.75" customHeight="1" x14ac:dyDescent="0.2">
      <c r="A85" s="13">
        <v>17</v>
      </c>
      <c r="B85" s="21" t="s">
        <v>39</v>
      </c>
      <c r="C85" s="15" t="s">
        <v>12</v>
      </c>
      <c r="D85" s="15">
        <v>4</v>
      </c>
      <c r="E85" s="16">
        <v>47</v>
      </c>
      <c r="F85" s="16">
        <f t="shared" si="20"/>
        <v>188</v>
      </c>
      <c r="G85" s="29">
        <f t="shared" si="16"/>
        <v>231.24</v>
      </c>
    </row>
    <row r="86" spans="1:7" ht="15.75" customHeight="1" x14ac:dyDescent="0.2">
      <c r="A86" s="13">
        <v>18</v>
      </c>
      <c r="B86" s="21" t="s">
        <v>84</v>
      </c>
      <c r="C86" s="15" t="s">
        <v>12</v>
      </c>
      <c r="D86" s="15">
        <v>2</v>
      </c>
      <c r="E86" s="16">
        <v>1098.68</v>
      </c>
      <c r="F86" s="16">
        <f t="shared" si="20"/>
        <v>2197.36</v>
      </c>
      <c r="G86" s="29">
        <f t="shared" si="16"/>
        <v>2702.7528000000002</v>
      </c>
    </row>
    <row r="87" spans="1:7" ht="15.75" customHeight="1" x14ac:dyDescent="0.2">
      <c r="A87" s="43" t="s">
        <v>88</v>
      </c>
      <c r="B87" s="43"/>
      <c r="C87" s="43"/>
      <c r="D87" s="43"/>
      <c r="E87" s="43"/>
      <c r="F87" s="43"/>
      <c r="G87" s="43"/>
    </row>
    <row r="88" spans="1:7" ht="15.75" customHeight="1" x14ac:dyDescent="0.2">
      <c r="A88" s="22" t="s">
        <v>1</v>
      </c>
      <c r="B88" s="22" t="s">
        <v>2</v>
      </c>
      <c r="C88" s="22" t="s">
        <v>3</v>
      </c>
      <c r="D88" s="22" t="s">
        <v>4</v>
      </c>
      <c r="E88" s="22" t="s">
        <v>7</v>
      </c>
      <c r="F88" s="22" t="s">
        <v>5</v>
      </c>
      <c r="G88" s="23" t="s">
        <v>86</v>
      </c>
    </row>
    <row r="89" spans="1:7" ht="15.75" customHeight="1" x14ac:dyDescent="0.2">
      <c r="A89" s="13">
        <v>1</v>
      </c>
      <c r="B89" s="18" t="s">
        <v>28</v>
      </c>
      <c r="C89" s="15" t="s">
        <v>12</v>
      </c>
      <c r="D89" s="15">
        <v>1</v>
      </c>
      <c r="E89" s="16">
        <v>1372.9</v>
      </c>
      <c r="F89" s="16">
        <f>D89*E89</f>
        <v>1372.9</v>
      </c>
      <c r="G89" s="29">
        <f t="shared" ref="G89:G100" si="21">F89*1.23</f>
        <v>1688.6670000000001</v>
      </c>
    </row>
    <row r="90" spans="1:7" ht="15.75" customHeight="1" x14ac:dyDescent="0.2">
      <c r="A90" s="13">
        <v>2</v>
      </c>
      <c r="B90" s="14" t="s">
        <v>31</v>
      </c>
      <c r="C90" s="15" t="s">
        <v>36</v>
      </c>
      <c r="D90" s="15">
        <v>16</v>
      </c>
      <c r="E90" s="16">
        <v>149.72999999999999</v>
      </c>
      <c r="F90" s="16">
        <f t="shared" ref="F90:F91" si="22">D90*E90</f>
        <v>2395.6799999999998</v>
      </c>
      <c r="G90" s="29">
        <f t="shared" si="21"/>
        <v>2946.6863999999996</v>
      </c>
    </row>
    <row r="91" spans="1:7" ht="15.75" customHeight="1" x14ac:dyDescent="0.2">
      <c r="A91" s="13">
        <v>3</v>
      </c>
      <c r="B91" s="14" t="s">
        <v>27</v>
      </c>
      <c r="C91" s="15" t="s">
        <v>29</v>
      </c>
      <c r="D91" s="15">
        <v>0.3</v>
      </c>
      <c r="E91" s="16">
        <v>11.29</v>
      </c>
      <c r="F91" s="16">
        <f t="shared" si="22"/>
        <v>3.3869999999999996</v>
      </c>
      <c r="G91" s="29">
        <f t="shared" si="21"/>
        <v>4.1660099999999991</v>
      </c>
    </row>
    <row r="92" spans="1:7" ht="15.75" customHeight="1" x14ac:dyDescent="0.2">
      <c r="A92" s="13">
        <v>4</v>
      </c>
      <c r="B92" s="14" t="s">
        <v>30</v>
      </c>
      <c r="C92" s="15" t="s">
        <v>6</v>
      </c>
      <c r="D92" s="15">
        <v>110</v>
      </c>
      <c r="E92" s="16">
        <v>1.42</v>
      </c>
      <c r="F92" s="16">
        <f>D92*E92</f>
        <v>156.19999999999999</v>
      </c>
      <c r="G92" s="29">
        <f t="shared" si="21"/>
        <v>192.12599999999998</v>
      </c>
    </row>
    <row r="93" spans="1:7" ht="15.75" customHeight="1" x14ac:dyDescent="0.2">
      <c r="A93" s="13">
        <v>5</v>
      </c>
      <c r="B93" s="27" t="s">
        <v>33</v>
      </c>
      <c r="C93" s="15" t="s">
        <v>6</v>
      </c>
      <c r="D93" s="15">
        <v>70</v>
      </c>
      <c r="E93" s="16">
        <v>4.4400000000000004</v>
      </c>
      <c r="F93" s="16">
        <f>D93*E93</f>
        <v>310.8</v>
      </c>
      <c r="G93" s="29">
        <f t="shared" si="21"/>
        <v>382.28399999999999</v>
      </c>
    </row>
    <row r="94" spans="1:7" ht="15.75" customHeight="1" x14ac:dyDescent="0.2">
      <c r="A94" s="13">
        <v>6</v>
      </c>
      <c r="B94" s="21" t="s">
        <v>51</v>
      </c>
      <c r="C94" s="15" t="s">
        <v>6</v>
      </c>
      <c r="D94" s="15">
        <v>355</v>
      </c>
      <c r="E94" s="16">
        <v>2.3199999999999998</v>
      </c>
      <c r="F94" s="16">
        <f>D94*E94</f>
        <v>823.59999999999991</v>
      </c>
      <c r="G94" s="29">
        <f t="shared" si="21"/>
        <v>1013.0279999999999</v>
      </c>
    </row>
    <row r="95" spans="1:7" ht="15.75" customHeight="1" x14ac:dyDescent="0.2">
      <c r="A95" s="13">
        <v>7</v>
      </c>
      <c r="B95" s="21" t="s">
        <v>52</v>
      </c>
      <c r="C95" s="15" t="s">
        <v>6</v>
      </c>
      <c r="D95" s="15">
        <v>115</v>
      </c>
      <c r="E95" s="16">
        <v>11.9</v>
      </c>
      <c r="F95" s="16">
        <f>D95*E95</f>
        <v>1368.5</v>
      </c>
      <c r="G95" s="29">
        <f t="shared" si="21"/>
        <v>1683.2549999999999</v>
      </c>
    </row>
    <row r="96" spans="1:7" ht="15.75" customHeight="1" x14ac:dyDescent="0.2">
      <c r="A96" s="13">
        <v>8</v>
      </c>
      <c r="B96" s="21" t="s">
        <v>45</v>
      </c>
      <c r="C96" s="15" t="s">
        <v>12</v>
      </c>
      <c r="D96" s="15">
        <v>16</v>
      </c>
      <c r="E96" s="16">
        <v>52</v>
      </c>
      <c r="F96" s="16">
        <f t="shared" ref="F96:F97" si="23">D96*E96</f>
        <v>832</v>
      </c>
      <c r="G96" s="29">
        <f t="shared" si="21"/>
        <v>1023.36</v>
      </c>
    </row>
    <row r="97" spans="1:13" ht="15.75" customHeight="1" x14ac:dyDescent="0.2">
      <c r="A97" s="13">
        <v>9</v>
      </c>
      <c r="B97" s="21" t="s">
        <v>46</v>
      </c>
      <c r="C97" s="15" t="s">
        <v>12</v>
      </c>
      <c r="D97" s="15">
        <v>36</v>
      </c>
      <c r="E97" s="16">
        <v>3.62</v>
      </c>
      <c r="F97" s="16">
        <f t="shared" si="23"/>
        <v>130.32</v>
      </c>
      <c r="G97" s="29">
        <f t="shared" si="21"/>
        <v>160.2936</v>
      </c>
    </row>
    <row r="98" spans="1:13" ht="15.75" customHeight="1" x14ac:dyDescent="0.2">
      <c r="A98" s="13">
        <v>10</v>
      </c>
      <c r="B98" s="21" t="s">
        <v>53</v>
      </c>
      <c r="C98" s="15" t="s">
        <v>12</v>
      </c>
      <c r="D98" s="15">
        <v>2</v>
      </c>
      <c r="E98" s="16">
        <v>14.3</v>
      </c>
      <c r="F98" s="16">
        <f t="shared" ref="F98" si="24">D98*E98</f>
        <v>28.6</v>
      </c>
      <c r="G98" s="29">
        <f t="shared" si="21"/>
        <v>35.178000000000004</v>
      </c>
    </row>
    <row r="99" spans="1:13" ht="15.75" customHeight="1" x14ac:dyDescent="0.2">
      <c r="A99" s="13">
        <v>11</v>
      </c>
      <c r="B99" s="21" t="s">
        <v>57</v>
      </c>
      <c r="C99" s="15" t="s">
        <v>12</v>
      </c>
      <c r="D99" s="15">
        <v>2</v>
      </c>
      <c r="E99" s="16">
        <v>6.1</v>
      </c>
      <c r="F99" s="16">
        <f t="shared" ref="F99" si="25">D99*E99</f>
        <v>12.2</v>
      </c>
      <c r="G99" s="29">
        <f t="shared" si="21"/>
        <v>15.005999999999998</v>
      </c>
    </row>
    <row r="100" spans="1:13" ht="15.75" customHeight="1" x14ac:dyDescent="0.2">
      <c r="A100" s="13">
        <v>12</v>
      </c>
      <c r="B100" s="21" t="s">
        <v>99</v>
      </c>
      <c r="C100" s="15" t="s">
        <v>12</v>
      </c>
      <c r="D100" s="15">
        <v>18</v>
      </c>
      <c r="E100" s="16">
        <v>5.66</v>
      </c>
      <c r="F100" s="16">
        <f t="shared" ref="F100" si="26">D100*E100</f>
        <v>101.88</v>
      </c>
      <c r="G100" s="29">
        <f t="shared" si="21"/>
        <v>125.3124</v>
      </c>
    </row>
    <row r="101" spans="1:13" ht="15.75" customHeight="1" x14ac:dyDescent="0.2">
      <c r="A101" s="43" t="s">
        <v>89</v>
      </c>
      <c r="B101" s="43"/>
      <c r="C101" s="43"/>
      <c r="D101" s="43"/>
      <c r="E101" s="43"/>
      <c r="F101" s="43"/>
      <c r="G101" s="43"/>
    </row>
    <row r="102" spans="1:13" ht="15.75" customHeight="1" x14ac:dyDescent="0.2">
      <c r="A102" s="22" t="s">
        <v>1</v>
      </c>
      <c r="B102" s="22" t="s">
        <v>2</v>
      </c>
      <c r="C102" s="22" t="s">
        <v>3</v>
      </c>
      <c r="D102" s="22" t="s">
        <v>4</v>
      </c>
      <c r="E102" s="22" t="s">
        <v>7</v>
      </c>
      <c r="F102" s="22" t="s">
        <v>5</v>
      </c>
      <c r="G102" s="23" t="s">
        <v>86</v>
      </c>
    </row>
    <row r="103" spans="1:13" ht="15.75" customHeight="1" x14ac:dyDescent="0.2">
      <c r="A103" s="13">
        <v>1</v>
      </c>
      <c r="B103" s="18" t="s">
        <v>54</v>
      </c>
      <c r="C103" s="15" t="s">
        <v>12</v>
      </c>
      <c r="D103" s="15">
        <v>1</v>
      </c>
      <c r="E103" s="16">
        <v>246536.53</v>
      </c>
      <c r="F103" s="16">
        <f>D103*E103</f>
        <v>246536.53</v>
      </c>
      <c r="G103" s="29">
        <f t="shared" ref="G103:G111" si="27">F103*1.23</f>
        <v>303239.93189999997</v>
      </c>
    </row>
    <row r="104" spans="1:13" ht="15.75" customHeight="1" x14ac:dyDescent="0.2">
      <c r="A104" s="28">
        <v>2</v>
      </c>
      <c r="B104" s="21" t="s">
        <v>45</v>
      </c>
      <c r="C104" s="15" t="s">
        <v>12</v>
      </c>
      <c r="D104" s="15">
        <v>8</v>
      </c>
      <c r="E104" s="16">
        <v>52</v>
      </c>
      <c r="F104" s="16">
        <f t="shared" ref="F104:F111" si="28">D104*E104</f>
        <v>416</v>
      </c>
      <c r="G104" s="29">
        <f t="shared" si="27"/>
        <v>511.68</v>
      </c>
    </row>
    <row r="105" spans="1:13" ht="15.75" customHeight="1" x14ac:dyDescent="0.2">
      <c r="A105" s="13">
        <v>3</v>
      </c>
      <c r="B105" s="21" t="s">
        <v>44</v>
      </c>
      <c r="C105" s="15" t="s">
        <v>12</v>
      </c>
      <c r="D105" s="15">
        <v>2</v>
      </c>
      <c r="E105" s="16">
        <v>98</v>
      </c>
      <c r="F105" s="16">
        <f t="shared" si="28"/>
        <v>196</v>
      </c>
      <c r="G105" s="29">
        <f t="shared" si="27"/>
        <v>241.07999999999998</v>
      </c>
      <c r="M105" s="9"/>
    </row>
    <row r="106" spans="1:13" ht="15.75" customHeight="1" x14ac:dyDescent="0.2">
      <c r="A106" s="28">
        <v>4</v>
      </c>
      <c r="B106" s="21" t="s">
        <v>55</v>
      </c>
      <c r="C106" s="15" t="s">
        <v>12</v>
      </c>
      <c r="D106" s="15">
        <v>1</v>
      </c>
      <c r="E106" s="16">
        <v>1160</v>
      </c>
      <c r="F106" s="16">
        <f t="shared" si="28"/>
        <v>1160</v>
      </c>
      <c r="G106" s="29">
        <f t="shared" si="27"/>
        <v>1426.8</v>
      </c>
    </row>
    <row r="107" spans="1:13" ht="15.75" customHeight="1" x14ac:dyDescent="0.2">
      <c r="A107" s="13">
        <v>5</v>
      </c>
      <c r="B107" s="21" t="s">
        <v>56</v>
      </c>
      <c r="C107" s="15" t="s">
        <v>12</v>
      </c>
      <c r="D107" s="15">
        <v>1</v>
      </c>
      <c r="E107" s="16">
        <v>58.98</v>
      </c>
      <c r="F107" s="16">
        <f t="shared" si="28"/>
        <v>58.98</v>
      </c>
      <c r="G107" s="29">
        <f t="shared" si="27"/>
        <v>72.545400000000001</v>
      </c>
    </row>
    <row r="108" spans="1:13" ht="15.75" customHeight="1" x14ac:dyDescent="0.2">
      <c r="A108" s="28">
        <v>6</v>
      </c>
      <c r="B108" s="21" t="s">
        <v>60</v>
      </c>
      <c r="C108" s="15" t="s">
        <v>12</v>
      </c>
      <c r="D108" s="15">
        <v>9</v>
      </c>
      <c r="E108" s="16">
        <v>14.2</v>
      </c>
      <c r="F108" s="16">
        <f t="shared" si="28"/>
        <v>127.8</v>
      </c>
      <c r="G108" s="29">
        <f t="shared" si="27"/>
        <v>157.19399999999999</v>
      </c>
    </row>
    <row r="109" spans="1:13" ht="15.75" customHeight="1" x14ac:dyDescent="0.2">
      <c r="A109" s="13">
        <v>7</v>
      </c>
      <c r="B109" s="21" t="s">
        <v>59</v>
      </c>
      <c r="C109" s="15" t="s">
        <v>12</v>
      </c>
      <c r="D109" s="15">
        <v>1</v>
      </c>
      <c r="E109" s="16">
        <v>23.6</v>
      </c>
      <c r="F109" s="29">
        <f t="shared" si="28"/>
        <v>23.6</v>
      </c>
      <c r="G109" s="29">
        <f t="shared" si="27"/>
        <v>29.028000000000002</v>
      </c>
    </row>
    <row r="110" spans="1:13" ht="15.75" customHeight="1" x14ac:dyDescent="0.2">
      <c r="A110" s="28">
        <v>8</v>
      </c>
      <c r="B110" s="21" t="s">
        <v>58</v>
      </c>
      <c r="C110" s="15" t="s">
        <v>12</v>
      </c>
      <c r="D110" s="15">
        <v>1</v>
      </c>
      <c r="E110" s="16">
        <v>1020</v>
      </c>
      <c r="F110" s="29">
        <f t="shared" si="28"/>
        <v>1020</v>
      </c>
      <c r="G110" s="29">
        <f t="shared" si="27"/>
        <v>1254.5999999999999</v>
      </c>
    </row>
    <row r="111" spans="1:13" ht="15.75" customHeight="1" x14ac:dyDescent="0.2">
      <c r="A111" s="28">
        <v>9</v>
      </c>
      <c r="B111" s="21" t="s">
        <v>85</v>
      </c>
      <c r="C111" s="15" t="s">
        <v>12</v>
      </c>
      <c r="D111" s="15">
        <v>1</v>
      </c>
      <c r="E111" s="16">
        <v>9613.86</v>
      </c>
      <c r="F111" s="29">
        <f t="shared" si="28"/>
        <v>9613.86</v>
      </c>
      <c r="G111" s="29">
        <f t="shared" si="27"/>
        <v>11825.0478</v>
      </c>
    </row>
    <row r="112" spans="1:13" ht="15.75" customHeight="1" x14ac:dyDescent="0.2">
      <c r="A112" s="52" t="s">
        <v>90</v>
      </c>
      <c r="B112" s="53"/>
      <c r="C112" s="53"/>
      <c r="D112" s="53"/>
      <c r="E112" s="53"/>
      <c r="F112" s="53"/>
      <c r="G112" s="54"/>
    </row>
    <row r="113" spans="1:7" ht="15.75" customHeight="1" x14ac:dyDescent="0.2">
      <c r="A113" s="22" t="s">
        <v>1</v>
      </c>
      <c r="B113" s="22" t="s">
        <v>2</v>
      </c>
      <c r="C113" s="22" t="s">
        <v>3</v>
      </c>
      <c r="D113" s="22" t="s">
        <v>4</v>
      </c>
      <c r="E113" s="22" t="s">
        <v>7</v>
      </c>
      <c r="F113" s="22" t="s">
        <v>5</v>
      </c>
      <c r="G113" s="23" t="s">
        <v>86</v>
      </c>
    </row>
    <row r="114" spans="1:7" ht="15.75" customHeight="1" x14ac:dyDescent="0.2">
      <c r="A114" s="13">
        <v>1</v>
      </c>
      <c r="B114" s="18" t="s">
        <v>61</v>
      </c>
      <c r="C114" s="15" t="s">
        <v>12</v>
      </c>
      <c r="D114" s="15">
        <v>1</v>
      </c>
      <c r="E114" s="16">
        <v>29423.05</v>
      </c>
      <c r="F114" s="16">
        <f>D114*E114</f>
        <v>29423.05</v>
      </c>
      <c r="G114" s="29">
        <f t="shared" ref="G114:G122" si="29">F114*1.23</f>
        <v>36190.351499999997</v>
      </c>
    </row>
    <row r="115" spans="1:7" ht="15.75" customHeight="1" x14ac:dyDescent="0.2">
      <c r="A115" s="28">
        <v>2</v>
      </c>
      <c r="B115" s="21" t="s">
        <v>45</v>
      </c>
      <c r="C115" s="15" t="s">
        <v>12</v>
      </c>
      <c r="D115" s="15">
        <v>8</v>
      </c>
      <c r="E115" s="16">
        <v>52</v>
      </c>
      <c r="F115" s="16">
        <f t="shared" ref="F115:F122" si="30">D115*E115</f>
        <v>416</v>
      </c>
      <c r="G115" s="29">
        <f t="shared" si="29"/>
        <v>511.68</v>
      </c>
    </row>
    <row r="116" spans="1:7" ht="15.75" customHeight="1" x14ac:dyDescent="0.2">
      <c r="A116" s="13">
        <v>3</v>
      </c>
      <c r="B116" s="21" t="s">
        <v>44</v>
      </c>
      <c r="C116" s="15" t="s">
        <v>12</v>
      </c>
      <c r="D116" s="15">
        <v>2</v>
      </c>
      <c r="E116" s="16">
        <v>98</v>
      </c>
      <c r="F116" s="16">
        <f t="shared" si="30"/>
        <v>196</v>
      </c>
      <c r="G116" s="29">
        <f t="shared" si="29"/>
        <v>241.07999999999998</v>
      </c>
    </row>
    <row r="117" spans="1:7" ht="15.75" customHeight="1" x14ac:dyDescent="0.2">
      <c r="A117" s="28">
        <v>4</v>
      </c>
      <c r="B117" s="21" t="s">
        <v>55</v>
      </c>
      <c r="C117" s="15" t="s">
        <v>12</v>
      </c>
      <c r="D117" s="15">
        <v>1</v>
      </c>
      <c r="E117" s="16">
        <v>1160</v>
      </c>
      <c r="F117" s="16">
        <f t="shared" si="30"/>
        <v>1160</v>
      </c>
      <c r="G117" s="29">
        <f t="shared" si="29"/>
        <v>1426.8</v>
      </c>
    </row>
    <row r="118" spans="1:7" ht="15.75" customHeight="1" x14ac:dyDescent="0.2">
      <c r="A118" s="13">
        <v>5</v>
      </c>
      <c r="B118" s="21" t="s">
        <v>56</v>
      </c>
      <c r="C118" s="15" t="s">
        <v>12</v>
      </c>
      <c r="D118" s="15">
        <v>1</v>
      </c>
      <c r="E118" s="16">
        <v>58.98</v>
      </c>
      <c r="F118" s="16">
        <f t="shared" si="30"/>
        <v>58.98</v>
      </c>
      <c r="G118" s="29">
        <f t="shared" si="29"/>
        <v>72.545400000000001</v>
      </c>
    </row>
    <row r="119" spans="1:7" ht="15.75" customHeight="1" x14ac:dyDescent="0.2">
      <c r="A119" s="28">
        <v>6</v>
      </c>
      <c r="B119" s="21" t="s">
        <v>60</v>
      </c>
      <c r="C119" s="15" t="s">
        <v>12</v>
      </c>
      <c r="D119" s="15">
        <v>9</v>
      </c>
      <c r="E119" s="16">
        <v>14.2</v>
      </c>
      <c r="F119" s="16">
        <f t="shared" si="30"/>
        <v>127.8</v>
      </c>
      <c r="G119" s="29">
        <f t="shared" si="29"/>
        <v>157.19399999999999</v>
      </c>
    </row>
    <row r="120" spans="1:7" ht="15.75" customHeight="1" x14ac:dyDescent="0.2">
      <c r="A120" s="13">
        <v>7</v>
      </c>
      <c r="B120" s="21" t="s">
        <v>59</v>
      </c>
      <c r="C120" s="15" t="s">
        <v>12</v>
      </c>
      <c r="D120" s="15">
        <v>1</v>
      </c>
      <c r="E120" s="16">
        <v>23.6</v>
      </c>
      <c r="F120" s="29">
        <f t="shared" si="30"/>
        <v>23.6</v>
      </c>
      <c r="G120" s="29">
        <f t="shared" si="29"/>
        <v>29.028000000000002</v>
      </c>
    </row>
    <row r="121" spans="1:7" ht="15.75" customHeight="1" x14ac:dyDescent="0.2">
      <c r="A121" s="28">
        <v>8</v>
      </c>
      <c r="B121" s="21" t="s">
        <v>58</v>
      </c>
      <c r="C121" s="15" t="s">
        <v>12</v>
      </c>
      <c r="D121" s="15">
        <v>1</v>
      </c>
      <c r="E121" s="16">
        <v>1020</v>
      </c>
      <c r="F121" s="29">
        <f t="shared" si="30"/>
        <v>1020</v>
      </c>
      <c r="G121" s="29">
        <f t="shared" si="29"/>
        <v>1254.5999999999999</v>
      </c>
    </row>
    <row r="122" spans="1:7" ht="15.75" customHeight="1" x14ac:dyDescent="0.2">
      <c r="A122" s="13">
        <v>9</v>
      </c>
      <c r="B122" s="21" t="s">
        <v>85</v>
      </c>
      <c r="C122" s="15" t="s">
        <v>12</v>
      </c>
      <c r="D122" s="15">
        <v>1</v>
      </c>
      <c r="E122" s="16">
        <v>9613.86</v>
      </c>
      <c r="F122" s="29">
        <f t="shared" si="30"/>
        <v>9613.86</v>
      </c>
      <c r="G122" s="29">
        <f t="shared" si="29"/>
        <v>11825.0478</v>
      </c>
    </row>
    <row r="123" spans="1:7" ht="15.75" customHeight="1" x14ac:dyDescent="0.2">
      <c r="A123" s="52" t="s">
        <v>34</v>
      </c>
      <c r="B123" s="53"/>
      <c r="C123" s="53"/>
      <c r="D123" s="53"/>
      <c r="E123" s="53"/>
      <c r="F123" s="53"/>
      <c r="G123" s="54"/>
    </row>
    <row r="124" spans="1:7" ht="15.75" customHeight="1" x14ac:dyDescent="0.2">
      <c r="A124" s="22" t="s">
        <v>1</v>
      </c>
      <c r="B124" s="22" t="s">
        <v>2</v>
      </c>
      <c r="C124" s="22" t="s">
        <v>3</v>
      </c>
      <c r="D124" s="22" t="s">
        <v>4</v>
      </c>
      <c r="E124" s="22" t="s">
        <v>7</v>
      </c>
      <c r="F124" s="22" t="s">
        <v>5</v>
      </c>
      <c r="G124" s="23" t="s">
        <v>86</v>
      </c>
    </row>
    <row r="125" spans="1:7" ht="15.75" customHeight="1" x14ac:dyDescent="0.2">
      <c r="A125" s="13">
        <v>1</v>
      </c>
      <c r="B125" s="18" t="s">
        <v>77</v>
      </c>
      <c r="C125" s="15" t="s">
        <v>35</v>
      </c>
      <c r="D125" s="15">
        <v>144</v>
      </c>
      <c r="E125" s="16">
        <v>16.239999999999998</v>
      </c>
      <c r="F125" s="16">
        <f>D125*E125</f>
        <v>2338.56</v>
      </c>
      <c r="G125" s="29">
        <f t="shared" ref="G125:G130" si="31">F125*1.23</f>
        <v>2876.4287999999997</v>
      </c>
    </row>
    <row r="126" spans="1:7" ht="15.75" customHeight="1" x14ac:dyDescent="0.2">
      <c r="A126" s="28">
        <v>2</v>
      </c>
      <c r="B126" s="21" t="s">
        <v>78</v>
      </c>
      <c r="C126" s="15" t="s">
        <v>35</v>
      </c>
      <c r="D126" s="30">
        <v>160</v>
      </c>
      <c r="E126" s="29">
        <v>29.76</v>
      </c>
      <c r="F126" s="16">
        <f t="shared" ref="F126:F130" si="32">D126*E126</f>
        <v>4761.6000000000004</v>
      </c>
      <c r="G126" s="29">
        <f t="shared" si="31"/>
        <v>5856.768</v>
      </c>
    </row>
    <row r="127" spans="1:7" ht="15.75" customHeight="1" x14ac:dyDescent="0.2">
      <c r="A127" s="13">
        <v>3</v>
      </c>
      <c r="B127" s="21" t="s">
        <v>79</v>
      </c>
      <c r="C127" s="15" t="s">
        <v>35</v>
      </c>
      <c r="D127" s="30">
        <f>168*2</f>
        <v>336</v>
      </c>
      <c r="E127" s="29">
        <v>42.4</v>
      </c>
      <c r="F127" s="16">
        <f t="shared" si="32"/>
        <v>14246.4</v>
      </c>
      <c r="G127" s="29">
        <f t="shared" si="31"/>
        <v>17523.072</v>
      </c>
    </row>
    <row r="128" spans="1:7" ht="15.75" customHeight="1" x14ac:dyDescent="0.2">
      <c r="A128" s="28">
        <v>4</v>
      </c>
      <c r="B128" s="21" t="s">
        <v>80</v>
      </c>
      <c r="C128" s="15" t="s">
        <v>35</v>
      </c>
      <c r="D128" s="30">
        <f>266*2</f>
        <v>532</v>
      </c>
      <c r="E128" s="29">
        <v>4.3</v>
      </c>
      <c r="F128" s="16">
        <f t="shared" si="32"/>
        <v>2287.6</v>
      </c>
      <c r="G128" s="29">
        <f t="shared" si="31"/>
        <v>2813.748</v>
      </c>
    </row>
    <row r="129" spans="1:13" ht="15.75" customHeight="1" x14ac:dyDescent="0.2">
      <c r="A129" s="13">
        <v>5</v>
      </c>
      <c r="B129" s="21" t="s">
        <v>81</v>
      </c>
      <c r="C129" s="15" t="s">
        <v>35</v>
      </c>
      <c r="D129" s="28">
        <v>32</v>
      </c>
      <c r="E129" s="29">
        <v>17.86</v>
      </c>
      <c r="F129" s="16">
        <f t="shared" si="32"/>
        <v>571.52</v>
      </c>
      <c r="G129" s="29">
        <f t="shared" si="31"/>
        <v>702.96960000000001</v>
      </c>
    </row>
    <row r="130" spans="1:13" ht="15.75" customHeight="1" x14ac:dyDescent="0.2">
      <c r="A130" s="28">
        <v>6</v>
      </c>
      <c r="B130" s="21" t="s">
        <v>82</v>
      </c>
      <c r="C130" s="15" t="s">
        <v>35</v>
      </c>
      <c r="D130" s="30">
        <v>26</v>
      </c>
      <c r="E130" s="29">
        <v>78.900000000000006</v>
      </c>
      <c r="F130" s="16">
        <f t="shared" si="32"/>
        <v>2051.4</v>
      </c>
      <c r="G130" s="29">
        <f t="shared" si="31"/>
        <v>2523.2220000000002</v>
      </c>
      <c r="M130" s="9"/>
    </row>
    <row r="131" spans="1:13" ht="15.75" customHeight="1" x14ac:dyDescent="0.2">
      <c r="A131" s="52" t="s">
        <v>91</v>
      </c>
      <c r="B131" s="53"/>
      <c r="C131" s="53"/>
      <c r="D131" s="53"/>
      <c r="E131" s="53"/>
      <c r="F131" s="53"/>
      <c r="G131" s="54"/>
      <c r="M131" s="9"/>
    </row>
    <row r="132" spans="1:13" ht="15.75" customHeight="1" x14ac:dyDescent="0.2">
      <c r="A132" s="22" t="s">
        <v>1</v>
      </c>
      <c r="B132" s="22" t="s">
        <v>2</v>
      </c>
      <c r="C132" s="22" t="s">
        <v>3</v>
      </c>
      <c r="D132" s="22" t="s">
        <v>4</v>
      </c>
      <c r="E132" s="22" t="s">
        <v>7</v>
      </c>
      <c r="F132" s="22" t="s">
        <v>5</v>
      </c>
      <c r="G132" s="23" t="s">
        <v>86</v>
      </c>
    </row>
    <row r="133" spans="1:13" ht="15.75" customHeight="1" x14ac:dyDescent="0.2">
      <c r="A133" s="31">
        <v>1</v>
      </c>
      <c r="B133" s="18" t="s">
        <v>62</v>
      </c>
      <c r="C133" s="15" t="s">
        <v>37</v>
      </c>
      <c r="D133" s="15">
        <v>88</v>
      </c>
      <c r="E133" s="16">
        <v>35</v>
      </c>
      <c r="F133" s="16">
        <f>D133*E133</f>
        <v>3080</v>
      </c>
      <c r="G133" s="29">
        <f t="shared" ref="G133:G147" si="33">F133*1.23</f>
        <v>3788.4</v>
      </c>
    </row>
    <row r="134" spans="1:13" ht="15.75" customHeight="1" x14ac:dyDescent="0.2">
      <c r="A134" s="32">
        <v>2</v>
      </c>
      <c r="B134" s="21" t="s">
        <v>63</v>
      </c>
      <c r="C134" s="15" t="s">
        <v>37</v>
      </c>
      <c r="D134" s="28">
        <v>104</v>
      </c>
      <c r="E134" s="29">
        <v>35</v>
      </c>
      <c r="F134" s="16">
        <f t="shared" ref="F134:F147" si="34">D134*E134</f>
        <v>3640</v>
      </c>
      <c r="G134" s="29">
        <f t="shared" si="33"/>
        <v>4477.2</v>
      </c>
      <c r="I134" s="2"/>
    </row>
    <row r="135" spans="1:13" ht="15.75" customHeight="1" x14ac:dyDescent="0.2">
      <c r="A135" s="31">
        <v>3</v>
      </c>
      <c r="B135" s="21" t="s">
        <v>64</v>
      </c>
      <c r="C135" s="15" t="s">
        <v>37</v>
      </c>
      <c r="D135" s="28">
        <v>104</v>
      </c>
      <c r="E135" s="29">
        <v>35</v>
      </c>
      <c r="F135" s="16">
        <f t="shared" si="34"/>
        <v>3640</v>
      </c>
      <c r="G135" s="29">
        <f t="shared" si="33"/>
        <v>4477.2</v>
      </c>
    </row>
    <row r="136" spans="1:13" ht="15.75" customHeight="1" x14ac:dyDescent="0.2">
      <c r="A136" s="32">
        <v>4</v>
      </c>
      <c r="B136" s="21" t="s">
        <v>65</v>
      </c>
      <c r="C136" s="15" t="s">
        <v>37</v>
      </c>
      <c r="D136" s="28">
        <v>808</v>
      </c>
      <c r="E136" s="29">
        <v>18</v>
      </c>
      <c r="F136" s="16">
        <f t="shared" si="34"/>
        <v>14544</v>
      </c>
      <c r="G136" s="29">
        <f t="shared" si="33"/>
        <v>17889.12</v>
      </c>
    </row>
    <row r="137" spans="1:13" ht="15.75" customHeight="1" x14ac:dyDescent="0.2">
      <c r="A137" s="31">
        <v>5</v>
      </c>
      <c r="B137" s="21" t="s">
        <v>66</v>
      </c>
      <c r="C137" s="15" t="s">
        <v>37</v>
      </c>
      <c r="D137" s="28">
        <v>808</v>
      </c>
      <c r="E137" s="29">
        <v>18</v>
      </c>
      <c r="F137" s="16">
        <f t="shared" si="34"/>
        <v>14544</v>
      </c>
      <c r="G137" s="29">
        <f t="shared" si="33"/>
        <v>17889.12</v>
      </c>
    </row>
    <row r="138" spans="1:13" ht="15.75" customHeight="1" x14ac:dyDescent="0.2">
      <c r="A138" s="32">
        <v>6</v>
      </c>
      <c r="B138" s="21" t="s">
        <v>67</v>
      </c>
      <c r="C138" s="15" t="s">
        <v>37</v>
      </c>
      <c r="D138" s="28">
        <v>816</v>
      </c>
      <c r="E138" s="29">
        <v>18</v>
      </c>
      <c r="F138" s="16">
        <f t="shared" si="34"/>
        <v>14688</v>
      </c>
      <c r="G138" s="29">
        <f t="shared" si="33"/>
        <v>18066.239999999998</v>
      </c>
    </row>
    <row r="139" spans="1:13" ht="15.75" customHeight="1" x14ac:dyDescent="0.2">
      <c r="A139" s="31">
        <v>7</v>
      </c>
      <c r="B139" s="21" t="s">
        <v>68</v>
      </c>
      <c r="C139" s="15" t="s">
        <v>37</v>
      </c>
      <c r="D139" s="28">
        <v>816</v>
      </c>
      <c r="E139" s="29">
        <v>18</v>
      </c>
      <c r="F139" s="16">
        <f t="shared" si="34"/>
        <v>14688</v>
      </c>
      <c r="G139" s="29">
        <f t="shared" si="33"/>
        <v>18066.239999999998</v>
      </c>
    </row>
    <row r="140" spans="1:13" ht="15.75" customHeight="1" x14ac:dyDescent="0.2">
      <c r="A140" s="32">
        <v>8</v>
      </c>
      <c r="B140" s="21" t="s">
        <v>69</v>
      </c>
      <c r="C140" s="15" t="s">
        <v>37</v>
      </c>
      <c r="D140" s="28">
        <v>816</v>
      </c>
      <c r="E140" s="29">
        <v>18</v>
      </c>
      <c r="F140" s="16">
        <f t="shared" si="34"/>
        <v>14688</v>
      </c>
      <c r="G140" s="29">
        <f t="shared" si="33"/>
        <v>18066.239999999998</v>
      </c>
    </row>
    <row r="141" spans="1:13" ht="15.75" customHeight="1" x14ac:dyDescent="0.2">
      <c r="A141" s="31">
        <v>9</v>
      </c>
      <c r="B141" s="21" t="s">
        <v>70</v>
      </c>
      <c r="C141" s="15" t="s">
        <v>37</v>
      </c>
      <c r="D141" s="28">
        <v>816</v>
      </c>
      <c r="E141" s="29">
        <v>18</v>
      </c>
      <c r="F141" s="16">
        <f t="shared" si="34"/>
        <v>14688</v>
      </c>
      <c r="G141" s="29">
        <f t="shared" si="33"/>
        <v>18066.239999999998</v>
      </c>
    </row>
    <row r="142" spans="1:13" ht="15.75" customHeight="1" x14ac:dyDescent="0.2">
      <c r="A142" s="32">
        <v>10</v>
      </c>
      <c r="B142" s="21" t="s">
        <v>71</v>
      </c>
      <c r="C142" s="15" t="s">
        <v>37</v>
      </c>
      <c r="D142" s="28">
        <v>816</v>
      </c>
      <c r="E142" s="29">
        <v>18</v>
      </c>
      <c r="F142" s="16">
        <f t="shared" si="34"/>
        <v>14688</v>
      </c>
      <c r="G142" s="29">
        <f t="shared" si="33"/>
        <v>18066.239999999998</v>
      </c>
    </row>
    <row r="143" spans="1:13" ht="15.75" customHeight="1" x14ac:dyDescent="0.2">
      <c r="A143" s="31">
        <v>11</v>
      </c>
      <c r="B143" s="21" t="s">
        <v>72</v>
      </c>
      <c r="C143" s="15" t="s">
        <v>37</v>
      </c>
      <c r="D143" s="28">
        <v>816</v>
      </c>
      <c r="E143" s="29">
        <v>18</v>
      </c>
      <c r="F143" s="16">
        <f t="shared" si="34"/>
        <v>14688</v>
      </c>
      <c r="G143" s="29">
        <f t="shared" si="33"/>
        <v>18066.239999999998</v>
      </c>
    </row>
    <row r="144" spans="1:13" ht="15.75" customHeight="1" x14ac:dyDescent="0.2">
      <c r="A144" s="32">
        <v>12</v>
      </c>
      <c r="B144" s="21" t="s">
        <v>73</v>
      </c>
      <c r="C144" s="15" t="s">
        <v>37</v>
      </c>
      <c r="D144" s="28">
        <v>816</v>
      </c>
      <c r="E144" s="29">
        <v>18</v>
      </c>
      <c r="F144" s="16">
        <f t="shared" si="34"/>
        <v>14688</v>
      </c>
      <c r="G144" s="29">
        <f t="shared" si="33"/>
        <v>18066.239999999998</v>
      </c>
    </row>
    <row r="145" spans="1:12" ht="15.75" customHeight="1" x14ac:dyDescent="0.2">
      <c r="A145" s="31">
        <v>13</v>
      </c>
      <c r="B145" s="21" t="s">
        <v>74</v>
      </c>
      <c r="C145" s="15" t="s">
        <v>37</v>
      </c>
      <c r="D145" s="28">
        <v>816</v>
      </c>
      <c r="E145" s="29">
        <v>18</v>
      </c>
      <c r="F145" s="16">
        <f t="shared" si="34"/>
        <v>14688</v>
      </c>
      <c r="G145" s="29">
        <f t="shared" si="33"/>
        <v>18066.239999999998</v>
      </c>
    </row>
    <row r="146" spans="1:12" ht="15.75" customHeight="1" x14ac:dyDescent="0.2">
      <c r="A146" s="32">
        <v>14</v>
      </c>
      <c r="B146" s="21" t="s">
        <v>75</v>
      </c>
      <c r="C146" s="15" t="s">
        <v>37</v>
      </c>
      <c r="D146" s="28">
        <v>816</v>
      </c>
      <c r="E146" s="29">
        <v>18</v>
      </c>
      <c r="F146" s="16">
        <f t="shared" si="34"/>
        <v>14688</v>
      </c>
      <c r="G146" s="29">
        <f t="shared" si="33"/>
        <v>18066.239999999998</v>
      </c>
    </row>
    <row r="147" spans="1:12" ht="15.75" customHeight="1" x14ac:dyDescent="0.2">
      <c r="A147" s="31">
        <v>15</v>
      </c>
      <c r="B147" s="21" t="s">
        <v>76</v>
      </c>
      <c r="C147" s="15" t="s">
        <v>37</v>
      </c>
      <c r="D147" s="28">
        <v>816</v>
      </c>
      <c r="E147" s="29">
        <v>18</v>
      </c>
      <c r="F147" s="16">
        <f t="shared" si="34"/>
        <v>14688</v>
      </c>
      <c r="G147" s="29">
        <f t="shared" si="33"/>
        <v>18066.239999999998</v>
      </c>
    </row>
    <row r="148" spans="1:12" ht="15.75" customHeight="1" x14ac:dyDescent="0.2">
      <c r="A148" s="5"/>
    </row>
    <row r="149" spans="1:12" ht="15.75" customHeight="1" x14ac:dyDescent="0.2">
      <c r="A149" s="50" t="s">
        <v>101</v>
      </c>
      <c r="B149" s="50"/>
      <c r="C149" s="50"/>
      <c r="D149" s="50"/>
      <c r="E149" s="50"/>
      <c r="F149" s="50"/>
    </row>
    <row r="150" spans="1:12" ht="15.75" customHeight="1" x14ac:dyDescent="0.2">
      <c r="A150" s="22" t="s">
        <v>1</v>
      </c>
      <c r="B150" s="23" t="s">
        <v>92</v>
      </c>
      <c r="C150" s="23" t="s">
        <v>93</v>
      </c>
      <c r="D150" s="22" t="s">
        <v>7</v>
      </c>
      <c r="E150" s="22" t="s">
        <v>5</v>
      </c>
      <c r="F150" s="23" t="s">
        <v>86</v>
      </c>
    </row>
    <row r="151" spans="1:12" ht="15.75" customHeight="1" x14ac:dyDescent="0.2">
      <c r="A151" s="28">
        <v>1</v>
      </c>
      <c r="B151" s="21" t="s">
        <v>94</v>
      </c>
      <c r="C151" s="28">
        <v>8</v>
      </c>
      <c r="D151" s="33">
        <f>SUM(F3:F20)</f>
        <v>28506.09</v>
      </c>
      <c r="E151" s="29">
        <f>C151*D151</f>
        <v>228048.72</v>
      </c>
      <c r="F151" s="29">
        <f t="shared" ref="F151:F157" si="35">E151*1.23</f>
        <v>280499.92560000002</v>
      </c>
    </row>
    <row r="152" spans="1:12" ht="15.75" customHeight="1" x14ac:dyDescent="0.2">
      <c r="A152" s="28">
        <v>2</v>
      </c>
      <c r="B152" s="21" t="s">
        <v>95</v>
      </c>
      <c r="C152" s="28">
        <v>2</v>
      </c>
      <c r="D152" s="33">
        <f>SUM(F22:F40)</f>
        <v>24983.590000000004</v>
      </c>
      <c r="E152" s="29">
        <f t="shared" ref="E152:E157" si="36">C152*D152</f>
        <v>49967.180000000008</v>
      </c>
      <c r="F152" s="29">
        <f t="shared" si="35"/>
        <v>61459.631400000006</v>
      </c>
    </row>
    <row r="153" spans="1:12" ht="15.75" customHeight="1" x14ac:dyDescent="0.2">
      <c r="A153" s="28">
        <v>3</v>
      </c>
      <c r="B153" s="21" t="s">
        <v>96</v>
      </c>
      <c r="C153" s="28">
        <v>6</v>
      </c>
      <c r="D153" s="33">
        <f>SUM(F23:F41)</f>
        <v>27180.950000000004</v>
      </c>
      <c r="E153" s="29">
        <f t="shared" si="36"/>
        <v>163085.70000000001</v>
      </c>
      <c r="F153" s="29">
        <f t="shared" si="35"/>
        <v>200595.41100000002</v>
      </c>
    </row>
    <row r="154" spans="1:12" ht="15.75" customHeight="1" x14ac:dyDescent="0.2">
      <c r="A154" s="28">
        <v>4</v>
      </c>
      <c r="B154" s="21" t="s">
        <v>97</v>
      </c>
      <c r="C154" s="28">
        <v>4</v>
      </c>
      <c r="D154" s="33">
        <f>SUM(F69:F86)</f>
        <v>18737.099999999999</v>
      </c>
      <c r="E154" s="29">
        <f t="shared" si="36"/>
        <v>74948.399999999994</v>
      </c>
      <c r="F154" s="29">
        <f t="shared" si="35"/>
        <v>92186.531999999992</v>
      </c>
    </row>
    <row r="155" spans="1:12" ht="15.75" customHeight="1" x14ac:dyDescent="0.2">
      <c r="A155" s="28">
        <v>5</v>
      </c>
      <c r="B155" s="34" t="s">
        <v>88</v>
      </c>
      <c r="C155" s="28">
        <v>1</v>
      </c>
      <c r="D155" s="33">
        <f>SUM(F89:F100)</f>
        <v>7536.0669999999991</v>
      </c>
      <c r="E155" s="29">
        <f t="shared" si="36"/>
        <v>7536.0669999999991</v>
      </c>
      <c r="F155" s="29">
        <f t="shared" si="35"/>
        <v>9269.3624099999979</v>
      </c>
    </row>
    <row r="156" spans="1:12" ht="15.75" customHeight="1" x14ac:dyDescent="0.2">
      <c r="A156" s="28">
        <v>6</v>
      </c>
      <c r="B156" s="18" t="s">
        <v>98</v>
      </c>
      <c r="C156" s="28">
        <v>1</v>
      </c>
      <c r="D156" s="33">
        <f>SUM(F103:F111)</f>
        <v>259152.77000000002</v>
      </c>
      <c r="E156" s="29">
        <f t="shared" si="36"/>
        <v>259152.77000000002</v>
      </c>
      <c r="F156" s="29">
        <f t="shared" si="35"/>
        <v>318757.90710000001</v>
      </c>
    </row>
    <row r="157" spans="1:12" ht="15.75" customHeight="1" x14ac:dyDescent="0.2">
      <c r="A157" s="28">
        <v>7</v>
      </c>
      <c r="B157" s="35" t="s">
        <v>90</v>
      </c>
      <c r="C157" s="28">
        <v>1</v>
      </c>
      <c r="D157" s="33">
        <f>SUM(F114:F122)</f>
        <v>42039.289999999994</v>
      </c>
      <c r="E157" s="29">
        <f t="shared" si="36"/>
        <v>42039.289999999994</v>
      </c>
      <c r="F157" s="29">
        <f t="shared" si="35"/>
        <v>51708.326699999991</v>
      </c>
      <c r="L157" s="3"/>
    </row>
    <row r="158" spans="1:12" ht="15.75" customHeight="1" x14ac:dyDescent="0.2">
      <c r="A158" s="28">
        <v>8</v>
      </c>
      <c r="B158" s="35" t="s">
        <v>34</v>
      </c>
      <c r="C158" s="28">
        <v>1</v>
      </c>
      <c r="D158" s="33">
        <f>SUM(F125:F130)</f>
        <v>26257.079999999998</v>
      </c>
      <c r="E158" s="29">
        <f>C158*D158</f>
        <v>26257.079999999998</v>
      </c>
      <c r="F158" s="29">
        <f>E158*1.23</f>
        <v>32296.208399999996</v>
      </c>
      <c r="L158" s="3"/>
    </row>
    <row r="159" spans="1:12" ht="15.75" customHeight="1" x14ac:dyDescent="0.2">
      <c r="A159" s="28">
        <v>9</v>
      </c>
      <c r="B159" s="35" t="s">
        <v>91</v>
      </c>
      <c r="C159" s="28">
        <v>1</v>
      </c>
      <c r="D159" s="33">
        <f>SUM(F133:F147)</f>
        <v>186328</v>
      </c>
      <c r="E159" s="29">
        <f>C159*D159</f>
        <v>186328</v>
      </c>
      <c r="F159" s="29">
        <f>E159*1.23</f>
        <v>229183.44</v>
      </c>
      <c r="L159" s="3"/>
    </row>
    <row r="160" spans="1:12" ht="15.75" customHeight="1" x14ac:dyDescent="0.2">
      <c r="A160" s="46" t="s">
        <v>47</v>
      </c>
      <c r="B160" s="47"/>
      <c r="C160" s="47"/>
      <c r="D160" s="47"/>
      <c r="E160" s="29">
        <f>SUM(E151:E159)</f>
        <v>1037363.2070000001</v>
      </c>
      <c r="F160" s="29">
        <f>SUM(F151:F159)</f>
        <v>1275956.7446099999</v>
      </c>
      <c r="L160" s="3"/>
    </row>
    <row r="161" spans="1:12" ht="15.75" customHeight="1" x14ac:dyDescent="0.2">
      <c r="L161" s="3"/>
    </row>
    <row r="162" spans="1:12" ht="15.75" customHeight="1" x14ac:dyDescent="0.2">
      <c r="A162" s="50" t="s">
        <v>102</v>
      </c>
      <c r="B162" s="50"/>
      <c r="C162" s="50"/>
      <c r="D162" s="50"/>
      <c r="E162" s="50"/>
      <c r="F162" s="50"/>
      <c r="L162" s="3"/>
    </row>
    <row r="163" spans="1:12" ht="15.75" customHeight="1" x14ac:dyDescent="0.2">
      <c r="A163" s="22" t="s">
        <v>1</v>
      </c>
      <c r="B163" s="37" t="s">
        <v>92</v>
      </c>
      <c r="C163" s="38"/>
      <c r="D163" s="22" t="s">
        <v>7</v>
      </c>
      <c r="E163" s="22" t="s">
        <v>5</v>
      </c>
      <c r="F163" s="23" t="s">
        <v>86</v>
      </c>
    </row>
    <row r="164" spans="1:12" ht="15.75" customHeight="1" x14ac:dyDescent="0.2">
      <c r="A164" s="28">
        <v>1</v>
      </c>
      <c r="B164" s="48" t="s">
        <v>100</v>
      </c>
      <c r="C164" s="49"/>
      <c r="D164" s="36">
        <v>0.1</v>
      </c>
      <c r="E164" s="29">
        <f>SUM(E151:E157)*D164</f>
        <v>82477.812700000009</v>
      </c>
      <c r="F164" s="29">
        <f>SUM(F151:F157)*D164</f>
        <v>101447.709621</v>
      </c>
    </row>
    <row r="165" spans="1:12" ht="15.75" customHeight="1" x14ac:dyDescent="0.2">
      <c r="A165" s="28">
        <v>2</v>
      </c>
      <c r="B165" s="48" t="s">
        <v>103</v>
      </c>
      <c r="C165" s="49"/>
      <c r="D165" s="36">
        <v>0.1</v>
      </c>
      <c r="E165" s="29">
        <f>SUM(E158)*D165</f>
        <v>2625.7080000000001</v>
      </c>
      <c r="F165" s="29">
        <f>SUM(F158)*D165</f>
        <v>3229.6208399999996</v>
      </c>
    </row>
    <row r="166" spans="1:12" ht="15.75" customHeight="1" x14ac:dyDescent="0.2">
      <c r="A166" s="28">
        <v>3</v>
      </c>
      <c r="B166" s="48" t="s">
        <v>104</v>
      </c>
      <c r="C166" s="49"/>
      <c r="D166" s="36">
        <v>0.1</v>
      </c>
      <c r="E166" s="29">
        <f>SUM(E159)*D166</f>
        <v>18632.8</v>
      </c>
      <c r="F166" s="29">
        <f>SUM(F159)*D166</f>
        <v>22918.344000000001</v>
      </c>
    </row>
    <row r="167" spans="1:12" ht="15.75" customHeight="1" x14ac:dyDescent="0.2">
      <c r="A167" s="46" t="s">
        <v>47</v>
      </c>
      <c r="B167" s="47"/>
      <c r="C167" s="47"/>
      <c r="D167" s="47"/>
      <c r="E167" s="29">
        <f>SUM(E164:E166)</f>
        <v>103736.32070000001</v>
      </c>
      <c r="F167" s="29">
        <f>SUM(F164:F166)</f>
        <v>127595.674461</v>
      </c>
    </row>
    <row r="168" spans="1:12" ht="15.75" customHeight="1" x14ac:dyDescent="0.2">
      <c r="H168" s="9"/>
      <c r="I168" s="2"/>
    </row>
    <row r="169" spans="1:12" ht="15.75" customHeight="1" x14ac:dyDescent="0.2">
      <c r="A169" s="50" t="s">
        <v>106</v>
      </c>
      <c r="B169" s="51"/>
      <c r="C169" s="51"/>
      <c r="D169" s="51"/>
    </row>
    <row r="170" spans="1:12" ht="15.75" customHeight="1" x14ac:dyDescent="0.2">
      <c r="A170" s="23" t="s">
        <v>1</v>
      </c>
      <c r="B170" s="23" t="s">
        <v>2</v>
      </c>
      <c r="C170" s="22" t="s">
        <v>5</v>
      </c>
      <c r="D170" s="23" t="s">
        <v>86</v>
      </c>
    </row>
    <row r="171" spans="1:12" ht="15.75" customHeight="1" x14ac:dyDescent="0.2">
      <c r="A171" s="28">
        <v>1</v>
      </c>
      <c r="B171" s="21" t="s">
        <v>105</v>
      </c>
      <c r="C171" s="29">
        <f>E167+E160</f>
        <v>1141099.5277</v>
      </c>
      <c r="D171" s="29">
        <f>F167+F160</f>
        <v>1403552.4190709998</v>
      </c>
    </row>
    <row r="172" spans="1:12" ht="15.75" customHeight="1" x14ac:dyDescent="0.2">
      <c r="A172" s="2"/>
    </row>
    <row r="173" spans="1:12" ht="15.75" customHeight="1" x14ac:dyDescent="0.2">
      <c r="A173" s="43" t="s">
        <v>109</v>
      </c>
      <c r="B173" s="43"/>
      <c r="C173" s="43"/>
      <c r="D173" s="43"/>
      <c r="E173" s="43"/>
      <c r="F173" s="22"/>
    </row>
    <row r="174" spans="1:12" ht="15.75" customHeight="1" x14ac:dyDescent="0.2">
      <c r="A174" s="22" t="s">
        <v>1</v>
      </c>
      <c r="B174" s="39" t="s">
        <v>107</v>
      </c>
      <c r="C174" s="40" t="s">
        <v>110</v>
      </c>
      <c r="D174" s="41" t="s">
        <v>112</v>
      </c>
      <c r="E174" s="40" t="s">
        <v>108</v>
      </c>
      <c r="F174" s="42" t="s">
        <v>111</v>
      </c>
    </row>
    <row r="175" spans="1:12" ht="15.75" customHeight="1" x14ac:dyDescent="0.2">
      <c r="A175" s="28">
        <v>1</v>
      </c>
      <c r="B175" s="21" t="s">
        <v>114</v>
      </c>
      <c r="C175" s="44" t="s">
        <v>115</v>
      </c>
      <c r="D175" s="45"/>
      <c r="E175" s="16">
        <f>0.77*F175</f>
        <v>231</v>
      </c>
      <c r="F175" s="16">
        <v>300</v>
      </c>
      <c r="G175" s="2"/>
    </row>
    <row r="176" spans="1:12" ht="15.75" customHeight="1" x14ac:dyDescent="0.2">
      <c r="A176" s="28">
        <v>2</v>
      </c>
      <c r="B176" s="21" t="s">
        <v>113</v>
      </c>
      <c r="C176" s="15">
        <v>12</v>
      </c>
      <c r="D176" s="15">
        <v>693</v>
      </c>
      <c r="E176" s="16">
        <f>C176*D176</f>
        <v>8316</v>
      </c>
      <c r="F176" s="16">
        <f>E176*1.23</f>
        <v>10228.68</v>
      </c>
    </row>
    <row r="177" spans="1:6" ht="15.75" customHeight="1" x14ac:dyDescent="0.2">
      <c r="A177" s="46" t="s">
        <v>47</v>
      </c>
      <c r="B177" s="47"/>
      <c r="C177" s="47"/>
      <c r="D177" s="47"/>
      <c r="E177" s="16">
        <f>SUM(E175:E176)</f>
        <v>8547</v>
      </c>
      <c r="F177" s="16">
        <f>SUM(F175:F176)</f>
        <v>10528.68</v>
      </c>
    </row>
    <row r="178" spans="1:6" ht="15.75" customHeight="1" x14ac:dyDescent="0.2">
      <c r="A178" s="5"/>
      <c r="B178" s="2"/>
      <c r="C178" s="6"/>
      <c r="D178" s="6"/>
      <c r="E178" s="8"/>
      <c r="F178" s="8"/>
    </row>
    <row r="179" spans="1:6" ht="15.75" customHeight="1" x14ac:dyDescent="0.2">
      <c r="A179" s="1"/>
      <c r="B179" s="2"/>
      <c r="C179" s="6"/>
      <c r="D179" s="6"/>
      <c r="E179" s="8"/>
      <c r="F179" s="8"/>
    </row>
    <row r="180" spans="1:6" ht="15.75" customHeight="1" x14ac:dyDescent="0.2">
      <c r="A180" s="5"/>
      <c r="B180" s="2"/>
      <c r="C180" s="6"/>
      <c r="D180" s="6"/>
      <c r="E180" s="8"/>
      <c r="F180" s="9"/>
    </row>
    <row r="181" spans="1:6" ht="15.75" customHeight="1" x14ac:dyDescent="0.2">
      <c r="A181" s="1"/>
      <c r="B181" s="2"/>
      <c r="C181" s="6"/>
      <c r="D181" s="6"/>
      <c r="E181" s="8"/>
      <c r="F181" s="9"/>
    </row>
    <row r="182" spans="1:6" ht="15.75" customHeight="1" x14ac:dyDescent="0.2">
      <c r="A182" s="5"/>
      <c r="B182" s="2"/>
      <c r="C182" s="6"/>
      <c r="D182" s="6"/>
      <c r="E182" s="8"/>
      <c r="F182" s="9"/>
    </row>
    <row r="184" spans="1:6" ht="15.75" customHeight="1" x14ac:dyDescent="0.2">
      <c r="A184" s="2"/>
    </row>
    <row r="185" spans="1:6" ht="15.75" customHeight="1" x14ac:dyDescent="0.2">
      <c r="A185" s="5"/>
      <c r="B185" s="5"/>
      <c r="C185" s="5"/>
      <c r="D185" s="5"/>
      <c r="E185" s="5"/>
      <c r="F185" s="5"/>
    </row>
    <row r="186" spans="1:6" ht="15.75" customHeight="1" x14ac:dyDescent="0.2">
      <c r="A186" s="11"/>
      <c r="B186" s="10"/>
      <c r="C186" s="6"/>
      <c r="D186" s="6"/>
      <c r="E186" s="8"/>
      <c r="F186" s="8"/>
    </row>
    <row r="187" spans="1:6" ht="15.75" customHeight="1" x14ac:dyDescent="0.2">
      <c r="A187" s="12"/>
      <c r="B187" s="2"/>
      <c r="C187" s="6"/>
      <c r="D187" s="1"/>
      <c r="E187" s="9"/>
      <c r="F187" s="8"/>
    </row>
    <row r="188" spans="1:6" ht="15.75" customHeight="1" x14ac:dyDescent="0.2">
      <c r="A188" s="11"/>
      <c r="B188" s="2"/>
      <c r="C188" s="6"/>
      <c r="D188" s="1"/>
      <c r="E188" s="9"/>
      <c r="F188" s="8"/>
    </row>
    <row r="189" spans="1:6" ht="15.75" customHeight="1" x14ac:dyDescent="0.2">
      <c r="A189" s="12"/>
      <c r="B189" s="2"/>
      <c r="C189" s="6"/>
      <c r="D189" s="1"/>
      <c r="E189" s="9"/>
      <c r="F189" s="8"/>
    </row>
    <row r="190" spans="1:6" ht="15.75" customHeight="1" x14ac:dyDescent="0.2">
      <c r="A190" s="11"/>
      <c r="B190" s="2"/>
      <c r="C190" s="6"/>
      <c r="D190" s="1"/>
      <c r="E190" s="9"/>
      <c r="F190" s="8"/>
    </row>
    <row r="191" spans="1:6" ht="15.75" customHeight="1" x14ac:dyDescent="0.2">
      <c r="A191" s="12"/>
      <c r="B191" s="2"/>
      <c r="C191" s="6"/>
      <c r="D191" s="1"/>
      <c r="E191" s="9"/>
      <c r="F191" s="8"/>
    </row>
    <row r="192" spans="1:6" ht="15.75" customHeight="1" x14ac:dyDescent="0.2">
      <c r="A192" s="11"/>
      <c r="B192" s="2"/>
      <c r="C192" s="6"/>
      <c r="D192" s="1"/>
      <c r="E192" s="9"/>
      <c r="F192" s="8"/>
    </row>
    <row r="193" spans="1:6" ht="15.75" customHeight="1" x14ac:dyDescent="0.2">
      <c r="A193" s="12"/>
      <c r="B193" s="2"/>
      <c r="C193" s="6"/>
      <c r="D193" s="1"/>
      <c r="E193" s="9"/>
      <c r="F193" s="8"/>
    </row>
    <row r="194" spans="1:6" ht="15.75" customHeight="1" x14ac:dyDescent="0.2">
      <c r="A194" s="11"/>
      <c r="B194" s="2"/>
      <c r="C194" s="6"/>
      <c r="D194" s="1"/>
      <c r="E194" s="9"/>
      <c r="F194" s="8"/>
    </row>
    <row r="195" spans="1:6" ht="15.75" customHeight="1" x14ac:dyDescent="0.2">
      <c r="A195" s="12"/>
      <c r="B195" s="2"/>
      <c r="C195" s="6"/>
      <c r="D195" s="1"/>
      <c r="E195" s="9"/>
      <c r="F195" s="8"/>
    </row>
    <row r="196" spans="1:6" ht="15.75" customHeight="1" x14ac:dyDescent="0.2">
      <c r="A196" s="11"/>
      <c r="B196" s="2"/>
      <c r="C196" s="6"/>
      <c r="D196" s="1"/>
      <c r="E196" s="9"/>
      <c r="F196" s="8"/>
    </row>
    <row r="197" spans="1:6" ht="15.75" customHeight="1" x14ac:dyDescent="0.2">
      <c r="A197" s="12"/>
      <c r="B197" s="2"/>
      <c r="C197" s="6"/>
      <c r="D197" s="1"/>
      <c r="E197" s="9"/>
      <c r="F197" s="8"/>
    </row>
    <row r="198" spans="1:6" ht="15.75" customHeight="1" x14ac:dyDescent="0.2">
      <c r="A198" s="11"/>
      <c r="B198" s="2"/>
      <c r="C198" s="6"/>
      <c r="D198" s="1"/>
      <c r="E198" s="9"/>
      <c r="F198" s="8"/>
    </row>
    <row r="199" spans="1:6" ht="15.75" customHeight="1" x14ac:dyDescent="0.2">
      <c r="A199" s="12"/>
      <c r="B199" s="2"/>
      <c r="C199" s="6"/>
      <c r="D199" s="1"/>
      <c r="E199" s="9"/>
      <c r="F199" s="8"/>
    </row>
    <row r="200" spans="1:6" ht="15.75" customHeight="1" x14ac:dyDescent="0.2">
      <c r="A200" s="11"/>
      <c r="B200" s="2"/>
      <c r="C200" s="6"/>
      <c r="D200" s="1"/>
      <c r="E200" s="9"/>
      <c r="F200" s="8"/>
    </row>
  </sheetData>
  <mergeCells count="20">
    <mergeCell ref="A1:G1"/>
    <mergeCell ref="A21:G21"/>
    <mergeCell ref="A42:G42"/>
    <mergeCell ref="A149:F149"/>
    <mergeCell ref="A112:G112"/>
    <mergeCell ref="A123:G123"/>
    <mergeCell ref="A131:G131"/>
    <mergeCell ref="A67:G67"/>
    <mergeCell ref="A87:G87"/>
    <mergeCell ref="A101:G101"/>
    <mergeCell ref="A173:E173"/>
    <mergeCell ref="C175:D175"/>
    <mergeCell ref="A177:D177"/>
    <mergeCell ref="B166:C166"/>
    <mergeCell ref="A160:D160"/>
    <mergeCell ref="A167:D167"/>
    <mergeCell ref="A169:D169"/>
    <mergeCell ref="A162:F162"/>
    <mergeCell ref="B164:C164"/>
    <mergeCell ref="B165:C16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Użytkownik systemu Windows</cp:lastModifiedBy>
  <dcterms:modified xsi:type="dcterms:W3CDTF">2020-04-23T20:19:58Z</dcterms:modified>
</cp:coreProperties>
</file>