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9E83D73B-6504-4880-940B-03844EE970BA}" xr6:coauthVersionLast="47" xr6:coauthVersionMax="47" xr10:uidLastSave="{00000000-0000-0000-0000-000000000000}"/>
  <bookViews>
    <workbookView xWindow="-120" yWindow="-120" windowWidth="19440" windowHeight="10440" firstSheet="13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IMAE!$A$1:$C$286</definedName>
    <definedName name="ExternalData_1" localSheetId="18" hidden="1">'IMAE sectores'!$A$1:$R$127</definedName>
    <definedName name="ExternalData_1" localSheetId="6" hidden="1">'Inflación source'!$A$1:$D$176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TC!$A$1:$D$6421</definedName>
    <definedName name="ExternalData_2" localSheetId="16" hidden="1">Remesas!$A$1:$W$34</definedName>
  </definedNames>
  <calcPr calcId="191029"/>
  <pivotCaches>
    <pivotCache cacheId="1536" r:id="rId26"/>
    <pivotCache cacheId="1541" r:id="rId27"/>
    <pivotCache cacheId="1546" r:id="rId28"/>
    <pivotCache cacheId="1551" r:id="rId29"/>
    <pivotCache cacheId="1556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82" i="7"/>
  <c r="F78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81" i="7"/>
  <c r="D25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58" i="7" l="1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<sst xmlns="http://schemas.openxmlformats.org/spreadsheetml/2006/main" count="591" uniqueCount="148">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</sst>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35">
    <dxf>
      <numFmt numFmtId="19" formatCode="dd/mm/yyyy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Q!$M$4:$M$82</c:f>
              <c:strCache>
                <c:ptCount val="7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</c:strCache>
            </c:strRef>
          </c:cat>
          <c:val>
            <c:numRef>
              <c:f>Q!$N$4:$N$82</c:f>
              <c:numCache>
                <c:formatCode>0.00%</c:formatCode>
                <c:ptCount val="78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Q!$M$4:$M$82</c:f>
              <c:strCache>
                <c:ptCount val="7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</c:strCache>
            </c:strRef>
          </c:cat>
          <c:val>
            <c:numRef>
              <c:f>Q!$O$4:$O$82</c:f>
              <c:numCache>
                <c:formatCode>0.00%</c:formatCode>
                <c:ptCount val="78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Q!$M$4:$M$82</c:f>
              <c:strCache>
                <c:ptCount val="7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</c:strCache>
            </c:strRef>
          </c:cat>
          <c:val>
            <c:numRef>
              <c:f>Q!$P$4:$P$82</c:f>
              <c:numCache>
                <c:formatCode>0.00%</c:formatCode>
                <c:ptCount val="78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Q!$M$4:$M$82</c:f>
              <c:strCache>
                <c:ptCount val="7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</c:strCache>
            </c:strRef>
          </c:cat>
          <c:val>
            <c:numRef>
              <c:f>Q!$Q$4:$Q$82</c:f>
              <c:numCache>
                <c:formatCode>0.00%</c:formatCode>
                <c:ptCount val="7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0.1234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Q!$M$4:$M$82</c:f>
              <c:strCache>
                <c:ptCount val="7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</c:strCache>
            </c:strRef>
          </c:cat>
          <c:val>
            <c:numRef>
              <c:f>Q!$R$4:$R$82</c:f>
              <c:numCache>
                <c:formatCode>0.00%</c:formatCode>
                <c:ptCount val="7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4.9500000000000002E-2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Q!$M$4:$M$82</c:f>
              <c:strCache>
                <c:ptCount val="7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</c:strCache>
            </c:strRef>
          </c:cat>
          <c:val>
            <c:numRef>
              <c:f>Q!$S$4:$S$82</c:f>
              <c:numCache>
                <c:formatCode>0.00%</c:formatCode>
                <c:ptCount val="7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7.3899999999999993E-2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3.6200000000000003E-2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-1.3109156146093439</c:v>
                </c:pt>
                <c:pt idx="1">
                  <c:v>-1.1028203854537999</c:v>
                </c:pt>
                <c:pt idx="2">
                  <c:v>-1.279748585144211</c:v>
                </c:pt>
                <c:pt idx="3">
                  <c:v>-1.3326882700584872</c:v>
                </c:pt>
                <c:pt idx="4">
                  <c:v>-1.2164483019986974</c:v>
                </c:pt>
                <c:pt idx="5">
                  <c:v>-1.5047165027389875</c:v>
                </c:pt>
                <c:pt idx="6">
                  <c:v>-1.3855562034223512</c:v>
                </c:pt>
                <c:pt idx="7">
                  <c:v>-0.94525834361776306</c:v>
                </c:pt>
                <c:pt idx="8">
                  <c:v>-0.91827910326451256</c:v>
                </c:pt>
                <c:pt idx="9">
                  <c:v>-0.95576263027203945</c:v>
                </c:pt>
                <c:pt idx="10">
                  <c:v>-1.0879415544433018</c:v>
                </c:pt>
                <c:pt idx="11">
                  <c:v>-1.1179006186030365</c:v>
                </c:pt>
                <c:pt idx="12">
                  <c:v>-0.80875905289330507</c:v>
                </c:pt>
                <c:pt idx="13">
                  <c:v>-0.60066382373776106</c:v>
                </c:pt>
                <c:pt idx="14">
                  <c:v>-0.77759202342817257</c:v>
                </c:pt>
                <c:pt idx="15">
                  <c:v>-0.83053170834244838</c:v>
                </c:pt>
                <c:pt idx="16">
                  <c:v>-0.71429174028265852</c:v>
                </c:pt>
                <c:pt idx="17">
                  <c:v>-1.0025599410229491</c:v>
                </c:pt>
                <c:pt idx="18">
                  <c:v>-0.88339964170631236</c:v>
                </c:pt>
                <c:pt idx="19">
                  <c:v>-0.44310178190172422</c:v>
                </c:pt>
                <c:pt idx="20">
                  <c:v>-0.41612254154847417</c:v>
                </c:pt>
                <c:pt idx="21">
                  <c:v>-0.45360606855600061</c:v>
                </c:pt>
                <c:pt idx="22">
                  <c:v>-0.58578499272726292</c:v>
                </c:pt>
                <c:pt idx="23">
                  <c:v>-0.61574405688699807</c:v>
                </c:pt>
                <c:pt idx="24">
                  <c:v>-0.30660249117726623</c:v>
                </c:pt>
                <c:pt idx="25">
                  <c:v>-9.8507262021722664E-2</c:v>
                </c:pt>
                <c:pt idx="26">
                  <c:v>-0.27543546171213418</c:v>
                </c:pt>
                <c:pt idx="27">
                  <c:v>-0.32837514662640954</c:v>
                </c:pt>
                <c:pt idx="28">
                  <c:v>-0.21213517856662012</c:v>
                </c:pt>
                <c:pt idx="29">
                  <c:v>-0.50040337930691026</c:v>
                </c:pt>
                <c:pt idx="30">
                  <c:v>-0.38124307999027351</c:v>
                </c:pt>
                <c:pt idx="31">
                  <c:v>5.9054779814314173E-2</c:v>
                </c:pt>
                <c:pt idx="32">
                  <c:v>8.6034020167565117E-2</c:v>
                </c:pt>
                <c:pt idx="33">
                  <c:v>4.8550493160037789E-2</c:v>
                </c:pt>
                <c:pt idx="34">
                  <c:v>-8.3628431011224524E-2</c:v>
                </c:pt>
                <c:pt idx="35">
                  <c:v>-0.11358749517095879</c:v>
                </c:pt>
                <c:pt idx="36">
                  <c:v>0.19555407053877261</c:v>
                </c:pt>
                <c:pt idx="37">
                  <c:v>0.40364929969431529</c:v>
                </c:pt>
                <c:pt idx="38">
                  <c:v>0.22672110000390511</c:v>
                </c:pt>
                <c:pt idx="39">
                  <c:v>0.1737814150896293</c:v>
                </c:pt>
                <c:pt idx="40">
                  <c:v>0.29002138314941917</c:v>
                </c:pt>
                <c:pt idx="41">
                  <c:v>1.7531824091285841E-3</c:v>
                </c:pt>
                <c:pt idx="42">
                  <c:v>0.12091348172576488</c:v>
                </c:pt>
                <c:pt idx="43">
                  <c:v>0.56121134153035257</c:v>
                </c:pt>
                <c:pt idx="44">
                  <c:v>0.58819058188360351</c:v>
                </c:pt>
                <c:pt idx="45">
                  <c:v>0.55070705487607619</c:v>
                </c:pt>
                <c:pt idx="46">
                  <c:v>0.4185281307048152</c:v>
                </c:pt>
                <c:pt idx="47">
                  <c:v>0.38856906654508006</c:v>
                </c:pt>
                <c:pt idx="48">
                  <c:v>0.697710632254811</c:v>
                </c:pt>
                <c:pt idx="49">
                  <c:v>0.90580586141035369</c:v>
                </c:pt>
                <c:pt idx="50">
                  <c:v>0.7288776617199435</c:v>
                </c:pt>
                <c:pt idx="51">
                  <c:v>0.67593797680566858</c:v>
                </c:pt>
                <c:pt idx="52">
                  <c:v>0.79217794486545756</c:v>
                </c:pt>
                <c:pt idx="53">
                  <c:v>0.50390974412516698</c:v>
                </c:pt>
                <c:pt idx="54">
                  <c:v>0.62307004344180328</c:v>
                </c:pt>
                <c:pt idx="55">
                  <c:v>1.0633679032463919</c:v>
                </c:pt>
                <c:pt idx="56">
                  <c:v>1.0903471435996419</c:v>
                </c:pt>
                <c:pt idx="57">
                  <c:v>1.0528636165921164</c:v>
                </c:pt>
                <c:pt idx="58">
                  <c:v>0.9206846924208536</c:v>
                </c:pt>
                <c:pt idx="59">
                  <c:v>0.89072562826111845</c:v>
                </c:pt>
                <c:pt idx="60">
                  <c:v>1.1998671939708494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6.7379034368138395</c:v>
                </c:pt>
                <c:pt idx="1">
                  <c:v>6.945998665969384</c:v>
                </c:pt>
                <c:pt idx="2">
                  <c:v>6.7690704662789729</c:v>
                </c:pt>
                <c:pt idx="3">
                  <c:v>6.7161307813646971</c:v>
                </c:pt>
                <c:pt idx="4">
                  <c:v>6.8323707494244861</c:v>
                </c:pt>
                <c:pt idx="5">
                  <c:v>6.5441025486841964</c:v>
                </c:pt>
                <c:pt idx="6">
                  <c:v>6.6632628480008327</c:v>
                </c:pt>
                <c:pt idx="7">
                  <c:v>7.1035607078054213</c:v>
                </c:pt>
                <c:pt idx="8">
                  <c:v>7.1305399481586713</c:v>
                </c:pt>
                <c:pt idx="9">
                  <c:v>7.0930564211511449</c:v>
                </c:pt>
                <c:pt idx="10">
                  <c:v>6.9608774969798821</c:v>
                </c:pt>
                <c:pt idx="11">
                  <c:v>6.9309184328201479</c:v>
                </c:pt>
                <c:pt idx="12">
                  <c:v>7.2400599985298788</c:v>
                </c:pt>
                <c:pt idx="13">
                  <c:v>7.4481552276854224</c:v>
                </c:pt>
                <c:pt idx="14">
                  <c:v>7.2712270279950113</c:v>
                </c:pt>
                <c:pt idx="15">
                  <c:v>7.2182873430807355</c:v>
                </c:pt>
                <c:pt idx="16">
                  <c:v>7.3345273111405254</c:v>
                </c:pt>
                <c:pt idx="17">
                  <c:v>7.0462591104002348</c:v>
                </c:pt>
                <c:pt idx="18">
                  <c:v>7.165419409716872</c:v>
                </c:pt>
                <c:pt idx="19">
                  <c:v>7.6057172695214597</c:v>
                </c:pt>
                <c:pt idx="20">
                  <c:v>7.6326965098747097</c:v>
                </c:pt>
                <c:pt idx="21">
                  <c:v>7.5952129828671833</c:v>
                </c:pt>
                <c:pt idx="22">
                  <c:v>7.4630340586959214</c:v>
                </c:pt>
                <c:pt idx="23">
                  <c:v>7.4330749945361863</c:v>
                </c:pt>
                <c:pt idx="24">
                  <c:v>7.7422165602459181</c:v>
                </c:pt>
                <c:pt idx="25">
                  <c:v>7.9503117894014608</c:v>
                </c:pt>
                <c:pt idx="26">
                  <c:v>7.7733835897110497</c:v>
                </c:pt>
                <c:pt idx="27">
                  <c:v>7.7204439047967739</c:v>
                </c:pt>
                <c:pt idx="28">
                  <c:v>7.8366838728565638</c:v>
                </c:pt>
                <c:pt idx="29">
                  <c:v>7.5484156721162741</c:v>
                </c:pt>
                <c:pt idx="30">
                  <c:v>7.6675759714329104</c:v>
                </c:pt>
                <c:pt idx="31">
                  <c:v>8.1078738312374981</c:v>
                </c:pt>
                <c:pt idx="32">
                  <c:v>8.134853071590749</c:v>
                </c:pt>
                <c:pt idx="33">
                  <c:v>8.0973695445832217</c:v>
                </c:pt>
                <c:pt idx="34">
                  <c:v>7.9651906204119598</c:v>
                </c:pt>
                <c:pt idx="35">
                  <c:v>7.9352315562522246</c:v>
                </c:pt>
                <c:pt idx="36">
                  <c:v>8.2443731219619565</c:v>
                </c:pt>
                <c:pt idx="37">
                  <c:v>8.4524683511174992</c:v>
                </c:pt>
                <c:pt idx="38">
                  <c:v>8.275540151427089</c:v>
                </c:pt>
                <c:pt idx="39">
                  <c:v>8.2226004665128123</c:v>
                </c:pt>
                <c:pt idx="40">
                  <c:v>8.338840434572603</c:v>
                </c:pt>
                <c:pt idx="41">
                  <c:v>8.0505722338323125</c:v>
                </c:pt>
                <c:pt idx="42">
                  <c:v>8.1697325331489488</c:v>
                </c:pt>
                <c:pt idx="43">
                  <c:v>8.6100303929535364</c:v>
                </c:pt>
                <c:pt idx="44">
                  <c:v>8.6370096333067874</c:v>
                </c:pt>
                <c:pt idx="45">
                  <c:v>8.5995261062992601</c:v>
                </c:pt>
                <c:pt idx="46">
                  <c:v>8.4673471821279982</c:v>
                </c:pt>
                <c:pt idx="47">
                  <c:v>8.4373881179682648</c:v>
                </c:pt>
                <c:pt idx="48">
                  <c:v>8.7465296836779949</c:v>
                </c:pt>
                <c:pt idx="49">
                  <c:v>8.9546249128335376</c:v>
                </c:pt>
                <c:pt idx="50">
                  <c:v>8.7776967131431274</c:v>
                </c:pt>
                <c:pt idx="51">
                  <c:v>8.7247570282288525</c:v>
                </c:pt>
                <c:pt idx="52">
                  <c:v>8.8409969962886414</c:v>
                </c:pt>
                <c:pt idx="53">
                  <c:v>8.5527287955483509</c:v>
                </c:pt>
                <c:pt idx="54">
                  <c:v>8.6718890948649872</c:v>
                </c:pt>
                <c:pt idx="55">
                  <c:v>9.1121869546695748</c:v>
                </c:pt>
                <c:pt idx="56">
                  <c:v>9.1391661950228258</c:v>
                </c:pt>
                <c:pt idx="57">
                  <c:v>9.1016826680153002</c:v>
                </c:pt>
                <c:pt idx="58">
                  <c:v>8.9695037438440366</c:v>
                </c:pt>
                <c:pt idx="59">
                  <c:v>8.9395446796843032</c:v>
                </c:pt>
                <c:pt idx="60">
                  <c:v>9.2486862453940333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3.0554227294520064E-2</c:v>
                </c:pt>
                <c:pt idx="1">
                  <c:v>0.23864945645006408</c:v>
                </c:pt>
                <c:pt idx="2">
                  <c:v>6.1721256759653009E-2</c:v>
                </c:pt>
                <c:pt idx="3">
                  <c:v>8.7815718453767566E-3</c:v>
                </c:pt>
                <c:pt idx="4">
                  <c:v>0.12502153990516662</c:v>
                </c:pt>
                <c:pt idx="5">
                  <c:v>-0.16324666083512351</c:v>
                </c:pt>
                <c:pt idx="6">
                  <c:v>-4.4086361518487216E-2</c:v>
                </c:pt>
                <c:pt idx="7">
                  <c:v>0.39621149828610092</c:v>
                </c:pt>
                <c:pt idx="8">
                  <c:v>0.42319073863935142</c:v>
                </c:pt>
                <c:pt idx="9">
                  <c:v>0.38570721163182453</c:v>
                </c:pt>
                <c:pt idx="10">
                  <c:v>0.25352828746056222</c:v>
                </c:pt>
                <c:pt idx="11">
                  <c:v>0.22356922330082751</c:v>
                </c:pt>
                <c:pt idx="12">
                  <c:v>0.5327107890105589</c:v>
                </c:pt>
                <c:pt idx="13">
                  <c:v>0.74080601816610292</c:v>
                </c:pt>
                <c:pt idx="14">
                  <c:v>0.56387781847569141</c:v>
                </c:pt>
                <c:pt idx="15">
                  <c:v>0.5109381335614156</c:v>
                </c:pt>
                <c:pt idx="16">
                  <c:v>0.62717810162120546</c:v>
                </c:pt>
                <c:pt idx="17">
                  <c:v>0.33890990088091488</c:v>
                </c:pt>
                <c:pt idx="18">
                  <c:v>0.45807020019755162</c:v>
                </c:pt>
                <c:pt idx="19">
                  <c:v>0.89836806000213976</c:v>
                </c:pt>
                <c:pt idx="20">
                  <c:v>0.92534730035538981</c:v>
                </c:pt>
                <c:pt idx="21">
                  <c:v>0.88786377334786337</c:v>
                </c:pt>
                <c:pt idx="22">
                  <c:v>0.75568484917660106</c:v>
                </c:pt>
                <c:pt idx="23">
                  <c:v>0.72572578501686591</c:v>
                </c:pt>
                <c:pt idx="24">
                  <c:v>1.0348673507265977</c:v>
                </c:pt>
                <c:pt idx="25">
                  <c:v>1.2429625798821413</c:v>
                </c:pt>
                <c:pt idx="26">
                  <c:v>1.0660343801917298</c:v>
                </c:pt>
                <c:pt idx="27">
                  <c:v>1.0130946952774544</c:v>
                </c:pt>
                <c:pt idx="28">
                  <c:v>1.1293346633372439</c:v>
                </c:pt>
                <c:pt idx="29">
                  <c:v>0.84106646259695372</c:v>
                </c:pt>
                <c:pt idx="30">
                  <c:v>0.96022676191359047</c:v>
                </c:pt>
                <c:pt idx="31">
                  <c:v>1.4005246217181782</c:v>
                </c:pt>
                <c:pt idx="32">
                  <c:v>1.4275038620714291</c:v>
                </c:pt>
                <c:pt idx="33">
                  <c:v>1.3900203350639018</c:v>
                </c:pt>
                <c:pt idx="34">
                  <c:v>1.2578414108926395</c:v>
                </c:pt>
                <c:pt idx="35">
                  <c:v>1.2278823467329052</c:v>
                </c:pt>
                <c:pt idx="36">
                  <c:v>1.5370239124426366</c:v>
                </c:pt>
                <c:pt idx="37">
                  <c:v>1.7451191415981793</c:v>
                </c:pt>
                <c:pt idx="38">
                  <c:v>1.5681909419077691</c:v>
                </c:pt>
                <c:pt idx="39">
                  <c:v>1.5152512569934933</c:v>
                </c:pt>
                <c:pt idx="40">
                  <c:v>1.6314912250532831</c:v>
                </c:pt>
                <c:pt idx="41">
                  <c:v>1.3432230243129926</c:v>
                </c:pt>
                <c:pt idx="42">
                  <c:v>1.4623833236296289</c:v>
                </c:pt>
                <c:pt idx="43">
                  <c:v>1.9026811834342165</c:v>
                </c:pt>
                <c:pt idx="44">
                  <c:v>1.9296604237874675</c:v>
                </c:pt>
                <c:pt idx="45">
                  <c:v>1.8921768967799402</c:v>
                </c:pt>
                <c:pt idx="46">
                  <c:v>1.7599979726086792</c:v>
                </c:pt>
                <c:pt idx="47">
                  <c:v>1.730038908448944</c:v>
                </c:pt>
                <c:pt idx="48">
                  <c:v>2.039180474158675</c:v>
                </c:pt>
                <c:pt idx="49">
                  <c:v>2.2472757033142177</c:v>
                </c:pt>
                <c:pt idx="50">
                  <c:v>2.0703475036238075</c:v>
                </c:pt>
                <c:pt idx="51">
                  <c:v>2.0174078187095326</c:v>
                </c:pt>
                <c:pt idx="52">
                  <c:v>2.1336477867693215</c:v>
                </c:pt>
                <c:pt idx="53">
                  <c:v>1.845379586029031</c:v>
                </c:pt>
                <c:pt idx="54">
                  <c:v>1.9645398853456673</c:v>
                </c:pt>
                <c:pt idx="55">
                  <c:v>2.4048377451502558</c:v>
                </c:pt>
                <c:pt idx="56">
                  <c:v>2.4318169855035059</c:v>
                </c:pt>
                <c:pt idx="57">
                  <c:v>2.3943334584959803</c:v>
                </c:pt>
                <c:pt idx="58">
                  <c:v>2.2621545343247176</c:v>
                </c:pt>
                <c:pt idx="59">
                  <c:v>2.2321954701649824</c:v>
                </c:pt>
                <c:pt idx="60">
                  <c:v>2.5413370358747134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5.3964335949099755</c:v>
                </c:pt>
                <c:pt idx="1">
                  <c:v>5.60452882406552</c:v>
                </c:pt>
                <c:pt idx="2">
                  <c:v>5.4276006243751089</c:v>
                </c:pt>
                <c:pt idx="3">
                  <c:v>5.3746609394608331</c:v>
                </c:pt>
                <c:pt idx="4">
                  <c:v>5.4909009075206221</c:v>
                </c:pt>
                <c:pt idx="5">
                  <c:v>5.2026327067803324</c:v>
                </c:pt>
                <c:pt idx="6">
                  <c:v>5.3217930060969687</c:v>
                </c:pt>
                <c:pt idx="7">
                  <c:v>5.7620908659015573</c:v>
                </c:pt>
                <c:pt idx="8">
                  <c:v>5.7890701062548073</c:v>
                </c:pt>
                <c:pt idx="9">
                  <c:v>5.7515865792472809</c:v>
                </c:pt>
                <c:pt idx="10">
                  <c:v>5.6194076550760181</c:v>
                </c:pt>
                <c:pt idx="11">
                  <c:v>5.5894485909162839</c:v>
                </c:pt>
                <c:pt idx="12">
                  <c:v>5.8985901566260148</c:v>
                </c:pt>
                <c:pt idx="13">
                  <c:v>6.1066853857815584</c:v>
                </c:pt>
                <c:pt idx="14">
                  <c:v>5.9297571860911473</c:v>
                </c:pt>
                <c:pt idx="15">
                  <c:v>5.8768175011768715</c:v>
                </c:pt>
                <c:pt idx="16">
                  <c:v>5.9930574692366614</c:v>
                </c:pt>
                <c:pt idx="17">
                  <c:v>5.7047892684963708</c:v>
                </c:pt>
                <c:pt idx="18">
                  <c:v>5.823949567813008</c:v>
                </c:pt>
                <c:pt idx="19">
                  <c:v>6.2642474276175957</c:v>
                </c:pt>
                <c:pt idx="20">
                  <c:v>6.2912266679708457</c:v>
                </c:pt>
                <c:pt idx="21">
                  <c:v>6.2537431409633193</c:v>
                </c:pt>
                <c:pt idx="22">
                  <c:v>6.1215642167920574</c:v>
                </c:pt>
                <c:pt idx="23">
                  <c:v>6.0916051526323223</c:v>
                </c:pt>
                <c:pt idx="24">
                  <c:v>6.4007467183420541</c:v>
                </c:pt>
                <c:pt idx="25">
                  <c:v>6.6088419474975968</c:v>
                </c:pt>
                <c:pt idx="26">
                  <c:v>6.4319137478071857</c:v>
                </c:pt>
                <c:pt idx="27">
                  <c:v>6.3789740628929099</c:v>
                </c:pt>
                <c:pt idx="28">
                  <c:v>6.4952140309526998</c:v>
                </c:pt>
                <c:pt idx="29">
                  <c:v>6.2069458302124101</c:v>
                </c:pt>
                <c:pt idx="30">
                  <c:v>6.3261061295290464</c:v>
                </c:pt>
                <c:pt idx="31">
                  <c:v>6.7664039893336341</c:v>
                </c:pt>
                <c:pt idx="32">
                  <c:v>6.793383229686885</c:v>
                </c:pt>
                <c:pt idx="33">
                  <c:v>6.7558997026793577</c:v>
                </c:pt>
                <c:pt idx="34">
                  <c:v>6.6237207785080958</c:v>
                </c:pt>
                <c:pt idx="35">
                  <c:v>6.5937617143483607</c:v>
                </c:pt>
                <c:pt idx="36">
                  <c:v>6.9029032800580925</c:v>
                </c:pt>
                <c:pt idx="37">
                  <c:v>7.1109985092136352</c:v>
                </c:pt>
                <c:pt idx="38">
                  <c:v>6.934070309523225</c:v>
                </c:pt>
                <c:pt idx="39">
                  <c:v>6.8811306246089492</c:v>
                </c:pt>
                <c:pt idx="40">
                  <c:v>6.9973705926687391</c:v>
                </c:pt>
                <c:pt idx="41">
                  <c:v>6.7091023919284485</c:v>
                </c:pt>
                <c:pt idx="42">
                  <c:v>6.8282626912450848</c:v>
                </c:pt>
                <c:pt idx="43">
                  <c:v>7.2685605510496725</c:v>
                </c:pt>
                <c:pt idx="44">
                  <c:v>7.2955397914029234</c:v>
                </c:pt>
                <c:pt idx="45">
                  <c:v>7.2580562643953961</c:v>
                </c:pt>
                <c:pt idx="46">
                  <c:v>7.1258773402241351</c:v>
                </c:pt>
                <c:pt idx="47">
                  <c:v>7.0959182760644</c:v>
                </c:pt>
                <c:pt idx="48">
                  <c:v>7.4050598417741309</c:v>
                </c:pt>
                <c:pt idx="49">
                  <c:v>7.6131550709296736</c:v>
                </c:pt>
                <c:pt idx="50">
                  <c:v>7.4362268712392634</c:v>
                </c:pt>
                <c:pt idx="51">
                  <c:v>7.3832871863249885</c:v>
                </c:pt>
                <c:pt idx="52">
                  <c:v>7.4995271543847775</c:v>
                </c:pt>
                <c:pt idx="53">
                  <c:v>7.2112589536444869</c:v>
                </c:pt>
                <c:pt idx="54">
                  <c:v>7.3304192529611232</c:v>
                </c:pt>
                <c:pt idx="55">
                  <c:v>7.7707171127657118</c:v>
                </c:pt>
                <c:pt idx="56">
                  <c:v>7.7976963531189618</c:v>
                </c:pt>
                <c:pt idx="57">
                  <c:v>7.7602128261114363</c:v>
                </c:pt>
                <c:pt idx="58">
                  <c:v>7.6280339019401735</c:v>
                </c:pt>
                <c:pt idx="59">
                  <c:v>7.5980748377804384</c:v>
                </c:pt>
                <c:pt idx="60">
                  <c:v>7.9072164034901693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1.372024069198384</c:v>
                </c:pt>
                <c:pt idx="1">
                  <c:v>1.5801192983539281</c:v>
                </c:pt>
                <c:pt idx="2">
                  <c:v>1.403191098663517</c:v>
                </c:pt>
                <c:pt idx="3">
                  <c:v>1.3502514137492407</c:v>
                </c:pt>
                <c:pt idx="4">
                  <c:v>1.4664913818090306</c:v>
                </c:pt>
                <c:pt idx="5">
                  <c:v>1.1782231810687405</c:v>
                </c:pt>
                <c:pt idx="6">
                  <c:v>1.2973834803853768</c:v>
                </c:pt>
                <c:pt idx="7">
                  <c:v>1.7376813401899649</c:v>
                </c:pt>
                <c:pt idx="8">
                  <c:v>1.7646605805432154</c:v>
                </c:pt>
                <c:pt idx="9">
                  <c:v>1.7271770535356885</c:v>
                </c:pt>
                <c:pt idx="10">
                  <c:v>1.5949981293644262</c:v>
                </c:pt>
                <c:pt idx="11">
                  <c:v>1.5650390652046915</c:v>
                </c:pt>
                <c:pt idx="12">
                  <c:v>1.8741806309144229</c:v>
                </c:pt>
                <c:pt idx="13">
                  <c:v>2.0822758600699669</c:v>
                </c:pt>
                <c:pt idx="14">
                  <c:v>1.9053476603795554</c:v>
                </c:pt>
                <c:pt idx="15">
                  <c:v>1.8524079754652796</c:v>
                </c:pt>
                <c:pt idx="16">
                  <c:v>1.9686479435250694</c:v>
                </c:pt>
                <c:pt idx="17">
                  <c:v>1.6803797427847789</c:v>
                </c:pt>
                <c:pt idx="18">
                  <c:v>1.7995400421014156</c:v>
                </c:pt>
                <c:pt idx="19">
                  <c:v>2.2398379019060037</c:v>
                </c:pt>
                <c:pt idx="20">
                  <c:v>2.2668171422592538</c:v>
                </c:pt>
                <c:pt idx="21">
                  <c:v>2.2293336152517274</c:v>
                </c:pt>
                <c:pt idx="22">
                  <c:v>2.097154691080465</c:v>
                </c:pt>
                <c:pt idx="23">
                  <c:v>2.0671956269207299</c:v>
                </c:pt>
                <c:pt idx="24">
                  <c:v>2.3763371926304617</c:v>
                </c:pt>
                <c:pt idx="25">
                  <c:v>2.5844324217860053</c:v>
                </c:pt>
                <c:pt idx="26">
                  <c:v>2.4075042220955938</c:v>
                </c:pt>
                <c:pt idx="27">
                  <c:v>2.3545645371813184</c:v>
                </c:pt>
                <c:pt idx="28">
                  <c:v>2.4708045052411078</c:v>
                </c:pt>
                <c:pt idx="29">
                  <c:v>2.1825363045008177</c:v>
                </c:pt>
                <c:pt idx="30">
                  <c:v>2.3016966038174544</c:v>
                </c:pt>
                <c:pt idx="31">
                  <c:v>2.7419944636220421</c:v>
                </c:pt>
                <c:pt idx="32">
                  <c:v>2.7689737039752931</c:v>
                </c:pt>
                <c:pt idx="33">
                  <c:v>2.7314901769677657</c:v>
                </c:pt>
                <c:pt idx="34">
                  <c:v>2.5993112527965034</c:v>
                </c:pt>
                <c:pt idx="35">
                  <c:v>2.5693521886367692</c:v>
                </c:pt>
                <c:pt idx="36">
                  <c:v>2.8784937543465006</c:v>
                </c:pt>
                <c:pt idx="37">
                  <c:v>3.0865889835020432</c:v>
                </c:pt>
                <c:pt idx="38">
                  <c:v>2.9096607838116331</c:v>
                </c:pt>
                <c:pt idx="39">
                  <c:v>2.8567210988973573</c:v>
                </c:pt>
                <c:pt idx="40">
                  <c:v>2.9729610669571471</c:v>
                </c:pt>
                <c:pt idx="41">
                  <c:v>2.6846928662168565</c:v>
                </c:pt>
                <c:pt idx="42">
                  <c:v>2.8038531655334928</c:v>
                </c:pt>
                <c:pt idx="43">
                  <c:v>3.2441510253380805</c:v>
                </c:pt>
                <c:pt idx="44">
                  <c:v>3.2711302656913315</c:v>
                </c:pt>
                <c:pt idx="45">
                  <c:v>3.2336467386838041</c:v>
                </c:pt>
                <c:pt idx="46">
                  <c:v>3.1014678145125432</c:v>
                </c:pt>
                <c:pt idx="47">
                  <c:v>3.071508750352808</c:v>
                </c:pt>
                <c:pt idx="48">
                  <c:v>3.380650316062539</c:v>
                </c:pt>
                <c:pt idx="49">
                  <c:v>3.5887455452180816</c:v>
                </c:pt>
                <c:pt idx="50">
                  <c:v>3.4118173455276715</c:v>
                </c:pt>
                <c:pt idx="51">
                  <c:v>3.3588776606133965</c:v>
                </c:pt>
                <c:pt idx="52">
                  <c:v>3.4751176286731855</c:v>
                </c:pt>
                <c:pt idx="53">
                  <c:v>3.1868494279328949</c:v>
                </c:pt>
                <c:pt idx="54">
                  <c:v>3.3060097272495312</c:v>
                </c:pt>
                <c:pt idx="55">
                  <c:v>3.7463075870541198</c:v>
                </c:pt>
                <c:pt idx="56">
                  <c:v>3.7732868274073699</c:v>
                </c:pt>
                <c:pt idx="57">
                  <c:v>3.7358033003998443</c:v>
                </c:pt>
                <c:pt idx="58">
                  <c:v>3.6036243762285816</c:v>
                </c:pt>
                <c:pt idx="59">
                  <c:v>3.5736653120688464</c:v>
                </c:pt>
                <c:pt idx="60">
                  <c:v>3.8828068777785774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4.0549637530061116</c:v>
                </c:pt>
                <c:pt idx="1">
                  <c:v>4.263058982161656</c:v>
                </c:pt>
                <c:pt idx="2">
                  <c:v>4.0861307824712449</c:v>
                </c:pt>
                <c:pt idx="3">
                  <c:v>4.0331910975569691</c:v>
                </c:pt>
                <c:pt idx="4">
                  <c:v>4.1494310656167581</c:v>
                </c:pt>
                <c:pt idx="5">
                  <c:v>3.8611628648764684</c:v>
                </c:pt>
                <c:pt idx="6">
                  <c:v>3.9803231641931047</c:v>
                </c:pt>
                <c:pt idx="7">
                  <c:v>4.4206210239976933</c:v>
                </c:pt>
                <c:pt idx="8">
                  <c:v>4.4476002643509434</c:v>
                </c:pt>
                <c:pt idx="9">
                  <c:v>4.4101167373434169</c:v>
                </c:pt>
                <c:pt idx="10">
                  <c:v>4.2779378131721542</c:v>
                </c:pt>
                <c:pt idx="11">
                  <c:v>4.2479787490124199</c:v>
                </c:pt>
                <c:pt idx="12">
                  <c:v>4.5571203147221508</c:v>
                </c:pt>
                <c:pt idx="13">
                  <c:v>4.7652155438776944</c:v>
                </c:pt>
                <c:pt idx="14">
                  <c:v>4.5882873441872833</c:v>
                </c:pt>
                <c:pt idx="15">
                  <c:v>4.5353476592730075</c:v>
                </c:pt>
                <c:pt idx="16">
                  <c:v>4.6515876273327974</c:v>
                </c:pt>
                <c:pt idx="17">
                  <c:v>4.3633194265925068</c:v>
                </c:pt>
                <c:pt idx="18">
                  <c:v>4.482479725909144</c:v>
                </c:pt>
                <c:pt idx="19">
                  <c:v>4.9227775857137317</c:v>
                </c:pt>
                <c:pt idx="20">
                  <c:v>4.9497568260669818</c:v>
                </c:pt>
                <c:pt idx="21">
                  <c:v>4.9122732990594553</c:v>
                </c:pt>
                <c:pt idx="22">
                  <c:v>4.7800943748881934</c:v>
                </c:pt>
                <c:pt idx="23">
                  <c:v>4.7501353107284583</c:v>
                </c:pt>
                <c:pt idx="24">
                  <c:v>5.0592768764381901</c:v>
                </c:pt>
                <c:pt idx="25">
                  <c:v>5.2673721055937328</c:v>
                </c:pt>
                <c:pt idx="26">
                  <c:v>5.0904439059033217</c:v>
                </c:pt>
                <c:pt idx="27">
                  <c:v>5.0375042209890459</c:v>
                </c:pt>
                <c:pt idx="28">
                  <c:v>5.1537441890488358</c:v>
                </c:pt>
                <c:pt idx="29">
                  <c:v>4.8654759883085461</c:v>
                </c:pt>
                <c:pt idx="30">
                  <c:v>4.9846362876251824</c:v>
                </c:pt>
                <c:pt idx="31">
                  <c:v>5.4249341474297701</c:v>
                </c:pt>
                <c:pt idx="32">
                  <c:v>5.451913387783021</c:v>
                </c:pt>
                <c:pt idx="33">
                  <c:v>5.4144298607754937</c:v>
                </c:pt>
                <c:pt idx="34">
                  <c:v>5.2822509366042318</c:v>
                </c:pt>
                <c:pt idx="35">
                  <c:v>5.2522918724444967</c:v>
                </c:pt>
                <c:pt idx="36">
                  <c:v>5.5614334381542285</c:v>
                </c:pt>
                <c:pt idx="37">
                  <c:v>5.7695286673097712</c:v>
                </c:pt>
                <c:pt idx="38">
                  <c:v>5.592600467619361</c:v>
                </c:pt>
                <c:pt idx="39">
                  <c:v>5.5396607827050852</c:v>
                </c:pt>
                <c:pt idx="40">
                  <c:v>5.6559007507648751</c:v>
                </c:pt>
                <c:pt idx="41">
                  <c:v>5.3676325500245845</c:v>
                </c:pt>
                <c:pt idx="42">
                  <c:v>5.4867928493412208</c:v>
                </c:pt>
                <c:pt idx="43">
                  <c:v>5.9270907091458085</c:v>
                </c:pt>
                <c:pt idx="44">
                  <c:v>5.9540699494990594</c:v>
                </c:pt>
                <c:pt idx="45">
                  <c:v>5.9165864224915321</c:v>
                </c:pt>
                <c:pt idx="46">
                  <c:v>5.7844074983202711</c:v>
                </c:pt>
                <c:pt idx="47">
                  <c:v>5.754448434160536</c:v>
                </c:pt>
                <c:pt idx="48">
                  <c:v>6.0635899998702669</c:v>
                </c:pt>
                <c:pt idx="49">
                  <c:v>6.2716852290258096</c:v>
                </c:pt>
                <c:pt idx="50">
                  <c:v>6.0947570293353994</c:v>
                </c:pt>
                <c:pt idx="51">
                  <c:v>6.0418173444211245</c:v>
                </c:pt>
                <c:pt idx="52">
                  <c:v>6.1580573124809135</c:v>
                </c:pt>
                <c:pt idx="53">
                  <c:v>5.8697891117406229</c:v>
                </c:pt>
                <c:pt idx="54">
                  <c:v>5.9889494110572592</c:v>
                </c:pt>
                <c:pt idx="55">
                  <c:v>6.4292472708618478</c:v>
                </c:pt>
                <c:pt idx="56">
                  <c:v>6.4562265112150978</c:v>
                </c:pt>
                <c:pt idx="57">
                  <c:v>6.4187429842075723</c:v>
                </c:pt>
                <c:pt idx="58">
                  <c:v>6.2865640600363095</c:v>
                </c:pt>
                <c:pt idx="59">
                  <c:v>6.2566049958765744</c:v>
                </c:pt>
                <c:pt idx="60">
                  <c:v>6.5657465615863053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-9.5772768248068729</c:v>
                </c:pt>
                <c:pt idx="1">
                  <c:v>-10.279023725839792</c:v>
                </c:pt>
                <c:pt idx="2">
                  <c:v>-7.8500872182241599</c:v>
                </c:pt>
                <c:pt idx="3">
                  <c:v>-3.8720650030881818</c:v>
                </c:pt>
                <c:pt idx="4">
                  <c:v>-1.0952517087182372</c:v>
                </c:pt>
                <c:pt idx="5">
                  <c:v>0.8048822045514612</c:v>
                </c:pt>
                <c:pt idx="6">
                  <c:v>2.2227213939642918</c:v>
                </c:pt>
                <c:pt idx="7">
                  <c:v>1.2412838328190077</c:v>
                </c:pt>
                <c:pt idx="8">
                  <c:v>4.0658132064836963</c:v>
                </c:pt>
                <c:pt idx="9">
                  <c:v>1.3150288464059514</c:v>
                </c:pt>
                <c:pt idx="10">
                  <c:v>2.4236170472037912</c:v>
                </c:pt>
                <c:pt idx="11">
                  <c:v>9.9430849759431368</c:v>
                </c:pt>
                <c:pt idx="12">
                  <c:v>15.581452873975394</c:v>
                </c:pt>
                <c:pt idx="13">
                  <c:v>16.715196576834487</c:v>
                </c:pt>
                <c:pt idx="14">
                  <c:v>14.51911725677995</c:v>
                </c:pt>
                <c:pt idx="15">
                  <c:v>11.002541942850826</c:v>
                </c:pt>
                <c:pt idx="16">
                  <c:v>7.818383544941014</c:v>
                </c:pt>
                <c:pt idx="17">
                  <c:v>5.9078586925725745</c:v>
                </c:pt>
                <c:pt idx="18">
                  <c:v>4.4239978728185321</c:v>
                </c:pt>
                <c:pt idx="19">
                  <c:v>5.984999093229078</c:v>
                </c:pt>
                <c:pt idx="20">
                  <c:v>3.9769634643979122</c:v>
                </c:pt>
                <c:pt idx="21">
                  <c:v>4.6765981191595074</c:v>
                </c:pt>
                <c:pt idx="22">
                  <c:v>4.6891687664391668</c:v>
                </c:pt>
                <c:pt idx="23">
                  <c:v>4.8316333719139237</c:v>
                </c:pt>
                <c:pt idx="24">
                  <c:v>4.9317650583563051</c:v>
                </c:pt>
                <c:pt idx="25">
                  <c:v>5.0605043256076954</c:v>
                </c:pt>
                <c:pt idx="26">
                  <c:v>4.2601820847497862</c:v>
                </c:pt>
                <c:pt idx="27">
                  <c:v>3.3019063165346267</c:v>
                </c:pt>
                <c:pt idx="28">
                  <c:v>4.6824030020691652</c:v>
                </c:pt>
                <c:pt idx="29">
                  <c:v>3.8371987241501841</c:v>
                </c:pt>
                <c:pt idx="30">
                  <c:v>3.6068568844095386</c:v>
                </c:pt>
                <c:pt idx="31">
                  <c:v>3.3518659032677078</c:v>
                </c:pt>
                <c:pt idx="32">
                  <c:v>3.3060546811918528</c:v>
                </c:pt>
                <c:pt idx="33">
                  <c:v>3.3096682699082862</c:v>
                </c:pt>
                <c:pt idx="34">
                  <c:v>4.7411760340192188</c:v>
                </c:pt>
                <c:pt idx="35">
                  <c:v>3.9684752165976671</c:v>
                </c:pt>
                <c:pt idx="36">
                  <c:v>3.500192555912875</c:v>
                </c:pt>
                <c:pt idx="37">
                  <c:v>3.798524332879964</c:v>
                </c:pt>
                <c:pt idx="38">
                  <c:v>5.0769011714777861</c:v>
                </c:pt>
                <c:pt idx="39">
                  <c:v>4.9964945246628929</c:v>
                </c:pt>
                <c:pt idx="40">
                  <c:v>3.6076540554520302</c:v>
                </c:pt>
                <c:pt idx="41">
                  <c:v>3.4590418928813733</c:v>
                </c:pt>
                <c:pt idx="42">
                  <c:v>1.3043064239476081</c:v>
                </c:pt>
                <c:pt idx="43">
                  <c:v>2.4287446740924423</c:v>
                </c:pt>
                <c:pt idx="44">
                  <c:v>2.3026532696622155</c:v>
                </c:pt>
                <c:pt idx="45">
                  <c:v>4.269798866236286</c:v>
                </c:pt>
                <c:pt idx="46">
                  <c:v>3.0426645472544749</c:v>
                </c:pt>
                <c:pt idx="47">
                  <c:v>2.2794290926590861</c:v>
                </c:pt>
                <c:pt idx="48">
                  <c:v>4.1529015092339279</c:v>
                </c:pt>
                <c:pt idx="49">
                  <c:v>4.3343098089669923</c:v>
                </c:pt>
                <c:pt idx="50">
                  <c:v>2.7387570252139284</c:v>
                </c:pt>
                <c:pt idx="51">
                  <c:v>3.0512941144657475</c:v>
                </c:pt>
                <c:pt idx="52">
                  <c:v>4.0481828419808892</c:v>
                </c:pt>
                <c:pt idx="53">
                  <c:v>3.6110492178678162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2.713493911102248</c:v>
                </c:pt>
                <c:pt idx="1">
                  <c:v>2.921589140257792</c:v>
                </c:pt>
                <c:pt idx="2">
                  <c:v>2.744660940567381</c:v>
                </c:pt>
                <c:pt idx="3">
                  <c:v>2.6917212556531047</c:v>
                </c:pt>
                <c:pt idx="4">
                  <c:v>2.8079612237128946</c:v>
                </c:pt>
                <c:pt idx="5">
                  <c:v>2.5196930229726044</c:v>
                </c:pt>
                <c:pt idx="6">
                  <c:v>2.6388533222892407</c:v>
                </c:pt>
                <c:pt idx="7">
                  <c:v>3.0791511820938289</c:v>
                </c:pt>
                <c:pt idx="8">
                  <c:v>3.1061304224470794</c:v>
                </c:pt>
                <c:pt idx="9">
                  <c:v>3.0686468954395525</c:v>
                </c:pt>
                <c:pt idx="10">
                  <c:v>2.9364679712682902</c:v>
                </c:pt>
                <c:pt idx="11">
                  <c:v>2.9065089071085555</c:v>
                </c:pt>
                <c:pt idx="12">
                  <c:v>3.2156504728182869</c:v>
                </c:pt>
                <c:pt idx="13">
                  <c:v>3.4237457019738309</c:v>
                </c:pt>
                <c:pt idx="14">
                  <c:v>3.2468175022834194</c:v>
                </c:pt>
                <c:pt idx="15">
                  <c:v>3.1938778173691436</c:v>
                </c:pt>
                <c:pt idx="16">
                  <c:v>3.3101177854289334</c:v>
                </c:pt>
                <c:pt idx="17">
                  <c:v>3.0218495846886428</c:v>
                </c:pt>
                <c:pt idx="18">
                  <c:v>3.1410098840052796</c:v>
                </c:pt>
                <c:pt idx="19">
                  <c:v>3.5813077438098677</c:v>
                </c:pt>
                <c:pt idx="20">
                  <c:v>3.6082869841631178</c:v>
                </c:pt>
                <c:pt idx="21">
                  <c:v>3.5708034571555913</c:v>
                </c:pt>
                <c:pt idx="22">
                  <c:v>3.438624532984329</c:v>
                </c:pt>
                <c:pt idx="23">
                  <c:v>3.4086654688245939</c:v>
                </c:pt>
                <c:pt idx="24">
                  <c:v>3.7178070345343257</c:v>
                </c:pt>
                <c:pt idx="25">
                  <c:v>3.9259022636898693</c:v>
                </c:pt>
                <c:pt idx="26">
                  <c:v>3.7489740639994578</c:v>
                </c:pt>
                <c:pt idx="27">
                  <c:v>3.6960343790851824</c:v>
                </c:pt>
                <c:pt idx="28">
                  <c:v>3.8122743471449718</c:v>
                </c:pt>
                <c:pt idx="29">
                  <c:v>3.5240061464046817</c:v>
                </c:pt>
                <c:pt idx="30">
                  <c:v>3.6431664457213184</c:v>
                </c:pt>
                <c:pt idx="31">
                  <c:v>4.0834643055259061</c:v>
                </c:pt>
                <c:pt idx="32">
                  <c:v>4.1104435458791571</c:v>
                </c:pt>
                <c:pt idx="33">
                  <c:v>4.0729600188716297</c:v>
                </c:pt>
                <c:pt idx="34">
                  <c:v>3.9407810947003674</c:v>
                </c:pt>
                <c:pt idx="35">
                  <c:v>3.9108220305406332</c:v>
                </c:pt>
                <c:pt idx="36">
                  <c:v>4.2199635962503645</c:v>
                </c:pt>
                <c:pt idx="37">
                  <c:v>4.4280588254059072</c:v>
                </c:pt>
                <c:pt idx="38">
                  <c:v>4.251130625715497</c:v>
                </c:pt>
                <c:pt idx="39">
                  <c:v>4.1981909408012212</c:v>
                </c:pt>
                <c:pt idx="40">
                  <c:v>4.3144309088610111</c:v>
                </c:pt>
                <c:pt idx="41">
                  <c:v>4.0261627081207205</c:v>
                </c:pt>
                <c:pt idx="42">
                  <c:v>4.1453230074373568</c:v>
                </c:pt>
                <c:pt idx="43">
                  <c:v>4.5856208672419445</c:v>
                </c:pt>
                <c:pt idx="44">
                  <c:v>4.6126001075951955</c:v>
                </c:pt>
                <c:pt idx="45">
                  <c:v>4.5751165805876681</c:v>
                </c:pt>
                <c:pt idx="46">
                  <c:v>4.4429376564164071</c:v>
                </c:pt>
                <c:pt idx="47">
                  <c:v>4.412978592256672</c:v>
                </c:pt>
                <c:pt idx="48">
                  <c:v>4.7221201579664029</c:v>
                </c:pt>
                <c:pt idx="49">
                  <c:v>4.9302153871219456</c:v>
                </c:pt>
                <c:pt idx="50">
                  <c:v>4.7532871874315354</c:v>
                </c:pt>
                <c:pt idx="51">
                  <c:v>4.7003475025172605</c:v>
                </c:pt>
                <c:pt idx="52">
                  <c:v>4.8165874705770495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4.5283192698367589</c:v>
                </c:pt>
                <c:pt idx="54">
                  <c:v>4.6474795691533952</c:v>
                </c:pt>
                <c:pt idx="55">
                  <c:v>5.0877774289579838</c:v>
                </c:pt>
                <c:pt idx="56">
                  <c:v>5.1147566693112338</c:v>
                </c:pt>
                <c:pt idx="57">
                  <c:v>5.0772731423037083</c:v>
                </c:pt>
                <c:pt idx="58">
                  <c:v>4.9450942181324455</c:v>
                </c:pt>
                <c:pt idx="59">
                  <c:v>4.9151351539727104</c:v>
                </c:pt>
                <c:pt idx="60">
                  <c:v>5.2242767196824413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07.483456134258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34" maxValue="0.1234"/>
    </cacheField>
    <cacheField name="PasivaL" numFmtId="0">
      <sharedItems containsBlank="1" containsMixedTypes="1" containsNumber="1" minValue="4.9500000000000002E-2" maxValue="4.9500000000000002E-2"/>
    </cacheField>
    <cacheField name="SpreadL" numFmtId="0">
      <sharedItems containsBlank="1" containsMixedTypes="1" containsNumber="1" minValue="7.3899999999999993E-2" maxValue="7.3899999999999993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07.483457060189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3.8300000000000001E-2" maxValue="3.8300000000000001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07.483457638889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07.483458564813" createdVersion="7" refreshedVersion="8" minRefreshableVersion="3" recordCount="176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06-30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07.483459027775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n v="0.1234"/>
    <n v="4.9500000000000002E-2"/>
    <n v="7.3899999999999993E-2"/>
    <x v="1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n v="3.8300000000000001E-2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5-06-29T00:00:00"/>
    <n v="0.1"/>
    <x v="5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153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2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9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34">
      <pivotArea outline="0" collapsedLevelsAreSubtotals="1" fieldPosition="0"/>
    </format>
    <format dxfId="33">
      <pivotArea dataOnly="0" labelOnly="1" outline="0" fieldPosition="0">
        <references count="1">
          <reference field="7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54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31">
      <pivotArea outline="0" collapsedLevelsAreSubtotals="1" fieldPosition="0"/>
    </format>
    <format dxfId="30">
      <pivotArea dataOnly="0" labelOnly="1" outline="0" fieldPosition="0">
        <references count="1">
          <reference field="7" count="1">
            <x v="1"/>
          </reference>
        </references>
      </pivotArea>
    </format>
    <format dxfId="2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55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26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155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2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154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2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6" tableType="queryTable" totalsRowShown="0">
  <autoFilter ref="A1:D176" xr:uid="{C66C5BFC-2120-4E11-8300-1E1ED15BFA25}"/>
  <tableColumns count="4">
    <tableColumn id="3" xr3:uid="{D9C27CF9-1401-46FC-98E1-11FD471E9762}" uniqueName="3" name="Fecha" queryTableFieldId="3" dataDxfId="28"/>
    <tableColumn id="7" xr3:uid="{F022550D-6763-4CFE-8825-99081C2C19B3}" uniqueName="7" name="Inflacion" queryTableFieldId="7"/>
    <tableColumn id="5" xr3:uid="{A6CE1CAC-DAEC-4D0D-8AD9-C5FEDDF32E60}" uniqueName="5" name="Mes" queryTableFieldId="5" dataDxfId="27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25"/>
    <tableColumn id="31" xr3:uid="{BE8574D0-536A-4980-9B80-08FEFD5ECA5B}" uniqueName="31" name="Column31" queryTableFieldId="31"/>
    <tableColumn id="33" xr3:uid="{AFFE57C9-3E2F-4DD0-AA40-AFFBE7EA8727}" uniqueName="33" name="Column33" queryTableFieldId="39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22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6" tableType="queryTable" totalsRowShown="0">
  <autoFilter ref="A1:C286" xr:uid="{7C2E2974-B08B-4D0D-9D3D-EE4ED1365E9E}"/>
  <tableColumns count="3">
    <tableColumn id="1" xr3:uid="{6E423CBE-B1FE-440E-BA5A-EEF778790737}" uniqueName="1" name="Período" queryTableFieldId="9" dataDxfId="1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421" tableType="queryTable" totalsRowShown="0">
  <autoFilter ref="A1:D6421" xr:uid="{BE80EE5D-F1F8-433D-A0F5-A8B6E50563B7}"/>
  <tableColumns count="4">
    <tableColumn id="1" xr3:uid="{F24CC5E8-4DBE-4A7A-A122-76B0F66A7B98}" uniqueName="1" name="Fecha" queryTableFieldId="1" dataDxfId="20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7" tableType="queryTable" totalsRowShown="0">
  <autoFilter ref="A1:R127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workbookViewId="0">
      <selection activeCell="P22" sqref="P22"/>
    </sheetView>
  </sheetViews>
  <sheetFormatPr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RowHeight="14.5" x14ac:dyDescent="0.35"/>
  <cols>
    <col min="1" max="1" width="8.26953125" bestFit="1" customWidth="1"/>
    <col min="2" max="25" width="7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D1" workbookViewId="0">
      <selection activeCell="H10" sqref="H10"/>
    </sheetView>
  </sheetViews>
  <sheetFormatPr defaultRowHeight="14.5" x14ac:dyDescent="0.35"/>
  <cols>
    <col min="1" max="1" width="8.26953125" bestFit="1" customWidth="1"/>
    <col min="2" max="14" width="7.26953125" bestFit="1" customWidth="1"/>
    <col min="15" max="15" width="8" bestFit="1" customWidth="1"/>
    <col min="16" max="30" width="7.2695312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R25" sqref="R25"/>
    </sheetView>
  </sheetViews>
  <sheetFormatPr defaultRowHeight="14.5" x14ac:dyDescent="0.35"/>
  <cols>
    <col min="1" max="1" width="8.26953125" bestFit="1" customWidth="1"/>
    <col min="2" max="30" width="7.2695312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A43" zoomScale="70" zoomScaleNormal="70" workbookViewId="0">
      <selection activeCell="M341" sqref="M341"/>
    </sheetView>
  </sheetViews>
  <sheetFormatPr defaultRowHeight="14.5" x14ac:dyDescent="0.35"/>
  <cols>
    <col min="3" max="3" width="11.54296875" bestFit="1" customWidth="1"/>
    <col min="13" max="13" width="13.1796875" bestFit="1" customWidth="1"/>
    <col min="14" max="14" width="10.7265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>
        <v>0.1234</v>
      </c>
      <c r="R81" s="7">
        <v>4.9500000000000002E-2</v>
      </c>
      <c r="S81" s="7">
        <v>7.3899999999999993E-2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4" t="s">
        <v>36</v>
      </c>
      <c r="N82" s="7">
        <v>9.6476999999999968</v>
      </c>
      <c r="O82" s="7">
        <v>3.5359000000000012</v>
      </c>
      <c r="P82" s="7">
        <v>6.1117999999999997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>
        <f t="shared" si="61"/>
        <v>0.1234</v>
      </c>
      <c r="H343" s="2">
        <f t="shared" si="62"/>
        <v>4.9500000000000002E-2</v>
      </c>
      <c r="I343" s="2">
        <f t="shared" si="63"/>
        <v>7.3899999999999993E-2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 t="e">
        <f>IF(VLOOKUP($A344,'Q Activa'!$1:$1048576,MATCH(Q!$B344,'Q Activa'!$1:$1,0),FALSE)="",NA(),VLOOKUP($A344,'Q Activa'!$1:$1048576,MATCH(Q!$B344,'Q Activa'!$1:$1,0),FALSE))</f>
        <v>#N/A</v>
      </c>
      <c r="E344" s="2" t="e">
        <f>IF(VLOOKUP($A344,'Q Pasiva'!$1:$1048576,MATCH(Q!$B344,'Q Pasiva'!$1:$1,0),FALSE)="",NA(),VLOOKUP($A344,'Q Pasiva'!$1:$1048576,MATCH(Q!$B344,'Q Pasiva'!$1:$1,0),FALSE))</f>
        <v>#N/A</v>
      </c>
      <c r="F344" s="2" t="e">
        <f t="shared" si="60"/>
        <v>#N/A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0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 t="e">
        <f>IF(VLOOKUP($A345,'Q Activa'!$1:$1048576,MATCH(Q!$B345,'Q Activa'!$1:$1,0),FALSE)="",NA(),VLOOKUP($A345,'Q Activa'!$1:$1048576,MATCH(Q!$B345,'Q Activa'!$1:$1,0),FALSE))</f>
        <v>#N/A</v>
      </c>
      <c r="E345" s="2" t="e">
        <f>IF(VLOOKUP($A345,'Q Pasiva'!$1:$1048576,MATCH(Q!$B345,'Q Pasiva'!$1:$1,0),FALSE)="",NA(),VLOOKUP($A345,'Q Pasiva'!$1:$1048576,MATCH(Q!$B345,'Q Pasiva'!$1:$1,0),FALSE))</f>
        <v>#N/A</v>
      </c>
      <c r="F345" s="2" t="e">
        <f t="shared" si="60"/>
        <v>#N/A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0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 t="e">
        <f>IF(VLOOKUP($A346,'Q Activa'!$1:$1048576,MATCH(Q!$B346,'Q Activa'!$1:$1,0),FALSE)="",NA(),VLOOKUP($A346,'Q Activa'!$1:$1048576,MATCH(Q!$B346,'Q Activa'!$1:$1,0),FALSE))</f>
        <v>#N/A</v>
      </c>
      <c r="E346" s="2" t="e">
        <f>IF(VLOOKUP($A346,'Q Pasiva'!$1:$1048576,MATCH(Q!$B346,'Q Pasiva'!$1:$1,0),FALSE)="",NA(),VLOOKUP($A346,'Q Pasiva'!$1:$1048576,MATCH(Q!$B346,'Q Pasiva'!$1:$1,0),FALSE))</f>
        <v>#N/A</v>
      </c>
      <c r="F346" s="2" t="e">
        <f t="shared" si="60"/>
        <v>#N/A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0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 t="e">
        <f>IF(VLOOKUP($A347,'Q Activa'!$1:$1048576,MATCH(Q!$B347,'Q Activa'!$1:$1,0),FALSE)="",NA(),VLOOKUP($A347,'Q Activa'!$1:$1048576,MATCH(Q!$B347,'Q Activa'!$1:$1,0),FALSE))</f>
        <v>#N/A</v>
      </c>
      <c r="E347" s="2" t="e">
        <f>IF(VLOOKUP($A347,'Q Pasiva'!$1:$1048576,MATCH(Q!$B347,'Q Pasiva'!$1:$1,0),FALSE)="",NA(),VLOOKUP($A347,'Q Pasiva'!$1:$1048576,MATCH(Q!$B347,'Q Pasiva'!$1:$1,0),FALSE))</f>
        <v>#N/A</v>
      </c>
      <c r="F347" s="2" t="e">
        <f t="shared" si="60"/>
        <v>#N/A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0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RowHeight="14.5" x14ac:dyDescent="0.35"/>
  <cols>
    <col min="3" max="3" width="10.54296875" bestFit="1" customWidth="1"/>
    <col min="13" max="13" width="13.1796875" bestFit="1" customWidth="1"/>
    <col min="14" max="14" width="10.7265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36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>
        <f t="shared" si="49"/>
        <v>3.8300000000000001E-2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 t="e">
        <f>IF(VLOOKUP($A344,'$ Pasiva'!$1:$1048576,MATCH('$'!$B344,'$ Pasiva'!$1:$1,0),FALSE)="",NA(),VLOOKUP($A344,'$ Pasiva'!$1:$1048576,MATCH('$'!$B344,'$ Pasiva'!$1:$1,0),FALSE))</f>
        <v>#N/A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 t="e">
        <f>IF(VLOOKUP($A345,'$ Pasiva'!$1:$1048576,MATCH('$'!$B345,'$ Pasiva'!$1:$1,0),FALSE)="",NA(),VLOOKUP($A345,'$ Pasiva'!$1:$1048576,MATCH('$'!$B345,'$ Pasiva'!$1:$1,0),FALSE))</f>
        <v>#N/A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 t="e">
        <f>IF(VLOOKUP($A346,'$ Pasiva'!$1:$1048576,MATCH('$'!$B346,'$ Pasiva'!$1:$1,0),FALSE)="",NA(),VLOOKUP($A346,'$ Pasiva'!$1:$1048576,MATCH('$'!$B346,'$ Pasiva'!$1:$1,0),FALSE))</f>
        <v>#N/A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 t="e">
        <f>IF(VLOOKUP($A347,'$ Pasiva'!$1:$1048576,MATCH('$'!$B347,'$ Pasiva'!$1:$1,0),FALSE)="",NA(),VLOOKUP($A347,'$ Pasiva'!$1:$1048576,MATCH('$'!$B347,'$ Pasiva'!$1:$1,0),FALSE))</f>
        <v>#N/A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6"/>
  <sheetViews>
    <sheetView topLeftCell="A157" workbookViewId="0">
      <selection activeCell="C160" sqref="C160"/>
    </sheetView>
  </sheetViews>
  <sheetFormatPr defaultRowHeight="14.5" x14ac:dyDescent="0.35"/>
  <cols>
    <col min="1" max="1" width="10.7265625" style="1" bestFit="1" customWidth="1"/>
    <col min="2" max="2" width="11" style="7" bestFit="1" customWidth="1"/>
    <col min="3" max="3" width="11.453125" style="7" bestFit="1" customWidth="1"/>
    <col min="4" max="4" width="6.81640625" style="7" bestFit="1" customWidth="1"/>
    <col min="5" max="5" width="10.26953125" style="1" bestFit="1" customWidth="1"/>
    <col min="6" max="6" width="12.7265625" style="1" bestFit="1" customWidth="1"/>
    <col min="7" max="7" width="10.7265625" bestFit="1" customWidth="1"/>
  </cols>
  <sheetData>
    <row r="1" spans="1:6" x14ac:dyDescent="0.35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35">
      <c r="A2" s="1">
        <v>40209</v>
      </c>
      <c r="B2">
        <v>1.43E-2</v>
      </c>
      <c r="C2" t="s">
        <v>43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t="s">
        <v>44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t="s">
        <v>45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t="s">
        <v>46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t="s">
        <v>47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t="s">
        <v>48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t="s">
        <v>49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t="s">
        <v>50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t="s">
        <v>51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t="s">
        <v>52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t="s">
        <v>53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t="s">
        <v>54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t="s">
        <v>43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t="s">
        <v>44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t="s">
        <v>45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t="s">
        <v>46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t="s">
        <v>47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t="s">
        <v>48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t="s">
        <v>49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t="s">
        <v>50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t="s">
        <v>51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t="s">
        <v>52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t="s">
        <v>53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t="s">
        <v>54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t="s">
        <v>43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t="s">
        <v>44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t="s">
        <v>45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t="s">
        <v>46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t="s">
        <v>47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t="s">
        <v>48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t="s">
        <v>49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t="s">
        <v>50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t="s">
        <v>51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t="s">
        <v>52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t="s">
        <v>53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t="s">
        <v>54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t="s">
        <v>43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t="s">
        <v>44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t="s">
        <v>45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t="s">
        <v>46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t="s">
        <v>47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t="s">
        <v>48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t="s">
        <v>49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t="s">
        <v>50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t="s">
        <v>51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t="s">
        <v>52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t="s">
        <v>53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t="s">
        <v>54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t="s">
        <v>43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t="s">
        <v>44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t="s">
        <v>45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t="s">
        <v>46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t="s">
        <v>47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t="s">
        <v>48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t="s">
        <v>49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t="s">
        <v>50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t="s">
        <v>51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t="s">
        <v>52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t="s">
        <v>53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t="s">
        <v>54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t="s">
        <v>43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t="s">
        <v>44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t="s">
        <v>45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t="s">
        <v>46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t="s">
        <v>47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t="s">
        <v>48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t="s">
        <v>49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t="s">
        <v>50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t="s">
        <v>51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t="s">
        <v>52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t="s">
        <v>53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t="s">
        <v>54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t="s">
        <v>43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t="s">
        <v>44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t="s">
        <v>45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t="s">
        <v>46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t="s">
        <v>47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t="s">
        <v>48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t="s">
        <v>49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t="s">
        <v>50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t="s">
        <v>51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t="s">
        <v>52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t="s">
        <v>53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t="s">
        <v>54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t="s">
        <v>43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t="s">
        <v>44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t="s">
        <v>45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t="s">
        <v>46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t="s">
        <v>47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t="s">
        <v>48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t="s">
        <v>49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t="s">
        <v>50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t="s">
        <v>51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t="s">
        <v>52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t="s">
        <v>53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t="s">
        <v>54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t="s">
        <v>43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t="s">
        <v>44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t="s">
        <v>45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t="s">
        <v>46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t="s">
        <v>47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t="s">
        <v>48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t="s">
        <v>49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t="s">
        <v>50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t="s">
        <v>51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t="s">
        <v>52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t="s">
        <v>53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t="s">
        <v>54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t="s">
        <v>43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t="s">
        <v>44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t="s">
        <v>45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t="s">
        <v>46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t="s">
        <v>47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t="s">
        <v>48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t="s">
        <v>49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t="s">
        <v>50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t="s">
        <v>51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t="s">
        <v>52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t="s">
        <v>53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t="s">
        <v>54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t="s">
        <v>43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t="s">
        <v>44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t="s">
        <v>45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t="s">
        <v>46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t="s">
        <v>47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t="s">
        <v>48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t="s">
        <v>49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t="s">
        <v>50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t="s">
        <v>51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t="s">
        <v>52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t="s">
        <v>53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t="s">
        <v>54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t="s">
        <v>43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t="s">
        <v>44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t="s">
        <v>45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t="s">
        <v>46</v>
      </c>
      <c r="D137">
        <v>2021</v>
      </c>
    </row>
    <row r="138" spans="1:6" x14ac:dyDescent="0.35">
      <c r="A138" s="1">
        <v>44347</v>
      </c>
      <c r="B138">
        <v>5.1700000000000003E-2</v>
      </c>
      <c r="C138" t="s">
        <v>47</v>
      </c>
      <c r="D138">
        <v>2021</v>
      </c>
    </row>
    <row r="139" spans="1:6" x14ac:dyDescent="0.35">
      <c r="A139" s="1">
        <v>44377</v>
      </c>
      <c r="B139">
        <v>3.9100000000000003E-2</v>
      </c>
      <c r="C139" t="s">
        <v>48</v>
      </c>
      <c r="D139">
        <v>2021</v>
      </c>
    </row>
    <row r="140" spans="1:6" x14ac:dyDescent="0.35">
      <c r="A140" s="1">
        <v>44408</v>
      </c>
      <c r="B140">
        <v>3.8199999999999998E-2</v>
      </c>
      <c r="C140" t="s">
        <v>49</v>
      </c>
      <c r="D140">
        <v>2021</v>
      </c>
    </row>
    <row r="141" spans="1:6" x14ac:dyDescent="0.35">
      <c r="A141" s="1">
        <v>44439</v>
      </c>
      <c r="B141">
        <v>3.6200000000000003E-2</v>
      </c>
      <c r="C141" t="s">
        <v>50</v>
      </c>
      <c r="D141">
        <v>2021</v>
      </c>
    </row>
    <row r="142" spans="1:6" x14ac:dyDescent="0.35">
      <c r="A142" s="1">
        <v>44469</v>
      </c>
      <c r="B142">
        <v>3.6700000000000003E-2</v>
      </c>
      <c r="C142" t="s">
        <v>51</v>
      </c>
      <c r="D142">
        <v>2021</v>
      </c>
    </row>
    <row r="143" spans="1:6" x14ac:dyDescent="0.35">
      <c r="A143" s="1">
        <v>44500</v>
      </c>
      <c r="B143">
        <v>2.9600000000000001E-2</v>
      </c>
      <c r="C143" t="s">
        <v>52</v>
      </c>
      <c r="D143">
        <v>2021</v>
      </c>
    </row>
    <row r="144" spans="1:6" x14ac:dyDescent="0.35">
      <c r="A144" s="1">
        <v>44530</v>
      </c>
      <c r="B144">
        <v>2.8899999999999999E-2</v>
      </c>
      <c r="C144" t="s">
        <v>53</v>
      </c>
      <c r="D144">
        <v>2021</v>
      </c>
    </row>
    <row r="145" spans="1:4" x14ac:dyDescent="0.35">
      <c r="A145" s="1">
        <v>44561</v>
      </c>
      <c r="B145">
        <v>3.0700000000000002E-2</v>
      </c>
      <c r="C145" t="s">
        <v>54</v>
      </c>
      <c r="D145">
        <v>2021</v>
      </c>
    </row>
    <row r="146" spans="1:4" x14ac:dyDescent="0.35">
      <c r="A146" s="1">
        <v>44592</v>
      </c>
      <c r="B146">
        <v>2.87E-2</v>
      </c>
      <c r="C146" t="s">
        <v>43</v>
      </c>
      <c r="D146">
        <v>2022</v>
      </c>
    </row>
    <row r="147" spans="1:4" x14ac:dyDescent="0.35">
      <c r="A147" s="1">
        <v>44620</v>
      </c>
      <c r="B147">
        <v>2.98E-2</v>
      </c>
      <c r="C147" t="s">
        <v>44</v>
      </c>
      <c r="D147">
        <v>2022</v>
      </c>
    </row>
    <row r="148" spans="1:4" x14ac:dyDescent="0.35">
      <c r="A148" s="1">
        <v>44651</v>
      </c>
      <c r="B148">
        <v>4.1700000000000001E-2</v>
      </c>
      <c r="C148" t="s">
        <v>45</v>
      </c>
      <c r="D148">
        <v>2022</v>
      </c>
    </row>
    <row r="149" spans="1:4" x14ac:dyDescent="0.35">
      <c r="A149" s="1">
        <v>44681</v>
      </c>
      <c r="B149">
        <v>4.6199999999999998E-2</v>
      </c>
      <c r="C149" t="s">
        <v>46</v>
      </c>
      <c r="D149">
        <v>2022</v>
      </c>
    </row>
    <row r="150" spans="1:4" x14ac:dyDescent="0.35">
      <c r="A150" s="1">
        <v>44712</v>
      </c>
      <c r="B150">
        <v>5.8200000000000002E-2</v>
      </c>
      <c r="C150" t="s">
        <v>47</v>
      </c>
      <c r="D150">
        <v>2022</v>
      </c>
    </row>
    <row r="151" spans="1:4" x14ac:dyDescent="0.35">
      <c r="A151" s="1">
        <v>44742</v>
      </c>
      <c r="B151">
        <v>7.5499999999999998E-2</v>
      </c>
      <c r="C151" t="s">
        <v>48</v>
      </c>
      <c r="D151">
        <v>2022</v>
      </c>
    </row>
    <row r="152" spans="1:4" x14ac:dyDescent="0.35">
      <c r="A152" s="1">
        <v>44773</v>
      </c>
      <c r="B152">
        <v>8.3599999999999994E-2</v>
      </c>
      <c r="C152" t="s">
        <v>49</v>
      </c>
      <c r="D152">
        <v>2022</v>
      </c>
    </row>
    <row r="153" spans="1:4" x14ac:dyDescent="0.35">
      <c r="A153" s="1">
        <v>44804</v>
      </c>
      <c r="B153">
        <v>8.8700000000000001E-2</v>
      </c>
      <c r="C153" t="s">
        <v>50</v>
      </c>
      <c r="D153">
        <v>2022</v>
      </c>
    </row>
    <row r="154" spans="1:4" x14ac:dyDescent="0.35">
      <c r="A154" s="1">
        <v>44834</v>
      </c>
      <c r="B154">
        <v>9.0300000000000005E-2</v>
      </c>
      <c r="C154" t="s">
        <v>51</v>
      </c>
      <c r="D154">
        <v>2022</v>
      </c>
    </row>
    <row r="155" spans="1:4" x14ac:dyDescent="0.35">
      <c r="A155" s="1">
        <v>44865</v>
      </c>
      <c r="B155">
        <v>9.7000000000000003E-2</v>
      </c>
      <c r="C155" t="s">
        <v>52</v>
      </c>
      <c r="D155">
        <v>2022</v>
      </c>
    </row>
    <row r="156" spans="1:4" x14ac:dyDescent="0.35">
      <c r="A156" s="1">
        <v>44895</v>
      </c>
      <c r="B156">
        <v>9.1700000000000004E-2</v>
      </c>
      <c r="C156" t="s">
        <v>53</v>
      </c>
      <c r="D156">
        <v>2022</v>
      </c>
    </row>
    <row r="157" spans="1:4" x14ac:dyDescent="0.35">
      <c r="A157" s="1">
        <v>44926</v>
      </c>
      <c r="B157">
        <v>9.2399999999999996E-2</v>
      </c>
      <c r="C157" t="s">
        <v>54</v>
      </c>
      <c r="D157">
        <v>2022</v>
      </c>
    </row>
    <row r="158" spans="1:4" x14ac:dyDescent="0.35">
      <c r="A158" s="1">
        <v>44957</v>
      </c>
      <c r="B158">
        <v>9.69E-2</v>
      </c>
      <c r="C158" t="s">
        <v>43</v>
      </c>
      <c r="D158">
        <v>2023</v>
      </c>
    </row>
    <row r="159" spans="1:4" x14ac:dyDescent="0.35">
      <c r="A159" s="1">
        <v>44985</v>
      </c>
      <c r="B159">
        <v>9.9199999999999997E-2</v>
      </c>
      <c r="C159" t="s">
        <v>44</v>
      </c>
      <c r="D159">
        <v>2023</v>
      </c>
    </row>
    <row r="160" spans="1:4" x14ac:dyDescent="0.35">
      <c r="A160" s="1">
        <v>45016</v>
      </c>
      <c r="B160">
        <v>8.7099999999999997E-2</v>
      </c>
      <c r="C160" t="s">
        <v>45</v>
      </c>
      <c r="D160">
        <v>2023</v>
      </c>
    </row>
    <row r="161" spans="1:4" x14ac:dyDescent="0.35">
      <c r="A161" s="1">
        <v>45046</v>
      </c>
      <c r="B161">
        <v>8.3199999999999996E-2</v>
      </c>
      <c r="C161" t="s">
        <v>46</v>
      </c>
      <c r="D161">
        <v>2023</v>
      </c>
    </row>
    <row r="162" spans="1:4" x14ac:dyDescent="0.35">
      <c r="A162" s="1">
        <v>45077</v>
      </c>
      <c r="B162">
        <v>6.54E-2</v>
      </c>
      <c r="C162" t="s">
        <v>47</v>
      </c>
      <c r="D162">
        <v>2023</v>
      </c>
    </row>
    <row r="163" spans="1:4" x14ac:dyDescent="0.35">
      <c r="A163" s="1">
        <v>45107</v>
      </c>
      <c r="B163">
        <v>4.9299999999999997E-2</v>
      </c>
      <c r="C163" t="s">
        <v>48</v>
      </c>
      <c r="D163">
        <v>2023</v>
      </c>
    </row>
    <row r="164" spans="1:4" x14ac:dyDescent="0.35">
      <c r="A164" s="1">
        <v>45138</v>
      </c>
      <c r="B164">
        <v>4.53E-2</v>
      </c>
      <c r="C164" t="s">
        <v>49</v>
      </c>
      <c r="D164">
        <v>2023</v>
      </c>
    </row>
    <row r="165" spans="1:4" x14ac:dyDescent="0.35">
      <c r="A165" s="1">
        <v>45169</v>
      </c>
      <c r="B165">
        <v>4.4699999999999997E-2</v>
      </c>
      <c r="C165" t="s">
        <v>50</v>
      </c>
      <c r="D165">
        <v>2023</v>
      </c>
    </row>
    <row r="166" spans="1:4" x14ac:dyDescent="0.35">
      <c r="A166" s="1">
        <v>45199</v>
      </c>
      <c r="B166">
        <v>4.6899999999999997E-2</v>
      </c>
      <c r="C166" t="s">
        <v>51</v>
      </c>
      <c r="D166">
        <v>2023</v>
      </c>
    </row>
    <row r="167" spans="1:4" x14ac:dyDescent="0.35">
      <c r="A167" s="1">
        <v>45230</v>
      </c>
      <c r="B167">
        <v>4.9799999999999997E-2</v>
      </c>
      <c r="C167" t="s">
        <v>52</v>
      </c>
      <c r="D167">
        <v>2023</v>
      </c>
    </row>
    <row r="168" spans="1:4" x14ac:dyDescent="0.35">
      <c r="A168" s="1">
        <v>45260</v>
      </c>
      <c r="B168">
        <v>4.2999999999999997E-2</v>
      </c>
      <c r="C168" t="s">
        <v>53</v>
      </c>
      <c r="D168">
        <v>2023</v>
      </c>
    </row>
    <row r="169" spans="1:4" x14ac:dyDescent="0.35">
      <c r="A169" s="1">
        <v>45291</v>
      </c>
      <c r="B169">
        <v>4.1799999999999997E-2</v>
      </c>
      <c r="C169" t="s">
        <v>54</v>
      </c>
      <c r="D169">
        <v>2023</v>
      </c>
    </row>
    <row r="170" spans="1:4" x14ac:dyDescent="0.35">
      <c r="A170" s="1">
        <v>45322</v>
      </c>
      <c r="B170">
        <v>3.8199999999999998E-2</v>
      </c>
      <c r="C170" t="s">
        <v>43</v>
      </c>
      <c r="D170">
        <v>2024</v>
      </c>
    </row>
    <row r="171" spans="1:4" x14ac:dyDescent="0.35">
      <c r="A171" s="1">
        <v>45351</v>
      </c>
      <c r="B171">
        <v>3.3000000000000002E-2</v>
      </c>
      <c r="C171" t="s">
        <v>44</v>
      </c>
      <c r="D171">
        <v>2024</v>
      </c>
    </row>
    <row r="172" spans="1:4" x14ac:dyDescent="0.35">
      <c r="A172" s="1">
        <v>45382</v>
      </c>
      <c r="B172">
        <v>3.2399999999999998E-2</v>
      </c>
      <c r="C172" t="s">
        <v>45</v>
      </c>
      <c r="D172">
        <v>2024</v>
      </c>
    </row>
    <row r="173" spans="1:4" x14ac:dyDescent="0.35">
      <c r="A173" s="1">
        <v>45412</v>
      </c>
      <c r="B173">
        <v>3.3599999999999998E-2</v>
      </c>
      <c r="C173" t="s">
        <v>46</v>
      </c>
      <c r="D173">
        <v>2024</v>
      </c>
    </row>
    <row r="174" spans="1:4" x14ac:dyDescent="0.35">
      <c r="A174" s="1">
        <v>45443</v>
      </c>
      <c r="B174">
        <v>3.7600000000000001E-2</v>
      </c>
      <c r="C174" t="s">
        <v>47</v>
      </c>
      <c r="D174">
        <v>2024</v>
      </c>
    </row>
    <row r="175" spans="1:4" x14ac:dyDescent="0.35">
      <c r="A175" s="1">
        <v>45473</v>
      </c>
      <c r="B175">
        <v>3.6200000000000003E-2</v>
      </c>
      <c r="C175" t="s">
        <v>48</v>
      </c>
      <c r="D175">
        <v>2024</v>
      </c>
    </row>
    <row r="176" spans="1:4" x14ac:dyDescent="0.35">
      <c r="A176" s="1">
        <v>45837</v>
      </c>
      <c r="B176">
        <v>0.1</v>
      </c>
      <c r="C176" t="s">
        <v>48</v>
      </c>
      <c r="D176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21" zoomScale="85" zoomScaleNormal="85" workbookViewId="0">
      <selection activeCell="F169" sqref="F169"/>
    </sheetView>
  </sheetViews>
  <sheetFormatPr defaultRowHeight="14.5" x14ac:dyDescent="0.35"/>
  <cols>
    <col min="1" max="1" width="10.54296875" style="1" bestFit="1" customWidth="1"/>
    <col min="2" max="2" width="10.54296875" style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>
        <f t="shared" si="16"/>
        <v>3.6200000000000003E-2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35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35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35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35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workbookViewId="0">
      <selection activeCell="A3" sqref="A3"/>
    </sheetView>
  </sheetViews>
  <sheetFormatPr defaultRowHeight="14.5" x14ac:dyDescent="0.35"/>
  <cols>
    <col min="1" max="1" width="14.36328125" bestFit="1" customWidth="1"/>
    <col min="2" max="2" width="15.36328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7265625" bestFit="1" customWidth="1"/>
    <col min="17" max="137" width="6" bestFit="1" customWidth="1"/>
    <col min="138" max="138" width="7" bestFit="1" customWidth="1"/>
    <col min="139" max="139" width="10.7265625" bestFit="1" customWidth="1"/>
  </cols>
  <sheetData>
    <row r="1" spans="1:9" x14ac:dyDescent="0.35">
      <c r="A1" s="3" t="s">
        <v>64</v>
      </c>
      <c r="B1" s="3" t="s">
        <v>60</v>
      </c>
    </row>
    <row r="2" spans="1:9" x14ac:dyDescent="0.35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35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35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35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35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35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35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5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0.21099999999999999</v>
      </c>
      <c r="I15" s="7">
        <v>3.5827000000000009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7265625" customWidth="1"/>
    <col min="35" max="36" width="11.7265625" bestFit="1" customWidth="1"/>
  </cols>
  <sheetData>
    <row r="1" spans="1:33" x14ac:dyDescent="0.3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122</v>
      </c>
      <c r="AE1" t="s">
        <v>123</v>
      </c>
      <c r="AF1" t="s">
        <v>69</v>
      </c>
      <c r="AG1" t="s">
        <v>125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4.5" x14ac:dyDescent="0.35"/>
  <cols>
    <col min="1" max="1" width="13.1796875" bestFit="1" customWidth="1"/>
    <col min="2" max="2" width="17.36328125" bestFit="1" customWidth="1"/>
  </cols>
  <sheetData>
    <row r="1" spans="1:2" x14ac:dyDescent="0.35">
      <c r="A1" s="3" t="s">
        <v>72</v>
      </c>
      <c r="B1" s="4">
        <v>1</v>
      </c>
    </row>
    <row r="3" spans="1:2" x14ac:dyDescent="0.35">
      <c r="A3" s="3" t="s">
        <v>35</v>
      </c>
      <c r="B3" t="s">
        <v>74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36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RowHeight="14.5" x14ac:dyDescent="0.35"/>
  <cols>
    <col min="1" max="1" width="8.26953125" bestFit="1" customWidth="1"/>
    <col min="2" max="9" width="7.26953125" bestFit="1" customWidth="1"/>
    <col min="10" max="10" width="8" bestFit="1" customWidth="1"/>
    <col min="11" max="11" width="12" bestFit="1" customWidth="1"/>
    <col min="12" max="12" width="8" bestFit="1" customWidth="1"/>
    <col min="13" max="15" width="9.1796875" bestFit="1" customWidth="1"/>
    <col min="16" max="16" width="8" bestFit="1" customWidth="1"/>
    <col min="17" max="17" width="12" bestFit="1" customWidth="1"/>
    <col min="18" max="30" width="8" bestFit="1" customWidth="1"/>
    <col min="31" max="31" width="12.1796875" bestFit="1" customWidth="1"/>
    <col min="32" max="34" width="8" bestFit="1" customWidth="1"/>
    <col min="35" max="35" width="11.7265625" bestFit="1" customWidth="1"/>
  </cols>
  <sheetData>
    <row r="1" spans="1:32" x14ac:dyDescent="0.3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147</v>
      </c>
      <c r="AE1" t="s">
        <v>69</v>
      </c>
      <c r="AF1" t="s">
        <v>122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4.5" x14ac:dyDescent="0.35"/>
  <cols>
    <col min="1" max="1" width="12.453125" bestFit="1" customWidth="1"/>
    <col min="2" max="2" width="17.36328125" bestFit="1" customWidth="1"/>
  </cols>
  <sheetData>
    <row r="1" spans="1:2" x14ac:dyDescent="0.35">
      <c r="A1" s="3" t="s">
        <v>72</v>
      </c>
      <c r="B1" s="4">
        <v>1</v>
      </c>
    </row>
    <row r="3" spans="1:2" x14ac:dyDescent="0.35">
      <c r="A3" s="3" t="s">
        <v>35</v>
      </c>
      <c r="B3" t="s">
        <v>74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36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6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17.7265625" bestFit="1" customWidth="1"/>
    <col min="4" max="4" width="10.7265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7265625" bestFit="1" customWidth="1"/>
  </cols>
  <sheetData>
    <row r="1" spans="1:3" x14ac:dyDescent="0.35">
      <c r="A1" t="s">
        <v>126</v>
      </c>
      <c r="B1" t="s">
        <v>127</v>
      </c>
      <c r="C1" t="s">
        <v>128</v>
      </c>
    </row>
    <row r="2" spans="1:3" x14ac:dyDescent="0.35">
      <c r="A2" s="1">
        <v>36892</v>
      </c>
      <c r="B2">
        <v>67.220458678816982</v>
      </c>
    </row>
    <row r="3" spans="1:3" x14ac:dyDescent="0.35">
      <c r="A3" s="1">
        <v>36923</v>
      </c>
      <c r="B3">
        <v>65.906466306904306</v>
      </c>
    </row>
    <row r="4" spans="1:3" x14ac:dyDescent="0.35">
      <c r="A4" s="1">
        <v>36951</v>
      </c>
      <c r="B4">
        <v>68.809535918847828</v>
      </c>
    </row>
    <row r="5" spans="1:3" x14ac:dyDescent="0.35">
      <c r="A5" s="1">
        <v>36982</v>
      </c>
      <c r="B5">
        <v>67.058237248686837</v>
      </c>
    </row>
    <row r="6" spans="1:3" x14ac:dyDescent="0.35">
      <c r="A6" s="1">
        <v>37012</v>
      </c>
      <c r="B6">
        <v>64.13260380957955</v>
      </c>
    </row>
    <row r="7" spans="1:3" x14ac:dyDescent="0.35">
      <c r="A7" s="1">
        <v>37043</v>
      </c>
      <c r="B7">
        <v>60.556983466335154</v>
      </c>
    </row>
    <row r="8" spans="1:3" x14ac:dyDescent="0.35">
      <c r="A8" s="1">
        <v>37073</v>
      </c>
      <c r="B8">
        <v>64.234655332257574</v>
      </c>
    </row>
    <row r="9" spans="1:3" x14ac:dyDescent="0.35">
      <c r="A9" s="1">
        <v>37104</v>
      </c>
      <c r="B9">
        <v>63.9905608169788</v>
      </c>
    </row>
    <row r="10" spans="1:3" x14ac:dyDescent="0.35">
      <c r="A10" s="1">
        <v>37135</v>
      </c>
      <c r="B10">
        <v>62.880370208517917</v>
      </c>
    </row>
    <row r="11" spans="1:3" x14ac:dyDescent="0.35">
      <c r="A11" s="1">
        <v>37165</v>
      </c>
      <c r="B11">
        <v>64.411197951959792</v>
      </c>
    </row>
    <row r="12" spans="1:3" x14ac:dyDescent="0.35">
      <c r="A12" s="1">
        <v>37196</v>
      </c>
      <c r="B12">
        <v>67.806533267707934</v>
      </c>
    </row>
    <row r="13" spans="1:3" x14ac:dyDescent="0.35">
      <c r="A13" s="1">
        <v>37226</v>
      </c>
      <c r="B13">
        <v>72.624864538538958</v>
      </c>
    </row>
    <row r="14" spans="1:3" x14ac:dyDescent="0.35">
      <c r="A14" s="1">
        <v>37257</v>
      </c>
      <c r="B14">
        <v>69.463733062101269</v>
      </c>
      <c r="C14">
        <v>3.337189937966329</v>
      </c>
    </row>
    <row r="15" spans="1:3" x14ac:dyDescent="0.35">
      <c r="A15" s="1">
        <v>37288</v>
      </c>
      <c r="B15">
        <v>67.828540335583952</v>
      </c>
      <c r="C15">
        <v>2.9163663846415204</v>
      </c>
    </row>
    <row r="16" spans="1:3" x14ac:dyDescent="0.35">
      <c r="A16" s="1">
        <v>37316</v>
      </c>
      <c r="B16">
        <v>70.682138651360816</v>
      </c>
      <c r="C16">
        <v>2.7214290977365181</v>
      </c>
    </row>
    <row r="17" spans="1:3" x14ac:dyDescent="0.35">
      <c r="A17" s="1">
        <v>37347</v>
      </c>
      <c r="B17">
        <v>69.649730355297322</v>
      </c>
      <c r="C17">
        <v>3.864541051086519</v>
      </c>
    </row>
    <row r="18" spans="1:3" x14ac:dyDescent="0.35">
      <c r="A18" s="1">
        <v>37377</v>
      </c>
      <c r="B18">
        <v>67.641414652018184</v>
      </c>
      <c r="C18">
        <v>5.4711810124798319</v>
      </c>
    </row>
    <row r="19" spans="1:3" x14ac:dyDescent="0.35">
      <c r="A19" s="1">
        <v>37408</v>
      </c>
      <c r="B19">
        <v>64.221698308055664</v>
      </c>
      <c r="C19">
        <v>6.0516799747097707</v>
      </c>
    </row>
    <row r="20" spans="1:3" x14ac:dyDescent="0.35">
      <c r="A20" s="1">
        <v>37438</v>
      </c>
      <c r="B20">
        <v>67.968578337378531</v>
      </c>
      <c r="C20">
        <v>5.8129416057531813</v>
      </c>
    </row>
    <row r="21" spans="1:3" x14ac:dyDescent="0.35">
      <c r="A21" s="1">
        <v>37469</v>
      </c>
      <c r="B21">
        <v>67.548716565622257</v>
      </c>
      <c r="C21">
        <v>5.5604384509462932</v>
      </c>
    </row>
    <row r="22" spans="1:3" x14ac:dyDescent="0.35">
      <c r="A22" s="1">
        <v>37500</v>
      </c>
      <c r="B22">
        <v>67.092161460145306</v>
      </c>
      <c r="C22">
        <v>6.6981018681357085</v>
      </c>
    </row>
    <row r="23" spans="1:3" x14ac:dyDescent="0.35">
      <c r="A23" s="1">
        <v>37530</v>
      </c>
      <c r="B23">
        <v>66.523666877184567</v>
      </c>
      <c r="C23">
        <v>3.279660978825973</v>
      </c>
    </row>
    <row r="24" spans="1:3" x14ac:dyDescent="0.35">
      <c r="A24" s="1">
        <v>37561</v>
      </c>
      <c r="B24">
        <v>69.430529960127743</v>
      </c>
      <c r="C24">
        <v>2.3950445689474833</v>
      </c>
    </row>
    <row r="25" spans="1:3" x14ac:dyDescent="0.35">
      <c r="A25" s="1">
        <v>37591</v>
      </c>
      <c r="B25">
        <v>75.106259653369776</v>
      </c>
      <c r="C25">
        <v>3.4167294226263891</v>
      </c>
    </row>
    <row r="26" spans="1:3" x14ac:dyDescent="0.35">
      <c r="A26" s="1">
        <v>37622</v>
      </c>
      <c r="B26">
        <v>72.397412358532307</v>
      </c>
      <c r="C26">
        <v>4.2233251325670835</v>
      </c>
    </row>
    <row r="27" spans="1:3" x14ac:dyDescent="0.35">
      <c r="A27" s="1">
        <v>37653</v>
      </c>
      <c r="B27">
        <v>70.666292163558893</v>
      </c>
      <c r="C27">
        <v>4.1837135429054939</v>
      </c>
    </row>
    <row r="28" spans="1:3" x14ac:dyDescent="0.35">
      <c r="A28" s="1">
        <v>37681</v>
      </c>
      <c r="B28">
        <v>74.382422208036914</v>
      </c>
      <c r="C28">
        <v>5.2351041257080908</v>
      </c>
    </row>
    <row r="29" spans="1:3" x14ac:dyDescent="0.35">
      <c r="A29" s="1">
        <v>37712</v>
      </c>
      <c r="B29">
        <v>71.580276455363972</v>
      </c>
      <c r="C29">
        <v>2.7717926404288136</v>
      </c>
    </row>
    <row r="30" spans="1:3" x14ac:dyDescent="0.35">
      <c r="A30" s="1">
        <v>37742</v>
      </c>
      <c r="B30">
        <v>68.836397231576456</v>
      </c>
      <c r="C30">
        <v>1.766643388086834</v>
      </c>
    </row>
    <row r="31" spans="1:3" x14ac:dyDescent="0.35">
      <c r="A31" s="1">
        <v>37773</v>
      </c>
      <c r="B31">
        <v>65.841605228276222</v>
      </c>
      <c r="C31">
        <v>2.5223669926171368</v>
      </c>
    </row>
    <row r="32" spans="1:3" x14ac:dyDescent="0.35">
      <c r="A32" s="1">
        <v>37803</v>
      </c>
      <c r="B32">
        <v>70.008741763714511</v>
      </c>
      <c r="C32">
        <v>3.0016273346326727</v>
      </c>
    </row>
    <row r="33" spans="1:3" x14ac:dyDescent="0.35">
      <c r="A33" s="1">
        <v>37834</v>
      </c>
      <c r="B33">
        <v>69.54943668163034</v>
      </c>
      <c r="C33">
        <v>2.9618921242780658</v>
      </c>
    </row>
    <row r="34" spans="1:3" x14ac:dyDescent="0.35">
      <c r="A34" s="1">
        <v>37865</v>
      </c>
      <c r="B34">
        <v>67.617474843564324</v>
      </c>
      <c r="C34">
        <v>0.78297281230248927</v>
      </c>
    </row>
    <row r="35" spans="1:3" x14ac:dyDescent="0.35">
      <c r="A35" s="1">
        <v>37895</v>
      </c>
      <c r="B35">
        <v>67.623123942131585</v>
      </c>
      <c r="C35">
        <v>1.6527306995521227</v>
      </c>
    </row>
    <row r="36" spans="1:3" x14ac:dyDescent="0.35">
      <c r="A36" s="1">
        <v>37926</v>
      </c>
      <c r="B36">
        <v>71.053037402201298</v>
      </c>
      <c r="C36">
        <v>2.3368789536898618</v>
      </c>
    </row>
    <row r="37" spans="1:3" x14ac:dyDescent="0.35">
      <c r="A37" s="1">
        <v>37956</v>
      </c>
      <c r="B37">
        <v>75.140084744597729</v>
      </c>
      <c r="C37">
        <v>4.5036314395190402E-2</v>
      </c>
    </row>
    <row r="38" spans="1:3" x14ac:dyDescent="0.35">
      <c r="A38" s="1">
        <v>37987</v>
      </c>
      <c r="B38">
        <v>72.741192156445109</v>
      </c>
      <c r="C38">
        <v>0.47485094661989535</v>
      </c>
    </row>
    <row r="39" spans="1:3" x14ac:dyDescent="0.35">
      <c r="A39" s="1">
        <v>38018</v>
      </c>
      <c r="B39">
        <v>73.022258071502705</v>
      </c>
      <c r="C39">
        <v>3.33393168908718</v>
      </c>
    </row>
    <row r="40" spans="1:3" x14ac:dyDescent="0.35">
      <c r="A40" s="1">
        <v>38047</v>
      </c>
      <c r="B40">
        <v>75.27528361668557</v>
      </c>
      <c r="C40">
        <v>1.2003661377838029</v>
      </c>
    </row>
    <row r="41" spans="1:3" x14ac:dyDescent="0.35">
      <c r="A41" s="1">
        <v>38078</v>
      </c>
      <c r="B41">
        <v>73.199987140643358</v>
      </c>
      <c r="C41">
        <v>2.2627890886806057</v>
      </c>
    </row>
    <row r="42" spans="1:3" x14ac:dyDescent="0.35">
      <c r="A42" s="1">
        <v>38108</v>
      </c>
      <c r="B42">
        <v>70.153660793839478</v>
      </c>
      <c r="C42">
        <v>1.9136149119361081</v>
      </c>
    </row>
    <row r="43" spans="1:3" x14ac:dyDescent="0.35">
      <c r="A43" s="1">
        <v>38139</v>
      </c>
      <c r="B43">
        <v>68.573318177096908</v>
      </c>
      <c r="C43">
        <v>4.1489160833027938</v>
      </c>
    </row>
    <row r="44" spans="1:3" x14ac:dyDescent="0.35">
      <c r="A44" s="1">
        <v>38169</v>
      </c>
      <c r="B44">
        <v>72.213272802728156</v>
      </c>
      <c r="C44">
        <v>3.1489368091403942</v>
      </c>
    </row>
    <row r="45" spans="1:3" x14ac:dyDescent="0.35">
      <c r="A45" s="1">
        <v>38200</v>
      </c>
      <c r="B45">
        <v>71.351057352110615</v>
      </c>
      <c r="C45">
        <v>2.5904173440359841</v>
      </c>
    </row>
    <row r="46" spans="1:3" x14ac:dyDescent="0.35">
      <c r="A46" s="1">
        <v>38231</v>
      </c>
      <c r="B46">
        <v>69.691496352172706</v>
      </c>
      <c r="C46">
        <v>3.0672862501989471</v>
      </c>
    </row>
    <row r="47" spans="1:3" x14ac:dyDescent="0.35">
      <c r="A47" s="1">
        <v>38261</v>
      </c>
      <c r="B47">
        <v>71.021020989370669</v>
      </c>
      <c r="C47">
        <v>5.0247561028781149</v>
      </c>
    </row>
    <row r="48" spans="1:3" x14ac:dyDescent="0.35">
      <c r="A48" s="1">
        <v>38292</v>
      </c>
      <c r="B48">
        <v>73.392896593548201</v>
      </c>
      <c r="C48">
        <v>3.2931163492729638</v>
      </c>
    </row>
    <row r="49" spans="1:3" x14ac:dyDescent="0.35">
      <c r="A49" s="1">
        <v>38322</v>
      </c>
      <c r="B49">
        <v>79.137152476288762</v>
      </c>
      <c r="C49">
        <v>5.3194879208309942</v>
      </c>
    </row>
    <row r="50" spans="1:3" x14ac:dyDescent="0.35">
      <c r="A50" s="1">
        <v>38353</v>
      </c>
      <c r="B50">
        <v>74.97374447246581</v>
      </c>
      <c r="C50">
        <v>3.0691720190935854</v>
      </c>
    </row>
    <row r="51" spans="1:3" x14ac:dyDescent="0.35">
      <c r="A51" s="1">
        <v>38384</v>
      </c>
      <c r="B51">
        <v>74.967050118016431</v>
      </c>
      <c r="C51">
        <v>2.6632866442029268</v>
      </c>
    </row>
    <row r="52" spans="1:3" x14ac:dyDescent="0.35">
      <c r="A52" s="1">
        <v>38412</v>
      </c>
      <c r="B52">
        <v>78.523773909399836</v>
      </c>
      <c r="C52">
        <v>4.3154806420340179</v>
      </c>
    </row>
    <row r="53" spans="1:3" x14ac:dyDescent="0.35">
      <c r="A53" s="1">
        <v>38443</v>
      </c>
      <c r="B53">
        <v>76.607838831628257</v>
      </c>
      <c r="C53">
        <v>4.6555359148317876</v>
      </c>
    </row>
    <row r="54" spans="1:3" x14ac:dyDescent="0.35">
      <c r="A54" s="1">
        <v>38473</v>
      </c>
      <c r="B54">
        <v>74.343163001678988</v>
      </c>
      <c r="C54">
        <v>5.9718939260364579</v>
      </c>
    </row>
    <row r="55" spans="1:3" x14ac:dyDescent="0.35">
      <c r="A55" s="1">
        <v>38504</v>
      </c>
      <c r="B55">
        <v>71.473008529397489</v>
      </c>
      <c r="C55">
        <v>4.228598570674194</v>
      </c>
    </row>
    <row r="56" spans="1:3" x14ac:dyDescent="0.35">
      <c r="A56" s="1">
        <v>38534</v>
      </c>
      <c r="B56">
        <v>73.731340665060813</v>
      </c>
      <c r="C56">
        <v>2.1022006113470439</v>
      </c>
    </row>
    <row r="57" spans="1:3" x14ac:dyDescent="0.35">
      <c r="A57" s="1">
        <v>38565</v>
      </c>
      <c r="B57">
        <v>73.032133917978882</v>
      </c>
      <c r="C57">
        <v>2.3560639859509251</v>
      </c>
    </row>
    <row r="58" spans="1:3" x14ac:dyDescent="0.35">
      <c r="A58" s="1">
        <v>38596</v>
      </c>
      <c r="B58">
        <v>71.592808317482067</v>
      </c>
      <c r="C58">
        <v>2.7281835874228335</v>
      </c>
    </row>
    <row r="59" spans="1:3" x14ac:dyDescent="0.35">
      <c r="A59" s="1">
        <v>38626</v>
      </c>
      <c r="B59">
        <v>70.317185501781381</v>
      </c>
      <c r="C59">
        <v>-0.99102417535594611</v>
      </c>
    </row>
    <row r="60" spans="1:3" x14ac:dyDescent="0.35">
      <c r="A60" s="1">
        <v>38657</v>
      </c>
      <c r="B60">
        <v>74.343642230382912</v>
      </c>
      <c r="C60">
        <v>1.2954191494852123</v>
      </c>
    </row>
    <row r="61" spans="1:3" x14ac:dyDescent="0.35">
      <c r="A61" s="1">
        <v>38687</v>
      </c>
      <c r="B61">
        <v>82.534564835372521</v>
      </c>
      <c r="C61">
        <v>4.2930687455575196</v>
      </c>
    </row>
    <row r="62" spans="1:3" x14ac:dyDescent="0.35">
      <c r="A62" s="1">
        <v>38718</v>
      </c>
      <c r="B62">
        <v>78.483084177391703</v>
      </c>
      <c r="C62">
        <v>4.680758216917809</v>
      </c>
    </row>
    <row r="63" spans="1:3" x14ac:dyDescent="0.35">
      <c r="A63" s="1">
        <v>38749</v>
      </c>
      <c r="B63">
        <v>77.542323060223097</v>
      </c>
      <c r="C63">
        <v>3.4352064515711618</v>
      </c>
    </row>
    <row r="64" spans="1:3" x14ac:dyDescent="0.35">
      <c r="A64" s="1">
        <v>38777</v>
      </c>
      <c r="B64">
        <v>83.669132954477263</v>
      </c>
      <c r="C64">
        <v>6.5526130354026435</v>
      </c>
    </row>
    <row r="65" spans="1:3" x14ac:dyDescent="0.35">
      <c r="A65" s="1">
        <v>38808</v>
      </c>
      <c r="B65">
        <v>76.764222819346998</v>
      </c>
      <c r="C65">
        <v>0.20413575177657609</v>
      </c>
    </row>
    <row r="66" spans="1:3" x14ac:dyDescent="0.35">
      <c r="A66" s="1">
        <v>38838</v>
      </c>
      <c r="B66">
        <v>76.861133407663786</v>
      </c>
      <c r="C66">
        <v>3.3869562503386277</v>
      </c>
    </row>
    <row r="67" spans="1:3" x14ac:dyDescent="0.35">
      <c r="A67" s="1">
        <v>38869</v>
      </c>
      <c r="B67">
        <v>75.28399245837015</v>
      </c>
      <c r="C67">
        <v>5.3320603223315564</v>
      </c>
    </row>
    <row r="68" spans="1:3" x14ac:dyDescent="0.35">
      <c r="A68" s="1">
        <v>38899</v>
      </c>
      <c r="B68">
        <v>77.87621853880772</v>
      </c>
      <c r="C68">
        <v>5.6215956964295941</v>
      </c>
    </row>
    <row r="69" spans="1:3" x14ac:dyDescent="0.35">
      <c r="A69" s="1">
        <v>38930</v>
      </c>
      <c r="B69">
        <v>77.627121983444511</v>
      </c>
      <c r="C69">
        <v>6.291734636463147</v>
      </c>
    </row>
    <row r="70" spans="1:3" x14ac:dyDescent="0.35">
      <c r="A70" s="1">
        <v>38961</v>
      </c>
      <c r="B70">
        <v>77.293305325478102</v>
      </c>
      <c r="C70">
        <v>7.9623877620736465</v>
      </c>
    </row>
    <row r="71" spans="1:3" x14ac:dyDescent="0.35">
      <c r="A71" s="1">
        <v>38991</v>
      </c>
      <c r="B71">
        <v>77.446424165868123</v>
      </c>
      <c r="C71">
        <v>10.138686031320375</v>
      </c>
    </row>
    <row r="72" spans="1:3" x14ac:dyDescent="0.35">
      <c r="A72" s="1">
        <v>39022</v>
      </c>
      <c r="B72">
        <v>80.894062951466182</v>
      </c>
      <c r="C72">
        <v>8.811003233853171</v>
      </c>
    </row>
    <row r="73" spans="1:3" x14ac:dyDescent="0.35">
      <c r="A73" s="1">
        <v>39052</v>
      </c>
      <c r="B73">
        <v>86.663130621033545</v>
      </c>
      <c r="C73">
        <v>5.0022263931433315</v>
      </c>
    </row>
    <row r="74" spans="1:3" x14ac:dyDescent="0.35">
      <c r="A74" s="1">
        <v>39083</v>
      </c>
      <c r="B74">
        <v>83.327623269274014</v>
      </c>
      <c r="C74">
        <v>6.1727175258969424</v>
      </c>
    </row>
    <row r="75" spans="1:3" x14ac:dyDescent="0.35">
      <c r="A75" s="1">
        <v>39114</v>
      </c>
      <c r="B75">
        <v>83.034728163448435</v>
      </c>
      <c r="C75">
        <v>7.0831062140860297</v>
      </c>
    </row>
    <row r="76" spans="1:3" x14ac:dyDescent="0.35">
      <c r="A76" s="1">
        <v>39142</v>
      </c>
      <c r="B76">
        <v>88.267647647396771</v>
      </c>
      <c r="C76">
        <v>5.4960706900374845</v>
      </c>
    </row>
    <row r="77" spans="1:3" x14ac:dyDescent="0.35">
      <c r="A77" s="1">
        <v>39173</v>
      </c>
      <c r="B77">
        <v>82.294451391118244</v>
      </c>
      <c r="C77">
        <v>7.2041745082026125</v>
      </c>
    </row>
    <row r="78" spans="1:3" x14ac:dyDescent="0.35">
      <c r="A78" s="1">
        <v>39203</v>
      </c>
      <c r="B78">
        <v>82.372789485399053</v>
      </c>
      <c r="C78">
        <v>7.1709274029332732</v>
      </c>
    </row>
    <row r="79" spans="1:3" x14ac:dyDescent="0.35">
      <c r="A79" s="1">
        <v>39234</v>
      </c>
      <c r="B79">
        <v>81.041706516269628</v>
      </c>
      <c r="C79">
        <v>7.6479924481732828</v>
      </c>
    </row>
    <row r="80" spans="1:3" x14ac:dyDescent="0.35">
      <c r="A80" s="1">
        <v>39264</v>
      </c>
      <c r="B80">
        <v>83.059229037026782</v>
      </c>
      <c r="C80">
        <v>6.6554470613339163</v>
      </c>
    </row>
    <row r="81" spans="1:3" x14ac:dyDescent="0.35">
      <c r="A81" s="1">
        <v>39295</v>
      </c>
      <c r="B81">
        <v>82.703035021477774</v>
      </c>
      <c r="C81">
        <v>6.5388396585355935</v>
      </c>
    </row>
    <row r="82" spans="1:3" x14ac:dyDescent="0.35">
      <c r="A82" s="1">
        <v>39326</v>
      </c>
      <c r="B82">
        <v>80.598970321900509</v>
      </c>
      <c r="C82">
        <v>4.2767804824783013</v>
      </c>
    </row>
    <row r="83" spans="1:3" x14ac:dyDescent="0.35">
      <c r="A83" s="1">
        <v>39356</v>
      </c>
      <c r="B83">
        <v>81.116128086760867</v>
      </c>
      <c r="C83">
        <v>4.7383774789050221</v>
      </c>
    </row>
    <row r="84" spans="1:3" x14ac:dyDescent="0.35">
      <c r="A84" s="1">
        <v>39387</v>
      </c>
      <c r="B84">
        <v>85.662875426850519</v>
      </c>
      <c r="C84">
        <v>5.8951328458374661</v>
      </c>
    </row>
    <row r="85" spans="1:3" x14ac:dyDescent="0.35">
      <c r="A85" s="1">
        <v>39417</v>
      </c>
      <c r="B85">
        <v>90.170999751729767</v>
      </c>
      <c r="C85">
        <v>4.047706453204043</v>
      </c>
    </row>
    <row r="86" spans="1:3" x14ac:dyDescent="0.35">
      <c r="A86" s="1">
        <v>39448</v>
      </c>
      <c r="B86">
        <v>87.297511656003906</v>
      </c>
      <c r="C86">
        <v>4.7641925102089715</v>
      </c>
    </row>
    <row r="87" spans="1:3" x14ac:dyDescent="0.35">
      <c r="A87" s="1">
        <v>39479</v>
      </c>
      <c r="B87">
        <v>86.358954139651956</v>
      </c>
      <c r="C87">
        <v>4.0034164616761245</v>
      </c>
    </row>
    <row r="88" spans="1:3" x14ac:dyDescent="0.35">
      <c r="A88" s="1">
        <v>39508</v>
      </c>
      <c r="B88">
        <v>88.430956898910111</v>
      </c>
      <c r="C88">
        <v>0.18501597795572877</v>
      </c>
    </row>
    <row r="89" spans="1:3" x14ac:dyDescent="0.35">
      <c r="A89" s="1">
        <v>39539</v>
      </c>
      <c r="B89">
        <v>88.896082768494011</v>
      </c>
      <c r="C89">
        <v>8.0219641370478314</v>
      </c>
    </row>
    <row r="90" spans="1:3" x14ac:dyDescent="0.35">
      <c r="A90" s="1">
        <v>39569</v>
      </c>
      <c r="B90">
        <v>86.628918162271745</v>
      </c>
      <c r="C90">
        <v>5.1669109465172482</v>
      </c>
    </row>
    <row r="91" spans="1:3" x14ac:dyDescent="0.35">
      <c r="A91" s="1">
        <v>39600</v>
      </c>
      <c r="B91">
        <v>84.365034789572988</v>
      </c>
      <c r="C91">
        <v>4.1007629480706669</v>
      </c>
    </row>
    <row r="92" spans="1:3" x14ac:dyDescent="0.35">
      <c r="A92" s="1">
        <v>39630</v>
      </c>
      <c r="B92">
        <v>85.186087427097476</v>
      </c>
      <c r="C92">
        <v>2.5606526989584495</v>
      </c>
    </row>
    <row r="93" spans="1:3" x14ac:dyDescent="0.35">
      <c r="A93" s="1">
        <v>39661</v>
      </c>
      <c r="B93">
        <v>85.363002017545611</v>
      </c>
      <c r="C93">
        <v>3.216287038773189</v>
      </c>
    </row>
    <row r="94" spans="1:3" x14ac:dyDescent="0.35">
      <c r="A94" s="1">
        <v>39692</v>
      </c>
      <c r="B94">
        <v>83.604512361317376</v>
      </c>
      <c r="C94">
        <v>3.7290079853541158</v>
      </c>
    </row>
    <row r="95" spans="1:3" x14ac:dyDescent="0.35">
      <c r="A95" s="1">
        <v>39722</v>
      </c>
      <c r="B95">
        <v>84.963902635128065</v>
      </c>
      <c r="C95">
        <v>4.7435382323126447</v>
      </c>
    </row>
    <row r="96" spans="1:3" x14ac:dyDescent="0.35">
      <c r="A96" s="1">
        <v>39753</v>
      </c>
      <c r="B96">
        <v>87.563602373903962</v>
      </c>
      <c r="C96">
        <v>2.2188456056165649</v>
      </c>
    </row>
    <row r="97" spans="1:3" x14ac:dyDescent="0.35">
      <c r="A97" s="1">
        <v>39783</v>
      </c>
      <c r="B97">
        <v>91.749407404513605</v>
      </c>
      <c r="C97">
        <v>1.750460410918933</v>
      </c>
    </row>
    <row r="98" spans="1:3" x14ac:dyDescent="0.35">
      <c r="A98" s="1">
        <v>39814</v>
      </c>
      <c r="B98">
        <v>86.611225308460533</v>
      </c>
      <c r="C98">
        <v>-0.78614651726579154</v>
      </c>
    </row>
    <row r="99" spans="1:3" x14ac:dyDescent="0.35">
      <c r="A99" s="1">
        <v>39845</v>
      </c>
      <c r="B99">
        <v>84.954441920621107</v>
      </c>
      <c r="C99">
        <v>-1.6263654800168157</v>
      </c>
    </row>
    <row r="100" spans="1:3" x14ac:dyDescent="0.35">
      <c r="A100" s="1">
        <v>39873</v>
      </c>
      <c r="B100">
        <v>90.206274497439622</v>
      </c>
      <c r="C100">
        <v>2.0075747914375199</v>
      </c>
    </row>
    <row r="101" spans="1:3" x14ac:dyDescent="0.35">
      <c r="A101" s="1">
        <v>39904</v>
      </c>
      <c r="B101">
        <v>87.818940462063722</v>
      </c>
      <c r="C101">
        <v>-1.2116870315145576</v>
      </c>
    </row>
    <row r="102" spans="1:3" x14ac:dyDescent="0.35">
      <c r="A102" s="1">
        <v>39934</v>
      </c>
      <c r="B102">
        <v>85.702433697341363</v>
      </c>
      <c r="C102">
        <v>-1.0694863615806725</v>
      </c>
    </row>
    <row r="103" spans="1:3" x14ac:dyDescent="0.35">
      <c r="A103" s="1">
        <v>39965</v>
      </c>
      <c r="B103">
        <v>83.891368524958509</v>
      </c>
      <c r="C103">
        <v>-0.56144855009651451</v>
      </c>
    </row>
    <row r="104" spans="1:3" x14ac:dyDescent="0.35">
      <c r="A104" s="1">
        <v>39995</v>
      </c>
      <c r="B104">
        <v>87.134919828057079</v>
      </c>
      <c r="C104">
        <v>2.2877355444073117</v>
      </c>
    </row>
    <row r="105" spans="1:3" x14ac:dyDescent="0.35">
      <c r="A105" s="1">
        <v>40026</v>
      </c>
      <c r="B105">
        <v>85.858599834203716</v>
      </c>
      <c r="C105">
        <v>0.58057683650376646</v>
      </c>
    </row>
    <row r="106" spans="1:3" x14ac:dyDescent="0.35">
      <c r="A106" s="1">
        <v>40057</v>
      </c>
      <c r="B106">
        <v>84.682011683696587</v>
      </c>
      <c r="C106">
        <v>1.288805223481873</v>
      </c>
    </row>
    <row r="107" spans="1:3" x14ac:dyDescent="0.35">
      <c r="A107" s="1">
        <v>40087</v>
      </c>
      <c r="B107">
        <v>87.056650934509392</v>
      </c>
      <c r="C107">
        <v>2.463102840706938</v>
      </c>
    </row>
    <row r="108" spans="1:3" x14ac:dyDescent="0.35">
      <c r="A108" s="1">
        <v>40118</v>
      </c>
      <c r="B108">
        <v>87.905588339578543</v>
      </c>
      <c r="C108">
        <v>0.39055721373163976</v>
      </c>
    </row>
    <row r="109" spans="1:3" x14ac:dyDescent="0.35">
      <c r="A109" s="1">
        <v>40148</v>
      </c>
      <c r="B109">
        <v>95.165225578591546</v>
      </c>
      <c r="C109">
        <v>3.7229866336007542</v>
      </c>
    </row>
    <row r="110" spans="1:3" x14ac:dyDescent="0.35">
      <c r="A110" s="1">
        <v>40179</v>
      </c>
      <c r="B110">
        <v>88.393580046153147</v>
      </c>
      <c r="C110">
        <v>2.0578796008772144</v>
      </c>
    </row>
    <row r="111" spans="1:3" x14ac:dyDescent="0.35">
      <c r="A111" s="1">
        <v>40210</v>
      </c>
      <c r="B111">
        <v>87.100762013455892</v>
      </c>
      <c r="C111">
        <v>2.5264365750766018</v>
      </c>
    </row>
    <row r="112" spans="1:3" x14ac:dyDescent="0.35">
      <c r="A112" s="1">
        <v>40238</v>
      </c>
      <c r="B112">
        <v>94.179065287952326</v>
      </c>
      <c r="C112">
        <v>4.4041180202220431</v>
      </c>
    </row>
    <row r="113" spans="1:3" x14ac:dyDescent="0.35">
      <c r="A113" s="1">
        <v>40269</v>
      </c>
      <c r="B113">
        <v>89.709265409372364</v>
      </c>
      <c r="C113">
        <v>2.1525253406185669</v>
      </c>
    </row>
    <row r="114" spans="1:3" x14ac:dyDescent="0.35">
      <c r="A114" s="1">
        <v>40299</v>
      </c>
      <c r="B114">
        <v>88.293386353827927</v>
      </c>
      <c r="C114">
        <v>3.0231961272377816</v>
      </c>
    </row>
    <row r="115" spans="1:3" x14ac:dyDescent="0.35">
      <c r="A115" s="1">
        <v>40330</v>
      </c>
      <c r="B115">
        <v>87.465891713298191</v>
      </c>
      <c r="C115">
        <v>4.2608950732234518</v>
      </c>
    </row>
    <row r="116" spans="1:3" x14ac:dyDescent="0.35">
      <c r="A116" s="1">
        <v>40360</v>
      </c>
      <c r="B116">
        <v>88.070015626204835</v>
      </c>
      <c r="C116">
        <v>1.0731584994775716</v>
      </c>
    </row>
    <row r="117" spans="1:3" x14ac:dyDescent="0.35">
      <c r="A117" s="1">
        <v>40391</v>
      </c>
      <c r="B117">
        <v>87.303503108583257</v>
      </c>
      <c r="C117">
        <v>1.6828870691691975</v>
      </c>
    </row>
    <row r="118" spans="1:3" x14ac:dyDescent="0.35">
      <c r="A118" s="1">
        <v>40422</v>
      </c>
      <c r="B118">
        <v>86.949580179395596</v>
      </c>
      <c r="C118">
        <v>2.6777451912323613</v>
      </c>
    </row>
    <row r="119" spans="1:3" x14ac:dyDescent="0.35">
      <c r="A119" s="1">
        <v>40452</v>
      </c>
      <c r="B119">
        <v>88.689890144108716</v>
      </c>
      <c r="C119">
        <v>1.876064829128296</v>
      </c>
    </row>
    <row r="120" spans="1:3" x14ac:dyDescent="0.35">
      <c r="A120" s="1">
        <v>40483</v>
      </c>
      <c r="B120">
        <v>91.318907872916853</v>
      </c>
      <c r="C120">
        <v>3.882938045022442</v>
      </c>
    </row>
    <row r="121" spans="1:3" x14ac:dyDescent="0.35">
      <c r="A121" s="1">
        <v>40513</v>
      </c>
      <c r="B121">
        <v>98.887883846229514</v>
      </c>
      <c r="C121">
        <v>3.9117842100459654</v>
      </c>
    </row>
    <row r="122" spans="1:3" x14ac:dyDescent="0.35">
      <c r="A122" s="1">
        <v>40544</v>
      </c>
      <c r="B122">
        <v>92.117555586884635</v>
      </c>
      <c r="C122">
        <v>4.2129479751663865</v>
      </c>
    </row>
    <row r="123" spans="1:3" x14ac:dyDescent="0.35">
      <c r="A123" s="1">
        <v>40575</v>
      </c>
      <c r="B123">
        <v>91.293912325801713</v>
      </c>
      <c r="C123">
        <v>4.8141373455470386</v>
      </c>
    </row>
    <row r="124" spans="1:3" x14ac:dyDescent="0.35">
      <c r="A124" s="1">
        <v>40603</v>
      </c>
      <c r="B124">
        <v>97.006238118618484</v>
      </c>
      <c r="C124">
        <v>3.0019121787013887</v>
      </c>
    </row>
    <row r="125" spans="1:3" x14ac:dyDescent="0.35">
      <c r="A125" s="1">
        <v>40634</v>
      </c>
      <c r="B125">
        <v>93.634506205421715</v>
      </c>
      <c r="C125">
        <v>4.3755132517663782</v>
      </c>
    </row>
    <row r="126" spans="1:3" x14ac:dyDescent="0.35">
      <c r="A126" s="1">
        <v>40664</v>
      </c>
      <c r="B126">
        <v>92.216112377540767</v>
      </c>
      <c r="C126">
        <v>4.4428310949507335</v>
      </c>
    </row>
    <row r="127" spans="1:3" x14ac:dyDescent="0.35">
      <c r="A127" s="1">
        <v>40695</v>
      </c>
      <c r="B127">
        <v>91.572746892918175</v>
      </c>
      <c r="C127">
        <v>4.6953790776886279</v>
      </c>
    </row>
    <row r="128" spans="1:3" x14ac:dyDescent="0.35">
      <c r="A128" s="1">
        <v>40725</v>
      </c>
      <c r="B128">
        <v>92.696574206706686</v>
      </c>
      <c r="C128">
        <v>5.2532732594692959</v>
      </c>
    </row>
    <row r="129" spans="1:3" x14ac:dyDescent="0.35">
      <c r="A129" s="1">
        <v>40756</v>
      </c>
      <c r="B129">
        <v>92.561335729700971</v>
      </c>
      <c r="C129">
        <v>6.0224761136770297</v>
      </c>
    </row>
    <row r="130" spans="1:3" x14ac:dyDescent="0.35">
      <c r="A130" s="1">
        <v>40787</v>
      </c>
      <c r="B130">
        <v>92.110022497000202</v>
      </c>
      <c r="C130">
        <v>5.9349824426495417</v>
      </c>
    </row>
    <row r="131" spans="1:3" x14ac:dyDescent="0.35">
      <c r="A131" s="1">
        <v>40817</v>
      </c>
      <c r="B131">
        <v>91.771664570476929</v>
      </c>
      <c r="C131">
        <v>3.4747753338748737</v>
      </c>
    </row>
    <row r="132" spans="1:3" x14ac:dyDescent="0.35">
      <c r="A132" s="1">
        <v>40848</v>
      </c>
      <c r="B132">
        <v>95.823536123916384</v>
      </c>
      <c r="C132">
        <v>4.9328538370918267</v>
      </c>
    </row>
    <row r="133" spans="1:3" x14ac:dyDescent="0.35">
      <c r="A133" s="1">
        <v>40878</v>
      </c>
      <c r="B133">
        <v>101.40093298435552</v>
      </c>
      <c r="C133">
        <v>2.5413114735408868</v>
      </c>
    </row>
    <row r="134" spans="1:3" x14ac:dyDescent="0.35">
      <c r="A134" s="1">
        <v>40909</v>
      </c>
      <c r="B134">
        <v>95.009531544973143</v>
      </c>
      <c r="C134">
        <v>3.139440619829315</v>
      </c>
    </row>
    <row r="135" spans="1:3" x14ac:dyDescent="0.35">
      <c r="A135" s="1">
        <v>40940</v>
      </c>
      <c r="B135">
        <v>94.962556001823927</v>
      </c>
      <c r="C135">
        <v>4.0184976002889243</v>
      </c>
    </row>
    <row r="136" spans="1:3" x14ac:dyDescent="0.35">
      <c r="A136" s="1">
        <v>40969</v>
      </c>
      <c r="B136">
        <v>101.14697540218292</v>
      </c>
      <c r="C136">
        <v>4.2685268121635431</v>
      </c>
    </row>
    <row r="137" spans="1:3" x14ac:dyDescent="0.35">
      <c r="A137" s="1">
        <v>41000</v>
      </c>
      <c r="B137">
        <v>95.162368948154679</v>
      </c>
      <c r="C137">
        <v>1.6317304428145718</v>
      </c>
    </row>
    <row r="138" spans="1:3" x14ac:dyDescent="0.35">
      <c r="A138" s="1">
        <v>41030</v>
      </c>
      <c r="B138">
        <v>95.590074795490978</v>
      </c>
      <c r="C138">
        <v>3.658755862681474</v>
      </c>
    </row>
    <row r="139" spans="1:3" x14ac:dyDescent="0.35">
      <c r="A139" s="1">
        <v>41061</v>
      </c>
      <c r="B139">
        <v>94.106773467655145</v>
      </c>
      <c r="C139">
        <v>2.767227871519637</v>
      </c>
    </row>
    <row r="140" spans="1:3" x14ac:dyDescent="0.35">
      <c r="A140" s="1">
        <v>41091</v>
      </c>
      <c r="B140">
        <v>95.009974841647676</v>
      </c>
      <c r="C140">
        <v>2.4956700447011997</v>
      </c>
    </row>
    <row r="141" spans="1:3" x14ac:dyDescent="0.35">
      <c r="A141" s="1">
        <v>41122</v>
      </c>
      <c r="B141">
        <v>95.265772664203027</v>
      </c>
      <c r="C141">
        <v>2.9217782059666888</v>
      </c>
    </row>
    <row r="142" spans="1:3" x14ac:dyDescent="0.35">
      <c r="A142" s="1">
        <v>41153</v>
      </c>
      <c r="B142">
        <v>94.050005283210879</v>
      </c>
      <c r="C142">
        <v>2.1061581938858609</v>
      </c>
    </row>
    <row r="143" spans="1:3" x14ac:dyDescent="0.35">
      <c r="A143" s="1">
        <v>41183</v>
      </c>
      <c r="B143">
        <v>96.318425200212403</v>
      </c>
      <c r="C143">
        <v>4.9544275469077377</v>
      </c>
    </row>
    <row r="144" spans="1:3" x14ac:dyDescent="0.35">
      <c r="A144" s="1">
        <v>41214</v>
      </c>
      <c r="B144">
        <v>98.881543018102903</v>
      </c>
      <c r="C144">
        <v>3.1912899668323291</v>
      </c>
    </row>
    <row r="145" spans="1:3" x14ac:dyDescent="0.35">
      <c r="A145" s="1">
        <v>41244</v>
      </c>
      <c r="B145">
        <v>104.0798805918588</v>
      </c>
      <c r="C145">
        <v>2.6419358566617746</v>
      </c>
    </row>
    <row r="146" spans="1:3" x14ac:dyDescent="0.35">
      <c r="A146" s="1">
        <v>41275</v>
      </c>
      <c r="B146">
        <v>99.075376166754822</v>
      </c>
      <c r="C146">
        <v>4.2794070822852888</v>
      </c>
    </row>
    <row r="147" spans="1:3" x14ac:dyDescent="0.35">
      <c r="A147" s="1">
        <v>41306</v>
      </c>
      <c r="B147">
        <v>98.813294974907038</v>
      </c>
      <c r="C147">
        <v>4.055007715892927</v>
      </c>
    </row>
    <row r="148" spans="1:3" x14ac:dyDescent="0.35">
      <c r="A148" s="1">
        <v>41334</v>
      </c>
      <c r="B148">
        <v>101.72056218205148</v>
      </c>
      <c r="C148">
        <v>0.56708248327532829</v>
      </c>
    </row>
    <row r="149" spans="1:3" x14ac:dyDescent="0.35">
      <c r="A149" s="1">
        <v>41365</v>
      </c>
      <c r="B149">
        <v>101.2004711360712</v>
      </c>
      <c r="C149">
        <v>6.3450524137394382</v>
      </c>
    </row>
    <row r="150" spans="1:3" x14ac:dyDescent="0.35">
      <c r="A150" s="1">
        <v>41395</v>
      </c>
      <c r="B150">
        <v>99.504687803348503</v>
      </c>
      <c r="C150">
        <v>4.0952086461200139</v>
      </c>
    </row>
    <row r="151" spans="1:3" x14ac:dyDescent="0.35">
      <c r="A151" s="1">
        <v>41426</v>
      </c>
      <c r="B151">
        <v>96.71692421184008</v>
      </c>
      <c r="C151">
        <v>2.7736056056390623</v>
      </c>
    </row>
    <row r="152" spans="1:3" x14ac:dyDescent="0.35">
      <c r="A152" s="1">
        <v>41456</v>
      </c>
      <c r="B152">
        <v>98.644456861407463</v>
      </c>
      <c r="C152">
        <v>3.8253688897585079</v>
      </c>
    </row>
    <row r="153" spans="1:3" x14ac:dyDescent="0.35">
      <c r="A153" s="1">
        <v>41487</v>
      </c>
      <c r="B153">
        <v>98.671584567216513</v>
      </c>
      <c r="C153">
        <v>3.5750635383165843</v>
      </c>
    </row>
    <row r="154" spans="1:3" x14ac:dyDescent="0.35">
      <c r="A154" s="1">
        <v>41518</v>
      </c>
      <c r="B154">
        <v>97.717443252235981</v>
      </c>
      <c r="C154">
        <v>3.8994553567343506</v>
      </c>
    </row>
    <row r="155" spans="1:3" x14ac:dyDescent="0.35">
      <c r="A155" s="1">
        <v>41548</v>
      </c>
      <c r="B155">
        <v>99.47953025793494</v>
      </c>
      <c r="C155">
        <v>3.2819318330337097</v>
      </c>
    </row>
    <row r="156" spans="1:3" x14ac:dyDescent="0.35">
      <c r="A156" s="1">
        <v>41579</v>
      </c>
      <c r="B156">
        <v>102.15981513733981</v>
      </c>
      <c r="C156">
        <v>3.3153529153936603</v>
      </c>
    </row>
    <row r="157" spans="1:3" x14ac:dyDescent="0.35">
      <c r="A157" s="1">
        <v>41609</v>
      </c>
      <c r="B157">
        <v>106.29585344889246</v>
      </c>
      <c r="C157">
        <v>2.1291078010777369</v>
      </c>
    </row>
    <row r="158" spans="1:3" x14ac:dyDescent="0.35">
      <c r="A158" s="1">
        <v>41640</v>
      </c>
      <c r="B158">
        <v>102.74765662334153</v>
      </c>
      <c r="C158">
        <v>3.7065521208880914</v>
      </c>
    </row>
    <row r="159" spans="1:3" x14ac:dyDescent="0.35">
      <c r="A159" s="1">
        <v>41671</v>
      </c>
      <c r="B159">
        <v>102.57336483671936</v>
      </c>
      <c r="C159">
        <v>3.8052266780165094</v>
      </c>
    </row>
    <row r="160" spans="1:3" x14ac:dyDescent="0.35">
      <c r="A160" s="1">
        <v>41699</v>
      </c>
      <c r="B160">
        <v>106.76517335879804</v>
      </c>
      <c r="C160">
        <v>4.9592836183092572</v>
      </c>
    </row>
    <row r="161" spans="1:3" x14ac:dyDescent="0.35">
      <c r="A161" s="1">
        <v>41730</v>
      </c>
      <c r="B161">
        <v>104.79896054063964</v>
      </c>
      <c r="C161">
        <v>3.5558030157093015</v>
      </c>
    </row>
    <row r="162" spans="1:3" x14ac:dyDescent="0.35">
      <c r="A162" s="1">
        <v>41760</v>
      </c>
      <c r="B162">
        <v>104.39426598264174</v>
      </c>
      <c r="C162">
        <v>4.9139174115661035</v>
      </c>
    </row>
    <row r="163" spans="1:3" x14ac:dyDescent="0.35">
      <c r="A163" s="1">
        <v>41791</v>
      </c>
      <c r="B163">
        <v>101.04925543130862</v>
      </c>
      <c r="C163">
        <v>4.4793930894445992</v>
      </c>
    </row>
    <row r="164" spans="1:3" x14ac:dyDescent="0.35">
      <c r="A164" s="1">
        <v>41821</v>
      </c>
      <c r="B164">
        <v>103.77913212458616</v>
      </c>
      <c r="C164">
        <v>5.2052344617729176</v>
      </c>
    </row>
    <row r="165" spans="1:3" x14ac:dyDescent="0.35">
      <c r="A165" s="1">
        <v>41852</v>
      </c>
      <c r="B165">
        <v>102.19797081167545</v>
      </c>
      <c r="C165">
        <v>3.5738619785280861</v>
      </c>
    </row>
    <row r="166" spans="1:3" x14ac:dyDescent="0.35">
      <c r="A166" s="1">
        <v>41883</v>
      </c>
      <c r="B166">
        <v>101.76683575292596</v>
      </c>
      <c r="C166">
        <v>4.1439812237384928</v>
      </c>
    </row>
    <row r="167" spans="1:3" x14ac:dyDescent="0.35">
      <c r="A167" s="1">
        <v>41913</v>
      </c>
      <c r="B167">
        <v>103.8864949826999</v>
      </c>
      <c r="C167">
        <v>4.4300216470045513</v>
      </c>
    </row>
    <row r="168" spans="1:3" x14ac:dyDescent="0.35">
      <c r="A168" s="1">
        <v>41944</v>
      </c>
      <c r="B168">
        <v>107.0924162538644</v>
      </c>
      <c r="C168">
        <v>4.82831836558573</v>
      </c>
    </row>
    <row r="169" spans="1:3" x14ac:dyDescent="0.35">
      <c r="A169" s="1">
        <v>41974</v>
      </c>
      <c r="B169">
        <v>112.27620745378928</v>
      </c>
      <c r="C169">
        <v>5.6261404474937677</v>
      </c>
    </row>
    <row r="170" spans="1:3" x14ac:dyDescent="0.35">
      <c r="A170" s="1">
        <v>42005</v>
      </c>
      <c r="B170">
        <v>107.76459704452373</v>
      </c>
      <c r="C170">
        <v>4.8827784360801587</v>
      </c>
    </row>
    <row r="171" spans="1:3" x14ac:dyDescent="0.35">
      <c r="A171" s="1">
        <v>42036</v>
      </c>
      <c r="B171">
        <v>107.15432718400108</v>
      </c>
      <c r="C171">
        <v>4.4660349736736435</v>
      </c>
    </row>
    <row r="172" spans="1:3" x14ac:dyDescent="0.35">
      <c r="A172" s="1">
        <v>42064</v>
      </c>
      <c r="B172">
        <v>111.73302793034394</v>
      </c>
      <c r="C172">
        <v>4.6530665527519659</v>
      </c>
    </row>
    <row r="173" spans="1:3" x14ac:dyDescent="0.35">
      <c r="A173" s="1">
        <v>42095</v>
      </c>
      <c r="B173">
        <v>107.6553833134075</v>
      </c>
      <c r="C173">
        <v>2.7256212829135649</v>
      </c>
    </row>
    <row r="174" spans="1:3" x14ac:dyDescent="0.35">
      <c r="A174" s="1">
        <v>42125</v>
      </c>
      <c r="B174">
        <v>106.67053591077942</v>
      </c>
      <c r="C174">
        <v>2.1804549385079781</v>
      </c>
    </row>
    <row r="175" spans="1:3" x14ac:dyDescent="0.35">
      <c r="A175" s="1">
        <v>42156</v>
      </c>
      <c r="B175">
        <v>105.61813264713936</v>
      </c>
      <c r="C175">
        <v>4.5214358050728691</v>
      </c>
    </row>
    <row r="176" spans="1:3" x14ac:dyDescent="0.35">
      <c r="A176" s="1">
        <v>42186</v>
      </c>
      <c r="B176">
        <v>108.70187445729192</v>
      </c>
      <c r="C176">
        <v>4.7434799577973337</v>
      </c>
    </row>
    <row r="177" spans="1:3" x14ac:dyDescent="0.35">
      <c r="A177" s="1">
        <v>42217</v>
      </c>
      <c r="B177">
        <v>107.5223789060128</v>
      </c>
      <c r="C177">
        <v>5.2098960987678282</v>
      </c>
    </row>
    <row r="178" spans="1:3" x14ac:dyDescent="0.35">
      <c r="A178" s="1">
        <v>42248</v>
      </c>
      <c r="B178">
        <v>106.65727202919447</v>
      </c>
      <c r="C178">
        <v>4.8055304462268396</v>
      </c>
    </row>
    <row r="179" spans="1:3" x14ac:dyDescent="0.35">
      <c r="A179" s="1">
        <v>42278</v>
      </c>
      <c r="B179">
        <v>108.4605588781594</v>
      </c>
      <c r="C179">
        <v>4.4029437091136998</v>
      </c>
    </row>
    <row r="180" spans="1:3" x14ac:dyDescent="0.35">
      <c r="A180" s="1">
        <v>42309</v>
      </c>
      <c r="B180">
        <v>111.44305343519942</v>
      </c>
      <c r="C180">
        <v>4.0625072563698126</v>
      </c>
    </row>
    <row r="181" spans="1:3" x14ac:dyDescent="0.35">
      <c r="A181" s="1">
        <v>42339</v>
      </c>
      <c r="B181">
        <v>115.23490290664256</v>
      </c>
      <c r="C181">
        <v>2.6351936175533979</v>
      </c>
    </row>
    <row r="182" spans="1:3" x14ac:dyDescent="0.35">
      <c r="A182" s="1">
        <v>42370</v>
      </c>
      <c r="B182">
        <v>109.74136241431331</v>
      </c>
      <c r="C182">
        <v>1.8343365298094056</v>
      </c>
    </row>
    <row r="183" spans="1:3" x14ac:dyDescent="0.35">
      <c r="A183" s="1">
        <v>42401</v>
      </c>
      <c r="B183">
        <v>109.43289293897378</v>
      </c>
      <c r="C183">
        <v>2.1264337286724952</v>
      </c>
    </row>
    <row r="184" spans="1:3" x14ac:dyDescent="0.35">
      <c r="A184" s="1">
        <v>42430</v>
      </c>
      <c r="B184">
        <v>112.95180053555252</v>
      </c>
      <c r="C184">
        <v>1.0907899193140906</v>
      </c>
    </row>
    <row r="185" spans="1:3" x14ac:dyDescent="0.35">
      <c r="A185" s="1">
        <v>42461</v>
      </c>
      <c r="B185">
        <v>112.28160037652948</v>
      </c>
      <c r="C185">
        <v>4.297246380753748</v>
      </c>
    </row>
    <row r="186" spans="1:3" x14ac:dyDescent="0.35">
      <c r="A186" s="1">
        <v>42491</v>
      </c>
      <c r="B186">
        <v>111.1148560013653</v>
      </c>
      <c r="C186">
        <v>4.16639895228721</v>
      </c>
    </row>
    <row r="187" spans="1:3" x14ac:dyDescent="0.35">
      <c r="A187" s="1">
        <v>42522</v>
      </c>
      <c r="B187">
        <v>108.39302799464394</v>
      </c>
      <c r="C187">
        <v>2.6272906724977361</v>
      </c>
    </row>
    <row r="188" spans="1:3" x14ac:dyDescent="0.35">
      <c r="A188" s="1">
        <v>42552</v>
      </c>
      <c r="B188">
        <v>109.3495286416136</v>
      </c>
      <c r="C188">
        <v>0.59580774255749702</v>
      </c>
    </row>
    <row r="189" spans="1:3" x14ac:dyDescent="0.35">
      <c r="A189" s="1">
        <v>42583</v>
      </c>
      <c r="B189">
        <v>110.41441368537819</v>
      </c>
      <c r="C189">
        <v>2.6897049793637677</v>
      </c>
    </row>
    <row r="190" spans="1:3" x14ac:dyDescent="0.35">
      <c r="A190" s="1">
        <v>42614</v>
      </c>
      <c r="B190">
        <v>109.8007054512489</v>
      </c>
      <c r="C190">
        <v>2.9472284095115384</v>
      </c>
    </row>
    <row r="191" spans="1:3" x14ac:dyDescent="0.35">
      <c r="A191" s="1">
        <v>42644</v>
      </c>
      <c r="B191">
        <v>110.43046240185832</v>
      </c>
      <c r="C191">
        <v>1.8162395105411944</v>
      </c>
    </row>
    <row r="192" spans="1:3" x14ac:dyDescent="0.35">
      <c r="A192" s="1">
        <v>42675</v>
      </c>
      <c r="B192">
        <v>114.99793755645084</v>
      </c>
      <c r="C192">
        <v>3.1898660451891345</v>
      </c>
    </row>
    <row r="193" spans="1:3" x14ac:dyDescent="0.35">
      <c r="A193" s="1">
        <v>42705</v>
      </c>
      <c r="B193">
        <v>120.64250052228144</v>
      </c>
      <c r="C193">
        <v>4.6926733821434539</v>
      </c>
    </row>
    <row r="194" spans="1:3" x14ac:dyDescent="0.35">
      <c r="A194" s="1">
        <v>42736</v>
      </c>
      <c r="B194">
        <v>115.40816542771016</v>
      </c>
      <c r="C194">
        <v>5.1637804458838303</v>
      </c>
    </row>
    <row r="195" spans="1:3" x14ac:dyDescent="0.35">
      <c r="A195" s="1">
        <v>42767</v>
      </c>
      <c r="B195">
        <v>114.3107856186633</v>
      </c>
      <c r="C195">
        <v>4.457428245463376</v>
      </c>
    </row>
    <row r="196" spans="1:3" x14ac:dyDescent="0.35">
      <c r="A196" s="1">
        <v>42795</v>
      </c>
      <c r="B196">
        <v>118.07903881519296</v>
      </c>
      <c r="C196">
        <v>4.5393152259016745</v>
      </c>
    </row>
    <row r="197" spans="1:3" x14ac:dyDescent="0.35">
      <c r="A197" s="1">
        <v>42826</v>
      </c>
      <c r="B197">
        <v>114.6853169263788</v>
      </c>
      <c r="C197">
        <v>2.1407929186871115</v>
      </c>
    </row>
    <row r="198" spans="1:3" x14ac:dyDescent="0.35">
      <c r="A198" s="1">
        <v>42856</v>
      </c>
      <c r="B198">
        <v>113.71907153538378</v>
      </c>
      <c r="C198">
        <v>2.3437149880178936</v>
      </c>
    </row>
    <row r="199" spans="1:3" x14ac:dyDescent="0.35">
      <c r="A199" s="1">
        <v>42887</v>
      </c>
      <c r="B199">
        <v>111.64297889957912</v>
      </c>
      <c r="C199">
        <v>2.9983025339007412</v>
      </c>
    </row>
    <row r="200" spans="1:3" x14ac:dyDescent="0.35">
      <c r="A200" s="1">
        <v>42917</v>
      </c>
      <c r="B200">
        <v>113.83617944225423</v>
      </c>
      <c r="C200">
        <v>4.1030362511624219</v>
      </c>
    </row>
    <row r="201" spans="1:3" x14ac:dyDescent="0.35">
      <c r="A201" s="1">
        <v>42948</v>
      </c>
      <c r="B201">
        <v>113.89729121610831</v>
      </c>
      <c r="C201">
        <v>3.1543685416420857</v>
      </c>
    </row>
    <row r="202" spans="1:3" x14ac:dyDescent="0.35">
      <c r="A202" s="1">
        <v>42979</v>
      </c>
      <c r="B202">
        <v>112.0672324572058</v>
      </c>
      <c r="C202">
        <v>2.0642189835139249</v>
      </c>
    </row>
    <row r="203" spans="1:3" x14ac:dyDescent="0.35">
      <c r="A203" s="1">
        <v>43009</v>
      </c>
      <c r="B203">
        <v>113.61532339769106</v>
      </c>
      <c r="C203">
        <v>2.8840420718723436</v>
      </c>
    </row>
    <row r="204" spans="1:3" x14ac:dyDescent="0.35">
      <c r="A204" s="1">
        <v>43040</v>
      </c>
      <c r="B204">
        <v>116.92015682599028</v>
      </c>
      <c r="C204">
        <v>1.6715249946077222</v>
      </c>
    </row>
    <row r="205" spans="1:3" x14ac:dyDescent="0.35">
      <c r="A205" s="1">
        <v>43070</v>
      </c>
      <c r="B205">
        <v>122.62572937746152</v>
      </c>
      <c r="C205">
        <v>1.6438890495425369</v>
      </c>
    </row>
    <row r="206" spans="1:3" x14ac:dyDescent="0.35">
      <c r="A206" s="1">
        <v>43101</v>
      </c>
      <c r="B206">
        <v>117.72616019767275</v>
      </c>
      <c r="C206">
        <v>2.0085188611845126</v>
      </c>
    </row>
    <row r="207" spans="1:3" x14ac:dyDescent="0.35">
      <c r="A207" s="1">
        <v>43132</v>
      </c>
      <c r="B207">
        <v>117.75604083526956</v>
      </c>
      <c r="C207">
        <v>3.0139371345933199</v>
      </c>
    </row>
    <row r="208" spans="1:3" x14ac:dyDescent="0.35">
      <c r="A208" s="1">
        <v>43160</v>
      </c>
      <c r="B208">
        <v>121.73743704102884</v>
      </c>
      <c r="C208">
        <v>3.0982622000859124</v>
      </c>
    </row>
    <row r="209" spans="1:3" x14ac:dyDescent="0.35">
      <c r="A209" s="1">
        <v>43191</v>
      </c>
      <c r="B209">
        <v>119.49951365989918</v>
      </c>
      <c r="C209">
        <v>4.1977446307366506</v>
      </c>
    </row>
    <row r="210" spans="1:3" x14ac:dyDescent="0.35">
      <c r="A210" s="1">
        <v>43221</v>
      </c>
      <c r="B210">
        <v>118.66693578739741</v>
      </c>
      <c r="C210">
        <v>4.3509537892015544</v>
      </c>
    </row>
    <row r="211" spans="1:3" x14ac:dyDescent="0.35">
      <c r="A211" s="1">
        <v>43252</v>
      </c>
      <c r="B211">
        <v>116.3861767728479</v>
      </c>
      <c r="C211">
        <v>4.2485411263839694</v>
      </c>
    </row>
    <row r="212" spans="1:3" x14ac:dyDescent="0.35">
      <c r="A212" s="1">
        <v>43282</v>
      </c>
      <c r="B212">
        <v>118.22319401815749</v>
      </c>
      <c r="C212">
        <v>3.8537963917953282</v>
      </c>
    </row>
    <row r="213" spans="1:3" x14ac:dyDescent="0.35">
      <c r="A213" s="1">
        <v>43313</v>
      </c>
      <c r="B213">
        <v>118.010837197659</v>
      </c>
      <c r="C213">
        <v>3.6116275792245744</v>
      </c>
    </row>
    <row r="214" spans="1:3" x14ac:dyDescent="0.35">
      <c r="A214" s="1">
        <v>43344</v>
      </c>
      <c r="B214">
        <v>115.44529486722269</v>
      </c>
      <c r="C214">
        <v>3.0143176876495517</v>
      </c>
    </row>
    <row r="215" spans="1:3" x14ac:dyDescent="0.35">
      <c r="A215" s="1">
        <v>43374</v>
      </c>
      <c r="B215">
        <v>118.0484166874146</v>
      </c>
      <c r="C215">
        <v>3.901844537471618</v>
      </c>
    </row>
    <row r="216" spans="1:3" x14ac:dyDescent="0.35">
      <c r="A216" s="1">
        <v>43405</v>
      </c>
      <c r="B216">
        <v>121.15994034287569</v>
      </c>
      <c r="C216">
        <v>3.6262212025556697</v>
      </c>
    </row>
    <row r="217" spans="1:3" x14ac:dyDescent="0.35">
      <c r="A217" s="1">
        <v>43435</v>
      </c>
      <c r="B217">
        <v>125.18967912064808</v>
      </c>
      <c r="C217">
        <v>2.0908742041356732</v>
      </c>
    </row>
    <row r="218" spans="1:3" x14ac:dyDescent="0.35">
      <c r="A218" s="1">
        <v>43466</v>
      </c>
      <c r="B218">
        <v>121.91113723323711</v>
      </c>
      <c r="C218">
        <v>3.5548403418046064</v>
      </c>
    </row>
    <row r="219" spans="1:3" x14ac:dyDescent="0.35">
      <c r="A219" s="1">
        <v>43497</v>
      </c>
      <c r="B219">
        <v>122.66338045370186</v>
      </c>
      <c r="C219">
        <v>4.1673782369239518</v>
      </c>
    </row>
    <row r="220" spans="1:3" x14ac:dyDescent="0.35">
      <c r="A220" s="1">
        <v>43525</v>
      </c>
      <c r="B220">
        <v>125.92659586519028</v>
      </c>
      <c r="C220">
        <v>3.4411426147813273</v>
      </c>
    </row>
    <row r="221" spans="1:3" x14ac:dyDescent="0.35">
      <c r="A221" s="1">
        <v>43556</v>
      </c>
      <c r="B221">
        <v>123.9589217025072</v>
      </c>
      <c r="C221">
        <v>3.7317373987811497</v>
      </c>
    </row>
    <row r="222" spans="1:3" x14ac:dyDescent="0.35">
      <c r="A222" s="1">
        <v>43586</v>
      </c>
      <c r="B222">
        <v>123.67308707762992</v>
      </c>
      <c r="C222">
        <v>4.2186572502398718</v>
      </c>
    </row>
    <row r="223" spans="1:3" x14ac:dyDescent="0.35">
      <c r="A223" s="1">
        <v>43617</v>
      </c>
      <c r="B223">
        <v>120.49368424518045</v>
      </c>
      <c r="C223">
        <v>3.5292056034705865</v>
      </c>
    </row>
    <row r="224" spans="1:3" x14ac:dyDescent="0.35">
      <c r="A224" s="1">
        <v>43647</v>
      </c>
      <c r="B224">
        <v>123.03327996070992</v>
      </c>
      <c r="C224">
        <v>4.0686482737166614</v>
      </c>
    </row>
    <row r="225" spans="1:3" x14ac:dyDescent="0.35">
      <c r="A225" s="1">
        <v>43678</v>
      </c>
      <c r="B225">
        <v>121.98635701765794</v>
      </c>
      <c r="C225">
        <v>3.3687752026877291</v>
      </c>
    </row>
    <row r="226" spans="1:3" x14ac:dyDescent="0.35">
      <c r="A226" s="1">
        <v>43709</v>
      </c>
      <c r="B226">
        <v>120.84685064584248</v>
      </c>
      <c r="C226">
        <v>4.6788877665670867</v>
      </c>
    </row>
    <row r="227" spans="1:3" x14ac:dyDescent="0.35">
      <c r="A227" s="1">
        <v>43739</v>
      </c>
      <c r="B227">
        <v>122.94408148518843</v>
      </c>
      <c r="C227">
        <v>4.1471668448864278</v>
      </c>
    </row>
    <row r="228" spans="1:3" x14ac:dyDescent="0.35">
      <c r="A228" s="1">
        <v>43770</v>
      </c>
      <c r="B228">
        <v>127.096347563159</v>
      </c>
      <c r="C228">
        <v>4.899645215641101</v>
      </c>
    </row>
    <row r="229" spans="1:3" x14ac:dyDescent="0.35">
      <c r="A229" s="1">
        <v>43800</v>
      </c>
      <c r="B229">
        <v>130.68544381362216</v>
      </c>
      <c r="C229">
        <v>4.3899502990799135</v>
      </c>
    </row>
    <row r="230" spans="1:3" x14ac:dyDescent="0.35">
      <c r="A230" s="1">
        <v>43831</v>
      </c>
      <c r="B230">
        <v>127.13249759376032</v>
      </c>
      <c r="C230">
        <v>4.2829231840679256</v>
      </c>
    </row>
    <row r="231" spans="1:3" x14ac:dyDescent="0.35">
      <c r="A231" s="1">
        <v>43862</v>
      </c>
      <c r="B231">
        <v>125.48034041048317</v>
      </c>
      <c r="C231">
        <v>2.2964962700049938</v>
      </c>
    </row>
    <row r="232" spans="1:3" x14ac:dyDescent="0.35">
      <c r="A232" s="1">
        <v>43891</v>
      </c>
      <c r="B232">
        <v>120.91560473811784</v>
      </c>
      <c r="C232">
        <v>-3.9792953129908426</v>
      </c>
    </row>
    <row r="233" spans="1:3" x14ac:dyDescent="0.35">
      <c r="A233" s="1">
        <v>43922</v>
      </c>
      <c r="B233">
        <v>112.08703262201249</v>
      </c>
      <c r="C233">
        <v>-9.5772768248068729</v>
      </c>
    </row>
    <row r="234" spans="1:3" x14ac:dyDescent="0.35">
      <c r="A234" s="1">
        <v>43952</v>
      </c>
      <c r="B234">
        <v>110.96070111444182</v>
      </c>
      <c r="C234">
        <v>-10.279023725839792</v>
      </c>
    </row>
    <row r="235" spans="1:3" x14ac:dyDescent="0.35">
      <c r="A235" s="1">
        <v>43983</v>
      </c>
      <c r="B235">
        <v>111.03482493948214</v>
      </c>
      <c r="C235">
        <v>-7.8500872182241599</v>
      </c>
    </row>
    <row r="236" spans="1:3" x14ac:dyDescent="0.35">
      <c r="A236" s="1">
        <v>44013</v>
      </c>
      <c r="B236">
        <v>118.26935138519976</v>
      </c>
      <c r="C236">
        <v>-3.8720650030881818</v>
      </c>
    </row>
    <row r="237" spans="1:3" x14ac:dyDescent="0.35">
      <c r="A237" s="1">
        <v>44044</v>
      </c>
      <c r="B237">
        <v>120.65029935801893</v>
      </c>
      <c r="C237">
        <v>-1.0952517087182372</v>
      </c>
    </row>
    <row r="238" spans="1:3" x14ac:dyDescent="0.35">
      <c r="A238" s="1">
        <v>44075</v>
      </c>
      <c r="B238">
        <v>121.81952544145172</v>
      </c>
      <c r="C238">
        <v>0.8048822045514612</v>
      </c>
    </row>
    <row r="239" spans="1:3" x14ac:dyDescent="0.35">
      <c r="A239" s="1">
        <v>44105</v>
      </c>
      <c r="B239">
        <v>125.6767858869726</v>
      </c>
      <c r="C239">
        <v>2.2227213939642918</v>
      </c>
    </row>
    <row r="240" spans="1:3" x14ac:dyDescent="0.35">
      <c r="A240" s="1">
        <v>44136</v>
      </c>
      <c r="B240">
        <v>128.67397397756395</v>
      </c>
      <c r="C240">
        <v>1.2412838328190077</v>
      </c>
    </row>
    <row r="241" spans="1:3" x14ac:dyDescent="0.35">
      <c r="A241" s="1">
        <v>44166</v>
      </c>
      <c r="B241">
        <v>135.99886984714823</v>
      </c>
      <c r="C241">
        <v>4.0658132064836963</v>
      </c>
    </row>
    <row r="242" spans="1:3" x14ac:dyDescent="0.35">
      <c r="A242" s="1">
        <v>44197</v>
      </c>
      <c r="B242">
        <v>128.80432661027459</v>
      </c>
      <c r="C242">
        <v>1.3150288464059514</v>
      </c>
    </row>
    <row r="243" spans="1:3" x14ac:dyDescent="0.35">
      <c r="A243" s="1">
        <v>44228</v>
      </c>
      <c r="B243">
        <v>128.52150333156098</v>
      </c>
      <c r="C243">
        <v>2.4236170472037912</v>
      </c>
    </row>
    <row r="244" spans="1:3" x14ac:dyDescent="0.35">
      <c r="A244" s="1">
        <v>44256</v>
      </c>
      <c r="B244">
        <v>132.93834606640442</v>
      </c>
      <c r="C244">
        <v>9.9430849759431368</v>
      </c>
    </row>
    <row r="245" spans="1:3" x14ac:dyDescent="0.35">
      <c r="A245" s="1">
        <v>44287</v>
      </c>
      <c r="B245">
        <v>129.55182078784878</v>
      </c>
      <c r="C245">
        <v>15.581452873975394</v>
      </c>
    </row>
    <row r="246" spans="1:3" x14ac:dyDescent="0.35">
      <c r="A246" s="1">
        <v>44317</v>
      </c>
      <c r="B246">
        <v>129.50800042875454</v>
      </c>
      <c r="C246">
        <v>16.715196576834487</v>
      </c>
    </row>
    <row r="247" spans="1:3" x14ac:dyDescent="0.35">
      <c r="A247" s="1">
        <v>44348</v>
      </c>
      <c r="B247">
        <v>127.15610136830588</v>
      </c>
      <c r="C247">
        <v>14.51911725677995</v>
      </c>
    </row>
    <row r="248" spans="1:3" x14ac:dyDescent="0.35">
      <c r="A248" s="1">
        <v>44378</v>
      </c>
      <c r="B248">
        <v>131.281986376894</v>
      </c>
      <c r="C248">
        <v>11.002541942850826</v>
      </c>
    </row>
    <row r="249" spans="1:3" x14ac:dyDescent="0.35">
      <c r="A249" s="1">
        <v>44409</v>
      </c>
      <c r="B249">
        <v>130.08320250994834</v>
      </c>
      <c r="C249">
        <v>7.818383544941014</v>
      </c>
    </row>
    <row r="250" spans="1:3" x14ac:dyDescent="0.35">
      <c r="A250" s="1">
        <v>44440</v>
      </c>
      <c r="B250">
        <v>129.0164508644952</v>
      </c>
      <c r="C250">
        <v>5.9078586925725745</v>
      </c>
    </row>
    <row r="251" spans="1:3" x14ac:dyDescent="0.35">
      <c r="A251" s="1">
        <v>44470</v>
      </c>
      <c r="B251">
        <v>131.23672422123897</v>
      </c>
      <c r="C251">
        <v>4.4239978728185321</v>
      </c>
    </row>
    <row r="252" spans="1:3" x14ac:dyDescent="0.35">
      <c r="A252" s="1">
        <v>44501</v>
      </c>
      <c r="B252">
        <v>136.375110153343</v>
      </c>
      <c r="C252">
        <v>5.984999093229078</v>
      </c>
    </row>
    <row r="253" spans="1:3" x14ac:dyDescent="0.35">
      <c r="A253" s="1">
        <v>44531</v>
      </c>
      <c r="B253">
        <v>141.40749521296337</v>
      </c>
      <c r="C253">
        <v>3.9769634643979122</v>
      </c>
    </row>
    <row r="254" spans="1:3" x14ac:dyDescent="0.35">
      <c r="A254" s="1">
        <v>44562</v>
      </c>
      <c r="B254">
        <v>134.82798732592678</v>
      </c>
      <c r="C254">
        <v>4.6765981191595074</v>
      </c>
    </row>
    <row r="255" spans="1:3" x14ac:dyDescent="0.35">
      <c r="A255" s="1">
        <v>44593</v>
      </c>
      <c r="B255">
        <v>134.54809352394261</v>
      </c>
      <c r="C255">
        <v>4.6891687664391668</v>
      </c>
    </row>
    <row r="256" spans="1:3" x14ac:dyDescent="0.35">
      <c r="A256" s="1">
        <v>44621</v>
      </c>
      <c r="B256">
        <v>139.36143955901923</v>
      </c>
      <c r="C256">
        <v>4.8316333719139237</v>
      </c>
    </row>
    <row r="257" spans="1:3" x14ac:dyDescent="0.35">
      <c r="A257" s="1">
        <v>44652</v>
      </c>
      <c r="B257">
        <v>135.94101221792829</v>
      </c>
      <c r="C257">
        <v>4.9317650583563051</v>
      </c>
    </row>
    <row r="258" spans="1:3" x14ac:dyDescent="0.35">
      <c r="A258" s="1">
        <v>44682</v>
      </c>
      <c r="B258">
        <v>136.06175839245967</v>
      </c>
      <c r="C258">
        <v>5.0605043256076954</v>
      </c>
    </row>
    <row r="259" spans="1:3" x14ac:dyDescent="0.35">
      <c r="A259" s="1">
        <v>44713</v>
      </c>
      <c r="B259">
        <v>132.57318281846472</v>
      </c>
      <c r="C259">
        <v>4.2601820847497862</v>
      </c>
    </row>
    <row r="260" spans="1:3" x14ac:dyDescent="0.35">
      <c r="A260" s="1">
        <v>44743</v>
      </c>
      <c r="B260">
        <v>135.61679457754477</v>
      </c>
      <c r="C260">
        <v>3.3019063165346267</v>
      </c>
    </row>
    <row r="261" spans="1:3" x14ac:dyDescent="0.35">
      <c r="A261" s="1">
        <v>44774</v>
      </c>
      <c r="B261">
        <v>136.17422228946188</v>
      </c>
      <c r="C261">
        <v>4.6824030020691652</v>
      </c>
    </row>
    <row r="262" spans="1:3" x14ac:dyDescent="0.35">
      <c r="A262" s="1">
        <v>44805</v>
      </c>
      <c r="B262">
        <v>133.96706847101146</v>
      </c>
      <c r="C262">
        <v>3.8371987241501841</v>
      </c>
    </row>
    <row r="263" spans="1:3" x14ac:dyDescent="0.35">
      <c r="A263" s="1">
        <v>44835</v>
      </c>
      <c r="B263">
        <v>135.97024504368628</v>
      </c>
      <c r="C263">
        <v>3.6068568844095386</v>
      </c>
    </row>
    <row r="264" spans="1:3" x14ac:dyDescent="0.35">
      <c r="A264" s="1">
        <v>44866</v>
      </c>
      <c r="B264">
        <v>140.94622097111667</v>
      </c>
      <c r="C264">
        <v>3.3518659032677078</v>
      </c>
    </row>
    <row r="265" spans="1:3" x14ac:dyDescent="0.35">
      <c r="A265" s="1">
        <v>44896</v>
      </c>
      <c r="B265">
        <v>146.08250432800767</v>
      </c>
      <c r="C265">
        <v>3.3060546811918528</v>
      </c>
    </row>
    <row r="266" spans="1:3" x14ac:dyDescent="0.35">
      <c r="A266" s="1">
        <v>44927</v>
      </c>
      <c r="B266">
        <v>139.29034644140896</v>
      </c>
      <c r="C266">
        <v>3.3096682699082862</v>
      </c>
    </row>
    <row r="267" spans="1:3" x14ac:dyDescent="0.35">
      <c r="A267" s="1">
        <v>44958</v>
      </c>
      <c r="B267">
        <v>140.92725548832956</v>
      </c>
      <c r="C267">
        <v>4.7411760340192188</v>
      </c>
    </row>
    <row r="268" spans="1:3" x14ac:dyDescent="0.35">
      <c r="A268" s="1">
        <v>44986</v>
      </c>
      <c r="B268">
        <v>144.89196374941264</v>
      </c>
      <c r="C268">
        <v>3.9684752165976671</v>
      </c>
    </row>
    <row r="269" spans="1:3" x14ac:dyDescent="0.35">
      <c r="A269" s="1">
        <v>45017</v>
      </c>
      <c r="B269">
        <v>140.69920940801282</v>
      </c>
      <c r="C269">
        <v>3.500192555912875</v>
      </c>
    </row>
    <row r="270" spans="1:3" x14ac:dyDescent="0.35">
      <c r="A270" s="1">
        <v>45047</v>
      </c>
      <c r="B270">
        <v>141.23009739274164</v>
      </c>
      <c r="C270">
        <v>3.798524332879964</v>
      </c>
    </row>
    <row r="271" spans="1:3" x14ac:dyDescent="0.35">
      <c r="A271" s="1">
        <v>45078</v>
      </c>
      <c r="B271">
        <v>139.30379229004075</v>
      </c>
      <c r="C271">
        <v>5.0769011714777861</v>
      </c>
    </row>
    <row r="272" spans="1:3" x14ac:dyDescent="0.35">
      <c r="A272" s="1">
        <v>45108</v>
      </c>
      <c r="B272">
        <v>142.39288029313511</v>
      </c>
      <c r="C272">
        <v>4.9964945246628929</v>
      </c>
    </row>
    <row r="273" spans="1:3" x14ac:dyDescent="0.35">
      <c r="A273" s="1">
        <v>45139</v>
      </c>
      <c r="B273">
        <v>141.08691714236787</v>
      </c>
      <c r="C273">
        <v>3.6076540554520302</v>
      </c>
    </row>
    <row r="274" spans="1:3" x14ac:dyDescent="0.35">
      <c r="A274" s="1">
        <v>45170</v>
      </c>
      <c r="B274">
        <v>138.60104549208882</v>
      </c>
      <c r="C274">
        <v>3.4590418928813733</v>
      </c>
    </row>
    <row r="275" spans="1:3" x14ac:dyDescent="0.35">
      <c r="A275" s="1">
        <v>45200</v>
      </c>
      <c r="B275">
        <v>137.74371368444838</v>
      </c>
      <c r="C275">
        <v>1.3043064239476081</v>
      </c>
    </row>
    <row r="276" spans="1:3" x14ac:dyDescent="0.35">
      <c r="A276" s="1">
        <v>45231</v>
      </c>
      <c r="B276">
        <v>144.36944480628722</v>
      </c>
      <c r="C276">
        <v>2.4287446740924423</v>
      </c>
    </row>
    <row r="277" spans="1:3" x14ac:dyDescent="0.35">
      <c r="A277" s="1">
        <v>45261</v>
      </c>
      <c r="B277">
        <v>149.44627789032097</v>
      </c>
      <c r="C277">
        <v>2.3026532696622155</v>
      </c>
    </row>
    <row r="278" spans="1:3" x14ac:dyDescent="0.35">
      <c r="A278" s="1">
        <v>45292</v>
      </c>
      <c r="B278">
        <v>145.23776407454082</v>
      </c>
      <c r="C278">
        <v>4.269798866236286</v>
      </c>
    </row>
    <row r="279" spans="1:3" x14ac:dyDescent="0.35">
      <c r="A279" s="1">
        <v>45323</v>
      </c>
      <c r="B279">
        <v>145.21519912849172</v>
      </c>
      <c r="C279">
        <v>3.0426645472544749</v>
      </c>
    </row>
    <row r="280" spans="1:3" x14ac:dyDescent="0.35">
      <c r="A280" s="1">
        <v>45352</v>
      </c>
      <c r="B280">
        <v>148.19467332404179</v>
      </c>
      <c r="C280">
        <v>2.2794290926590861</v>
      </c>
    </row>
    <row r="281" spans="1:3" x14ac:dyDescent="0.35">
      <c r="A281" s="1">
        <v>45383</v>
      </c>
      <c r="B281">
        <v>146.54230899899841</v>
      </c>
      <c r="C281">
        <v>4.1529015092339279</v>
      </c>
    </row>
    <row r="282" spans="1:3" x14ac:dyDescent="0.35">
      <c r="A282" s="1">
        <v>45413</v>
      </c>
      <c r="B282">
        <v>147.35144735724887</v>
      </c>
      <c r="C282">
        <v>4.3343098089669923</v>
      </c>
    </row>
    <row r="283" spans="1:3" x14ac:dyDescent="0.35">
      <c r="A283" s="1">
        <v>45444</v>
      </c>
      <c r="B283">
        <v>143.11898468777366</v>
      </c>
      <c r="C283">
        <v>2.7387570252139284</v>
      </c>
    </row>
    <row r="284" spans="1:3" x14ac:dyDescent="0.35">
      <c r="A284" s="1">
        <v>45474</v>
      </c>
      <c r="B284">
        <v>146.73770586893778</v>
      </c>
      <c r="C284">
        <v>3.0512941144657475</v>
      </c>
    </row>
    <row r="285" spans="1:3" x14ac:dyDescent="0.35">
      <c r="A285" s="1">
        <v>45505</v>
      </c>
      <c r="B285">
        <v>146.79837351440503</v>
      </c>
      <c r="C285">
        <v>4.0481828419808892</v>
      </c>
    </row>
    <row r="286" spans="1:3" x14ac:dyDescent="0.35">
      <c r="A286" s="1">
        <v>45536</v>
      </c>
      <c r="B286">
        <v>143.6059974612875</v>
      </c>
      <c r="C286">
        <v>3.6110492178678162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4.5" x14ac:dyDescent="0.35"/>
  <cols>
    <col min="1" max="1" width="7.1796875" bestFit="1" customWidth="1"/>
    <col min="2" max="10" width="12" bestFit="1" customWidth="1"/>
    <col min="11" max="11" width="12.726562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</v>
      </c>
      <c r="W1" t="s">
        <v>124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421"/>
  <sheetViews>
    <sheetView workbookViewId="0">
      <selection activeCell="C6" sqref="C6"/>
    </sheetView>
  </sheetViews>
  <sheetFormatPr defaultRowHeight="14.5" x14ac:dyDescent="0.35"/>
  <cols>
    <col min="1" max="1" width="10.7265625" bestFit="1" customWidth="1"/>
    <col min="2" max="2" width="8.81640625" bestFit="1" customWidth="1"/>
    <col min="3" max="3" width="6.81640625" bestFit="1" customWidth="1"/>
    <col min="4" max="4" width="7.1796875" bestFit="1" customWidth="1"/>
    <col min="5" max="6" width="80.81640625" bestFit="1" customWidth="1"/>
  </cols>
  <sheetData>
    <row r="1" spans="1:4" x14ac:dyDescent="0.35">
      <c r="A1" t="s">
        <v>27</v>
      </c>
      <c r="B1" t="s">
        <v>129</v>
      </c>
      <c r="C1" t="s">
        <v>63</v>
      </c>
      <c r="D1" t="s">
        <v>61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27"/>
  <sheetViews>
    <sheetView tabSelected="1" workbookViewId="0">
      <selection activeCell="A3" sqref="A3"/>
    </sheetView>
  </sheetViews>
  <sheetFormatPr defaultRowHeight="14.5" x14ac:dyDescent="0.35"/>
  <cols>
    <col min="1" max="1" width="10.453125" bestFit="1" customWidth="1"/>
    <col min="2" max="2" width="38.7265625" bestFit="1" customWidth="1"/>
    <col min="3" max="3" width="30.26953125" bestFit="1" customWidth="1"/>
    <col min="4" max="4" width="25.6328125" bestFit="1" customWidth="1"/>
    <col min="5" max="5" width="43.1796875" bestFit="1" customWidth="1"/>
    <col min="6" max="6" width="14.08984375" bestFit="1" customWidth="1"/>
    <col min="7" max="7" width="33.08984375" bestFit="1" customWidth="1"/>
    <col min="8" max="8" width="28.6328125" bestFit="1" customWidth="1"/>
    <col min="9" max="9" width="47.08984375" bestFit="1" customWidth="1"/>
    <col min="10" max="10" width="28.81640625" bestFit="1" customWidth="1"/>
    <col min="11" max="11" width="33.54296875" bestFit="1" customWidth="1"/>
    <col min="12" max="12" width="24.1796875" bestFit="1" customWidth="1"/>
    <col min="13" max="13" width="42.36328125" bestFit="1" customWidth="1"/>
    <col min="14" max="14" width="46.54296875" bestFit="1" customWidth="1"/>
    <col min="15" max="15" width="31.08984375" bestFit="1" customWidth="1"/>
    <col min="16" max="17" width="12.453125" bestFit="1" customWidth="1"/>
    <col min="18" max="18" width="28.08984375" bestFit="1" customWidth="1"/>
    <col min="19" max="19" width="28.1796875" bestFit="1" customWidth="1"/>
    <col min="20" max="20" width="32.26953125" bestFit="1" customWidth="1"/>
    <col min="21" max="22" width="12.7265625" bestFit="1" customWidth="1"/>
    <col min="23" max="23" width="28.1796875" bestFit="1" customWidth="1"/>
    <col min="24" max="25" width="12.7265625" bestFit="1" customWidth="1"/>
    <col min="26" max="68" width="11.7265625" bestFit="1" customWidth="1"/>
  </cols>
  <sheetData>
    <row r="1" spans="1:18" x14ac:dyDescent="0.35">
      <c r="A1" t="s">
        <v>27</v>
      </c>
      <c r="B1" t="s">
        <v>130</v>
      </c>
      <c r="C1" t="s">
        <v>131</v>
      </c>
      <c r="D1" t="s">
        <v>142</v>
      </c>
      <c r="E1" t="s">
        <v>132</v>
      </c>
      <c r="F1" t="s">
        <v>133</v>
      </c>
      <c r="G1" t="s">
        <v>134</v>
      </c>
      <c r="H1" t="s">
        <v>146</v>
      </c>
      <c r="I1" t="s">
        <v>135</v>
      </c>
      <c r="J1" t="s">
        <v>143</v>
      </c>
      <c r="K1" t="s">
        <v>136</v>
      </c>
      <c r="L1" t="s">
        <v>137</v>
      </c>
      <c r="M1" t="s">
        <v>138</v>
      </c>
      <c r="N1" t="s">
        <v>144</v>
      </c>
      <c r="O1" t="s">
        <v>145</v>
      </c>
      <c r="P1" t="s">
        <v>139</v>
      </c>
      <c r="Q1" t="s">
        <v>140</v>
      </c>
      <c r="R1" t="s">
        <v>141</v>
      </c>
    </row>
    <row r="2" spans="1:18" x14ac:dyDescent="0.35">
      <c r="A2" s="1">
        <v>41640</v>
      </c>
      <c r="B2">
        <v>1.0473110098744485</v>
      </c>
      <c r="C2">
        <v>16.060372450667032</v>
      </c>
      <c r="D2">
        <v>-3.9855376393020947E-2</v>
      </c>
      <c r="E2">
        <v>14.547414482943097</v>
      </c>
      <c r="F2">
        <v>10.338365228965188</v>
      </c>
      <c r="G2">
        <v>3.4381880147158199</v>
      </c>
      <c r="H2">
        <v>3.311110337127559</v>
      </c>
      <c r="I2">
        <v>4.1858200400495207</v>
      </c>
      <c r="J2">
        <v>6.4955749741198332</v>
      </c>
      <c r="K2">
        <v>3.3728182559388671</v>
      </c>
      <c r="L2">
        <v>4.1453436515189566</v>
      </c>
      <c r="M2">
        <v>8.8244383475684458</v>
      </c>
      <c r="N2">
        <v>4.368795391580619</v>
      </c>
      <c r="O2">
        <v>3.3292946127321414</v>
      </c>
      <c r="P2">
        <v>0.29328366981604859</v>
      </c>
      <c r="Q2">
        <v>9.5905591185968149</v>
      </c>
      <c r="R2">
        <v>1.8051028580939175</v>
      </c>
    </row>
    <row r="3" spans="1:18" x14ac:dyDescent="0.35">
      <c r="A3" s="1">
        <v>41671</v>
      </c>
      <c r="B3">
        <v>0.71519086385801245</v>
      </c>
      <c r="C3">
        <v>48.555413977995244</v>
      </c>
      <c r="D3">
        <v>2.8059288760282612</v>
      </c>
      <c r="E3">
        <v>9.3955165821980557</v>
      </c>
      <c r="F3">
        <v>12.062064446744046</v>
      </c>
      <c r="G3">
        <v>2.0332122074467662</v>
      </c>
      <c r="H3">
        <v>4.0643682655589544</v>
      </c>
      <c r="I3">
        <v>6.4404832521643272</v>
      </c>
      <c r="J3">
        <v>0.19738416704981887</v>
      </c>
      <c r="K3">
        <v>0.65887660549100246</v>
      </c>
      <c r="L3">
        <v>4.0510914429018783</v>
      </c>
      <c r="M3">
        <v>5.6594122019827324</v>
      </c>
      <c r="N3">
        <v>1.9312681998094661</v>
      </c>
      <c r="O3">
        <v>2.8146090102501518</v>
      </c>
      <c r="P3">
        <v>1.0338712945076054</v>
      </c>
      <c r="Q3">
        <v>12.870460240106965</v>
      </c>
      <c r="R3">
        <v>4.3352740588551484</v>
      </c>
    </row>
    <row r="4" spans="1:18" x14ac:dyDescent="0.35">
      <c r="A4" s="1">
        <v>41699</v>
      </c>
      <c r="B4">
        <v>2.4452078017164212</v>
      </c>
      <c r="C4">
        <v>41.433677414715845</v>
      </c>
      <c r="D4">
        <v>4.0888799213780374</v>
      </c>
      <c r="E4">
        <v>14.665958167873058</v>
      </c>
      <c r="F4">
        <v>11.978567812490297</v>
      </c>
      <c r="G4">
        <v>1.7598954562201499</v>
      </c>
      <c r="H4">
        <v>3.5934645663200371</v>
      </c>
      <c r="I4">
        <v>-0.53885427974897482</v>
      </c>
      <c r="J4">
        <v>6.9498874571239071</v>
      </c>
      <c r="K4">
        <v>10.881811637409314</v>
      </c>
      <c r="L4">
        <v>4.2732522657869225</v>
      </c>
      <c r="M4">
        <v>7.1471969072726296</v>
      </c>
      <c r="N4">
        <v>6.628377327904559</v>
      </c>
      <c r="O4">
        <v>2.2759457505439116</v>
      </c>
      <c r="P4">
        <v>1.4291784185470391</v>
      </c>
      <c r="Q4">
        <v>11.778133454704459</v>
      </c>
      <c r="R4">
        <v>9.2414305284622174</v>
      </c>
    </row>
    <row r="5" spans="1:18" x14ac:dyDescent="0.35">
      <c r="A5" s="1">
        <v>41730</v>
      </c>
      <c r="B5">
        <v>0.15568650501546699</v>
      </c>
      <c r="C5">
        <v>71.990541955264376</v>
      </c>
      <c r="D5">
        <v>1.2402727062636103</v>
      </c>
      <c r="E5">
        <v>8.5548556184321853</v>
      </c>
      <c r="F5">
        <v>4.9070737004538216</v>
      </c>
      <c r="G5">
        <v>2.035446390475812</v>
      </c>
      <c r="H5">
        <v>3.6176710864188806</v>
      </c>
      <c r="I5">
        <v>10.02579046140049</v>
      </c>
      <c r="J5">
        <v>1.3128953935767953</v>
      </c>
      <c r="K5">
        <v>1.6121075556503399</v>
      </c>
      <c r="L5">
        <v>4.0836174182722402</v>
      </c>
      <c r="M5">
        <v>3.7073483210771059</v>
      </c>
      <c r="N5">
        <v>2.1837894941664899</v>
      </c>
      <c r="O5">
        <v>4.4464923273750401</v>
      </c>
      <c r="P5">
        <v>3.4879960675498296</v>
      </c>
      <c r="Q5">
        <v>12.107210312414793</v>
      </c>
      <c r="R5">
        <v>4.0609748156342107E-2</v>
      </c>
    </row>
    <row r="6" spans="1:18" x14ac:dyDescent="0.35">
      <c r="A6" s="1">
        <v>41760</v>
      </c>
      <c r="B6">
        <v>2.2746228386842233</v>
      </c>
      <c r="C6">
        <v>41.15467701742611</v>
      </c>
      <c r="D6">
        <v>2.7598145296720702</v>
      </c>
      <c r="E6">
        <v>15.026404354843407</v>
      </c>
      <c r="F6">
        <v>4.2475070984196748</v>
      </c>
      <c r="G6">
        <v>2.4309797257978261</v>
      </c>
      <c r="H6">
        <v>5.413072071001281</v>
      </c>
      <c r="I6">
        <v>5.7864071426344594</v>
      </c>
      <c r="J6">
        <v>4.0177748057899123</v>
      </c>
      <c r="K6">
        <v>10.788564095958293</v>
      </c>
      <c r="L6">
        <v>4.5144667379569512</v>
      </c>
      <c r="M6">
        <v>3.418453320556722</v>
      </c>
      <c r="N6">
        <v>8.910236237369844</v>
      </c>
      <c r="O6">
        <v>4.3891050905591271</v>
      </c>
      <c r="P6">
        <v>3.8422111906392757</v>
      </c>
      <c r="Q6">
        <v>4.875995186914011</v>
      </c>
      <c r="R6">
        <v>12.512969725706796</v>
      </c>
    </row>
    <row r="7" spans="1:18" x14ac:dyDescent="0.35">
      <c r="A7" s="1">
        <v>41791</v>
      </c>
      <c r="B7">
        <v>1.8518569882511855</v>
      </c>
      <c r="C7">
        <v>45.514231306554393</v>
      </c>
      <c r="D7">
        <v>4.4271963091869964</v>
      </c>
      <c r="E7">
        <v>15.866252556428506</v>
      </c>
      <c r="F7">
        <v>5.0312711924300686</v>
      </c>
      <c r="G7">
        <v>2.9097545419473079</v>
      </c>
      <c r="H7">
        <v>4.6946514565189119</v>
      </c>
      <c r="I7">
        <v>3.4189978003919208</v>
      </c>
      <c r="J7">
        <v>-0.80104222924218504</v>
      </c>
      <c r="K7">
        <v>-1.4228760746081974</v>
      </c>
      <c r="L7">
        <v>4.3770885662429322</v>
      </c>
      <c r="M7">
        <v>3.0709668645436494</v>
      </c>
      <c r="N7">
        <v>9.1268207084561794</v>
      </c>
      <c r="O7">
        <v>4.0467285814480078</v>
      </c>
      <c r="P7">
        <v>3.7433077195149878</v>
      </c>
      <c r="Q7">
        <v>5.4590259783063431</v>
      </c>
      <c r="R7">
        <v>8.770726810117722</v>
      </c>
    </row>
    <row r="8" spans="1:18" x14ac:dyDescent="0.35">
      <c r="A8" s="1">
        <v>41821</v>
      </c>
      <c r="B8">
        <v>3.1577960129635585</v>
      </c>
      <c r="C8">
        <v>73.111131812822464</v>
      </c>
      <c r="D8">
        <v>5.3163849526626876</v>
      </c>
      <c r="E8">
        <v>1.505471958107222</v>
      </c>
      <c r="F8">
        <v>6.5353264751147435</v>
      </c>
      <c r="G8">
        <v>3.493047186391891</v>
      </c>
      <c r="H8">
        <v>6.4462682697649996</v>
      </c>
      <c r="I8">
        <v>4.7455692623189236</v>
      </c>
      <c r="J8">
        <v>4.0306999505619814</v>
      </c>
      <c r="K8">
        <v>3.6641799363670913</v>
      </c>
      <c r="L8">
        <v>4.2584786904165952</v>
      </c>
      <c r="M8">
        <v>4.4279117825013685</v>
      </c>
      <c r="N8">
        <v>8.5666723406219347</v>
      </c>
      <c r="O8">
        <v>3.799376553970248</v>
      </c>
      <c r="P8">
        <v>2.758942405534583</v>
      </c>
      <c r="Q8">
        <v>9.6308577870777583</v>
      </c>
      <c r="R8">
        <v>-0.34586406920823265</v>
      </c>
    </row>
    <row r="9" spans="1:18" x14ac:dyDescent="0.35">
      <c r="A9" s="1">
        <v>41852</v>
      </c>
      <c r="B9">
        <v>0.20574042234295575</v>
      </c>
      <c r="C9">
        <v>55.400396601455128</v>
      </c>
      <c r="D9">
        <v>2.6288770506357224</v>
      </c>
      <c r="E9">
        <v>-4.9347137400879006</v>
      </c>
      <c r="F9">
        <v>6.7734337228162076</v>
      </c>
      <c r="G9">
        <v>3.5516383614546641</v>
      </c>
      <c r="H9">
        <v>6.5645808319955847</v>
      </c>
      <c r="I9">
        <v>6.118859894659451</v>
      </c>
      <c r="J9">
        <v>-1.6931698646948234</v>
      </c>
      <c r="K9">
        <v>6.8157889998621926</v>
      </c>
      <c r="L9">
        <v>4.0036569826216777</v>
      </c>
      <c r="M9">
        <v>3.1922091404434525</v>
      </c>
      <c r="N9">
        <v>7.4148915072132553</v>
      </c>
      <c r="O9">
        <v>3.9102886049164027</v>
      </c>
      <c r="P9">
        <v>2.3438837507732728</v>
      </c>
      <c r="Q9">
        <v>8.4761914342209366E-2</v>
      </c>
      <c r="R9">
        <v>-0.5076287236193906</v>
      </c>
    </row>
    <row r="10" spans="1:18" x14ac:dyDescent="0.35">
      <c r="A10" s="1">
        <v>41883</v>
      </c>
      <c r="B10">
        <v>2.9958842109482333</v>
      </c>
      <c r="C10">
        <v>77.594046487395161</v>
      </c>
      <c r="D10">
        <v>2.995660619488973</v>
      </c>
      <c r="E10">
        <v>-4.5603667293124914</v>
      </c>
      <c r="F10">
        <v>6.6875969526055741</v>
      </c>
      <c r="G10">
        <v>3.4586620952029961</v>
      </c>
      <c r="H10">
        <v>5.6494004749919355</v>
      </c>
      <c r="I10">
        <v>4.2202527136030454</v>
      </c>
      <c r="J10">
        <v>1.9954035725672696</v>
      </c>
      <c r="K10">
        <v>0.75921685757722912</v>
      </c>
      <c r="L10">
        <v>3.9505542222400152</v>
      </c>
      <c r="M10">
        <v>4.1188810739372741</v>
      </c>
      <c r="N10">
        <v>9.3494767237000787</v>
      </c>
      <c r="O10">
        <v>3.1256503264538367</v>
      </c>
      <c r="P10">
        <v>2.6834851289989388</v>
      </c>
      <c r="Q10">
        <v>10.41445956175329</v>
      </c>
      <c r="R10">
        <v>-2.2482357355646627</v>
      </c>
    </row>
    <row r="11" spans="1:18" x14ac:dyDescent="0.35">
      <c r="A11" s="1">
        <v>41913</v>
      </c>
      <c r="B11">
        <v>2.3449828499005463</v>
      </c>
      <c r="C11">
        <v>44.18617646385141</v>
      </c>
      <c r="D11">
        <v>4.3697173911357226</v>
      </c>
      <c r="E11">
        <v>2.5468951903335721</v>
      </c>
      <c r="F11">
        <v>7.7995174889223193</v>
      </c>
      <c r="G11">
        <v>4.3828824041315357</v>
      </c>
      <c r="H11">
        <v>6.4216055949560342</v>
      </c>
      <c r="I11">
        <v>3.6738785358798225</v>
      </c>
      <c r="J11">
        <v>-7.4084927988447191</v>
      </c>
      <c r="K11">
        <v>13.118930285785837</v>
      </c>
      <c r="L11">
        <v>3.9247825911859309</v>
      </c>
      <c r="M11">
        <v>3.2586176724769729</v>
      </c>
      <c r="N11">
        <v>7.5408001825089173</v>
      </c>
      <c r="O11">
        <v>3.8914747158329988</v>
      </c>
      <c r="P11">
        <v>3.4278474711385059</v>
      </c>
      <c r="Q11">
        <v>16.338439695874314</v>
      </c>
      <c r="R11">
        <v>-2.1028707806966906</v>
      </c>
    </row>
    <row r="12" spans="1:18" x14ac:dyDescent="0.35">
      <c r="A12" s="1">
        <v>41944</v>
      </c>
      <c r="B12">
        <v>0.73339393952790033</v>
      </c>
      <c r="C12">
        <v>28.482572263419627</v>
      </c>
      <c r="D12">
        <v>5.1187232078544724</v>
      </c>
      <c r="E12">
        <v>5.8196527003632923</v>
      </c>
      <c r="F12">
        <v>8.8351872662317845</v>
      </c>
      <c r="G12">
        <v>6.1251035969485059</v>
      </c>
      <c r="H12">
        <v>4.5537801549472903</v>
      </c>
      <c r="I12">
        <v>4.0264726709431358</v>
      </c>
      <c r="J12">
        <v>-1.345591750559052</v>
      </c>
      <c r="K12">
        <v>0.84346855675765653</v>
      </c>
      <c r="L12">
        <v>4.1002791851168467</v>
      </c>
      <c r="M12">
        <v>4.2607256127852935</v>
      </c>
      <c r="N12">
        <v>4.5723110098855102</v>
      </c>
      <c r="O12">
        <v>3.9367906099088827</v>
      </c>
      <c r="P12">
        <v>4.0298488197521891</v>
      </c>
      <c r="Q12">
        <v>8.0220635595759688</v>
      </c>
      <c r="R12">
        <v>4.0622182512728244</v>
      </c>
    </row>
    <row r="13" spans="1:18" x14ac:dyDescent="0.35">
      <c r="A13" s="1">
        <v>41974</v>
      </c>
      <c r="B13">
        <v>1.6580467669475922</v>
      </c>
      <c r="C13">
        <v>28.809747221880343</v>
      </c>
      <c r="D13">
        <v>5.4420438033153005</v>
      </c>
      <c r="E13">
        <v>4.2867409644357366</v>
      </c>
      <c r="F13">
        <v>5.5744734932070799</v>
      </c>
      <c r="G13">
        <v>6.9370819755528714</v>
      </c>
      <c r="H13">
        <v>5.7781475764437005</v>
      </c>
      <c r="I13">
        <v>10.238717805899114</v>
      </c>
      <c r="J13">
        <v>3.2183476401525439</v>
      </c>
      <c r="K13">
        <v>5.9477022255137939</v>
      </c>
      <c r="L13">
        <v>4.1656886513219575</v>
      </c>
      <c r="M13">
        <v>4.9331226586992756</v>
      </c>
      <c r="N13">
        <v>-1.4399907939780547</v>
      </c>
      <c r="O13">
        <v>5.4034024387916446</v>
      </c>
      <c r="P13">
        <v>4.6356097938766112</v>
      </c>
      <c r="Q13">
        <v>11.308280038242955</v>
      </c>
      <c r="R13">
        <v>4.1596859994334778</v>
      </c>
    </row>
    <row r="14" spans="1:18" x14ac:dyDescent="0.35">
      <c r="A14" s="1">
        <v>42005</v>
      </c>
      <c r="B14">
        <v>1.9107702861776374</v>
      </c>
      <c r="C14">
        <v>39.472616580094098</v>
      </c>
      <c r="D14">
        <v>3.8016262868558499</v>
      </c>
      <c r="E14">
        <v>1.1970636094519591</v>
      </c>
      <c r="F14">
        <v>6.474376718903315</v>
      </c>
      <c r="G14">
        <v>4.7325660268106304</v>
      </c>
      <c r="H14">
        <v>2.8452796417959547</v>
      </c>
      <c r="I14">
        <v>11.082426182442106</v>
      </c>
      <c r="J14">
        <v>-2.224704874639869</v>
      </c>
      <c r="K14">
        <v>2.7085307606480598</v>
      </c>
      <c r="L14">
        <v>4.4445625402922815</v>
      </c>
      <c r="M14">
        <v>7.40508419461095</v>
      </c>
      <c r="N14">
        <v>11.240876268239049</v>
      </c>
      <c r="O14">
        <v>5.9749304797189779</v>
      </c>
      <c r="P14">
        <v>1.3407452074158925</v>
      </c>
      <c r="Q14">
        <v>12.140422808249497</v>
      </c>
      <c r="R14">
        <v>2.1079569287117721</v>
      </c>
    </row>
    <row r="15" spans="1:18" x14ac:dyDescent="0.35">
      <c r="A15" s="1">
        <v>42036</v>
      </c>
      <c r="B15">
        <v>1.7436753190505243</v>
      </c>
      <c r="C15">
        <v>19.796489988413924</v>
      </c>
      <c r="D15">
        <v>2.4374883857047394</v>
      </c>
      <c r="E15">
        <v>2.8931097799587349</v>
      </c>
      <c r="F15">
        <v>4.1953555138192371</v>
      </c>
      <c r="G15">
        <v>3.314177486852472</v>
      </c>
      <c r="H15">
        <v>1.9054100087032566</v>
      </c>
      <c r="I15">
        <v>8.7368093153246491</v>
      </c>
      <c r="J15">
        <v>4.9454594073599338</v>
      </c>
      <c r="K15">
        <v>11.974237963830319</v>
      </c>
      <c r="L15">
        <v>4.2816577027942486</v>
      </c>
      <c r="M15">
        <v>5.1663261374924616</v>
      </c>
      <c r="N15">
        <v>9.5530390721042977</v>
      </c>
      <c r="O15">
        <v>6.0116095033028358</v>
      </c>
      <c r="P15">
        <v>-3.091156936743289E-2</v>
      </c>
      <c r="Q15">
        <v>5.6970284216941565</v>
      </c>
      <c r="R15">
        <v>6.6039823935431343</v>
      </c>
    </row>
    <row r="16" spans="1:18" x14ac:dyDescent="0.35">
      <c r="A16" s="1">
        <v>42064</v>
      </c>
      <c r="B16">
        <v>1.8580123318955373</v>
      </c>
      <c r="C16">
        <v>19.674679991030516</v>
      </c>
      <c r="D16">
        <v>5.2953299672396241</v>
      </c>
      <c r="E16">
        <v>2.1056483787927078</v>
      </c>
      <c r="F16">
        <v>2.758752395640272</v>
      </c>
      <c r="G16">
        <v>3.4673921871841031</v>
      </c>
      <c r="H16">
        <v>2.6258161884505</v>
      </c>
      <c r="I16">
        <v>7.5396611400944522</v>
      </c>
      <c r="J16">
        <v>4.2559500449627023</v>
      </c>
      <c r="K16">
        <v>4.4264635393781617</v>
      </c>
      <c r="L16">
        <v>4.1627252014151566</v>
      </c>
      <c r="M16">
        <v>7.4352602660163143</v>
      </c>
      <c r="N16">
        <v>6.7434492033413846</v>
      </c>
      <c r="O16">
        <v>4.8428946137012048</v>
      </c>
      <c r="P16">
        <v>3.1262832560157676</v>
      </c>
      <c r="Q16">
        <v>8.300014346554633</v>
      </c>
      <c r="R16">
        <v>3.7668123144476198</v>
      </c>
    </row>
    <row r="17" spans="1:18" x14ac:dyDescent="0.35">
      <c r="A17" s="1">
        <v>42095</v>
      </c>
      <c r="B17">
        <v>1.0672516746299578</v>
      </c>
      <c r="C17">
        <v>-6.3984179519694635</v>
      </c>
      <c r="D17">
        <v>2.3400184693808512</v>
      </c>
      <c r="E17">
        <v>3.4644692330624451</v>
      </c>
      <c r="F17">
        <v>-2.4605862359913999</v>
      </c>
      <c r="G17">
        <v>2.8759294709204539</v>
      </c>
      <c r="H17">
        <v>1.4308743595618409</v>
      </c>
      <c r="I17">
        <v>2.9392766874827743</v>
      </c>
      <c r="J17">
        <v>-5.0450833046198511</v>
      </c>
      <c r="K17">
        <v>9.6873803322898198</v>
      </c>
      <c r="L17">
        <v>3.6577557291398648</v>
      </c>
      <c r="M17">
        <v>4.6608596203092816</v>
      </c>
      <c r="N17">
        <v>6.5447922097574178</v>
      </c>
      <c r="O17">
        <v>3.6954912498009094</v>
      </c>
      <c r="P17">
        <v>1.5715749853754346</v>
      </c>
      <c r="Q17">
        <v>2.3323366110654149</v>
      </c>
      <c r="R17">
        <v>7.23718033125364</v>
      </c>
    </row>
    <row r="18" spans="1:18" x14ac:dyDescent="0.35">
      <c r="A18" s="1">
        <v>42125</v>
      </c>
      <c r="B18">
        <v>0.71009314189996076</v>
      </c>
      <c r="C18">
        <v>0.2419212559536561</v>
      </c>
      <c r="D18">
        <v>1.656454801079235</v>
      </c>
      <c r="E18">
        <v>-4.6937070411880342</v>
      </c>
      <c r="F18">
        <v>-2.849494797207683</v>
      </c>
      <c r="G18">
        <v>2.9539458010630995</v>
      </c>
      <c r="H18">
        <v>0.77523133426127799</v>
      </c>
      <c r="I18">
        <v>6.5457693863644693</v>
      </c>
      <c r="J18">
        <v>2.2890007726977615</v>
      </c>
      <c r="K18">
        <v>3.8826296227150863</v>
      </c>
      <c r="L18">
        <v>3.5221203960374368</v>
      </c>
      <c r="M18">
        <v>5.3390188988871046</v>
      </c>
      <c r="N18">
        <v>4.3571064329873224</v>
      </c>
      <c r="O18">
        <v>3.6166607596949518</v>
      </c>
      <c r="P18">
        <v>1.6067081526238667</v>
      </c>
      <c r="Q18">
        <v>5.7681601098547048</v>
      </c>
      <c r="R18">
        <v>-5.1741879707995224</v>
      </c>
    </row>
    <row r="19" spans="1:18" x14ac:dyDescent="0.35">
      <c r="A19" s="1">
        <v>42156</v>
      </c>
      <c r="B19">
        <v>2.8691269131001746</v>
      </c>
      <c r="C19">
        <v>0.89032560928868065</v>
      </c>
      <c r="D19">
        <v>4.2906752564370549</v>
      </c>
      <c r="E19">
        <v>-8.4843519892984602</v>
      </c>
      <c r="F19">
        <v>-2.644913778581909</v>
      </c>
      <c r="G19">
        <v>5.3715543783854827</v>
      </c>
      <c r="H19">
        <v>5.0890105565750048</v>
      </c>
      <c r="I19">
        <v>4.1463595056603424</v>
      </c>
      <c r="J19">
        <v>6.3715367696052425</v>
      </c>
      <c r="K19">
        <v>13.453231214829813</v>
      </c>
      <c r="L19">
        <v>4.1031574838399791</v>
      </c>
      <c r="M19">
        <v>7.6526771651319336</v>
      </c>
      <c r="N19">
        <v>6.4142416261288275</v>
      </c>
      <c r="O19">
        <v>3.8349676326813693</v>
      </c>
      <c r="P19">
        <v>1.6753458006810718</v>
      </c>
      <c r="Q19">
        <v>8.9219004808713152</v>
      </c>
      <c r="R19">
        <v>5.5947766620192567</v>
      </c>
    </row>
    <row r="20" spans="1:18" x14ac:dyDescent="0.35">
      <c r="A20" s="1">
        <v>42186</v>
      </c>
      <c r="B20">
        <v>2.2756601552815141</v>
      </c>
      <c r="C20">
        <v>-8.1868508685431323</v>
      </c>
      <c r="D20">
        <v>4.7886537180873461</v>
      </c>
      <c r="E20">
        <v>-3.8479561924602734</v>
      </c>
      <c r="F20">
        <v>-3.6931469820871854</v>
      </c>
      <c r="G20">
        <v>6.5618838974496327</v>
      </c>
      <c r="H20">
        <v>5.5347897414771836</v>
      </c>
      <c r="I20">
        <v>8.0426294266585501</v>
      </c>
      <c r="J20">
        <v>7.7732311479721261</v>
      </c>
      <c r="K20">
        <v>6.5000366409302188</v>
      </c>
      <c r="L20">
        <v>4.3050642825630376</v>
      </c>
      <c r="M20">
        <v>8.4712233165695494</v>
      </c>
      <c r="N20">
        <v>4.3258055557171815</v>
      </c>
      <c r="O20">
        <v>4.4643826357475547</v>
      </c>
      <c r="P20">
        <v>2.1553231460665216</v>
      </c>
      <c r="Q20">
        <v>7.2699823640370482</v>
      </c>
      <c r="R20">
        <v>10.94900817294544</v>
      </c>
    </row>
    <row r="21" spans="1:18" x14ac:dyDescent="0.35">
      <c r="A21" s="1">
        <v>42217</v>
      </c>
      <c r="B21">
        <v>3.6360565820042723</v>
      </c>
      <c r="C21">
        <v>1.7308160142611229</v>
      </c>
      <c r="D21">
        <v>4.2540488470024229</v>
      </c>
      <c r="E21">
        <v>1.4744962044231471</v>
      </c>
      <c r="F21">
        <v>-3.3592478297467068</v>
      </c>
      <c r="G21">
        <v>6.1312961340227616</v>
      </c>
      <c r="H21">
        <v>5.0125498909810773</v>
      </c>
      <c r="I21">
        <v>2.482796722785281</v>
      </c>
      <c r="J21">
        <v>13.299861865609557</v>
      </c>
      <c r="K21">
        <v>6.70101950159534</v>
      </c>
      <c r="L21">
        <v>4.3181803701743036</v>
      </c>
      <c r="M21">
        <v>7.8662174497894313</v>
      </c>
      <c r="N21">
        <v>7.5104052061311535</v>
      </c>
      <c r="O21">
        <v>4.7608538139926111</v>
      </c>
      <c r="P21">
        <v>2.514178710482355</v>
      </c>
      <c r="Q21">
        <v>7.8631423495383075</v>
      </c>
      <c r="R21">
        <v>7.684336772159611</v>
      </c>
    </row>
    <row r="22" spans="1:18" x14ac:dyDescent="0.35">
      <c r="A22" s="1">
        <v>42248</v>
      </c>
      <c r="B22">
        <v>4.1943136461909205</v>
      </c>
      <c r="C22">
        <v>-6.7409205618106256</v>
      </c>
      <c r="D22">
        <v>6.5557768800172909</v>
      </c>
      <c r="E22">
        <v>1.0452934333877266</v>
      </c>
      <c r="F22">
        <v>-1.8118416894285048</v>
      </c>
      <c r="G22">
        <v>5.4797594426337071</v>
      </c>
      <c r="H22">
        <v>6.5663288494774719</v>
      </c>
      <c r="I22">
        <v>4.4165737387914277</v>
      </c>
      <c r="J22">
        <v>9.986120322465581</v>
      </c>
      <c r="K22">
        <v>12.250438263672848</v>
      </c>
      <c r="L22">
        <v>4.1570085371853622</v>
      </c>
      <c r="M22">
        <v>4.3858684783776312</v>
      </c>
      <c r="N22">
        <v>3.1612142913745629</v>
      </c>
      <c r="O22">
        <v>4.4344815518431631</v>
      </c>
      <c r="P22">
        <v>2.2338060506815793</v>
      </c>
      <c r="Q22">
        <v>4.8293088468713421</v>
      </c>
      <c r="R22">
        <v>2.0119041275803227</v>
      </c>
    </row>
    <row r="23" spans="1:18" x14ac:dyDescent="0.35">
      <c r="A23" s="1">
        <v>42278</v>
      </c>
      <c r="B23">
        <v>4.4955163271063014</v>
      </c>
      <c r="C23">
        <v>1.9764049379544844</v>
      </c>
      <c r="D23">
        <v>4.9153030238124842</v>
      </c>
      <c r="E23">
        <v>1.5435421067348898</v>
      </c>
      <c r="F23">
        <v>6.6866465976147538</v>
      </c>
      <c r="G23">
        <v>4.5024014251901434</v>
      </c>
      <c r="H23">
        <v>8.5623461417163185</v>
      </c>
      <c r="I23">
        <v>7.73397429932119</v>
      </c>
      <c r="J23">
        <v>9.7384455669269983</v>
      </c>
      <c r="K23">
        <v>6.4982486189140332</v>
      </c>
      <c r="L23">
        <v>4.2705745007178422</v>
      </c>
      <c r="M23">
        <v>-1.2190296196659034</v>
      </c>
      <c r="N23">
        <v>4.2754592115422696</v>
      </c>
      <c r="O23">
        <v>3.1063377280930382</v>
      </c>
      <c r="P23">
        <v>1.8399063059988237</v>
      </c>
      <c r="Q23">
        <v>-4.2716343086796087</v>
      </c>
      <c r="R23">
        <v>3.776926339004504</v>
      </c>
    </row>
    <row r="24" spans="1:18" x14ac:dyDescent="0.35">
      <c r="A24" s="1">
        <v>42309</v>
      </c>
      <c r="B24">
        <v>5.2713648908444526</v>
      </c>
      <c r="C24">
        <v>20.423188346216833</v>
      </c>
      <c r="D24">
        <v>1.1100483254073339</v>
      </c>
      <c r="E24">
        <v>2.7998500167240508</v>
      </c>
      <c r="F24">
        <v>7.819061167869009</v>
      </c>
      <c r="G24">
        <v>2.3604058786572466</v>
      </c>
      <c r="H24">
        <v>10.427899199112517</v>
      </c>
      <c r="I24">
        <v>6.1531550286785972</v>
      </c>
      <c r="J24">
        <v>11.037569632993353</v>
      </c>
      <c r="K24">
        <v>11.5162672700516</v>
      </c>
      <c r="L24">
        <v>4.10684697049264</v>
      </c>
      <c r="M24">
        <v>-2.9266059520465859</v>
      </c>
      <c r="N24">
        <v>4.207413473212867</v>
      </c>
      <c r="O24">
        <v>2.8908781058555775</v>
      </c>
      <c r="P24">
        <v>1.3715484556991981</v>
      </c>
      <c r="Q24">
        <v>9.3879076844224159</v>
      </c>
      <c r="R24">
        <v>0.90705240720392055</v>
      </c>
    </row>
    <row r="25" spans="1:18" x14ac:dyDescent="0.35">
      <c r="A25" s="1">
        <v>42339</v>
      </c>
      <c r="B25">
        <v>2.1896963220614936</v>
      </c>
      <c r="C25">
        <v>-16.52802556936642</v>
      </c>
      <c r="D25">
        <v>3.0780242005653946</v>
      </c>
      <c r="E25">
        <v>6.2581178184139645</v>
      </c>
      <c r="F25">
        <v>7.3177458137913476</v>
      </c>
      <c r="G25">
        <v>0.52860160886349661</v>
      </c>
      <c r="H25">
        <v>7.0359872633842144</v>
      </c>
      <c r="I25">
        <v>-3.4540975423979603E-2</v>
      </c>
      <c r="J25">
        <v>7.178113618926858</v>
      </c>
      <c r="K25">
        <v>16.0032281556919</v>
      </c>
      <c r="L25">
        <v>3.600907524868461</v>
      </c>
      <c r="M25">
        <v>-1.2069667819914542</v>
      </c>
      <c r="N25">
        <v>2.4137433308592193</v>
      </c>
      <c r="O25">
        <v>1.158548350159009</v>
      </c>
      <c r="P25">
        <v>1.15360681096044</v>
      </c>
      <c r="Q25">
        <v>5.5553791104984214</v>
      </c>
      <c r="R25">
        <v>4.242436792210043</v>
      </c>
    </row>
    <row r="26" spans="1:18" x14ac:dyDescent="0.35">
      <c r="A26" s="1">
        <v>42370</v>
      </c>
      <c r="B26">
        <v>1.6201474511281049</v>
      </c>
      <c r="C26">
        <v>-23.926201105883337</v>
      </c>
      <c r="D26">
        <v>2.6017868833383204</v>
      </c>
      <c r="E26">
        <v>-3.2955535952154946E-2</v>
      </c>
      <c r="F26">
        <v>-3.5910288357780615</v>
      </c>
      <c r="G26">
        <v>0.76168782597750351</v>
      </c>
      <c r="H26">
        <v>2.6041569679706527</v>
      </c>
      <c r="I26">
        <v>5.0858538656446228</v>
      </c>
      <c r="J26">
        <v>12.336089774960968</v>
      </c>
      <c r="K26">
        <v>7.5402826388440758</v>
      </c>
      <c r="L26">
        <v>3.2631499965311406</v>
      </c>
      <c r="M26">
        <v>-2.5597725492436467</v>
      </c>
      <c r="N26">
        <v>0.48904667305195915</v>
      </c>
      <c r="O26">
        <v>2.4733165463015894</v>
      </c>
      <c r="P26">
        <v>1.4088042056608288</v>
      </c>
      <c r="Q26">
        <v>0.6545061138208581</v>
      </c>
      <c r="R26">
        <v>5.2899843919023795</v>
      </c>
    </row>
    <row r="27" spans="1:18" x14ac:dyDescent="0.35">
      <c r="A27" s="1">
        <v>42401</v>
      </c>
      <c r="B27">
        <v>2.0604415163300018</v>
      </c>
      <c r="C27">
        <v>-3.2176339964879617</v>
      </c>
      <c r="D27">
        <v>2.4569808418134897</v>
      </c>
      <c r="E27">
        <v>0.83615172852904607</v>
      </c>
      <c r="F27">
        <v>-3.8225142633351368</v>
      </c>
      <c r="G27">
        <v>2.0927638550540735</v>
      </c>
      <c r="H27">
        <v>0.9218019867171563</v>
      </c>
      <c r="I27">
        <v>1.6562354827034227</v>
      </c>
      <c r="J27">
        <v>5.8208974847792376</v>
      </c>
      <c r="K27">
        <v>5.1450767081562674</v>
      </c>
      <c r="L27">
        <v>3.1822563426775758</v>
      </c>
      <c r="M27">
        <v>-1.1400114427683832</v>
      </c>
      <c r="N27">
        <v>-0.64590109796701256</v>
      </c>
      <c r="O27">
        <v>2.1395746323830309</v>
      </c>
      <c r="P27">
        <v>2.4776257124836434</v>
      </c>
      <c r="Q27">
        <v>7.2159657331164482</v>
      </c>
      <c r="R27">
        <v>0.5230509388993454</v>
      </c>
    </row>
    <row r="28" spans="1:18" x14ac:dyDescent="0.35">
      <c r="A28" s="1">
        <v>42430</v>
      </c>
      <c r="B28">
        <v>0.78406181880068004</v>
      </c>
      <c r="C28">
        <v>-3.8025329196832729</v>
      </c>
      <c r="D28">
        <v>-2.4292690902195488</v>
      </c>
      <c r="E28">
        <v>-0.72521009923978852</v>
      </c>
      <c r="F28">
        <v>-2.3944738184412984</v>
      </c>
      <c r="G28">
        <v>2.7806065905144237</v>
      </c>
      <c r="H28">
        <v>-0.75385619034742035</v>
      </c>
      <c r="I28">
        <v>4.6129607308317873</v>
      </c>
      <c r="J28">
        <v>2.8503415351912764</v>
      </c>
      <c r="K28">
        <v>6.6795550052667068</v>
      </c>
      <c r="L28">
        <v>3.1069010213623329</v>
      </c>
      <c r="M28">
        <v>-6.5531139390764253</v>
      </c>
      <c r="N28">
        <v>-3.6977381975160455</v>
      </c>
      <c r="O28">
        <v>3.0171070355598033</v>
      </c>
      <c r="P28">
        <v>0.26164560412154003</v>
      </c>
      <c r="Q28">
        <v>4.6656999522568725</v>
      </c>
      <c r="R28">
        <v>2.5099311120832226</v>
      </c>
    </row>
    <row r="29" spans="1:18" x14ac:dyDescent="0.35">
      <c r="A29" s="1">
        <v>42461</v>
      </c>
      <c r="B29">
        <v>3.3058743053554878</v>
      </c>
      <c r="C29">
        <v>-12.231273464604982</v>
      </c>
      <c r="D29">
        <v>5.6987024568656324</v>
      </c>
      <c r="E29">
        <v>10.423959288742509</v>
      </c>
      <c r="F29">
        <v>1.3842718568284624</v>
      </c>
      <c r="G29">
        <v>4.328783107375699</v>
      </c>
      <c r="H29">
        <v>3.254272437818841</v>
      </c>
      <c r="I29">
        <v>4.8234132188676995</v>
      </c>
      <c r="J29">
        <v>9.9710428500573158</v>
      </c>
      <c r="K29">
        <v>8.9120169745292372</v>
      </c>
      <c r="L29">
        <v>3.9931499572501821</v>
      </c>
      <c r="M29">
        <v>0.78428460077326179</v>
      </c>
      <c r="N29">
        <v>2.2885511495799591</v>
      </c>
      <c r="O29">
        <v>1.1524591734021925</v>
      </c>
      <c r="P29">
        <v>1.017662090275735</v>
      </c>
      <c r="Q29">
        <v>9.786968912995448</v>
      </c>
      <c r="R29">
        <v>3.3046410918233278</v>
      </c>
    </row>
    <row r="30" spans="1:18" x14ac:dyDescent="0.35">
      <c r="A30" s="1">
        <v>42491</v>
      </c>
      <c r="B30">
        <v>2.5370209470356997</v>
      </c>
      <c r="C30">
        <v>-14.769415433157292</v>
      </c>
      <c r="D30">
        <v>6.1611008122221875</v>
      </c>
      <c r="E30">
        <v>9.1392777385009367</v>
      </c>
      <c r="F30">
        <v>1.9241128323680385</v>
      </c>
      <c r="G30">
        <v>4.8718942171563953</v>
      </c>
      <c r="H30">
        <v>6.4751986588906334</v>
      </c>
      <c r="I30">
        <v>2.9153905391392243</v>
      </c>
      <c r="J30">
        <v>10.06361456175442</v>
      </c>
      <c r="K30">
        <v>9.4555981355703267</v>
      </c>
      <c r="L30">
        <v>4.0860489060079885</v>
      </c>
      <c r="M30">
        <v>-2.5849668096674492</v>
      </c>
      <c r="N30">
        <v>-1.0812127168255898</v>
      </c>
      <c r="O30">
        <v>1.483659692870944</v>
      </c>
      <c r="P30">
        <v>0.54584210354971674</v>
      </c>
      <c r="Q30">
        <v>3.8478443193812382</v>
      </c>
      <c r="R30">
        <v>5.7738258349276492</v>
      </c>
    </row>
    <row r="31" spans="1:18" x14ac:dyDescent="0.35">
      <c r="A31" s="1">
        <v>42522</v>
      </c>
      <c r="B31">
        <v>3.6662370608658819</v>
      </c>
      <c r="C31">
        <v>19.976321994764675</v>
      </c>
      <c r="D31">
        <v>2.68177497288697</v>
      </c>
      <c r="E31">
        <v>5.3134607282143946</v>
      </c>
      <c r="F31">
        <v>0.42618623042227455</v>
      </c>
      <c r="G31">
        <v>2.2379753272972778</v>
      </c>
      <c r="H31">
        <v>3.5859939478352914</v>
      </c>
      <c r="I31">
        <v>3.2378589457603368</v>
      </c>
      <c r="J31">
        <v>3.47553642173078</v>
      </c>
      <c r="K31">
        <v>4.2483942990266996</v>
      </c>
      <c r="L31">
        <v>3.7350546982965369</v>
      </c>
      <c r="M31">
        <v>-5.5197706671134767</v>
      </c>
      <c r="N31">
        <v>-1.4572850444046708</v>
      </c>
      <c r="O31">
        <v>1.2907485151327762</v>
      </c>
      <c r="P31">
        <v>0.2224062949560448</v>
      </c>
      <c r="Q31">
        <v>8.5332004608569889</v>
      </c>
      <c r="R31">
        <v>3.1295260005634589</v>
      </c>
    </row>
    <row r="32" spans="1:18" x14ac:dyDescent="0.35">
      <c r="A32" s="1">
        <v>42552</v>
      </c>
      <c r="B32">
        <v>1.9606141812721205</v>
      </c>
      <c r="C32">
        <v>-20.948288111470177</v>
      </c>
      <c r="D32">
        <v>-2.6421462568507081E-2</v>
      </c>
      <c r="E32">
        <v>8.6729086196752405</v>
      </c>
      <c r="F32">
        <v>3.7173225069049494</v>
      </c>
      <c r="G32">
        <v>-0.37033808542449265</v>
      </c>
      <c r="H32">
        <v>0.33881317557995771</v>
      </c>
      <c r="I32">
        <v>8.7191007707315435</v>
      </c>
      <c r="J32">
        <v>-2.6721716720336133</v>
      </c>
      <c r="K32">
        <v>7.1990394274958192</v>
      </c>
      <c r="L32">
        <v>3.2144453641329847</v>
      </c>
      <c r="M32">
        <v>-7.7352809579508914</v>
      </c>
      <c r="N32">
        <v>-2.2040482537277342</v>
      </c>
      <c r="O32">
        <v>0.8855926061601167</v>
      </c>
      <c r="P32">
        <v>7.1591372670653186E-2</v>
      </c>
      <c r="Q32">
        <v>5.7114589409469545</v>
      </c>
      <c r="R32">
        <v>-2.1738205391074672</v>
      </c>
    </row>
    <row r="33" spans="1:18" x14ac:dyDescent="0.35">
      <c r="A33" s="1">
        <v>42583</v>
      </c>
      <c r="B33">
        <v>5.517748898807028</v>
      </c>
      <c r="C33">
        <v>1.4083486741481153</v>
      </c>
      <c r="D33">
        <v>4.7685568387188795</v>
      </c>
      <c r="E33">
        <v>13.019199437258706</v>
      </c>
      <c r="F33">
        <v>3.0919349010457182</v>
      </c>
      <c r="G33">
        <v>0.44877306130217676</v>
      </c>
      <c r="H33">
        <v>3.4034422179599346</v>
      </c>
      <c r="I33">
        <v>2.8448971687855504</v>
      </c>
      <c r="J33">
        <v>-9.5165519962307599E-2</v>
      </c>
      <c r="K33">
        <v>6.2924562811810176</v>
      </c>
      <c r="L33">
        <v>3.5815590147364418</v>
      </c>
      <c r="M33">
        <v>-4.9781413260977843</v>
      </c>
      <c r="N33">
        <v>-0.12799561887688071</v>
      </c>
      <c r="O33">
        <v>0.33050159409681612</v>
      </c>
      <c r="P33">
        <v>-0.525930977239355</v>
      </c>
      <c r="Q33">
        <v>9.0504542063520432</v>
      </c>
      <c r="R33">
        <v>4.0011741679853827</v>
      </c>
    </row>
    <row r="34" spans="1:18" x14ac:dyDescent="0.35">
      <c r="A34" s="1">
        <v>42614</v>
      </c>
      <c r="B34">
        <v>2.1244240650962496</v>
      </c>
      <c r="C34">
        <v>-17.269412050955566</v>
      </c>
      <c r="D34">
        <v>3.1748719200027153</v>
      </c>
      <c r="E34">
        <v>11.853494589039698</v>
      </c>
      <c r="F34">
        <v>1.9523206466754743</v>
      </c>
      <c r="G34">
        <v>1.6938371545355011</v>
      </c>
      <c r="H34">
        <v>2.97006892468454</v>
      </c>
      <c r="I34">
        <v>7.4384413974070327</v>
      </c>
      <c r="J34">
        <v>5.5352471980552451</v>
      </c>
      <c r="K34">
        <v>12.242345403061151</v>
      </c>
      <c r="L34">
        <v>3.8766269545704546</v>
      </c>
      <c r="M34">
        <v>-2.4076813381681603</v>
      </c>
      <c r="N34">
        <v>1.1355940369539184</v>
      </c>
      <c r="O34">
        <v>0.9407579084098785</v>
      </c>
      <c r="P34">
        <v>-0.16877787608564176</v>
      </c>
      <c r="Q34">
        <v>6.3601343150501179</v>
      </c>
      <c r="R34">
        <v>4.2830494141426385</v>
      </c>
    </row>
    <row r="35" spans="1:18" x14ac:dyDescent="0.35">
      <c r="A35" s="1">
        <v>42644</v>
      </c>
      <c r="B35">
        <v>-0.10450960630316786</v>
      </c>
      <c r="C35">
        <v>-23.046004400595379</v>
      </c>
      <c r="D35">
        <v>1.5756326750502581</v>
      </c>
      <c r="E35">
        <v>-4.3284611337913077</v>
      </c>
      <c r="F35">
        <v>-2.297004452352212</v>
      </c>
      <c r="G35">
        <v>2.5966425519980589</v>
      </c>
      <c r="H35">
        <v>-0.39852271428898689</v>
      </c>
      <c r="I35">
        <v>8.1814572821290739</v>
      </c>
      <c r="J35">
        <v>-0.16167725652317699</v>
      </c>
      <c r="K35">
        <v>7.9839772879949749</v>
      </c>
      <c r="L35">
        <v>3.9710782483742122</v>
      </c>
      <c r="M35">
        <v>0.60418865577962322</v>
      </c>
      <c r="N35">
        <v>2.7003136273059454</v>
      </c>
      <c r="O35">
        <v>2.0268164596404858</v>
      </c>
      <c r="P35">
        <v>0.13574243204574543</v>
      </c>
      <c r="Q35">
        <v>11.240173641530134</v>
      </c>
      <c r="R35">
        <v>2.918349947394816</v>
      </c>
    </row>
    <row r="36" spans="1:18" x14ac:dyDescent="0.35">
      <c r="A36" s="1">
        <v>42675</v>
      </c>
      <c r="B36">
        <v>3.2144903075524525</v>
      </c>
      <c r="C36">
        <v>-20.138402466404543</v>
      </c>
      <c r="D36">
        <v>4.832063747718891</v>
      </c>
      <c r="E36">
        <v>0.88530670690887803</v>
      </c>
      <c r="F36">
        <v>-2.1931632138676633</v>
      </c>
      <c r="G36">
        <v>5.4600865131918681</v>
      </c>
      <c r="H36">
        <v>0.11456039662725459</v>
      </c>
      <c r="I36">
        <v>3.0464355968335468</v>
      </c>
      <c r="J36">
        <v>3.1604465870246088</v>
      </c>
      <c r="K36">
        <v>9.4823112006082937</v>
      </c>
      <c r="L36">
        <v>4.2596725184159538</v>
      </c>
      <c r="M36">
        <v>4.6101789604515062</v>
      </c>
      <c r="N36">
        <v>-0.89748711400822856</v>
      </c>
      <c r="O36">
        <v>2.9404703410784236</v>
      </c>
      <c r="P36">
        <v>0.60173387220152108</v>
      </c>
      <c r="Q36">
        <v>-1.2070149438213633</v>
      </c>
      <c r="R36">
        <v>5.7392900605462955</v>
      </c>
    </row>
    <row r="37" spans="1:18" x14ac:dyDescent="0.35">
      <c r="A37" s="1">
        <v>42705</v>
      </c>
      <c r="B37">
        <v>2.3016165922536942</v>
      </c>
      <c r="C37">
        <v>18.135625727947343</v>
      </c>
      <c r="D37">
        <v>4.4590456139174393</v>
      </c>
      <c r="E37">
        <v>-3.8940701239307458</v>
      </c>
      <c r="F37">
        <v>-0.85854182361974551</v>
      </c>
      <c r="G37">
        <v>7.7967591468165693</v>
      </c>
      <c r="H37">
        <v>3.3534057962600485</v>
      </c>
      <c r="I37">
        <v>5.2789010884413585</v>
      </c>
      <c r="J37">
        <v>5.6334440318748449</v>
      </c>
      <c r="K37">
        <v>4.6436582400377375</v>
      </c>
      <c r="L37">
        <v>4.9764294082597758</v>
      </c>
      <c r="M37">
        <v>7.4885913425230655</v>
      </c>
      <c r="N37">
        <v>7.3223557398746095</v>
      </c>
      <c r="O37">
        <v>3.8700423879410408</v>
      </c>
      <c r="P37">
        <v>0.70179905321590752</v>
      </c>
      <c r="Q37">
        <v>2.7712630231092135</v>
      </c>
      <c r="R37">
        <v>4.1117713119719781</v>
      </c>
    </row>
    <row r="38" spans="1:18" x14ac:dyDescent="0.35">
      <c r="A38" s="1">
        <v>42736</v>
      </c>
      <c r="B38">
        <v>3.6345918695783581</v>
      </c>
      <c r="C38">
        <v>18.019594300800463</v>
      </c>
      <c r="D38">
        <v>4.1836255459924985</v>
      </c>
      <c r="E38">
        <v>4.8763815933215824</v>
      </c>
      <c r="F38">
        <v>6.2822874929368879</v>
      </c>
      <c r="G38">
        <v>6.9813028291821411</v>
      </c>
      <c r="H38">
        <v>9.0774917537701469</v>
      </c>
      <c r="I38">
        <v>2.786067377190605</v>
      </c>
      <c r="J38">
        <v>3.7628127493397017</v>
      </c>
      <c r="K38">
        <v>10.969232089466303</v>
      </c>
      <c r="L38">
        <v>4.54452058409926</v>
      </c>
      <c r="M38">
        <v>3.9494423175959241</v>
      </c>
      <c r="N38">
        <v>4.446116203065742E-2</v>
      </c>
      <c r="O38">
        <v>2.8304367767457279</v>
      </c>
      <c r="P38">
        <v>1.4606728080486846</v>
      </c>
      <c r="Q38">
        <v>6.1295687147949138</v>
      </c>
      <c r="R38">
        <v>8.4805612126931322</v>
      </c>
    </row>
    <row r="39" spans="1:18" x14ac:dyDescent="0.35">
      <c r="A39" s="1">
        <v>42767</v>
      </c>
      <c r="B39">
        <v>5.8428804415689939</v>
      </c>
      <c r="C39">
        <v>-14.469860554678519</v>
      </c>
      <c r="D39">
        <v>4.0149435417704353</v>
      </c>
      <c r="E39">
        <v>7.200737704644979</v>
      </c>
      <c r="F39">
        <v>4.5898064001663528</v>
      </c>
      <c r="G39">
        <v>5.3627211846223162</v>
      </c>
      <c r="H39">
        <v>7.1498825426975117</v>
      </c>
      <c r="I39">
        <v>3.5324605823473689</v>
      </c>
      <c r="J39">
        <v>5.8161786696395694</v>
      </c>
      <c r="K39">
        <v>7.1500249307578514</v>
      </c>
      <c r="L39">
        <v>4.1134381561595887</v>
      </c>
      <c r="M39">
        <v>7.4850403610857086</v>
      </c>
      <c r="N39">
        <v>2.1457251287645249</v>
      </c>
      <c r="O39">
        <v>4.312298971784557</v>
      </c>
      <c r="P39">
        <v>1.4262279348899938</v>
      </c>
      <c r="Q39">
        <v>1.8824113411438219</v>
      </c>
      <c r="R39">
        <v>6.4053315490543667</v>
      </c>
    </row>
    <row r="40" spans="1:18" x14ac:dyDescent="0.35">
      <c r="A40" s="1">
        <v>42795</v>
      </c>
      <c r="B40">
        <v>4.2897145995270876</v>
      </c>
      <c r="C40">
        <v>-8.4415959460366281</v>
      </c>
      <c r="D40">
        <v>7.0338022069474704</v>
      </c>
      <c r="E40">
        <v>6.5254456069331184</v>
      </c>
      <c r="F40">
        <v>3.5435032866648868</v>
      </c>
      <c r="G40">
        <v>3.6938758516925674</v>
      </c>
      <c r="H40">
        <v>8.0654199946418288</v>
      </c>
      <c r="I40">
        <v>0.99577033027719608</v>
      </c>
      <c r="J40">
        <v>10.453868871603305</v>
      </c>
      <c r="K40">
        <v>-0.11081580782428091</v>
      </c>
      <c r="L40">
        <v>3.9973877557805082</v>
      </c>
      <c r="M40">
        <v>10.05602644085279</v>
      </c>
      <c r="N40">
        <v>4.0620088579725007</v>
      </c>
      <c r="O40">
        <v>3.4524483204768899</v>
      </c>
      <c r="P40">
        <v>2.2746093799517837</v>
      </c>
      <c r="Q40">
        <v>4.8294788665858732</v>
      </c>
      <c r="R40">
        <v>8.858635776787338</v>
      </c>
    </row>
    <row r="41" spans="1:18" x14ac:dyDescent="0.35">
      <c r="A41" s="1">
        <v>42826</v>
      </c>
      <c r="B41">
        <v>1.1908472611740422</v>
      </c>
      <c r="C41">
        <v>-9.2748442372471658</v>
      </c>
      <c r="D41">
        <v>0.34941321751537657</v>
      </c>
      <c r="E41">
        <v>-2.9546201003888228</v>
      </c>
      <c r="F41">
        <v>2.2592234563341975</v>
      </c>
      <c r="G41">
        <v>1.369439880712406</v>
      </c>
      <c r="H41">
        <v>3.9725385592251001</v>
      </c>
      <c r="I41">
        <v>14.023004267814727</v>
      </c>
      <c r="J41">
        <v>2.0648029134448365</v>
      </c>
      <c r="K41">
        <v>7.9507120449173243</v>
      </c>
      <c r="L41">
        <v>3.5812555794503425</v>
      </c>
      <c r="M41">
        <v>4.8593090054341843</v>
      </c>
      <c r="N41">
        <v>-4.7449442042108103E-2</v>
      </c>
      <c r="O41">
        <v>4.3830164805413574</v>
      </c>
      <c r="P41">
        <v>1.9057933406920995</v>
      </c>
      <c r="Q41">
        <v>-0.86882306938532849</v>
      </c>
      <c r="R41">
        <v>2.5740764738068123</v>
      </c>
    </row>
    <row r="42" spans="1:18" x14ac:dyDescent="0.35">
      <c r="A42" s="1">
        <v>42856</v>
      </c>
      <c r="B42">
        <v>2.4694849964678838</v>
      </c>
      <c r="C42">
        <v>43.634843149631791</v>
      </c>
      <c r="D42">
        <v>-1.1452685921015302</v>
      </c>
      <c r="E42">
        <v>-1.0826667899875986</v>
      </c>
      <c r="F42">
        <v>2.5172773954814431</v>
      </c>
      <c r="G42">
        <v>0.66438233031718141</v>
      </c>
      <c r="H42">
        <v>0.83676807610774517</v>
      </c>
      <c r="I42">
        <v>2.4675139198730562</v>
      </c>
      <c r="J42">
        <v>2.1654417662821572</v>
      </c>
      <c r="K42">
        <v>6.1959125224776841</v>
      </c>
      <c r="L42">
        <v>3.3889786364837278</v>
      </c>
      <c r="M42">
        <v>4.9612162092459897</v>
      </c>
      <c r="N42">
        <v>1.739849208294558</v>
      </c>
      <c r="O42">
        <v>3.2264031725123914</v>
      </c>
      <c r="P42">
        <v>1.8968363822666277</v>
      </c>
      <c r="Q42">
        <v>11.405916218102192</v>
      </c>
      <c r="R42">
        <v>4.1494572758189747</v>
      </c>
    </row>
    <row r="43" spans="1:18" x14ac:dyDescent="0.35">
      <c r="A43" s="1">
        <v>42887</v>
      </c>
      <c r="B43">
        <v>3.919385009478475</v>
      </c>
      <c r="C43">
        <v>-48.558081004471333</v>
      </c>
      <c r="D43">
        <v>4.7874338856091185</v>
      </c>
      <c r="E43">
        <v>13.485958900918078</v>
      </c>
      <c r="F43">
        <v>3.9743010235162615</v>
      </c>
      <c r="G43">
        <v>1.7916624517765172</v>
      </c>
      <c r="H43">
        <v>2.8999441843179596</v>
      </c>
      <c r="I43">
        <v>7.7417249066161133</v>
      </c>
      <c r="J43">
        <v>4.4337347295658134</v>
      </c>
      <c r="K43">
        <v>-0.1331106921727212</v>
      </c>
      <c r="L43">
        <v>3.6406009644492201</v>
      </c>
      <c r="M43">
        <v>5.4655022023440267</v>
      </c>
      <c r="N43">
        <v>3.5094360873018076</v>
      </c>
      <c r="O43">
        <v>3.2893246014965314</v>
      </c>
      <c r="P43">
        <v>1.6548964365994863</v>
      </c>
      <c r="Q43">
        <v>2.4814513254072637</v>
      </c>
      <c r="R43">
        <v>2.3777477200993502</v>
      </c>
    </row>
    <row r="44" spans="1:18" x14ac:dyDescent="0.35">
      <c r="A44" s="1">
        <v>42917</v>
      </c>
      <c r="B44">
        <v>4.3855283558129798</v>
      </c>
      <c r="C44">
        <v>-51.23918243736977</v>
      </c>
      <c r="D44">
        <v>4.5840340155070152</v>
      </c>
      <c r="E44">
        <v>12.070418513107882</v>
      </c>
      <c r="F44">
        <v>8.8549579983392022</v>
      </c>
      <c r="G44">
        <v>3.4241661155467256</v>
      </c>
      <c r="H44">
        <v>3.0794558394028115</v>
      </c>
      <c r="I44">
        <v>4.4757967184527558</v>
      </c>
      <c r="J44">
        <v>8.0930891700197805</v>
      </c>
      <c r="K44">
        <v>7.7194391425864382</v>
      </c>
      <c r="L44">
        <v>4.0007770527949305</v>
      </c>
      <c r="M44">
        <v>5.252748660787816</v>
      </c>
      <c r="N44">
        <v>3.0651493188657639</v>
      </c>
      <c r="O44">
        <v>3.9569436138189076</v>
      </c>
      <c r="P44">
        <v>1.421269501920321</v>
      </c>
      <c r="Q44">
        <v>-1.8009502607327335</v>
      </c>
      <c r="R44">
        <v>3.8088700322197866</v>
      </c>
    </row>
    <row r="45" spans="1:18" x14ac:dyDescent="0.35">
      <c r="A45" s="1">
        <v>42948</v>
      </c>
      <c r="B45">
        <v>2.2976663388353984</v>
      </c>
      <c r="C45">
        <v>-57.053700621093547</v>
      </c>
      <c r="D45">
        <v>2.8674026407481819</v>
      </c>
      <c r="E45">
        <v>8.882752771378577</v>
      </c>
      <c r="F45">
        <v>10.105485877080113</v>
      </c>
      <c r="G45">
        <v>3.6102770948516252</v>
      </c>
      <c r="H45">
        <v>1.8673445349238307</v>
      </c>
      <c r="I45">
        <v>5.742551942901656</v>
      </c>
      <c r="J45">
        <v>5.2643555142883258</v>
      </c>
      <c r="K45">
        <v>6.7069715368710376</v>
      </c>
      <c r="L45">
        <v>3.9680784070604602</v>
      </c>
      <c r="M45">
        <v>3.9940888229717189</v>
      </c>
      <c r="N45">
        <v>2.7738680597848315</v>
      </c>
      <c r="O45">
        <v>4.1403774098392603</v>
      </c>
      <c r="P45">
        <v>1.4440143367839653</v>
      </c>
      <c r="Q45">
        <v>1.081121100754217</v>
      </c>
      <c r="R45">
        <v>0.45972910299774128</v>
      </c>
    </row>
    <row r="46" spans="1:18" x14ac:dyDescent="0.35">
      <c r="A46" s="1">
        <v>42979</v>
      </c>
      <c r="B46">
        <v>3.7244523281347455</v>
      </c>
      <c r="C46">
        <v>-49.739227092916238</v>
      </c>
      <c r="D46">
        <v>3.2467216326712958</v>
      </c>
      <c r="E46">
        <v>0.64466225288471435</v>
      </c>
      <c r="F46">
        <v>7.5192465399015731</v>
      </c>
      <c r="G46">
        <v>3.1191036070798503</v>
      </c>
      <c r="H46">
        <v>-0.52799095037411803</v>
      </c>
      <c r="I46">
        <v>2.7032999492578682</v>
      </c>
      <c r="J46">
        <v>-1.4399667272128767</v>
      </c>
      <c r="K46">
        <v>-3.8147409449105822</v>
      </c>
      <c r="L46">
        <v>3.7758341798150923</v>
      </c>
      <c r="M46">
        <v>3.0014171434573171</v>
      </c>
      <c r="N46">
        <v>2.8583563960926881</v>
      </c>
      <c r="O46">
        <v>2.824541838413694</v>
      </c>
      <c r="P46">
        <v>0.56076820387869475</v>
      </c>
      <c r="Q46">
        <v>2.8409351789620416</v>
      </c>
      <c r="R46">
        <v>1.5497871029589874</v>
      </c>
    </row>
    <row r="47" spans="1:18" x14ac:dyDescent="0.35">
      <c r="A47" s="1">
        <v>43009</v>
      </c>
      <c r="B47">
        <v>4.365131483162827</v>
      </c>
      <c r="C47">
        <v>-46.816473946000272</v>
      </c>
      <c r="D47">
        <v>2.2092808207790853</v>
      </c>
      <c r="E47">
        <v>11.903316216511328</v>
      </c>
      <c r="F47">
        <v>-2.4903449306060566</v>
      </c>
      <c r="G47">
        <v>3.399758884991428</v>
      </c>
      <c r="H47">
        <v>0.69275161487109926</v>
      </c>
      <c r="I47">
        <v>0.28623606633637166</v>
      </c>
      <c r="J47">
        <v>10.000763255425852</v>
      </c>
      <c r="K47">
        <v>4.1387747184741244</v>
      </c>
      <c r="L47">
        <v>3.8310733889113493</v>
      </c>
      <c r="M47">
        <v>4.9762504239851921</v>
      </c>
      <c r="N47">
        <v>3.064934900838125</v>
      </c>
      <c r="O47">
        <v>2.0723894149868158</v>
      </c>
      <c r="P47">
        <v>-0.47376090657728298</v>
      </c>
      <c r="Q47">
        <v>4.3656114470717</v>
      </c>
      <c r="R47">
        <v>3.6981630181013969</v>
      </c>
    </row>
    <row r="48" spans="1:18" x14ac:dyDescent="0.35">
      <c r="A48" s="1">
        <v>43040</v>
      </c>
      <c r="B48">
        <v>2.0458729956612842</v>
      </c>
      <c r="C48">
        <v>-55.588582172042713</v>
      </c>
      <c r="D48">
        <v>4.4820512917920468</v>
      </c>
      <c r="E48">
        <v>2.7020354961513817</v>
      </c>
      <c r="F48">
        <v>-4.5491109499680675</v>
      </c>
      <c r="G48">
        <v>2.610831418089731</v>
      </c>
      <c r="H48">
        <v>-0.70548342314526735</v>
      </c>
      <c r="I48">
        <v>3.4777041617881395</v>
      </c>
      <c r="J48">
        <v>0.68281995215551206</v>
      </c>
      <c r="K48">
        <v>-3.4246121314233591</v>
      </c>
      <c r="L48">
        <v>3.6002648155622552</v>
      </c>
      <c r="M48">
        <v>2.8634868070853514</v>
      </c>
      <c r="N48">
        <v>6.8014865784359984</v>
      </c>
      <c r="O48">
        <v>1.5214143946929966</v>
      </c>
      <c r="P48">
        <v>-0.77351562816532748</v>
      </c>
      <c r="Q48">
        <v>2.658774570104498</v>
      </c>
      <c r="R48">
        <v>-1.1953946653307099</v>
      </c>
    </row>
    <row r="49" spans="1:18" x14ac:dyDescent="0.35">
      <c r="A49" s="1">
        <v>43070</v>
      </c>
      <c r="B49">
        <v>1.6389019792024726</v>
      </c>
      <c r="C49">
        <v>-60.922339635008271</v>
      </c>
      <c r="D49">
        <v>-0.16410498070264623</v>
      </c>
      <c r="E49">
        <v>2.7008145200071283</v>
      </c>
      <c r="F49">
        <v>-3.510389995302404</v>
      </c>
      <c r="G49">
        <v>1.8379291938599067</v>
      </c>
      <c r="H49">
        <v>-1.9571084430509984</v>
      </c>
      <c r="I49">
        <v>4.9048706139438849</v>
      </c>
      <c r="J49">
        <v>9.1597754579041464</v>
      </c>
      <c r="K49">
        <v>8.7109587300141698</v>
      </c>
      <c r="L49">
        <v>3.342452694772291</v>
      </c>
      <c r="M49">
        <v>0.12133201991511555</v>
      </c>
      <c r="N49">
        <v>1.4197129200390606</v>
      </c>
      <c r="O49">
        <v>2.841356132479774</v>
      </c>
      <c r="P49">
        <v>-0.14582302084568255</v>
      </c>
      <c r="Q49">
        <v>11.888111345791756</v>
      </c>
      <c r="R49">
        <v>-0.30725296796533996</v>
      </c>
    </row>
    <row r="50" spans="1:18" x14ac:dyDescent="0.35">
      <c r="A50" s="1">
        <v>43101</v>
      </c>
      <c r="B50">
        <v>1.4751060032791088</v>
      </c>
      <c r="C50">
        <v>-57.220541118553001</v>
      </c>
      <c r="D50">
        <v>2.5059939317600595</v>
      </c>
      <c r="E50">
        <v>7.0682728840266265</v>
      </c>
      <c r="F50">
        <v>-3.7929458837790833</v>
      </c>
      <c r="G50">
        <v>2.5762350506287817</v>
      </c>
      <c r="H50">
        <v>2.2785793051809833E-2</v>
      </c>
      <c r="I50">
        <v>2.7899802244970857</v>
      </c>
      <c r="J50">
        <v>-0.34393569394381984</v>
      </c>
      <c r="K50">
        <v>5.5725737116589329</v>
      </c>
      <c r="L50">
        <v>3.6376162128187701</v>
      </c>
      <c r="M50">
        <v>1.2281038222451173</v>
      </c>
      <c r="N50">
        <v>2.6455211947911152</v>
      </c>
      <c r="O50">
        <v>2.8059125465124595</v>
      </c>
      <c r="P50">
        <v>2.8473234276455486</v>
      </c>
      <c r="Q50">
        <v>6.8265622958443686</v>
      </c>
      <c r="R50">
        <v>3.3408728777849888</v>
      </c>
    </row>
    <row r="51" spans="1:18" x14ac:dyDescent="0.35">
      <c r="A51" s="1">
        <v>43132</v>
      </c>
      <c r="B51">
        <v>3.0609603555135152</v>
      </c>
      <c r="C51">
        <v>-52.061436451411097</v>
      </c>
      <c r="D51">
        <v>4.6218594496213967</v>
      </c>
      <c r="E51">
        <v>12.403553393985931</v>
      </c>
      <c r="F51">
        <v>0.45090436204633022</v>
      </c>
      <c r="G51">
        <v>2.4724932840550338</v>
      </c>
      <c r="H51">
        <v>3.3578190194501332</v>
      </c>
      <c r="I51">
        <v>4.0684699550644012</v>
      </c>
      <c r="J51">
        <v>3.094098070717564</v>
      </c>
      <c r="K51">
        <v>5.1503083024825713</v>
      </c>
      <c r="L51">
        <v>3.8427982901539508</v>
      </c>
      <c r="M51">
        <v>1.4396535867136322</v>
      </c>
      <c r="N51">
        <v>2.0976669709022957</v>
      </c>
      <c r="O51">
        <v>3.5072920602933948</v>
      </c>
      <c r="P51">
        <v>2.225838240798609</v>
      </c>
      <c r="Q51">
        <v>4.3715596706887823</v>
      </c>
      <c r="R51">
        <v>2.8266436057309505</v>
      </c>
    </row>
    <row r="52" spans="1:18" x14ac:dyDescent="0.35">
      <c r="A52" s="1">
        <v>43160</v>
      </c>
      <c r="B52">
        <v>3.1660503482080316</v>
      </c>
      <c r="C52">
        <v>-55.045339128840141</v>
      </c>
      <c r="D52">
        <v>5.0887951628625103</v>
      </c>
      <c r="E52">
        <v>8.1067630169975757</v>
      </c>
      <c r="F52">
        <v>1.3837803899202612</v>
      </c>
      <c r="G52">
        <v>2.0627073988874542</v>
      </c>
      <c r="H52">
        <v>3.4412821768314359</v>
      </c>
      <c r="I52">
        <v>13.373619116993041</v>
      </c>
      <c r="J52">
        <v>3.8479180080188087</v>
      </c>
      <c r="K52">
        <v>4.1734352369417991</v>
      </c>
      <c r="L52">
        <v>4.0391482481959287</v>
      </c>
      <c r="M52">
        <v>0.82820115402901706</v>
      </c>
      <c r="N52">
        <v>2.1918169115464678</v>
      </c>
      <c r="O52">
        <v>4.7048799318378514</v>
      </c>
      <c r="P52">
        <v>2.4949852184184493</v>
      </c>
      <c r="Q52">
        <v>5.8527923336479262</v>
      </c>
      <c r="R52">
        <v>-0.84360794641065695</v>
      </c>
    </row>
    <row r="53" spans="1:18" x14ac:dyDescent="0.35">
      <c r="A53" s="1">
        <v>43191</v>
      </c>
      <c r="B53">
        <v>3.6604189752679588</v>
      </c>
      <c r="C53">
        <v>-40.757434144631546</v>
      </c>
      <c r="D53">
        <v>5.6894684915051954</v>
      </c>
      <c r="E53">
        <v>6.2470841830258621</v>
      </c>
      <c r="F53">
        <v>3.6779464984629584</v>
      </c>
      <c r="G53">
        <v>3.5175101879728459</v>
      </c>
      <c r="H53">
        <v>3.4643923827846663</v>
      </c>
      <c r="I53">
        <v>-4.443109023334415</v>
      </c>
      <c r="J53">
        <v>14.467637631968657</v>
      </c>
      <c r="K53">
        <v>4.2903337879484553</v>
      </c>
      <c r="L53">
        <v>4.2494749006157519</v>
      </c>
      <c r="M53">
        <v>2.0502703185400435</v>
      </c>
      <c r="N53">
        <v>5.7558528945488092</v>
      </c>
      <c r="O53">
        <v>5.3161459887742382</v>
      </c>
      <c r="P53">
        <v>2.1379520862301291</v>
      </c>
      <c r="Q53">
        <v>11.38138355821448</v>
      </c>
      <c r="R53">
        <v>4.1146805083046161</v>
      </c>
    </row>
    <row r="54" spans="1:18" x14ac:dyDescent="0.35">
      <c r="A54" s="1">
        <v>43221</v>
      </c>
      <c r="B54">
        <v>4.5140480297457941</v>
      </c>
      <c r="C54">
        <v>-59.396809879058658</v>
      </c>
      <c r="D54">
        <v>4.1007002596163744</v>
      </c>
      <c r="E54">
        <v>4.7053142476708274</v>
      </c>
      <c r="F54">
        <v>7.8336540711300984</v>
      </c>
      <c r="G54">
        <v>4.7904492201645184</v>
      </c>
      <c r="H54">
        <v>4.3958770443842212</v>
      </c>
      <c r="I54">
        <v>3.9581454953750352</v>
      </c>
      <c r="J54">
        <v>17.773472725952885</v>
      </c>
      <c r="K54">
        <v>9.0113539960045159</v>
      </c>
      <c r="L54">
        <v>4.5077995738201508</v>
      </c>
      <c r="M54">
        <v>4.5838953699022511</v>
      </c>
      <c r="N54">
        <v>6.0759415781837447</v>
      </c>
      <c r="O54">
        <v>5.3061331050557499</v>
      </c>
      <c r="P54">
        <v>1.8017145156476602</v>
      </c>
      <c r="Q54">
        <v>0.68459642873726523</v>
      </c>
      <c r="R54">
        <v>0.57634829432203105</v>
      </c>
    </row>
    <row r="55" spans="1:18" x14ac:dyDescent="0.35">
      <c r="A55" s="1">
        <v>43252</v>
      </c>
      <c r="B55">
        <v>3.3891931850314592</v>
      </c>
      <c r="C55">
        <v>-18.785005028844424</v>
      </c>
      <c r="D55">
        <v>3.0520626770179575</v>
      </c>
      <c r="E55">
        <v>3.8458797435647369</v>
      </c>
      <c r="F55">
        <v>10.898721057192347</v>
      </c>
      <c r="G55">
        <v>4.6555696526954478</v>
      </c>
      <c r="H55">
        <v>3.3703399242070304</v>
      </c>
      <c r="I55">
        <v>1.5809661892991471</v>
      </c>
      <c r="J55">
        <v>2.1038329093161963</v>
      </c>
      <c r="K55">
        <v>5.7166700333307432</v>
      </c>
      <c r="L55">
        <v>4.3376281941289676</v>
      </c>
      <c r="M55">
        <v>6.5944452559156161</v>
      </c>
      <c r="N55">
        <v>6.2372953841759653</v>
      </c>
      <c r="O55">
        <v>4.8930472652548787</v>
      </c>
      <c r="P55">
        <v>1.6128850430375223</v>
      </c>
      <c r="Q55">
        <v>12.28554103987851</v>
      </c>
      <c r="R55">
        <v>-0.29304923089277679</v>
      </c>
    </row>
    <row r="56" spans="1:18" x14ac:dyDescent="0.35">
      <c r="A56" s="1">
        <v>43282</v>
      </c>
      <c r="B56">
        <v>2.3130523842329609</v>
      </c>
      <c r="C56">
        <v>17.083604819110192</v>
      </c>
      <c r="D56">
        <v>2.3962352106887437</v>
      </c>
      <c r="E56">
        <v>-0.37964029447286407</v>
      </c>
      <c r="F56">
        <v>6.3510098754316431</v>
      </c>
      <c r="G56">
        <v>3.6170601763456176</v>
      </c>
      <c r="H56">
        <v>4.4083320649490361</v>
      </c>
      <c r="I56">
        <v>0.52247913767493515</v>
      </c>
      <c r="J56">
        <v>4.1389792464830606</v>
      </c>
      <c r="K56">
        <v>7.5014854360726559</v>
      </c>
      <c r="L56">
        <v>4.2092836393795068</v>
      </c>
      <c r="M56">
        <v>8.4125441010161097</v>
      </c>
      <c r="N56">
        <v>5.8048025369336074</v>
      </c>
      <c r="O56">
        <v>4.4837012425963394</v>
      </c>
      <c r="P56">
        <v>1.3819451222760932</v>
      </c>
      <c r="Q56">
        <v>7.1037075081548977</v>
      </c>
      <c r="R56">
        <v>3.3702840903551561</v>
      </c>
    </row>
    <row r="57" spans="1:18" x14ac:dyDescent="0.35">
      <c r="A57" s="1">
        <v>43313</v>
      </c>
      <c r="B57">
        <v>3.6679188678093766</v>
      </c>
      <c r="C57">
        <v>6.5293130486852959</v>
      </c>
      <c r="D57">
        <v>4.4822584529459419</v>
      </c>
      <c r="E57">
        <v>-1.8278810054812737</v>
      </c>
      <c r="F57">
        <v>4.6667558010817061</v>
      </c>
      <c r="G57">
        <v>2.3680388294089312</v>
      </c>
      <c r="H57">
        <v>3.142000292715835</v>
      </c>
      <c r="I57">
        <v>3.3558323593090478</v>
      </c>
      <c r="J57">
        <v>1.5684793508712573</v>
      </c>
      <c r="K57">
        <v>5.5537997841469888</v>
      </c>
      <c r="L57">
        <v>4.040772242161168</v>
      </c>
      <c r="M57">
        <v>9.2429631320225099</v>
      </c>
      <c r="N57">
        <v>3.6789658490027648</v>
      </c>
      <c r="O57">
        <v>4.2517309611568095</v>
      </c>
      <c r="P57">
        <v>1.2189232239781234</v>
      </c>
      <c r="Q57">
        <v>4.0165363208086262</v>
      </c>
      <c r="R57">
        <v>4.0474210217704467</v>
      </c>
    </row>
    <row r="58" spans="1:18" x14ac:dyDescent="0.35">
      <c r="A58" s="1">
        <v>43344</v>
      </c>
      <c r="B58">
        <v>1.7960539107939155</v>
      </c>
      <c r="C58">
        <v>8.2513993995827519</v>
      </c>
      <c r="D58">
        <v>1.294995039106837</v>
      </c>
      <c r="E58">
        <v>-0.6880615721726997</v>
      </c>
      <c r="F58">
        <v>3.1183496959407364</v>
      </c>
      <c r="G58">
        <v>2.0214792162434208</v>
      </c>
      <c r="H58">
        <v>5.1660704032904476</v>
      </c>
      <c r="I58">
        <v>7.8637741840151563</v>
      </c>
      <c r="J58">
        <v>2.2621382526247515</v>
      </c>
      <c r="K58">
        <v>5.4887187809655131</v>
      </c>
      <c r="L58">
        <v>4.1616528891061222</v>
      </c>
      <c r="M58">
        <v>10.067009177307938</v>
      </c>
      <c r="N58">
        <v>2.8343184667808998</v>
      </c>
      <c r="O58">
        <v>4.9301328767342767</v>
      </c>
      <c r="P58">
        <v>1.1842082507841525</v>
      </c>
      <c r="Q58">
        <v>2.2899163848214386</v>
      </c>
      <c r="R58">
        <v>1.7033844377319269</v>
      </c>
    </row>
    <row r="59" spans="1:18" x14ac:dyDescent="0.35">
      <c r="A59" s="1">
        <v>43374</v>
      </c>
      <c r="B59">
        <v>2.1744043494319953</v>
      </c>
      <c r="C59">
        <v>4.0446939936271491</v>
      </c>
      <c r="D59">
        <v>4.2782634302715081</v>
      </c>
      <c r="E59">
        <v>-1.1327655489086652</v>
      </c>
      <c r="F59">
        <v>10.813574818490764</v>
      </c>
      <c r="G59">
        <v>2.4139344513515653</v>
      </c>
      <c r="H59">
        <v>4.746284568556419</v>
      </c>
      <c r="I59">
        <v>6.4081656000452512</v>
      </c>
      <c r="J59">
        <v>0.15031780252743943</v>
      </c>
      <c r="K59">
        <v>5.5415479803332346</v>
      </c>
      <c r="L59">
        <v>4.445634592625396</v>
      </c>
      <c r="M59">
        <v>11.04709818282079</v>
      </c>
      <c r="N59">
        <v>1.5178492089214188</v>
      </c>
      <c r="O59">
        <v>4.5934119525706194</v>
      </c>
      <c r="P59">
        <v>1.2568332565266189</v>
      </c>
      <c r="Q59">
        <v>6.6113657952066518</v>
      </c>
      <c r="R59">
        <v>2.2274781155375649</v>
      </c>
    </row>
    <row r="60" spans="1:18" x14ac:dyDescent="0.35">
      <c r="A60" s="1">
        <v>43405</v>
      </c>
      <c r="B60">
        <v>0.16585404785156754</v>
      </c>
      <c r="C60">
        <v>19.014557280750594</v>
      </c>
      <c r="D60">
        <v>-0.26452673464945065</v>
      </c>
      <c r="E60">
        <v>-1.6427980375358402</v>
      </c>
      <c r="F60">
        <v>8.8264916068697943</v>
      </c>
      <c r="G60">
        <v>1.5319068470266899</v>
      </c>
      <c r="H60">
        <v>5.6718336252056645</v>
      </c>
      <c r="I60">
        <v>8.0368579865681085</v>
      </c>
      <c r="J60">
        <v>11.562743838308108</v>
      </c>
      <c r="K60">
        <v>11.225237861765436</v>
      </c>
      <c r="L60">
        <v>4.5364562754136557</v>
      </c>
      <c r="M60">
        <v>10.401169290816071</v>
      </c>
      <c r="N60">
        <v>1.1842455026170171</v>
      </c>
      <c r="O60">
        <v>5.0505182247476483</v>
      </c>
      <c r="P60">
        <v>1.6393308357429248</v>
      </c>
      <c r="Q60">
        <v>6.8239340477992414</v>
      </c>
      <c r="R60">
        <v>4.1028902788779789</v>
      </c>
    </row>
    <row r="61" spans="1:18" x14ac:dyDescent="0.35">
      <c r="A61" s="1">
        <v>43435</v>
      </c>
      <c r="B61">
        <v>0.73172942581534528</v>
      </c>
      <c r="C61">
        <v>4.2965772439000887</v>
      </c>
      <c r="D61">
        <v>2.2641250567423015</v>
      </c>
      <c r="E61">
        <v>2.3537739218992613</v>
      </c>
      <c r="F61">
        <v>7.770682340513531</v>
      </c>
      <c r="G61">
        <v>0.51574534704550956</v>
      </c>
      <c r="H61">
        <v>2.5050388623456996</v>
      </c>
      <c r="I61">
        <v>7.3933550988371906</v>
      </c>
      <c r="J61">
        <v>-5.8948404968417236</v>
      </c>
      <c r="K61">
        <v>2.7738361691739328</v>
      </c>
      <c r="L61">
        <v>4.0934364967836814</v>
      </c>
      <c r="M61">
        <v>6.5513603467642838</v>
      </c>
      <c r="N61">
        <v>2.2358528993839712</v>
      </c>
      <c r="O61">
        <v>3.2921964606567542</v>
      </c>
      <c r="P61">
        <v>2.2295568428077672</v>
      </c>
      <c r="Q61">
        <v>-3.4894758899277889</v>
      </c>
      <c r="R61">
        <v>4.3767286021291909</v>
      </c>
    </row>
    <row r="62" spans="1:18" x14ac:dyDescent="0.35">
      <c r="A62" s="1">
        <v>43466</v>
      </c>
      <c r="B62">
        <v>3.517406435717632</v>
      </c>
      <c r="C62">
        <v>-0.94101918615527325</v>
      </c>
      <c r="D62">
        <v>2.9889668790639519</v>
      </c>
      <c r="E62">
        <v>0.43062904192952089</v>
      </c>
      <c r="F62">
        <v>4.3802473648642888</v>
      </c>
      <c r="G62">
        <v>2.2628228399100863</v>
      </c>
      <c r="H62">
        <v>4.5200076241398506</v>
      </c>
      <c r="I62">
        <v>5.7937254274439169</v>
      </c>
      <c r="J62">
        <v>17.715435008539274</v>
      </c>
      <c r="K62">
        <v>1.1847430580444325</v>
      </c>
      <c r="L62">
        <v>4.6316412541237639</v>
      </c>
      <c r="M62">
        <v>5.5993521513591986</v>
      </c>
      <c r="N62">
        <v>3.0597150840427929</v>
      </c>
      <c r="O62">
        <v>3.2915740521122245</v>
      </c>
      <c r="P62">
        <v>2.5726143273603981</v>
      </c>
      <c r="Q62">
        <v>-3.2312774806414808</v>
      </c>
      <c r="R62">
        <v>1.8143743307568911</v>
      </c>
    </row>
    <row r="63" spans="1:18" x14ac:dyDescent="0.35">
      <c r="A63" s="1">
        <v>43497</v>
      </c>
      <c r="B63">
        <v>2.5355480438239937</v>
      </c>
      <c r="C63">
        <v>2.2257839629249645</v>
      </c>
      <c r="D63">
        <v>3.3425778234347376</v>
      </c>
      <c r="E63">
        <v>-2.8885168378568551</v>
      </c>
      <c r="F63">
        <v>11.138426492090829</v>
      </c>
      <c r="G63">
        <v>4.4750346803295002</v>
      </c>
      <c r="H63">
        <v>3.4644995262869571</v>
      </c>
      <c r="I63">
        <v>8.4113886357299918</v>
      </c>
      <c r="J63">
        <v>7.3558276065298571</v>
      </c>
      <c r="K63">
        <v>6.4180804543737366</v>
      </c>
      <c r="L63">
        <v>4.5625434373601621</v>
      </c>
      <c r="M63">
        <v>5.4998626082749098</v>
      </c>
      <c r="N63">
        <v>4.9498291760374542</v>
      </c>
      <c r="O63">
        <v>1.3872285121730954</v>
      </c>
      <c r="P63">
        <v>0.8673754537283429</v>
      </c>
      <c r="Q63">
        <v>3.1234436181024563</v>
      </c>
      <c r="R63">
        <v>1.172874399460639</v>
      </c>
    </row>
    <row r="64" spans="1:18" x14ac:dyDescent="0.35">
      <c r="A64" s="1">
        <v>43525</v>
      </c>
      <c r="B64">
        <v>2.3185589514607301</v>
      </c>
      <c r="C64">
        <v>1.5839825487967687</v>
      </c>
      <c r="D64">
        <v>1.0963553731431404</v>
      </c>
      <c r="E64">
        <v>-1.0142902875473112</v>
      </c>
      <c r="F64">
        <v>9.0492397778559734</v>
      </c>
      <c r="G64">
        <v>4.8845529949279864</v>
      </c>
      <c r="H64">
        <v>2.5164828688148049</v>
      </c>
      <c r="I64">
        <v>2.520314826051262</v>
      </c>
      <c r="J64">
        <v>2.1439598286717114</v>
      </c>
      <c r="K64">
        <v>7.3075516455367335</v>
      </c>
      <c r="L64">
        <v>4.2276317018894503</v>
      </c>
      <c r="M64">
        <v>3.6935163512346065</v>
      </c>
      <c r="N64">
        <v>4.8866411014027307</v>
      </c>
      <c r="O64">
        <v>1.1730486874929227</v>
      </c>
      <c r="P64">
        <v>1.0052736261274333</v>
      </c>
      <c r="Q64">
        <v>2.8691471275353848</v>
      </c>
      <c r="R64">
        <v>0.6359830437509828</v>
      </c>
    </row>
    <row r="65" spans="1:18" x14ac:dyDescent="0.35">
      <c r="A65" s="1">
        <v>43556</v>
      </c>
      <c r="B65">
        <v>0.48905933102008703</v>
      </c>
      <c r="C65">
        <v>-1.0834883690051669</v>
      </c>
      <c r="D65">
        <v>2.652418060049726</v>
      </c>
      <c r="E65">
        <v>2.5312923457058645</v>
      </c>
      <c r="F65">
        <v>18.614710415433393</v>
      </c>
      <c r="G65">
        <v>4.0446102727778879</v>
      </c>
      <c r="H65">
        <v>1.324003870949042</v>
      </c>
      <c r="I65">
        <v>11.361036262647687</v>
      </c>
      <c r="J65">
        <v>0.90420496607424639</v>
      </c>
      <c r="K65">
        <v>6.861733086236427</v>
      </c>
      <c r="L65">
        <v>4.1615611936982759</v>
      </c>
      <c r="M65">
        <v>5.0176598924763738</v>
      </c>
      <c r="N65">
        <v>2.3460774174452581E-2</v>
      </c>
      <c r="O65">
        <v>1.4356916255779026</v>
      </c>
      <c r="P65">
        <v>0.84146927523147497</v>
      </c>
      <c r="Q65">
        <v>-1.9755794874111672</v>
      </c>
      <c r="R65">
        <v>-2.0445174424053221</v>
      </c>
    </row>
    <row r="66" spans="1:18" x14ac:dyDescent="0.35">
      <c r="A66" s="1">
        <v>43586</v>
      </c>
      <c r="B66">
        <v>0.41585265184748721</v>
      </c>
      <c r="C66">
        <v>10.657172910659256</v>
      </c>
      <c r="D66">
        <v>6.3999483309195853</v>
      </c>
      <c r="E66">
        <v>0.10379307715093944</v>
      </c>
      <c r="F66">
        <v>14.922455779775603</v>
      </c>
      <c r="G66">
        <v>3.0681318882212167</v>
      </c>
      <c r="H66">
        <v>2.9120084761627965</v>
      </c>
      <c r="I66">
        <v>8.8804341980302155</v>
      </c>
      <c r="J66">
        <v>-5.6165394251354712</v>
      </c>
      <c r="K66">
        <v>9.8074999759513446</v>
      </c>
      <c r="L66">
        <v>4.3943969905137408</v>
      </c>
      <c r="M66">
        <v>5.41429948831464</v>
      </c>
      <c r="N66">
        <v>0.90534299934397211</v>
      </c>
      <c r="O66">
        <v>2.7675584809118163</v>
      </c>
      <c r="P66">
        <v>0.80018124049942685</v>
      </c>
      <c r="Q66">
        <v>6.1026126524440087</v>
      </c>
      <c r="R66">
        <v>2.1063339214575336</v>
      </c>
    </row>
    <row r="67" spans="1:18" x14ac:dyDescent="0.35">
      <c r="A67" s="1">
        <v>43617</v>
      </c>
      <c r="B67">
        <v>0.71936022940974453</v>
      </c>
      <c r="C67">
        <v>-3.2334132952816219</v>
      </c>
      <c r="D67">
        <v>3.3449000180251716</v>
      </c>
      <c r="E67">
        <v>-9.4510468182018599</v>
      </c>
      <c r="F67">
        <v>8.8968089553683001</v>
      </c>
      <c r="G67">
        <v>2.4858606624553943</v>
      </c>
      <c r="H67">
        <v>2.5474687637584452</v>
      </c>
      <c r="I67">
        <v>11.603010065886025</v>
      </c>
      <c r="J67">
        <v>5.6828216254877617</v>
      </c>
      <c r="K67">
        <v>9.6018496248789091</v>
      </c>
      <c r="L67">
        <v>4.5463479102480449</v>
      </c>
      <c r="M67">
        <v>4.3465425240593305</v>
      </c>
      <c r="N67">
        <v>3.5573760132603098</v>
      </c>
      <c r="O67">
        <v>3.4950230938185882</v>
      </c>
      <c r="P67">
        <v>0.94779976010508449</v>
      </c>
      <c r="Q67">
        <v>-2.0003718672636239</v>
      </c>
      <c r="R67">
        <v>2.828347838256235</v>
      </c>
    </row>
    <row r="68" spans="1:18" x14ac:dyDescent="0.35">
      <c r="A68" s="1">
        <v>43647</v>
      </c>
      <c r="B68">
        <v>3.2502053889212732</v>
      </c>
      <c r="C68">
        <v>6.8855376112501716</v>
      </c>
      <c r="D68">
        <v>5.0917697485659374</v>
      </c>
      <c r="E68">
        <v>-11.931399448825999</v>
      </c>
      <c r="F68">
        <v>8.2195407671185734</v>
      </c>
      <c r="G68">
        <v>2.9357698427160415</v>
      </c>
      <c r="H68">
        <v>2.9250426576472393</v>
      </c>
      <c r="I68">
        <v>6.7748369915948388</v>
      </c>
      <c r="J68">
        <v>6.1921849152190873</v>
      </c>
      <c r="K68">
        <v>8.9289338519669315</v>
      </c>
      <c r="L68">
        <v>4.5375540484768635</v>
      </c>
      <c r="M68">
        <v>3.8915816496990203</v>
      </c>
      <c r="N68">
        <v>5.6315311626365059</v>
      </c>
      <c r="O68">
        <v>3.4951569427219766</v>
      </c>
      <c r="P68">
        <v>1.3489602685126272</v>
      </c>
      <c r="Q68">
        <v>4.7749501025295018</v>
      </c>
      <c r="R68">
        <v>-0.31069249766220253</v>
      </c>
    </row>
    <row r="69" spans="1:18" x14ac:dyDescent="0.35">
      <c r="A69" s="1">
        <v>43678</v>
      </c>
      <c r="B69">
        <v>1.4244417795197535</v>
      </c>
      <c r="C69">
        <v>7.8481930105085382</v>
      </c>
      <c r="D69">
        <v>2.0665874512446436</v>
      </c>
      <c r="E69">
        <v>-10.05617103003776</v>
      </c>
      <c r="F69">
        <v>5.0812676321008325</v>
      </c>
      <c r="G69">
        <v>3.7575570495714317</v>
      </c>
      <c r="H69">
        <v>2.8929974551197546</v>
      </c>
      <c r="I69">
        <v>9.0081474596151594</v>
      </c>
      <c r="J69">
        <v>5.91018504083398</v>
      </c>
      <c r="K69">
        <v>9.0219666434698098</v>
      </c>
      <c r="L69">
        <v>4.3264699418866286</v>
      </c>
      <c r="M69">
        <v>2.3153942735849142</v>
      </c>
      <c r="N69">
        <v>-0.28868484301706587</v>
      </c>
      <c r="O69">
        <v>4.0795630927897406</v>
      </c>
      <c r="P69">
        <v>1.5490333215156795</v>
      </c>
      <c r="Q69">
        <v>5.4698619626525584</v>
      </c>
      <c r="R69">
        <v>-0.79114783758964791</v>
      </c>
    </row>
    <row r="70" spans="1:18" x14ac:dyDescent="0.35">
      <c r="A70" s="1">
        <v>43709</v>
      </c>
      <c r="B70">
        <v>0.63117930599005945</v>
      </c>
      <c r="C70">
        <v>3.4361502149377117</v>
      </c>
      <c r="D70">
        <v>3.085394197976953</v>
      </c>
      <c r="E70">
        <v>-5.1794812125621803</v>
      </c>
      <c r="F70">
        <v>15.315648458795934</v>
      </c>
      <c r="G70">
        <v>4.1413864322095577</v>
      </c>
      <c r="H70">
        <v>4.0974986818798556</v>
      </c>
      <c r="I70">
        <v>3.5117037395023658</v>
      </c>
      <c r="J70">
        <v>6.2794350924490629</v>
      </c>
      <c r="K70">
        <v>8.4890271126427876</v>
      </c>
      <c r="L70">
        <v>4.5166413678717134</v>
      </c>
      <c r="M70">
        <v>3.0121729524603467</v>
      </c>
      <c r="N70">
        <v>7.5320056195065774</v>
      </c>
      <c r="O70">
        <v>3.8698318252498041</v>
      </c>
      <c r="P70">
        <v>1.668662874573883</v>
      </c>
      <c r="Q70">
        <v>8.9074031508874754</v>
      </c>
      <c r="R70">
        <v>6.0218053241390521</v>
      </c>
    </row>
    <row r="71" spans="1:18" x14ac:dyDescent="0.35">
      <c r="A71" s="1">
        <v>43739</v>
      </c>
      <c r="B71">
        <v>0.66041636645030621</v>
      </c>
      <c r="C71">
        <v>11.596728948131357</v>
      </c>
      <c r="D71">
        <v>2.7061435146598285</v>
      </c>
      <c r="E71">
        <v>7.5467034039175047</v>
      </c>
      <c r="F71">
        <v>0.99973457038866798</v>
      </c>
      <c r="G71">
        <v>4.3548683552989758</v>
      </c>
      <c r="H71">
        <v>2.7699425301381524</v>
      </c>
      <c r="I71">
        <v>3.3804301976771569</v>
      </c>
      <c r="J71">
        <v>9.2247891990385682</v>
      </c>
      <c r="K71">
        <v>10.321854093243161</v>
      </c>
      <c r="L71">
        <v>4.2316110669707427</v>
      </c>
      <c r="M71">
        <v>1.6924683325473922</v>
      </c>
      <c r="N71">
        <v>5.2588093533808262</v>
      </c>
      <c r="O71">
        <v>3.7979706294256914</v>
      </c>
      <c r="P71">
        <v>1.8104940020638054</v>
      </c>
      <c r="Q71">
        <v>4.5404901400411148</v>
      </c>
      <c r="R71">
        <v>4.5154238648799065</v>
      </c>
    </row>
    <row r="72" spans="1:18" x14ac:dyDescent="0.35">
      <c r="A72" s="1">
        <v>43770</v>
      </c>
      <c r="B72">
        <v>1.485894769266551</v>
      </c>
      <c r="C72">
        <v>3.4914863776700713</v>
      </c>
      <c r="D72">
        <v>4.0410120668731793</v>
      </c>
      <c r="E72">
        <v>11.768847160430923</v>
      </c>
      <c r="F72">
        <v>6.3774497360779634</v>
      </c>
      <c r="G72">
        <v>4.5679413385394128</v>
      </c>
      <c r="H72">
        <v>1.499916181845748</v>
      </c>
      <c r="I72">
        <v>8.3572552315979749</v>
      </c>
      <c r="J72">
        <v>7.9760834306554074</v>
      </c>
      <c r="K72">
        <v>6.7469054774295927</v>
      </c>
      <c r="L72">
        <v>4.2294861662424381</v>
      </c>
      <c r="M72">
        <v>2.1077981085185513</v>
      </c>
      <c r="N72">
        <v>6.3216729464895565</v>
      </c>
      <c r="O72">
        <v>3.0640097741921295</v>
      </c>
      <c r="P72">
        <v>1.639985929762247</v>
      </c>
      <c r="Q72">
        <v>5.4592251275058743</v>
      </c>
      <c r="R72">
        <v>8.5150225198223239</v>
      </c>
    </row>
    <row r="73" spans="1:18" x14ac:dyDescent="0.35">
      <c r="A73" s="1">
        <v>43800</v>
      </c>
      <c r="B73">
        <v>2.6049285575436016</v>
      </c>
      <c r="C73">
        <v>-3.142197980628282</v>
      </c>
      <c r="D73">
        <v>2.3319655488264175</v>
      </c>
      <c r="E73">
        <v>2.0477887778800294</v>
      </c>
      <c r="F73">
        <v>15.841697905731735</v>
      </c>
      <c r="G73">
        <v>4.6307761381341237</v>
      </c>
      <c r="H73">
        <v>3.0413180520958178</v>
      </c>
      <c r="I73">
        <v>5.4145411093088995</v>
      </c>
      <c r="J73">
        <v>2.9613029088521046</v>
      </c>
      <c r="K73">
        <v>8.0641592547837035</v>
      </c>
      <c r="L73">
        <v>3.9243702075712861</v>
      </c>
      <c r="M73">
        <v>1.6638636787666314</v>
      </c>
      <c r="N73">
        <v>-2.2226913260528818</v>
      </c>
      <c r="O73">
        <v>3.1312039620109431</v>
      </c>
      <c r="P73">
        <v>1.1728097626961755</v>
      </c>
      <c r="Q73">
        <v>5.7287431961276809</v>
      </c>
      <c r="R73">
        <v>10.283246722623261</v>
      </c>
    </row>
    <row r="74" spans="1:18" x14ac:dyDescent="0.35">
      <c r="A74" s="1">
        <v>43831</v>
      </c>
      <c r="B74">
        <v>0.7969023939301394</v>
      </c>
      <c r="C74">
        <v>13.681142517713198</v>
      </c>
      <c r="D74">
        <v>3.3377208412992019</v>
      </c>
      <c r="E74">
        <v>5.6703362826898456</v>
      </c>
      <c r="F74">
        <v>11.647173653801275</v>
      </c>
      <c r="G74">
        <v>4.4975451500404375</v>
      </c>
      <c r="H74">
        <v>3.707722891735088</v>
      </c>
      <c r="I74">
        <v>4.5423335552752917</v>
      </c>
      <c r="J74">
        <v>-0.31479668240075398</v>
      </c>
      <c r="K74">
        <v>10.405412253631681</v>
      </c>
      <c r="L74">
        <v>4.1337515232902575</v>
      </c>
      <c r="M74">
        <v>3.1381588592686711</v>
      </c>
      <c r="N74">
        <v>4.7651822146340237</v>
      </c>
      <c r="O74">
        <v>4.6110247521107084</v>
      </c>
      <c r="P74">
        <v>-2.1581687079576568</v>
      </c>
      <c r="Q74">
        <v>12.862508039917842</v>
      </c>
      <c r="R74">
        <v>2.3753472690372064</v>
      </c>
    </row>
    <row r="75" spans="1:18" x14ac:dyDescent="0.35">
      <c r="A75" s="1">
        <v>43862</v>
      </c>
      <c r="B75">
        <v>1.103143367944881</v>
      </c>
      <c r="C75">
        <v>1.7649996305046329</v>
      </c>
      <c r="D75">
        <v>0.35381721218151085</v>
      </c>
      <c r="E75">
        <v>2.8384222701695734</v>
      </c>
      <c r="F75">
        <v>-1.21079920628911</v>
      </c>
      <c r="G75">
        <v>3.4387615092490904</v>
      </c>
      <c r="H75">
        <v>2.928962311182687</v>
      </c>
      <c r="I75">
        <v>9.9056797033785244</v>
      </c>
      <c r="J75">
        <v>-0.98975285245690259</v>
      </c>
      <c r="K75">
        <v>10.608753157396507</v>
      </c>
      <c r="L75">
        <v>3.7122497769009186</v>
      </c>
      <c r="M75">
        <v>1.0795029009444335</v>
      </c>
      <c r="N75">
        <v>-0.571571574776641</v>
      </c>
      <c r="O75">
        <v>3.995935349419355</v>
      </c>
      <c r="P75">
        <v>-3.084551260124428</v>
      </c>
      <c r="Q75">
        <v>2.0281694997508595</v>
      </c>
      <c r="R75">
        <v>1.6818752918353823</v>
      </c>
    </row>
    <row r="76" spans="1:18" x14ac:dyDescent="0.35">
      <c r="A76" s="1">
        <v>43891</v>
      </c>
      <c r="B76">
        <v>-0.965752069519354</v>
      </c>
      <c r="C76">
        <v>-4.0719388523733926</v>
      </c>
      <c r="D76">
        <v>-7.0899378042818313</v>
      </c>
      <c r="E76">
        <v>0.36826052629382389</v>
      </c>
      <c r="F76">
        <v>0.25659975372877852</v>
      </c>
      <c r="G76">
        <v>-1.5655595214468292</v>
      </c>
      <c r="H76">
        <v>-11.703434602258497</v>
      </c>
      <c r="I76">
        <v>-28.994516957401103</v>
      </c>
      <c r="J76">
        <v>7.0386452113467897</v>
      </c>
      <c r="K76">
        <v>6.0949363900227809</v>
      </c>
      <c r="L76">
        <v>2.6222545108672222</v>
      </c>
      <c r="M76">
        <v>-2.5601919462879152</v>
      </c>
      <c r="N76">
        <v>-9.4386049661514448</v>
      </c>
      <c r="O76">
        <v>2.8482764518922039</v>
      </c>
      <c r="P76">
        <v>-14.819174092566882</v>
      </c>
      <c r="Q76">
        <v>-6.9544850908440026</v>
      </c>
      <c r="R76">
        <v>-14.588578484500033</v>
      </c>
    </row>
    <row r="77" spans="1:18" x14ac:dyDescent="0.35">
      <c r="A77" s="1">
        <v>43922</v>
      </c>
      <c r="B77">
        <v>-2.8900145467145251</v>
      </c>
      <c r="C77">
        <v>-10.168497880188241</v>
      </c>
      <c r="D77">
        <v>-11.016503696416763</v>
      </c>
      <c r="E77">
        <v>-10.359016034722785</v>
      </c>
      <c r="F77">
        <v>-8.9147103687710683</v>
      </c>
      <c r="G77">
        <v>-7.0416638592770369</v>
      </c>
      <c r="H77">
        <v>-29.221746950567223</v>
      </c>
      <c r="I77">
        <v>-45.62290617222753</v>
      </c>
      <c r="J77">
        <v>-3.7193847248361749</v>
      </c>
      <c r="K77">
        <v>-1.6657513788975677</v>
      </c>
      <c r="L77">
        <v>2.0022462724537178</v>
      </c>
      <c r="M77">
        <v>-6.2123605172695164</v>
      </c>
      <c r="N77">
        <v>-1.8756234883564815</v>
      </c>
      <c r="O77">
        <v>1.5825488536524261</v>
      </c>
      <c r="P77">
        <v>-18.403916094152706</v>
      </c>
      <c r="Q77">
        <v>-15.722239266678443</v>
      </c>
      <c r="R77">
        <v>-25.829508599291202</v>
      </c>
    </row>
    <row r="78" spans="1:18" x14ac:dyDescent="0.35">
      <c r="A78" s="1">
        <v>43952</v>
      </c>
      <c r="B78">
        <v>-2.2444121226685354</v>
      </c>
      <c r="C78">
        <v>-18.446025910005261</v>
      </c>
      <c r="D78">
        <v>-11.150308359391872</v>
      </c>
      <c r="E78">
        <v>-10.07033923683467</v>
      </c>
      <c r="F78">
        <v>-5.7608649040836042</v>
      </c>
      <c r="G78">
        <v>-8.8694207488013177</v>
      </c>
      <c r="H78">
        <v>-32.074633287716949</v>
      </c>
      <c r="I78">
        <v>-37.293915180707984</v>
      </c>
      <c r="J78">
        <v>-3.6713360194793268</v>
      </c>
      <c r="K78">
        <v>-5.7997794883652887</v>
      </c>
      <c r="L78">
        <v>1.14682632836805</v>
      </c>
      <c r="M78">
        <v>-8.8174941446287676</v>
      </c>
      <c r="N78">
        <v>-11.574931519769748</v>
      </c>
      <c r="O78">
        <v>0.63959474708363473</v>
      </c>
      <c r="P78">
        <v>-14.734067574844005</v>
      </c>
      <c r="Q78">
        <v>-17.232095008179996</v>
      </c>
      <c r="R78">
        <v>-24.50772172688437</v>
      </c>
    </row>
    <row r="79" spans="1:18" x14ac:dyDescent="0.35">
      <c r="A79" s="1">
        <v>43983</v>
      </c>
      <c r="B79">
        <v>-2.1605189516712358</v>
      </c>
      <c r="C79">
        <v>-9.7200838595780255</v>
      </c>
      <c r="D79">
        <v>-3.6365285818752824</v>
      </c>
      <c r="E79">
        <v>-3.7864122556656525</v>
      </c>
      <c r="F79">
        <v>-9.2829054299978395</v>
      </c>
      <c r="G79">
        <v>-5.4214619377997479</v>
      </c>
      <c r="H79">
        <v>-30.072776009147674</v>
      </c>
      <c r="I79">
        <v>-45.897037625850245</v>
      </c>
      <c r="J79">
        <v>2.0665187350002583</v>
      </c>
      <c r="K79">
        <v>-2.1864314389570865</v>
      </c>
      <c r="L79">
        <v>1.0355475454158807</v>
      </c>
      <c r="M79">
        <v>-8.6822128088338957</v>
      </c>
      <c r="N79">
        <v>-15.965468824933566</v>
      </c>
      <c r="O79">
        <v>0.21248942360270462</v>
      </c>
      <c r="P79">
        <v>-9.7598570669536855</v>
      </c>
      <c r="Q79">
        <v>-8.4125056612179918</v>
      </c>
      <c r="R79">
        <v>-21.285409154413756</v>
      </c>
    </row>
    <row r="80" spans="1:18" x14ac:dyDescent="0.35">
      <c r="A80" s="1">
        <v>44013</v>
      </c>
      <c r="B80">
        <v>7.2553535639457323E-2</v>
      </c>
      <c r="C80">
        <v>-7.4933529977615621</v>
      </c>
      <c r="D80">
        <v>-0.25971182897671952</v>
      </c>
      <c r="E80">
        <v>0.23259716745080539</v>
      </c>
      <c r="F80">
        <v>-1.1672677282980715</v>
      </c>
      <c r="G80">
        <v>-1.5651701784285166</v>
      </c>
      <c r="H80">
        <v>-16.109862115328298</v>
      </c>
      <c r="I80">
        <v>-39.519675256409712</v>
      </c>
      <c r="J80">
        <v>-0.6358964402249967</v>
      </c>
      <c r="K80">
        <v>2.6758691650838955</v>
      </c>
      <c r="L80">
        <v>1.4918405267225552</v>
      </c>
      <c r="M80">
        <v>-7.0461461018666824</v>
      </c>
      <c r="N80">
        <v>-2.867693242541975</v>
      </c>
      <c r="O80">
        <v>0.25444735026134424</v>
      </c>
      <c r="P80">
        <v>-4.6141478895269046</v>
      </c>
      <c r="Q80">
        <v>-3.7522542306823681</v>
      </c>
      <c r="R80">
        <v>-16.920624615982788</v>
      </c>
    </row>
    <row r="81" spans="1:18" x14ac:dyDescent="0.35">
      <c r="A81" s="1">
        <v>44044</v>
      </c>
      <c r="B81">
        <v>-0.2333915391562158</v>
      </c>
      <c r="C81">
        <v>0.22358175926933654</v>
      </c>
      <c r="D81">
        <v>2.3963912940247951</v>
      </c>
      <c r="E81">
        <v>9.6859361043851493</v>
      </c>
      <c r="F81">
        <v>0.8459630641858098</v>
      </c>
      <c r="G81">
        <v>1.5104281525121053</v>
      </c>
      <c r="H81">
        <v>-11.796926040950183</v>
      </c>
      <c r="I81">
        <v>-27.537717981990639</v>
      </c>
      <c r="J81">
        <v>2.8778540113883366</v>
      </c>
      <c r="K81">
        <v>5.5531235177244298</v>
      </c>
      <c r="L81">
        <v>2.2305174447784282</v>
      </c>
      <c r="M81">
        <v>-5.376102953747889</v>
      </c>
      <c r="N81">
        <v>-4.7504509740236074</v>
      </c>
      <c r="O81">
        <v>-0.33596953215287328</v>
      </c>
      <c r="P81">
        <v>-2.3126399237096393</v>
      </c>
      <c r="Q81">
        <v>-1.1943743837400547</v>
      </c>
      <c r="R81">
        <v>-12.340681845293986</v>
      </c>
    </row>
    <row r="82" spans="1:18" x14ac:dyDescent="0.35">
      <c r="A82" s="1">
        <v>44075</v>
      </c>
      <c r="B82">
        <v>1.8446709585160335</v>
      </c>
      <c r="C82">
        <v>2.3053803797721741</v>
      </c>
      <c r="D82">
        <v>7.6768044830226785</v>
      </c>
      <c r="E82">
        <v>13.634849174574668</v>
      </c>
      <c r="F82">
        <v>-5.7220295502089442</v>
      </c>
      <c r="G82">
        <v>4.1046233605460003</v>
      </c>
      <c r="H82">
        <v>-9.9986549003505019</v>
      </c>
      <c r="I82">
        <v>-22.655534916178553</v>
      </c>
      <c r="J82">
        <v>6.2900946830401665</v>
      </c>
      <c r="K82">
        <v>2.6883136563751577</v>
      </c>
      <c r="L82">
        <v>2.8041285706827068</v>
      </c>
      <c r="M82">
        <v>-3.690778362573397</v>
      </c>
      <c r="N82">
        <v>-8.7062332858828739</v>
      </c>
      <c r="O82">
        <v>-0.29178110691529469</v>
      </c>
      <c r="P82">
        <v>-0.33279736314258912</v>
      </c>
      <c r="Q82">
        <v>4.1997943613129536</v>
      </c>
      <c r="R82">
        <v>-9.9847543952109845</v>
      </c>
    </row>
    <row r="83" spans="1:18" x14ac:dyDescent="0.35">
      <c r="A83" s="1">
        <v>44105</v>
      </c>
      <c r="B83">
        <v>1.0293780852783243</v>
      </c>
      <c r="C83">
        <v>6.7812363412956529</v>
      </c>
      <c r="D83">
        <v>5.5204746837256522</v>
      </c>
      <c r="E83">
        <v>3.9451721580533246</v>
      </c>
      <c r="F83">
        <v>-0.32292147964507478</v>
      </c>
      <c r="G83">
        <v>4.4783045338656819</v>
      </c>
      <c r="H83">
        <v>-9.4973240480233301</v>
      </c>
      <c r="I83">
        <v>-17.083194368050883</v>
      </c>
      <c r="J83">
        <v>2.4155070743629494</v>
      </c>
      <c r="K83">
        <v>4.7551421401854839</v>
      </c>
      <c r="L83">
        <v>2.9713563784095953</v>
      </c>
      <c r="M83">
        <v>-1.6345172199775533</v>
      </c>
      <c r="N83">
        <v>6.1702140994572829</v>
      </c>
      <c r="O83">
        <v>6.2475877217750053E-2</v>
      </c>
      <c r="P83">
        <v>13.806590151784761</v>
      </c>
      <c r="Q83">
        <v>7.9710624919910487</v>
      </c>
      <c r="R83">
        <v>-4.4197136270299353</v>
      </c>
    </row>
    <row r="84" spans="1:18" x14ac:dyDescent="0.35">
      <c r="A84" s="1">
        <v>44136</v>
      </c>
      <c r="B84">
        <v>0.7484301770228825</v>
      </c>
      <c r="C84">
        <v>-6.1472375449460657</v>
      </c>
      <c r="D84">
        <v>0.87465599845040742</v>
      </c>
      <c r="E84">
        <v>-1.9431846053891206</v>
      </c>
      <c r="F84">
        <v>-1.9724996718713896</v>
      </c>
      <c r="G84">
        <v>4.8882916581427338</v>
      </c>
      <c r="H84">
        <v>-7.7722362321037366</v>
      </c>
      <c r="I84">
        <v>-18.831388330732551</v>
      </c>
      <c r="J84">
        <v>-2.2268285437044284</v>
      </c>
      <c r="K84">
        <v>2.0802368381621363</v>
      </c>
      <c r="L84">
        <v>3.0132049739757889</v>
      </c>
      <c r="M84">
        <v>-1.3958255995100188</v>
      </c>
      <c r="N84">
        <v>-2.3199078594457063</v>
      </c>
      <c r="O84">
        <v>0.30655282618130286</v>
      </c>
      <c r="P84">
        <v>25.211007488028841</v>
      </c>
      <c r="Q84">
        <v>8.702229804042986</v>
      </c>
      <c r="R84">
        <v>-4.6816513869487579</v>
      </c>
    </row>
    <row r="85" spans="1:18" x14ac:dyDescent="0.35">
      <c r="A85" s="1">
        <v>44166</v>
      </c>
      <c r="B85">
        <v>1.8843978048671062</v>
      </c>
      <c r="C85">
        <v>15.934240654918057</v>
      </c>
      <c r="D85">
        <v>6.8275929114289085</v>
      </c>
      <c r="E85">
        <v>9.8532782242522217</v>
      </c>
      <c r="F85">
        <v>-3.6618750304566561</v>
      </c>
      <c r="G85">
        <v>6.103728933725904</v>
      </c>
      <c r="H85">
        <v>-3.4857799563494893</v>
      </c>
      <c r="I85">
        <v>-12.464616828788849</v>
      </c>
      <c r="J85">
        <v>9.4572694807214361</v>
      </c>
      <c r="K85">
        <v>6.2567967314637798</v>
      </c>
      <c r="L85">
        <v>3.4771103428517591</v>
      </c>
      <c r="M85">
        <v>2.6747414632164066</v>
      </c>
      <c r="N85">
        <v>12.17466239729923</v>
      </c>
      <c r="O85">
        <v>0.38116355047570494</v>
      </c>
      <c r="P85">
        <v>9.5853605194187992</v>
      </c>
      <c r="Q85">
        <v>13.750278901154218</v>
      </c>
      <c r="R85">
        <v>-1.8955822238420836</v>
      </c>
    </row>
    <row r="86" spans="1:18" x14ac:dyDescent="0.35">
      <c r="A86" s="1">
        <v>44197</v>
      </c>
      <c r="B86">
        <v>3.0468458316585014</v>
      </c>
      <c r="C86">
        <v>-9.936720395302558</v>
      </c>
      <c r="D86">
        <v>1.7541394944464059</v>
      </c>
      <c r="E86">
        <v>0.46219660745741464</v>
      </c>
      <c r="F86">
        <v>4.4100616473550218</v>
      </c>
      <c r="G86">
        <v>5.1240509629899833</v>
      </c>
      <c r="H86">
        <v>-9.285632440713087</v>
      </c>
      <c r="I86">
        <v>-8.1920037693799514</v>
      </c>
      <c r="J86">
        <v>1.0212958108033234</v>
      </c>
      <c r="K86">
        <v>2.212806834802322</v>
      </c>
      <c r="L86">
        <v>3.6628431189923418</v>
      </c>
      <c r="M86">
        <v>1.700735203844232</v>
      </c>
      <c r="N86">
        <v>-1.9008788164427415E-2</v>
      </c>
      <c r="O86">
        <v>-0.13348459088784637</v>
      </c>
      <c r="P86">
        <v>-9.7530507833197788</v>
      </c>
      <c r="Q86">
        <v>10.247927118986851</v>
      </c>
      <c r="R86">
        <v>-8.2428583722946627</v>
      </c>
    </row>
    <row r="87" spans="1:18" x14ac:dyDescent="0.35">
      <c r="A87" s="1">
        <v>44228</v>
      </c>
      <c r="B87">
        <v>2.0788449308615498</v>
      </c>
      <c r="C87">
        <v>6.1037741767143956</v>
      </c>
      <c r="D87">
        <v>4.3192789279964785</v>
      </c>
      <c r="E87">
        <v>9.0698334899968813E-2</v>
      </c>
      <c r="F87">
        <v>15.728231282022548</v>
      </c>
      <c r="G87">
        <v>4.7924732672040165</v>
      </c>
      <c r="H87">
        <v>-5.8688426681463994</v>
      </c>
      <c r="I87">
        <v>-15.433224005555942</v>
      </c>
      <c r="J87">
        <v>7.7232712472877552</v>
      </c>
      <c r="K87">
        <v>0.82407628502399177</v>
      </c>
      <c r="L87">
        <v>4.0759857568250908</v>
      </c>
      <c r="M87">
        <v>4.1465115627530054</v>
      </c>
      <c r="N87">
        <v>2.0792604692061047</v>
      </c>
      <c r="O87">
        <v>-6.0357198876516804E-2</v>
      </c>
      <c r="P87">
        <v>-10.341110686786749</v>
      </c>
      <c r="Q87">
        <v>9.9261878761774653</v>
      </c>
      <c r="R87">
        <v>-6.3650447353332424</v>
      </c>
    </row>
    <row r="88" spans="1:18" x14ac:dyDescent="0.35">
      <c r="A88" s="1">
        <v>44256</v>
      </c>
      <c r="B88">
        <v>3.8734034534890043</v>
      </c>
      <c r="C88">
        <v>21.617195502928084</v>
      </c>
      <c r="D88">
        <v>13.562865495864202</v>
      </c>
      <c r="E88">
        <v>5.5999195558139832</v>
      </c>
      <c r="F88">
        <v>18.947804152449848</v>
      </c>
      <c r="G88">
        <v>8.7008680661884199</v>
      </c>
      <c r="H88">
        <v>8.5673123125673101</v>
      </c>
      <c r="I88">
        <v>26.492641906239982</v>
      </c>
      <c r="J88">
        <v>6.2656277120924955</v>
      </c>
      <c r="K88">
        <v>5.1892284209884139</v>
      </c>
      <c r="L88">
        <v>4.9037036544465735</v>
      </c>
      <c r="M88">
        <v>8.3711744508273114</v>
      </c>
      <c r="N88">
        <v>18.139912912543551</v>
      </c>
      <c r="O88">
        <v>0.61143093695550021</v>
      </c>
      <c r="P88">
        <v>15.661811588196016</v>
      </c>
      <c r="Q88">
        <v>18.488816862507235</v>
      </c>
      <c r="R88">
        <v>10.369794177944456</v>
      </c>
    </row>
    <row r="89" spans="1:18" x14ac:dyDescent="0.35">
      <c r="A89" s="1">
        <v>44287</v>
      </c>
      <c r="B89">
        <v>7.0843342054092631</v>
      </c>
      <c r="C89">
        <v>29.653190601803118</v>
      </c>
      <c r="D89">
        <v>19.629532438250379</v>
      </c>
      <c r="E89">
        <v>5.8448123513656753</v>
      </c>
      <c r="F89">
        <v>14.384422715951345</v>
      </c>
      <c r="G89">
        <v>16.701871617197256</v>
      </c>
      <c r="H89">
        <v>28.098704670437741</v>
      </c>
      <c r="I89">
        <v>75.313563547987968</v>
      </c>
      <c r="J89">
        <v>9.8004488383340913</v>
      </c>
      <c r="K89">
        <v>14.695242154399764</v>
      </c>
      <c r="L89">
        <v>5.1252901135754598</v>
      </c>
      <c r="M89">
        <v>9.820432088614055</v>
      </c>
      <c r="N89">
        <v>9.7345619652781608</v>
      </c>
      <c r="O89">
        <v>1.9613089720709382</v>
      </c>
      <c r="P89">
        <v>21.489904743479357</v>
      </c>
      <c r="Q89">
        <v>36.447896395087241</v>
      </c>
      <c r="R89">
        <v>19.189246517916644</v>
      </c>
    </row>
    <row r="90" spans="1:18" x14ac:dyDescent="0.35">
      <c r="A90" s="1">
        <v>44317</v>
      </c>
      <c r="B90">
        <v>4.2793225067630658</v>
      </c>
      <c r="C90">
        <v>15.762248234317909</v>
      </c>
      <c r="D90">
        <v>18.631817788392269</v>
      </c>
      <c r="E90">
        <v>24.935985885478246</v>
      </c>
      <c r="F90">
        <v>11.461393348980337</v>
      </c>
      <c r="G90">
        <v>19.654497336411382</v>
      </c>
      <c r="H90">
        <v>29.699572511446348</v>
      </c>
      <c r="I90">
        <v>62.414167517639498</v>
      </c>
      <c r="J90">
        <v>8.8539638749730614</v>
      </c>
      <c r="K90">
        <v>16.233145847672731</v>
      </c>
      <c r="L90">
        <v>5.5755011314267762</v>
      </c>
      <c r="M90">
        <v>12.656534715354127</v>
      </c>
      <c r="N90">
        <v>28.755997278781791</v>
      </c>
      <c r="O90">
        <v>2.1093986092652273</v>
      </c>
      <c r="P90">
        <v>16.319822601245534</v>
      </c>
      <c r="Q90">
        <v>37.96145974603661</v>
      </c>
      <c r="R90">
        <v>21.600186340275314</v>
      </c>
    </row>
    <row r="91" spans="1:18" x14ac:dyDescent="0.35">
      <c r="A91" s="1">
        <v>44348</v>
      </c>
      <c r="B91">
        <v>6.6467640994144972</v>
      </c>
      <c r="C91">
        <v>25.972797503197413</v>
      </c>
      <c r="D91">
        <v>15.374405967796804</v>
      </c>
      <c r="E91">
        <v>15.098349106642715</v>
      </c>
      <c r="F91">
        <v>15.172961203711608</v>
      </c>
      <c r="G91">
        <v>15.97902215718608</v>
      </c>
      <c r="H91">
        <v>34.575117946355419</v>
      </c>
      <c r="I91">
        <v>53.812553787746879</v>
      </c>
      <c r="J91">
        <v>8.3450407482964692</v>
      </c>
      <c r="K91">
        <v>12.037945255478078</v>
      </c>
      <c r="L91">
        <v>5.8081932302462462</v>
      </c>
      <c r="M91">
        <v>13.336688845698291</v>
      </c>
      <c r="N91">
        <v>23.351453440400107</v>
      </c>
      <c r="O91">
        <v>2.2594421329083332</v>
      </c>
      <c r="P91">
        <v>9.5124050173705825</v>
      </c>
      <c r="Q91">
        <v>30.801804703838343</v>
      </c>
      <c r="R91">
        <v>13.64020462664817</v>
      </c>
    </row>
    <row r="92" spans="1:18" x14ac:dyDescent="0.35">
      <c r="A92" s="1">
        <v>44378</v>
      </c>
      <c r="B92">
        <v>3.3007650788957221</v>
      </c>
      <c r="C92">
        <v>14.6784928161984</v>
      </c>
      <c r="D92">
        <v>8.9754970437346344</v>
      </c>
      <c r="E92">
        <v>25.593745028088605</v>
      </c>
      <c r="F92">
        <v>11.021701230817428</v>
      </c>
      <c r="G92">
        <v>11.760639822617193</v>
      </c>
      <c r="H92">
        <v>18.042897032621724</v>
      </c>
      <c r="I92">
        <v>45.155006973494778</v>
      </c>
      <c r="J92">
        <v>5.5923749661891407</v>
      </c>
      <c r="K92">
        <v>9.3238901280046491</v>
      </c>
      <c r="L92">
        <v>5.7295668560860804</v>
      </c>
      <c r="M92">
        <v>13.195589407151957</v>
      </c>
      <c r="N92">
        <v>18.809181749301089</v>
      </c>
      <c r="O92">
        <v>2.4800328041658588</v>
      </c>
      <c r="P92">
        <v>4.6620215615151324</v>
      </c>
      <c r="Q92">
        <v>26.412592175482814</v>
      </c>
      <c r="R92">
        <v>12.913090414032254</v>
      </c>
    </row>
    <row r="93" spans="1:18" x14ac:dyDescent="0.35">
      <c r="A93" s="1">
        <v>44409</v>
      </c>
      <c r="B93">
        <v>4.2236219544165721</v>
      </c>
      <c r="C93">
        <v>4.8328960483669192</v>
      </c>
      <c r="D93">
        <v>4.2724332453278606</v>
      </c>
      <c r="E93">
        <v>13.56207694760397</v>
      </c>
      <c r="F93">
        <v>6.7780250026872721</v>
      </c>
      <c r="G93">
        <v>7.8836574568654356</v>
      </c>
      <c r="H93">
        <v>12.894036546902726</v>
      </c>
      <c r="I93">
        <v>20.501348662583368</v>
      </c>
      <c r="J93">
        <v>5.8430354721525646</v>
      </c>
      <c r="K93">
        <v>9.2421859742110684</v>
      </c>
      <c r="L93">
        <v>5.3055005429293089</v>
      </c>
      <c r="M93">
        <v>12.247920041481848</v>
      </c>
      <c r="N93">
        <v>15.655889932794011</v>
      </c>
      <c r="O93">
        <v>3.4509678710916489</v>
      </c>
      <c r="P93">
        <v>2.0267983865231116</v>
      </c>
      <c r="Q93">
        <v>26.314029353973851</v>
      </c>
      <c r="R93">
        <v>6.6831288018146751</v>
      </c>
    </row>
    <row r="94" spans="1:18" x14ac:dyDescent="0.35">
      <c r="A94" s="1">
        <v>44440</v>
      </c>
      <c r="B94">
        <v>4.2469309986602894</v>
      </c>
      <c r="C94">
        <v>0.11329094726697519</v>
      </c>
      <c r="D94">
        <v>2.4252712294083665</v>
      </c>
      <c r="E94">
        <v>4.5223132799275305</v>
      </c>
      <c r="F94">
        <v>7.11463249819775</v>
      </c>
      <c r="G94">
        <v>4.9364446155109505</v>
      </c>
      <c r="H94">
        <v>10.034180161889751</v>
      </c>
      <c r="I94">
        <v>16.703232398614006</v>
      </c>
      <c r="J94">
        <v>4.9845214356896435</v>
      </c>
      <c r="K94">
        <v>6.7515920042751247</v>
      </c>
      <c r="L94">
        <v>4.9632267815117075</v>
      </c>
      <c r="M94">
        <v>11.108664058346562</v>
      </c>
      <c r="N94">
        <v>11.90226425633935</v>
      </c>
      <c r="O94">
        <v>3.3822300341049782</v>
      </c>
      <c r="P94">
        <v>0.90735205418161513</v>
      </c>
      <c r="Q94">
        <v>17.780678679480587</v>
      </c>
      <c r="R94">
        <v>8.7460148057366069</v>
      </c>
    </row>
    <row r="95" spans="1:18" x14ac:dyDescent="0.35">
      <c r="A95" s="1">
        <v>44470</v>
      </c>
      <c r="B95">
        <v>2.110128874358594</v>
      </c>
      <c r="C95">
        <v>-3.0259212428765636</v>
      </c>
      <c r="D95">
        <v>2.1467422415506405</v>
      </c>
      <c r="E95">
        <v>-5.748921328471539</v>
      </c>
      <c r="F95">
        <v>8.8640114119462368</v>
      </c>
      <c r="G95">
        <v>3.7984040318130639</v>
      </c>
      <c r="H95">
        <v>7.0634169260734865</v>
      </c>
      <c r="I95">
        <v>12.801161620673668</v>
      </c>
      <c r="J95">
        <v>7.3234751675332603</v>
      </c>
      <c r="K95">
        <v>5.8097994448852432</v>
      </c>
      <c r="L95">
        <v>5.0875564687433297</v>
      </c>
      <c r="M95">
        <v>8.9987402790971345</v>
      </c>
      <c r="N95">
        <v>2.9890207057006393</v>
      </c>
      <c r="O95">
        <v>2.9814777419607879</v>
      </c>
      <c r="P95">
        <v>6.6787807110912922E-2</v>
      </c>
      <c r="Q95">
        <v>7.8931186213869751</v>
      </c>
      <c r="R95">
        <v>7.4642804560730838</v>
      </c>
    </row>
    <row r="96" spans="1:18" x14ac:dyDescent="0.35">
      <c r="A96" s="1">
        <v>44501</v>
      </c>
      <c r="B96">
        <v>6.1348814757571404</v>
      </c>
      <c r="C96">
        <v>9.7855439197355878</v>
      </c>
      <c r="D96">
        <v>5.9725979846806609</v>
      </c>
      <c r="E96">
        <v>-2.9728759286701205</v>
      </c>
      <c r="F96">
        <v>12.858224338068425</v>
      </c>
      <c r="G96">
        <v>3.9077608152396692</v>
      </c>
      <c r="H96">
        <v>10.586982863319804</v>
      </c>
      <c r="I96">
        <v>12.289098659073531</v>
      </c>
      <c r="J96">
        <v>3.2794332653571132</v>
      </c>
      <c r="K96">
        <v>6.1802577622269013</v>
      </c>
      <c r="L96">
        <v>5.2640300753997735</v>
      </c>
      <c r="M96">
        <v>9.0534780280846547</v>
      </c>
      <c r="N96">
        <v>13.641201990036052</v>
      </c>
      <c r="O96">
        <v>3.0814427408396341</v>
      </c>
      <c r="P96">
        <v>1.2914323902412548</v>
      </c>
      <c r="Q96">
        <v>6.415934048215604</v>
      </c>
      <c r="R96">
        <v>6.7496235899780999</v>
      </c>
    </row>
    <row r="97" spans="1:18" x14ac:dyDescent="0.35">
      <c r="A97" s="1">
        <v>44531</v>
      </c>
      <c r="B97">
        <v>4.3115865060001255</v>
      </c>
      <c r="C97">
        <v>-1.0728667873115398</v>
      </c>
      <c r="D97">
        <v>4.2662225066221424</v>
      </c>
      <c r="E97">
        <v>-5.2940184043159491</v>
      </c>
      <c r="F97">
        <v>4.4946431823908739</v>
      </c>
      <c r="G97">
        <v>3.7688601809367555</v>
      </c>
      <c r="H97">
        <v>10.692185357867359</v>
      </c>
      <c r="I97">
        <v>13.027454373679447</v>
      </c>
      <c r="J97">
        <v>-4.98651707759619</v>
      </c>
      <c r="K97">
        <v>5.9837551892566694</v>
      </c>
      <c r="L97">
        <v>5.165793437736113</v>
      </c>
      <c r="M97">
        <v>6.0138784998799792</v>
      </c>
      <c r="N97">
        <v>1.5971193675862025</v>
      </c>
      <c r="O97">
        <v>2.842667777470183</v>
      </c>
      <c r="P97">
        <v>0.76361657635291635</v>
      </c>
      <c r="Q97">
        <v>5.0041971465403208</v>
      </c>
      <c r="R97">
        <v>5.9241124166107255</v>
      </c>
    </row>
    <row r="98" spans="1:18" x14ac:dyDescent="0.35">
      <c r="A98" s="1">
        <v>44562</v>
      </c>
      <c r="B98">
        <v>3.1172539674101216</v>
      </c>
      <c r="C98">
        <v>10.550989934416563</v>
      </c>
      <c r="D98">
        <v>4.8062391519003427</v>
      </c>
      <c r="E98">
        <v>3.4196121683773555</v>
      </c>
      <c r="F98">
        <v>6.9417391550399685</v>
      </c>
      <c r="G98">
        <v>2.8879059012373318</v>
      </c>
      <c r="H98">
        <v>13.970479696581336</v>
      </c>
      <c r="I98">
        <v>14.406918459819181</v>
      </c>
      <c r="J98">
        <v>1.070021832098746</v>
      </c>
      <c r="K98">
        <v>5.4472154731908091</v>
      </c>
      <c r="L98">
        <v>5.2330688316936147</v>
      </c>
      <c r="M98">
        <v>5.363855238026872</v>
      </c>
      <c r="N98">
        <v>12.693091367014205</v>
      </c>
      <c r="O98">
        <v>3.2768141188323625</v>
      </c>
      <c r="P98">
        <v>2.9427680559057876</v>
      </c>
      <c r="Q98">
        <v>6.2199462434747232</v>
      </c>
      <c r="R98">
        <v>4.2267354741835277</v>
      </c>
    </row>
    <row r="99" spans="1:18" x14ac:dyDescent="0.35">
      <c r="A99" s="1">
        <v>44593</v>
      </c>
      <c r="B99">
        <v>5.2512308915243722</v>
      </c>
      <c r="C99">
        <v>4.8033052198317279</v>
      </c>
      <c r="D99">
        <v>4.8785631643595764</v>
      </c>
      <c r="E99">
        <v>7.5812111475570987</v>
      </c>
      <c r="F99">
        <v>1.1353078239474144</v>
      </c>
      <c r="G99">
        <v>3.1626338637475726</v>
      </c>
      <c r="H99">
        <v>11.851157834728582</v>
      </c>
      <c r="I99">
        <v>18.32300192370991</v>
      </c>
      <c r="J99">
        <v>-2.9368505960575249</v>
      </c>
      <c r="K99">
        <v>8.8793242500935037</v>
      </c>
      <c r="L99">
        <v>5.1092436881263694</v>
      </c>
      <c r="M99">
        <v>3.8679818453004344</v>
      </c>
      <c r="N99">
        <v>17.241255285859182</v>
      </c>
      <c r="O99">
        <v>3.1141002588303479</v>
      </c>
      <c r="P99">
        <v>2.6846809122558</v>
      </c>
      <c r="Q99">
        <v>8.4676457230084452</v>
      </c>
      <c r="R99">
        <v>2.2630278541527389</v>
      </c>
    </row>
    <row r="100" spans="1:18" x14ac:dyDescent="0.35">
      <c r="A100" s="1">
        <v>44621</v>
      </c>
      <c r="B100">
        <v>3.7948694502712357</v>
      </c>
      <c r="C100">
        <v>-5.1428817591058049</v>
      </c>
      <c r="D100">
        <v>5.4922677757731861</v>
      </c>
      <c r="E100">
        <v>8.4222257602126973</v>
      </c>
      <c r="F100">
        <v>4.62202087184032</v>
      </c>
      <c r="G100">
        <v>4.2005068121849121</v>
      </c>
      <c r="H100">
        <v>13.520874010819028</v>
      </c>
      <c r="I100">
        <v>17.073906028579074</v>
      </c>
      <c r="J100">
        <v>-1.4429641670937912</v>
      </c>
      <c r="K100">
        <v>10.944268061907849</v>
      </c>
      <c r="L100">
        <v>4.9226006130062956</v>
      </c>
      <c r="M100">
        <v>4.0724744971761311</v>
      </c>
      <c r="N100">
        <v>1.9635838459327601</v>
      </c>
      <c r="O100">
        <v>2.6580737145631019</v>
      </c>
      <c r="P100">
        <v>4.3183524670137103</v>
      </c>
      <c r="Q100">
        <v>6.722710111638591</v>
      </c>
      <c r="R100">
        <v>4.8219140649689649</v>
      </c>
    </row>
    <row r="101" spans="1:18" x14ac:dyDescent="0.35">
      <c r="A101" s="1">
        <v>44652</v>
      </c>
      <c r="B101">
        <v>4.7166721380581151</v>
      </c>
      <c r="C101">
        <v>-19.116041749585605</v>
      </c>
      <c r="D101">
        <v>3.3618364515674841</v>
      </c>
      <c r="E101">
        <v>12.747398055662757</v>
      </c>
      <c r="F101">
        <v>0.64371110221088657</v>
      </c>
      <c r="G101">
        <v>4.3597831080964653</v>
      </c>
      <c r="H101">
        <v>6.9128707036042272</v>
      </c>
      <c r="I101">
        <v>23.680999136023246</v>
      </c>
      <c r="J101">
        <v>1.2236014470300631</v>
      </c>
      <c r="K101">
        <v>15.105667959148803</v>
      </c>
      <c r="L101">
        <v>5.2300068861962643</v>
      </c>
      <c r="M101">
        <v>4.693655704439891</v>
      </c>
      <c r="N101">
        <v>10.27862658513763</v>
      </c>
      <c r="O101">
        <v>3.5211255225121647</v>
      </c>
      <c r="P101">
        <v>3.5954075945716397</v>
      </c>
      <c r="Q101">
        <v>1.8832953115818043</v>
      </c>
      <c r="R101">
        <v>7.7212199818685008</v>
      </c>
    </row>
    <row r="102" spans="1:18" x14ac:dyDescent="0.35">
      <c r="A102" s="1">
        <v>44682</v>
      </c>
      <c r="B102">
        <v>5.273739613746713</v>
      </c>
      <c r="C102">
        <v>-11.113897421558164</v>
      </c>
      <c r="D102">
        <v>5.3499996409967991</v>
      </c>
      <c r="E102">
        <v>-4.6457792373993811</v>
      </c>
      <c r="F102">
        <v>3.1301168226180351</v>
      </c>
      <c r="G102">
        <v>4.1707828423004543</v>
      </c>
      <c r="H102">
        <v>9.2052523236337152</v>
      </c>
      <c r="I102">
        <v>13.319695238666625</v>
      </c>
      <c r="J102">
        <v>4.850716312313736</v>
      </c>
      <c r="K102">
        <v>11.395158994916216</v>
      </c>
      <c r="L102">
        <v>5.4761500036268274</v>
      </c>
      <c r="M102">
        <v>4.8051013634601105</v>
      </c>
      <c r="N102">
        <v>8.7920638617697762</v>
      </c>
      <c r="O102">
        <v>4.0923014295639319</v>
      </c>
      <c r="P102">
        <v>3.3963440757765397</v>
      </c>
      <c r="Q102">
        <v>0.87398071646582309</v>
      </c>
      <c r="R102">
        <v>6.2367461536177728</v>
      </c>
    </row>
    <row r="103" spans="1:18" x14ac:dyDescent="0.35">
      <c r="A103" s="1">
        <v>44713</v>
      </c>
      <c r="B103">
        <v>3.7074139164564315</v>
      </c>
      <c r="C103">
        <v>-5.4271479255607602</v>
      </c>
      <c r="D103">
        <v>5.3160878644310543</v>
      </c>
      <c r="E103">
        <v>6.8953371825499943</v>
      </c>
      <c r="F103">
        <v>3.0455216729725834</v>
      </c>
      <c r="G103">
        <v>3.9759188468268007</v>
      </c>
      <c r="H103">
        <v>4.5661746329288349</v>
      </c>
      <c r="I103">
        <v>11.384603332879806</v>
      </c>
      <c r="J103">
        <v>2.0528021108137295</v>
      </c>
      <c r="K103">
        <v>11.077803119597434</v>
      </c>
      <c r="L103">
        <v>4.7817148159573719</v>
      </c>
      <c r="M103">
        <v>4.0148765690517081</v>
      </c>
      <c r="N103">
        <v>5.1928686864051343</v>
      </c>
      <c r="O103">
        <v>4.0577260381470523</v>
      </c>
      <c r="P103">
        <v>3.542392021959472</v>
      </c>
      <c r="Q103">
        <v>3.1833605743896669</v>
      </c>
      <c r="R103">
        <v>6.1682976367389415</v>
      </c>
    </row>
    <row r="104" spans="1:18" x14ac:dyDescent="0.35">
      <c r="A104" s="1">
        <v>44743</v>
      </c>
      <c r="B104">
        <v>2.3753356381218254</v>
      </c>
      <c r="C104">
        <v>-8.531884478390225</v>
      </c>
      <c r="D104">
        <v>3.6147239633227457</v>
      </c>
      <c r="E104">
        <v>1.9452160387306776</v>
      </c>
      <c r="F104">
        <v>3.9460834989794762</v>
      </c>
      <c r="G104">
        <v>3.5243097133933503</v>
      </c>
      <c r="H104">
        <v>2.3569526628244972</v>
      </c>
      <c r="I104">
        <v>14.546266944441655</v>
      </c>
      <c r="J104">
        <v>2.1239558471450266</v>
      </c>
      <c r="K104">
        <v>10.367202625642435</v>
      </c>
      <c r="L104">
        <v>4.8016863639274163</v>
      </c>
      <c r="M104">
        <v>1.4050641500593883</v>
      </c>
      <c r="N104">
        <v>0.71526937490786224</v>
      </c>
      <c r="O104">
        <v>3.9405222044058803</v>
      </c>
      <c r="P104">
        <v>3.7036997024723348</v>
      </c>
      <c r="Q104">
        <v>-5.7029742015862155</v>
      </c>
      <c r="R104">
        <v>4.8667315954796777</v>
      </c>
    </row>
    <row r="105" spans="1:18" x14ac:dyDescent="0.35">
      <c r="A105" s="1">
        <v>44774</v>
      </c>
      <c r="B105">
        <v>2.6138290233920856</v>
      </c>
      <c r="C105">
        <v>-5.4833060975559249</v>
      </c>
      <c r="D105">
        <v>3.5612901998800908</v>
      </c>
      <c r="E105">
        <v>5.0942918744516703</v>
      </c>
      <c r="F105">
        <v>10.581322747299666</v>
      </c>
      <c r="G105">
        <v>3.7701333762266671</v>
      </c>
      <c r="H105">
        <v>3.7318341897458822</v>
      </c>
      <c r="I105">
        <v>18.143441224843059</v>
      </c>
      <c r="J105">
        <v>0.97810395076906786</v>
      </c>
      <c r="K105">
        <v>6.991892798157437</v>
      </c>
      <c r="L105">
        <v>5.1586430647698336</v>
      </c>
      <c r="M105">
        <v>2.3256054733955693</v>
      </c>
      <c r="N105">
        <v>21.468720689998705</v>
      </c>
      <c r="O105">
        <v>3.3190002425399712</v>
      </c>
      <c r="P105">
        <v>3.9277857086301964</v>
      </c>
      <c r="Q105">
        <v>-4.3832454144142901</v>
      </c>
      <c r="R105">
        <v>4.5248707979533833</v>
      </c>
    </row>
    <row r="106" spans="1:18" x14ac:dyDescent="0.35">
      <c r="A106" s="1">
        <v>44805</v>
      </c>
      <c r="B106">
        <v>1.2663881584038563</v>
      </c>
      <c r="C106">
        <v>-8.1876139524786566</v>
      </c>
      <c r="D106">
        <v>2.1998514537719132</v>
      </c>
      <c r="E106">
        <v>5.6475186105368493</v>
      </c>
      <c r="F106">
        <v>11.756513181443211</v>
      </c>
      <c r="G106">
        <v>3.0985030359183412</v>
      </c>
      <c r="H106">
        <v>1.6663543247102552</v>
      </c>
      <c r="I106">
        <v>18.151505809722849</v>
      </c>
      <c r="J106">
        <v>-1.3855039355470495</v>
      </c>
      <c r="K106">
        <v>11.262142121279268</v>
      </c>
      <c r="L106">
        <v>4.4092959192462331</v>
      </c>
      <c r="M106">
        <v>1.6767854338329329</v>
      </c>
      <c r="N106">
        <v>10.582121721000277</v>
      </c>
      <c r="O106">
        <v>3.2585693110802652</v>
      </c>
      <c r="P106">
        <v>3.7898037703626812</v>
      </c>
      <c r="Q106">
        <v>-3.1645295576644372</v>
      </c>
      <c r="R106">
        <v>3.8661346124413427</v>
      </c>
    </row>
    <row r="107" spans="1:18" x14ac:dyDescent="0.35">
      <c r="A107" s="1">
        <v>44835</v>
      </c>
      <c r="B107">
        <v>0.86285502516567192</v>
      </c>
      <c r="C107">
        <v>-5.5798631993724257E-2</v>
      </c>
      <c r="D107">
        <v>1.2737493101633675</v>
      </c>
      <c r="E107">
        <v>10.238011482534986</v>
      </c>
      <c r="F107">
        <v>13.036620299847087</v>
      </c>
      <c r="G107">
        <v>2.1457099474083634</v>
      </c>
      <c r="H107">
        <v>2.9640833340122157</v>
      </c>
      <c r="I107">
        <v>15.798381476058211</v>
      </c>
      <c r="J107">
        <v>-4.35941066453627</v>
      </c>
      <c r="K107">
        <v>9.8144577363668475</v>
      </c>
      <c r="L107">
        <v>4.0943944862578121</v>
      </c>
      <c r="M107">
        <v>2.720566031512277</v>
      </c>
      <c r="N107">
        <v>11.166025250112696</v>
      </c>
      <c r="O107">
        <v>2.5269155596375583</v>
      </c>
      <c r="P107">
        <v>3.6409509194302814</v>
      </c>
      <c r="Q107">
        <v>-2.0997052931878102</v>
      </c>
      <c r="R107">
        <v>2.5608763714655538</v>
      </c>
    </row>
    <row r="108" spans="1:18" x14ac:dyDescent="0.35">
      <c r="A108" s="1">
        <v>44866</v>
      </c>
      <c r="B108">
        <v>0.27727218547866528</v>
      </c>
      <c r="C108">
        <v>-1.505036455574654</v>
      </c>
      <c r="D108">
        <v>3.0340466480390944</v>
      </c>
      <c r="E108">
        <v>9.8941443791075869</v>
      </c>
      <c r="F108">
        <v>14.407068444851518</v>
      </c>
      <c r="G108">
        <v>1.5538846177090733</v>
      </c>
      <c r="H108">
        <v>1.4543244676668934</v>
      </c>
      <c r="I108">
        <v>11.996436836465449</v>
      </c>
      <c r="J108">
        <v>-2.6550303266060951</v>
      </c>
      <c r="K108">
        <v>6.6828819029169892</v>
      </c>
      <c r="L108">
        <v>3.8174367241827127</v>
      </c>
      <c r="M108">
        <v>2.5985572946046744</v>
      </c>
      <c r="N108">
        <v>4.8763550657022137</v>
      </c>
      <c r="O108">
        <v>2.3985440351926854</v>
      </c>
      <c r="P108">
        <v>3.4257086004605384</v>
      </c>
      <c r="Q108">
        <v>2.1993335861693311</v>
      </c>
      <c r="R108">
        <v>4.6508838331543245</v>
      </c>
    </row>
    <row r="109" spans="1:18" x14ac:dyDescent="0.35">
      <c r="A109" s="1">
        <v>44896</v>
      </c>
      <c r="B109">
        <v>9.7870083219646631E-3</v>
      </c>
      <c r="C109">
        <v>3.1447382073440195</v>
      </c>
      <c r="D109">
        <v>2.2152315736534263</v>
      </c>
      <c r="E109">
        <v>10.608673635900075</v>
      </c>
      <c r="F109">
        <v>15.806052644072892</v>
      </c>
      <c r="G109">
        <v>1.709064324991985</v>
      </c>
      <c r="H109">
        <v>0.78455292479941363</v>
      </c>
      <c r="I109">
        <v>10.140258390415966</v>
      </c>
      <c r="J109">
        <v>1.4934415467966886</v>
      </c>
      <c r="K109">
        <v>7.2005750255358549</v>
      </c>
      <c r="L109">
        <v>3.9308593622712067</v>
      </c>
      <c r="M109">
        <v>2.4814435471602962</v>
      </c>
      <c r="N109">
        <v>3.3127190466460519</v>
      </c>
      <c r="O109">
        <v>2.3054255046031074</v>
      </c>
      <c r="P109">
        <v>3.8414686288238471</v>
      </c>
      <c r="Q109">
        <v>-1.1426343920551716</v>
      </c>
      <c r="R109">
        <v>3.9060652186546179</v>
      </c>
    </row>
    <row r="110" spans="1:18" x14ac:dyDescent="0.35">
      <c r="A110" s="1">
        <v>44927</v>
      </c>
      <c r="B110">
        <v>1.8039414331289265</v>
      </c>
      <c r="C110">
        <v>-8.193826535778328</v>
      </c>
      <c r="D110">
        <v>2.947894982852219</v>
      </c>
      <c r="E110">
        <v>2.0863976638361521</v>
      </c>
      <c r="F110">
        <v>4.256262841406695</v>
      </c>
      <c r="G110">
        <v>2.5887149881656342</v>
      </c>
      <c r="H110">
        <v>1.9914911004519382</v>
      </c>
      <c r="I110">
        <v>12.047761485536284</v>
      </c>
      <c r="J110">
        <v>2.9151041007805105</v>
      </c>
      <c r="K110">
        <v>10.439267372572431</v>
      </c>
      <c r="L110">
        <v>3.8257172725048889</v>
      </c>
      <c r="M110">
        <v>3.3813577030387734</v>
      </c>
      <c r="N110">
        <v>3.0592049902774363</v>
      </c>
      <c r="O110">
        <v>2.709806217940482</v>
      </c>
      <c r="P110">
        <v>2.3497142481756299</v>
      </c>
      <c r="Q110">
        <v>-5.9181623693716006</v>
      </c>
      <c r="R110">
        <v>4.3841649854164757</v>
      </c>
    </row>
    <row r="111" spans="1:18" x14ac:dyDescent="0.35">
      <c r="A111" s="1">
        <v>44958</v>
      </c>
      <c r="B111">
        <v>4.3806690123784193</v>
      </c>
      <c r="C111">
        <v>-11.432163656416733</v>
      </c>
      <c r="D111">
        <v>3.6576762076300611</v>
      </c>
      <c r="E111">
        <v>-0.11280395679632704</v>
      </c>
      <c r="F111">
        <v>14.103023499942765</v>
      </c>
      <c r="G111">
        <v>3.0550123074508662</v>
      </c>
      <c r="H111">
        <v>3.9392657509697955</v>
      </c>
      <c r="I111">
        <v>9.916588568952875</v>
      </c>
      <c r="J111">
        <v>2.8541172861227864</v>
      </c>
      <c r="K111">
        <v>13.148705021091118</v>
      </c>
      <c r="L111">
        <v>3.8538962281220392</v>
      </c>
      <c r="M111">
        <v>4.8122962048861524</v>
      </c>
      <c r="N111">
        <v>1.1747911386680983</v>
      </c>
      <c r="O111">
        <v>3.957424266930559</v>
      </c>
      <c r="P111">
        <v>5.3374182758956721</v>
      </c>
      <c r="Q111">
        <v>-2.6430639100141065</v>
      </c>
      <c r="R111">
        <v>3.710128414701046</v>
      </c>
    </row>
    <row r="112" spans="1:18" x14ac:dyDescent="0.35">
      <c r="A112" s="1">
        <v>44986</v>
      </c>
      <c r="B112">
        <v>3.6237446844082939</v>
      </c>
      <c r="C112">
        <v>-0.21097209001978001</v>
      </c>
      <c r="D112">
        <v>5.0248791897592895</v>
      </c>
      <c r="E112">
        <v>-1.7651720692804815</v>
      </c>
      <c r="F112">
        <v>10.553033657691273</v>
      </c>
      <c r="G112">
        <v>1.7128549515723392</v>
      </c>
      <c r="H112">
        <v>1.258762886311743</v>
      </c>
      <c r="I112">
        <v>10.174144889772663</v>
      </c>
      <c r="J112">
        <v>1.1698955475884816</v>
      </c>
      <c r="K112">
        <v>9.945185929955727</v>
      </c>
      <c r="L112">
        <v>3.9548715512499228</v>
      </c>
      <c r="M112">
        <v>3.7006555644348822</v>
      </c>
      <c r="N112">
        <v>3.9201920255939484</v>
      </c>
      <c r="O112">
        <v>3.9772414791224833</v>
      </c>
      <c r="P112">
        <v>5.016904694061779</v>
      </c>
      <c r="Q112">
        <v>-1.1033365297490718</v>
      </c>
      <c r="R112">
        <v>2.7924461628122401</v>
      </c>
    </row>
    <row r="113" spans="1:18" x14ac:dyDescent="0.35">
      <c r="A113" s="1">
        <v>45017</v>
      </c>
      <c r="B113">
        <v>2.9662154753587373</v>
      </c>
      <c r="C113">
        <v>-0.25381105032099072</v>
      </c>
      <c r="D113">
        <v>2.9568245050070061</v>
      </c>
      <c r="E113">
        <v>-3.9441990396851452</v>
      </c>
      <c r="F113">
        <v>13.206001047273276</v>
      </c>
      <c r="G113">
        <v>1.5681689480117882</v>
      </c>
      <c r="H113">
        <v>0.90225820349840546</v>
      </c>
      <c r="I113">
        <v>6.3839161999504057</v>
      </c>
      <c r="J113">
        <v>-1.7037089227814874</v>
      </c>
      <c r="K113">
        <v>5.6906744069631827</v>
      </c>
      <c r="L113">
        <v>3.7371102741608553</v>
      </c>
      <c r="M113">
        <v>3.3590642926808982</v>
      </c>
      <c r="N113">
        <v>-3.4204887242788402</v>
      </c>
      <c r="O113">
        <v>3.3809845391200355</v>
      </c>
      <c r="P113">
        <v>4.3678244577040743</v>
      </c>
      <c r="Q113">
        <v>4.5559453821880425</v>
      </c>
      <c r="R113">
        <v>5.5889225908467353</v>
      </c>
    </row>
    <row r="114" spans="1:18" x14ac:dyDescent="0.35">
      <c r="A114" s="1">
        <v>45047</v>
      </c>
      <c r="B114">
        <v>2.1826982958706367</v>
      </c>
      <c r="C114">
        <v>-4.792256361755463</v>
      </c>
      <c r="D114">
        <v>2.1945915709437998</v>
      </c>
      <c r="E114">
        <v>2.6832453747905021</v>
      </c>
      <c r="F114">
        <v>6.0744776586515883</v>
      </c>
      <c r="G114">
        <v>3.4397440731282813</v>
      </c>
      <c r="H114">
        <v>0.2090568683543097</v>
      </c>
      <c r="I114">
        <v>5.447872741586508</v>
      </c>
      <c r="J114">
        <v>-0.5131458632793624</v>
      </c>
      <c r="K114">
        <v>11.719620766627486</v>
      </c>
      <c r="L114">
        <v>4.0852220493138987</v>
      </c>
      <c r="M114">
        <v>6.0291525526113219</v>
      </c>
      <c r="N114">
        <v>-1.1836501315083297</v>
      </c>
      <c r="O114">
        <v>2.7832217872977765</v>
      </c>
      <c r="P114">
        <v>4.2917827633624768</v>
      </c>
      <c r="Q114">
        <v>2.8738262135685773</v>
      </c>
      <c r="R114">
        <v>3.9380171568822391</v>
      </c>
    </row>
    <row r="115" spans="1:18" x14ac:dyDescent="0.35">
      <c r="A115" s="1">
        <v>45078</v>
      </c>
      <c r="B115">
        <v>3.0277311158969411</v>
      </c>
      <c r="C115">
        <v>-10.778875669493289</v>
      </c>
      <c r="D115">
        <v>1.5756958464284736</v>
      </c>
      <c r="E115">
        <v>-10.057597388063968</v>
      </c>
      <c r="F115">
        <v>10.437930968061266</v>
      </c>
      <c r="G115">
        <v>5.4620925627954904</v>
      </c>
      <c r="H115">
        <v>1.2948228412311238</v>
      </c>
      <c r="I115">
        <v>10.880675592619966</v>
      </c>
      <c r="J115">
        <v>-1.594552841009488</v>
      </c>
      <c r="K115">
        <v>18.011495252368022</v>
      </c>
      <c r="L115">
        <v>4.5332482521901198</v>
      </c>
      <c r="M115">
        <v>8.3343199369122516</v>
      </c>
      <c r="N115">
        <v>4.3751201033249743</v>
      </c>
      <c r="O115">
        <v>2.913517972335427</v>
      </c>
      <c r="P115">
        <v>4.4064495915653481</v>
      </c>
      <c r="Q115">
        <v>0.19930633024462452</v>
      </c>
      <c r="R115">
        <v>5.6756936198672179</v>
      </c>
    </row>
    <row r="116" spans="1:18" x14ac:dyDescent="0.35">
      <c r="A116" s="1">
        <v>45108</v>
      </c>
      <c r="B116">
        <v>3.351500049099073</v>
      </c>
      <c r="C116">
        <v>-7.332328227553063</v>
      </c>
      <c r="D116">
        <v>1.0335394218582223</v>
      </c>
      <c r="E116">
        <v>-3.5111585541332744</v>
      </c>
      <c r="F116">
        <v>9.4371758156118517</v>
      </c>
      <c r="G116">
        <v>5.5657100431004096</v>
      </c>
      <c r="H116">
        <v>2.6819501653730669</v>
      </c>
      <c r="I116">
        <v>9.6941601799684207</v>
      </c>
      <c r="J116">
        <v>0.84403174277053949</v>
      </c>
      <c r="K116">
        <v>8.7195233674794537</v>
      </c>
      <c r="L116">
        <v>4.4195057660320032</v>
      </c>
      <c r="M116">
        <v>7.856135896674715</v>
      </c>
      <c r="N116">
        <v>6.2825076075873483</v>
      </c>
      <c r="O116">
        <v>2.7288383921219861</v>
      </c>
      <c r="P116">
        <v>3.2867780930498469</v>
      </c>
      <c r="Q116">
        <v>1.9943048351250354</v>
      </c>
      <c r="R116">
        <v>2.726344478380355</v>
      </c>
    </row>
    <row r="117" spans="1:18" x14ac:dyDescent="0.35">
      <c r="A117" s="1">
        <v>45139</v>
      </c>
      <c r="B117">
        <v>1.6288167521419439</v>
      </c>
      <c r="C117">
        <v>-11.770315421293702</v>
      </c>
      <c r="D117">
        <v>1.7060134495432635</v>
      </c>
      <c r="E117">
        <v>-0.24495546406959079</v>
      </c>
      <c r="F117">
        <v>-0.55792746861985165</v>
      </c>
      <c r="G117">
        <v>4.636704175237071</v>
      </c>
      <c r="H117">
        <v>3.1162347650121944</v>
      </c>
      <c r="I117">
        <v>5.2891218565489027</v>
      </c>
      <c r="J117">
        <v>1.9919901971150011E-2</v>
      </c>
      <c r="K117">
        <v>11.216460175565018</v>
      </c>
      <c r="L117">
        <v>4.1392467743972929</v>
      </c>
      <c r="M117">
        <v>6.759456950903342</v>
      </c>
      <c r="N117">
        <v>0.56512930481191859</v>
      </c>
      <c r="O117">
        <v>2.5012192392239285</v>
      </c>
      <c r="P117">
        <v>2.8354355180235586</v>
      </c>
      <c r="Q117">
        <v>4.0882503466400379</v>
      </c>
      <c r="R117">
        <v>4.176032273897107</v>
      </c>
    </row>
    <row r="118" spans="1:18" x14ac:dyDescent="0.35">
      <c r="A118" s="1">
        <v>45170</v>
      </c>
      <c r="B118">
        <v>1.8808655194076067</v>
      </c>
      <c r="C118">
        <v>-7.0799810079631698</v>
      </c>
      <c r="D118">
        <v>1.4872047877435079</v>
      </c>
      <c r="E118">
        <v>-1.3496002957158453</v>
      </c>
      <c r="F118">
        <v>-1.6651033591585644</v>
      </c>
      <c r="G118">
        <v>3.691908591744351</v>
      </c>
      <c r="H118">
        <v>4.6999710945684825</v>
      </c>
      <c r="I118">
        <v>7.322854996532314</v>
      </c>
      <c r="J118">
        <v>2.1544468953887304</v>
      </c>
      <c r="K118">
        <v>6.7968181061280717</v>
      </c>
      <c r="L118">
        <v>4.4542910114469265</v>
      </c>
      <c r="M118">
        <v>5.0981665908337135</v>
      </c>
      <c r="N118">
        <v>6.8180676250092773</v>
      </c>
      <c r="O118">
        <v>2.5731627829309645</v>
      </c>
      <c r="P118">
        <v>2.3996599722196095</v>
      </c>
      <c r="Q118">
        <v>5.7489714037509287</v>
      </c>
      <c r="R118">
        <v>2.2074041845985022</v>
      </c>
    </row>
    <row r="119" spans="1:18" x14ac:dyDescent="0.35">
      <c r="A119" s="1">
        <v>45200</v>
      </c>
      <c r="B119">
        <v>1.7839345783548879</v>
      </c>
      <c r="C119">
        <v>-34.573548508446521</v>
      </c>
      <c r="D119">
        <v>-0.37362729951840379</v>
      </c>
      <c r="E119">
        <v>-2.7596188222603359</v>
      </c>
      <c r="F119">
        <v>-3.3351535103414562</v>
      </c>
      <c r="G119">
        <v>2.6360823150830299</v>
      </c>
      <c r="H119">
        <v>5.4772728778715418E-2</v>
      </c>
      <c r="I119">
        <v>-9.0864457796101163</v>
      </c>
      <c r="J119">
        <v>4.2116812418612</v>
      </c>
      <c r="K119">
        <v>8.1406606771808043</v>
      </c>
      <c r="L119">
        <v>3.7241393385029511</v>
      </c>
      <c r="M119">
        <v>-1.2462985742844381</v>
      </c>
      <c r="N119">
        <v>1.3225944372018432</v>
      </c>
      <c r="O119">
        <v>2.7156162308292551</v>
      </c>
      <c r="P119">
        <v>2.0025457211797004</v>
      </c>
      <c r="Q119">
        <v>-0.83868669951725394</v>
      </c>
      <c r="R119">
        <v>0.85582824382524336</v>
      </c>
    </row>
    <row r="120" spans="1:18" x14ac:dyDescent="0.35">
      <c r="A120" s="1">
        <v>45231</v>
      </c>
      <c r="B120">
        <v>-0.56369396146858719</v>
      </c>
      <c r="C120">
        <v>-17.284248142926671</v>
      </c>
      <c r="D120">
        <v>0.13699094802672107</v>
      </c>
      <c r="E120">
        <v>5.7010824792292283</v>
      </c>
      <c r="F120">
        <v>-8.1474665648535165</v>
      </c>
      <c r="G120">
        <v>2.6226247960083811</v>
      </c>
      <c r="H120">
        <v>3.921247716080174</v>
      </c>
      <c r="I120">
        <v>6.7834568034569998</v>
      </c>
      <c r="J120">
        <v>7.4305578344200995</v>
      </c>
      <c r="K120">
        <v>11.460902934636238</v>
      </c>
      <c r="L120">
        <v>4.504163233171198</v>
      </c>
      <c r="M120">
        <v>-0.49753623248106749</v>
      </c>
      <c r="N120">
        <v>4.0027879213288884</v>
      </c>
      <c r="O120">
        <v>2.5655315854092464</v>
      </c>
      <c r="P120">
        <v>1.962001186827564</v>
      </c>
      <c r="Q120">
        <v>1.3041896430332685</v>
      </c>
      <c r="R120">
        <v>3.4554064189496358</v>
      </c>
    </row>
    <row r="121" spans="1:18" x14ac:dyDescent="0.35">
      <c r="A121" s="1">
        <v>45261</v>
      </c>
      <c r="B121">
        <v>-0.16281736739834685</v>
      </c>
      <c r="C121">
        <v>-22.683321683490647</v>
      </c>
      <c r="D121">
        <v>0.46378933596191985</v>
      </c>
      <c r="E121">
        <v>-0.29128934588379707</v>
      </c>
      <c r="F121">
        <v>-6.6049777920963777</v>
      </c>
      <c r="G121">
        <v>2.9494862545303278</v>
      </c>
      <c r="H121">
        <v>4.0440292886770663</v>
      </c>
      <c r="I121">
        <v>5.0891541983875612</v>
      </c>
      <c r="J121">
        <v>2.9013148775076729</v>
      </c>
      <c r="K121">
        <v>9.2130691040082979</v>
      </c>
      <c r="L121">
        <v>4.5345137001194757</v>
      </c>
      <c r="M121">
        <v>3.4494543343495394</v>
      </c>
      <c r="N121">
        <v>5.7047398443836386</v>
      </c>
      <c r="O121">
        <v>2.3156658109045054</v>
      </c>
      <c r="P121">
        <v>1.8339289587828773</v>
      </c>
      <c r="Q121">
        <v>4.5481863867171199</v>
      </c>
      <c r="R121">
        <v>0.83694306719257838</v>
      </c>
    </row>
    <row r="122" spans="1:18" x14ac:dyDescent="0.35">
      <c r="A122" s="1">
        <v>45292</v>
      </c>
      <c r="B122">
        <v>0.73893258342970114</v>
      </c>
      <c r="C122">
        <v>-6.612099239835274</v>
      </c>
      <c r="D122">
        <v>1.9202071999360157</v>
      </c>
      <c r="E122">
        <v>1.6053474709864588</v>
      </c>
      <c r="F122">
        <v>9.9608808046419028</v>
      </c>
      <c r="G122">
        <v>4.9147052885249565</v>
      </c>
      <c r="H122">
        <v>2.8809011468147787</v>
      </c>
      <c r="I122">
        <v>2.438048412975661</v>
      </c>
      <c r="J122">
        <v>2.8573365094779035</v>
      </c>
      <c r="K122">
        <v>8.3472797145181374</v>
      </c>
      <c r="L122">
        <v>4.6470879707552655</v>
      </c>
      <c r="M122">
        <v>4.7978729366843424</v>
      </c>
      <c r="N122">
        <v>2.3244491622926375</v>
      </c>
      <c r="O122">
        <v>2.4974228525096294</v>
      </c>
      <c r="P122">
        <v>6.7773440048650286</v>
      </c>
      <c r="Q122">
        <v>7.9584700033652211</v>
      </c>
      <c r="R122">
        <v>3.024230019967149</v>
      </c>
    </row>
    <row r="123" spans="1:18" x14ac:dyDescent="0.35">
      <c r="A123" s="1">
        <v>45323</v>
      </c>
      <c r="B123">
        <v>-1.6765412837886942</v>
      </c>
      <c r="C123">
        <v>-14.401700653429415</v>
      </c>
      <c r="D123">
        <v>0.39780208459785626</v>
      </c>
      <c r="E123">
        <v>4.1106551129813056</v>
      </c>
      <c r="F123">
        <v>-7.2520782561919219</v>
      </c>
      <c r="G123">
        <v>5.8829508251426716</v>
      </c>
      <c r="H123">
        <v>2.6614974531172351</v>
      </c>
      <c r="I123">
        <v>4.6938030661947323</v>
      </c>
      <c r="J123">
        <v>4.9962431076439202</v>
      </c>
      <c r="K123">
        <v>8.0884365759592356</v>
      </c>
      <c r="L123">
        <v>4.6311073133935281</v>
      </c>
      <c r="M123">
        <v>4.2938756455348539</v>
      </c>
      <c r="N123">
        <v>6.7950242789225967</v>
      </c>
      <c r="O123">
        <v>0.16984591265705262</v>
      </c>
      <c r="P123">
        <v>4.1053458170820818</v>
      </c>
      <c r="Q123">
        <v>9.5959199206938024</v>
      </c>
      <c r="R123">
        <v>2.293086150250673</v>
      </c>
    </row>
    <row r="124" spans="1:18" x14ac:dyDescent="0.35">
      <c r="A124" s="1">
        <v>45352</v>
      </c>
      <c r="B124">
        <v>-1.1759104757632599</v>
      </c>
      <c r="C124">
        <v>-20.157513393360205</v>
      </c>
      <c r="D124">
        <v>-1.0263200097547696</v>
      </c>
      <c r="E124">
        <v>0.95629843110422996</v>
      </c>
      <c r="F124">
        <v>-5.1495703682669642</v>
      </c>
      <c r="G124">
        <v>4.5591792052943845</v>
      </c>
      <c r="H124">
        <v>2.7092612284932613</v>
      </c>
      <c r="I124">
        <v>10.368263209812994</v>
      </c>
      <c r="J124">
        <v>2.7013403702693637</v>
      </c>
      <c r="K124">
        <v>9.6884435096288257</v>
      </c>
      <c r="L124">
        <v>4.201774649313549</v>
      </c>
      <c r="M124">
        <v>3.4681721939682717</v>
      </c>
      <c r="N124">
        <v>0.65128475120947371</v>
      </c>
      <c r="O124">
        <v>0.27256106246336742</v>
      </c>
      <c r="P124">
        <v>2.5710166850034994</v>
      </c>
      <c r="Q124">
        <v>4.5516404685426011</v>
      </c>
      <c r="R124">
        <v>1.6829678484903354</v>
      </c>
    </row>
    <row r="125" spans="1:18" x14ac:dyDescent="0.35">
      <c r="A125" s="1">
        <v>45383</v>
      </c>
      <c r="B125">
        <v>-0.61339121854243217</v>
      </c>
      <c r="C125">
        <v>-7.6645970505762477</v>
      </c>
      <c r="D125">
        <v>6.0695734071325234</v>
      </c>
      <c r="E125">
        <v>9.5971365708106759</v>
      </c>
      <c r="F125">
        <v>-9.7527745946368753</v>
      </c>
      <c r="G125">
        <v>6.2577093553111638</v>
      </c>
      <c r="H125">
        <v>7.8447350643637606</v>
      </c>
      <c r="I125">
        <v>-2.457455000585469</v>
      </c>
      <c r="J125">
        <v>9.1432393070835616</v>
      </c>
      <c r="K125">
        <v>8.5615303492211581</v>
      </c>
      <c r="L125">
        <v>4.4346173874421311</v>
      </c>
      <c r="M125">
        <v>4.1865264488640861</v>
      </c>
      <c r="N125">
        <v>6.821461169282216</v>
      </c>
      <c r="O125">
        <v>1.0665280464627074</v>
      </c>
      <c r="P125">
        <v>2.5828121725448057</v>
      </c>
      <c r="Q125">
        <v>8.5087478335879467</v>
      </c>
      <c r="R125">
        <v>2.2914116153127679</v>
      </c>
    </row>
    <row r="126" spans="1:18" x14ac:dyDescent="0.35">
      <c r="A126" s="1">
        <v>45413</v>
      </c>
      <c r="B126">
        <v>-1.4614194188565079</v>
      </c>
      <c r="C126">
        <v>-1.0938468973098026</v>
      </c>
      <c r="D126">
        <v>4.9888765107857012</v>
      </c>
      <c r="E126">
        <v>7.3286685834935099</v>
      </c>
      <c r="F126">
        <v>-0.6660915095396831</v>
      </c>
      <c r="G126">
        <v>5.5762030793976578</v>
      </c>
      <c r="H126">
        <v>5.6251928229001322</v>
      </c>
      <c r="I126">
        <v>5.9722791321455588</v>
      </c>
      <c r="J126">
        <v>7.0645152279517731</v>
      </c>
      <c r="K126">
        <v>5.3446321349963455</v>
      </c>
      <c r="L126">
        <v>4.779940682824531</v>
      </c>
      <c r="M126">
        <v>4.7139491300942211</v>
      </c>
      <c r="N126">
        <v>5.7109163082018028</v>
      </c>
      <c r="O126">
        <v>1.2335789772093477</v>
      </c>
      <c r="P126">
        <v>3.1278323219428472</v>
      </c>
      <c r="Q126">
        <v>7.4600395869587288</v>
      </c>
      <c r="R126">
        <v>3.3431052019693226</v>
      </c>
    </row>
    <row r="127" spans="1:18" x14ac:dyDescent="0.35">
      <c r="A127" s="1">
        <v>45444</v>
      </c>
      <c r="B127">
        <v>-1.0355708615687433</v>
      </c>
      <c r="C127">
        <v>-1.8386107966425413</v>
      </c>
      <c r="D127">
        <v>0.87571338004408972</v>
      </c>
      <c r="E127">
        <v>8.4202141315739425</v>
      </c>
      <c r="F127">
        <v>-0.62492230986561026</v>
      </c>
      <c r="G127">
        <v>3.7630828790045712</v>
      </c>
      <c r="H127">
        <v>2.3318423641046166</v>
      </c>
      <c r="I127">
        <v>5.9958096427950522</v>
      </c>
      <c r="J127">
        <v>4.5541072767086206</v>
      </c>
      <c r="K127">
        <v>6.8482546005185725</v>
      </c>
      <c r="L127">
        <v>4.3594745644841737</v>
      </c>
      <c r="M127">
        <v>1.8605318397592754</v>
      </c>
      <c r="N127">
        <v>3.4629674531843335</v>
      </c>
      <c r="O127">
        <v>0.77078348269222374</v>
      </c>
      <c r="P127">
        <v>3.3098149092203073</v>
      </c>
      <c r="Q127">
        <v>3.951855238701512</v>
      </c>
      <c r="R127">
        <v>2.8050477070577813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+MAX(IMAE!A:A)</f>
        <v>45536</v>
      </c>
    </row>
    <row r="2" spans="1:7" x14ac:dyDescent="0.35">
      <c r="A2">
        <v>1</v>
      </c>
      <c r="B2">
        <f>+YEAR(D2)</f>
        <v>2019</v>
      </c>
      <c r="C2">
        <f>+MONTH(D2)</f>
        <v>10</v>
      </c>
      <c r="D2" s="1">
        <f>+EOMONTH(G1,-60)+1</f>
        <v>43739</v>
      </c>
      <c r="E2">
        <f>_xlfn.IFNA(VLOOKUP(D2,IMAE!A:C,3,FALSE),0)</f>
        <v>4.1471668448864278</v>
      </c>
    </row>
    <row r="3" spans="1:7" x14ac:dyDescent="0.35">
      <c r="A3">
        <f>+A2+1</f>
        <v>2</v>
      </c>
      <c r="B3">
        <f t="shared" ref="B3:B65" si="0">+YEAR(D3)</f>
        <v>2019</v>
      </c>
      <c r="C3">
        <f t="shared" ref="C3:C65" si="1">+MONTH(D3)</f>
        <v>11</v>
      </c>
      <c r="D3" s="1">
        <f>+EOMONTH(D2,0)+1</f>
        <v>43770</v>
      </c>
      <c r="E3">
        <f>_xlfn.IFNA(VLOOKUP(D3,IMAE!A:C,3,FALSE),0)</f>
        <v>4.899645215641101</v>
      </c>
    </row>
    <row r="4" spans="1:7" x14ac:dyDescent="0.35">
      <c r="A4">
        <f t="shared" ref="A4:A67" si="2">+A3+1</f>
        <v>3</v>
      </c>
      <c r="B4">
        <f t="shared" si="0"/>
        <v>2019</v>
      </c>
      <c r="C4">
        <f t="shared" si="1"/>
        <v>12</v>
      </c>
      <c r="D4" s="1">
        <f t="shared" ref="D4:D67" si="3">+EOMONTH(D3,0)+1</f>
        <v>43800</v>
      </c>
      <c r="E4">
        <f>_xlfn.IFNA(VLOOKUP(D4,IMAE!A:C,3,FALSE),0)</f>
        <v>4.3899502990799135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1</v>
      </c>
      <c r="D5" s="1">
        <f t="shared" si="3"/>
        <v>43831</v>
      </c>
      <c r="E5">
        <f>_xlfn.IFNA(VLOOKUP(D5,IMAE!A:C,3,FALSE),0)</f>
        <v>4.2829231840679256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2</v>
      </c>
      <c r="D6" s="1">
        <f t="shared" si="3"/>
        <v>43862</v>
      </c>
      <c r="E6">
        <f>_xlfn.IFNA(VLOOKUP(D6,IMAE!A:C,3,FALSE),0)</f>
        <v>2.2964962700049938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3</v>
      </c>
      <c r="D7" s="1">
        <f t="shared" si="3"/>
        <v>43891</v>
      </c>
      <c r="E7">
        <f>_xlfn.IFNA(VLOOKUP(D7,IMAE!A:C,3,FALSE),0)</f>
        <v>-3.9792953129908426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4</v>
      </c>
      <c r="D8" s="1">
        <f t="shared" si="3"/>
        <v>43922</v>
      </c>
      <c r="E8">
        <f>_xlfn.IFNA(VLOOKUP(D8,IMAE!A:C,3,FALSE),0)</f>
        <v>-9.5772768248068729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5</v>
      </c>
      <c r="D9" s="1">
        <f t="shared" si="3"/>
        <v>43952</v>
      </c>
      <c r="E9">
        <f>_xlfn.IFNA(VLOOKUP(D9,IMAE!A:C,3,FALSE),0)</f>
        <v>-10.279023725839792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6</v>
      </c>
      <c r="D10" s="1">
        <f t="shared" si="3"/>
        <v>43983</v>
      </c>
      <c r="E10">
        <f>_xlfn.IFNA(VLOOKUP(D10,IMAE!A:C,3,FALSE),0)</f>
        <v>-7.8500872182241599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7</v>
      </c>
      <c r="D11" s="1">
        <f t="shared" si="3"/>
        <v>44013</v>
      </c>
      <c r="E11">
        <f>_xlfn.IFNA(VLOOKUP(D11,IMAE!A:C,3,FALSE),0)</f>
        <v>-3.8720650030881818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8</v>
      </c>
      <c r="D12" s="1">
        <f t="shared" si="3"/>
        <v>44044</v>
      </c>
      <c r="E12">
        <f>_xlfn.IFNA(VLOOKUP(D12,IMAE!A:C,3,FALSE),0)</f>
        <v>-1.0952517087182372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9</v>
      </c>
      <c r="D13" s="1">
        <f t="shared" si="3"/>
        <v>44075</v>
      </c>
      <c r="E13">
        <f>_xlfn.IFNA(VLOOKUP(D13,IMAE!A:C,3,FALSE),0)</f>
        <v>0.8048822045514612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10</v>
      </c>
      <c r="D14" s="1">
        <f t="shared" si="3"/>
        <v>44105</v>
      </c>
      <c r="E14">
        <f>_xlfn.IFNA(VLOOKUP(D14,IMAE!A:C,3,FALSE),0)</f>
        <v>2.2227213939642918</v>
      </c>
    </row>
    <row r="15" spans="1:7" x14ac:dyDescent="0.35">
      <c r="A15">
        <f t="shared" si="2"/>
        <v>14</v>
      </c>
      <c r="B15">
        <f t="shared" si="0"/>
        <v>2020</v>
      </c>
      <c r="C15">
        <f t="shared" si="1"/>
        <v>11</v>
      </c>
      <c r="D15" s="1">
        <f t="shared" si="3"/>
        <v>44136</v>
      </c>
      <c r="E15">
        <f>_xlfn.IFNA(VLOOKUP(D15,IMAE!A:C,3,FALSE),0)</f>
        <v>1.2412838328190077</v>
      </c>
    </row>
    <row r="16" spans="1:7" x14ac:dyDescent="0.35">
      <c r="A16">
        <f t="shared" si="2"/>
        <v>15</v>
      </c>
      <c r="B16">
        <f t="shared" si="0"/>
        <v>2020</v>
      </c>
      <c r="C16">
        <f t="shared" si="1"/>
        <v>12</v>
      </c>
      <c r="D16" s="1">
        <f t="shared" si="3"/>
        <v>44166</v>
      </c>
      <c r="E16">
        <f>_xlfn.IFNA(VLOOKUP(D16,IMAE!A:C,3,FALSE),0)</f>
        <v>4.0658132064836963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1</v>
      </c>
      <c r="D17" s="1">
        <f t="shared" si="3"/>
        <v>44197</v>
      </c>
      <c r="E17">
        <f>_xlfn.IFNA(VLOOKUP(D17,IMAE!A:C,3,FALSE),0)</f>
        <v>1.3150288464059514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2</v>
      </c>
      <c r="D18" s="1">
        <f t="shared" si="3"/>
        <v>44228</v>
      </c>
      <c r="E18">
        <f>_xlfn.IFNA(VLOOKUP(D18,IMAE!A:C,3,FALSE),0)</f>
        <v>2.4236170472037912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3</v>
      </c>
      <c r="D19" s="1">
        <f t="shared" si="3"/>
        <v>44256</v>
      </c>
      <c r="E19">
        <f>_xlfn.IFNA(VLOOKUP(D19,IMAE!A:C,3,FALSE),0)</f>
        <v>9.9430849759431368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4</v>
      </c>
      <c r="D20" s="1">
        <f t="shared" si="3"/>
        <v>44287</v>
      </c>
      <c r="E20">
        <f>_xlfn.IFNA(VLOOKUP(D20,IMAE!A:C,3,FALSE),0)</f>
        <v>15.581452873975394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5</v>
      </c>
      <c r="D21" s="1">
        <f t="shared" si="3"/>
        <v>44317</v>
      </c>
      <c r="E21">
        <f>_xlfn.IFNA(VLOOKUP(D21,IMAE!A:C,3,FALSE),0)</f>
        <v>16.715196576834487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6</v>
      </c>
      <c r="D22" s="1">
        <f t="shared" si="3"/>
        <v>44348</v>
      </c>
      <c r="E22">
        <f>_xlfn.IFNA(VLOOKUP(D22,IMAE!A:C,3,FALSE),0)</f>
        <v>14.51911725677995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7</v>
      </c>
      <c r="D23" s="1">
        <f t="shared" si="3"/>
        <v>44378</v>
      </c>
      <c r="E23">
        <f>_xlfn.IFNA(VLOOKUP(D23,IMAE!A:C,3,FALSE),0)</f>
        <v>11.002541942850826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8</v>
      </c>
      <c r="D24" s="1">
        <f t="shared" si="3"/>
        <v>44409</v>
      </c>
      <c r="E24">
        <f>_xlfn.IFNA(VLOOKUP(D24,IMAE!A:C,3,FALSE),0)</f>
        <v>7.818383544941014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9</v>
      </c>
      <c r="D25" s="1">
        <f t="shared" si="3"/>
        <v>44440</v>
      </c>
      <c r="E25">
        <f>_xlfn.IFNA(VLOOKUP(D25,IMAE!A:C,3,FALSE),0)</f>
        <v>5.9078586925725745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10</v>
      </c>
      <c r="D26" s="1">
        <f t="shared" si="3"/>
        <v>44470</v>
      </c>
      <c r="E26">
        <f>_xlfn.IFNA(VLOOKUP(D26,IMAE!A:C,3,FALSE),0)</f>
        <v>4.4239978728185321</v>
      </c>
    </row>
    <row r="27" spans="1:5" x14ac:dyDescent="0.35">
      <c r="A27">
        <f t="shared" si="2"/>
        <v>26</v>
      </c>
      <c r="B27">
        <f t="shared" si="0"/>
        <v>2021</v>
      </c>
      <c r="C27">
        <f t="shared" si="1"/>
        <v>11</v>
      </c>
      <c r="D27" s="1">
        <f t="shared" si="3"/>
        <v>44501</v>
      </c>
      <c r="E27">
        <f>_xlfn.IFNA(VLOOKUP(D27,IMAE!A:C,3,FALSE),0)</f>
        <v>5.984999093229078</v>
      </c>
    </row>
    <row r="28" spans="1:5" x14ac:dyDescent="0.35">
      <c r="A28">
        <f t="shared" si="2"/>
        <v>27</v>
      </c>
      <c r="B28">
        <f t="shared" si="0"/>
        <v>2021</v>
      </c>
      <c r="C28">
        <f t="shared" si="1"/>
        <v>12</v>
      </c>
      <c r="D28" s="1">
        <f t="shared" si="3"/>
        <v>44531</v>
      </c>
      <c r="E28">
        <f>_xlfn.IFNA(VLOOKUP(D28,IMAE!A:C,3,FALSE),0)</f>
        <v>3.9769634643979122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1</v>
      </c>
      <c r="D29" s="1">
        <f t="shared" si="3"/>
        <v>44562</v>
      </c>
      <c r="E29">
        <f>_xlfn.IFNA(VLOOKUP(D29,IMAE!A:C,3,FALSE),0)</f>
        <v>4.6765981191595074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2</v>
      </c>
      <c r="D30" s="1">
        <f t="shared" si="3"/>
        <v>44593</v>
      </c>
      <c r="E30">
        <f>_xlfn.IFNA(VLOOKUP(D30,IMAE!A:C,3,FALSE),0)</f>
        <v>4.6891687664391668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3</v>
      </c>
      <c r="D31" s="1">
        <f t="shared" si="3"/>
        <v>44621</v>
      </c>
      <c r="E31">
        <f>_xlfn.IFNA(VLOOKUP(D31,IMAE!A:C,3,FALSE),0)</f>
        <v>4.8316333719139237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4</v>
      </c>
      <c r="D32" s="1">
        <f t="shared" si="3"/>
        <v>44652</v>
      </c>
      <c r="E32">
        <f>_xlfn.IFNA(VLOOKUP(D32,IMAE!A:C,3,FALSE),0)</f>
        <v>4.9317650583563051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5</v>
      </c>
      <c r="D33" s="1">
        <f t="shared" si="3"/>
        <v>44682</v>
      </c>
      <c r="E33">
        <f>_xlfn.IFNA(VLOOKUP(D33,IMAE!A:C,3,FALSE),0)</f>
        <v>5.0605043256076954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6</v>
      </c>
      <c r="D34" s="1">
        <f t="shared" si="3"/>
        <v>44713</v>
      </c>
      <c r="E34">
        <f>_xlfn.IFNA(VLOOKUP(D34,IMAE!A:C,3,FALSE),0)</f>
        <v>4.2601820847497862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7</v>
      </c>
      <c r="D35" s="1">
        <f t="shared" si="3"/>
        <v>44743</v>
      </c>
      <c r="E35">
        <f>_xlfn.IFNA(VLOOKUP(D35,IMAE!A:C,3,FALSE),0)</f>
        <v>3.3019063165346267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8</v>
      </c>
      <c r="D36" s="1">
        <f t="shared" si="3"/>
        <v>44774</v>
      </c>
      <c r="E36">
        <f>_xlfn.IFNA(VLOOKUP(D36,IMAE!A:C,3,FALSE),0)</f>
        <v>4.6824030020691652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9</v>
      </c>
      <c r="D37" s="1">
        <f t="shared" si="3"/>
        <v>44805</v>
      </c>
      <c r="E37">
        <f>_xlfn.IFNA(VLOOKUP(D37,IMAE!A:C,3,FALSE),0)</f>
        <v>3.8371987241501841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10</v>
      </c>
      <c r="D38" s="1">
        <f t="shared" si="3"/>
        <v>44835</v>
      </c>
      <c r="E38">
        <f>_xlfn.IFNA(VLOOKUP(D38,IMAE!A:C,3,FALSE),0)</f>
        <v>3.6068568844095386</v>
      </c>
    </row>
    <row r="39" spans="1:5" x14ac:dyDescent="0.35">
      <c r="A39">
        <f t="shared" si="2"/>
        <v>38</v>
      </c>
      <c r="B39">
        <f t="shared" si="0"/>
        <v>2022</v>
      </c>
      <c r="C39">
        <f t="shared" si="1"/>
        <v>11</v>
      </c>
      <c r="D39" s="1">
        <f t="shared" si="3"/>
        <v>44866</v>
      </c>
      <c r="E39">
        <f>_xlfn.IFNA(VLOOKUP(D39,IMAE!A:C,3,FALSE),0)</f>
        <v>3.3518659032677078</v>
      </c>
    </row>
    <row r="40" spans="1:5" x14ac:dyDescent="0.35">
      <c r="A40">
        <f t="shared" si="2"/>
        <v>39</v>
      </c>
      <c r="B40">
        <f t="shared" si="0"/>
        <v>2022</v>
      </c>
      <c r="C40">
        <f t="shared" si="1"/>
        <v>12</v>
      </c>
      <c r="D40" s="1">
        <f t="shared" si="3"/>
        <v>44896</v>
      </c>
      <c r="E40">
        <f>_xlfn.IFNA(VLOOKUP(D40,IMAE!A:C,3,FALSE),0)</f>
        <v>3.3060546811918528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1</v>
      </c>
      <c r="D41" s="1">
        <f t="shared" si="3"/>
        <v>44927</v>
      </c>
      <c r="E41">
        <f>_xlfn.IFNA(VLOOKUP(D41,IMAE!A:C,3,FALSE),0)</f>
        <v>3.3096682699082862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2</v>
      </c>
      <c r="D42" s="1">
        <f t="shared" si="3"/>
        <v>44958</v>
      </c>
      <c r="E42">
        <f>_xlfn.IFNA(VLOOKUP(D42,IMAE!A:C,3,FALSE),0)</f>
        <v>4.7411760340192188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3</v>
      </c>
      <c r="D43" s="1">
        <f t="shared" si="3"/>
        <v>44986</v>
      </c>
      <c r="E43">
        <f>_xlfn.IFNA(VLOOKUP(D43,IMAE!A:C,3,FALSE),0)</f>
        <v>3.9684752165976671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4</v>
      </c>
      <c r="D44" s="1">
        <f t="shared" si="3"/>
        <v>45017</v>
      </c>
      <c r="E44">
        <f>_xlfn.IFNA(VLOOKUP(D44,IMAE!A:C,3,FALSE),0)</f>
        <v>3.500192555912875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5</v>
      </c>
      <c r="D45" s="1">
        <f t="shared" si="3"/>
        <v>45047</v>
      </c>
      <c r="E45">
        <f>_xlfn.IFNA(VLOOKUP(D45,IMAE!A:C,3,FALSE),0)</f>
        <v>3.798524332879964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6</v>
      </c>
      <c r="D46" s="1">
        <f t="shared" si="3"/>
        <v>45078</v>
      </c>
      <c r="E46">
        <f>_xlfn.IFNA(VLOOKUP(D46,IMAE!A:C,3,FALSE),0)</f>
        <v>5.0769011714777861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7</v>
      </c>
      <c r="D47" s="1">
        <f t="shared" si="3"/>
        <v>45108</v>
      </c>
      <c r="E47">
        <f>_xlfn.IFNA(VLOOKUP(D47,IMAE!A:C,3,FALSE),0)</f>
        <v>4.9964945246628929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8</v>
      </c>
      <c r="D48" s="1">
        <f t="shared" si="3"/>
        <v>45139</v>
      </c>
      <c r="E48">
        <f>_xlfn.IFNA(VLOOKUP(D48,IMAE!A:C,3,FALSE),0)</f>
        <v>3.6076540554520302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9</v>
      </c>
      <c r="D49" s="1">
        <f t="shared" si="3"/>
        <v>45170</v>
      </c>
      <c r="E49">
        <f>_xlfn.IFNA(VLOOKUP(D49,IMAE!A:C,3,FALSE),0)</f>
        <v>3.4590418928813733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10</v>
      </c>
      <c r="D50" s="1">
        <f t="shared" si="3"/>
        <v>45200</v>
      </c>
      <c r="E50">
        <f>_xlfn.IFNA(VLOOKUP(D50,IMAE!A:C,3,FALSE),0)</f>
        <v>1.3043064239476081</v>
      </c>
    </row>
    <row r="51" spans="1:5" x14ac:dyDescent="0.35">
      <c r="A51">
        <f t="shared" si="2"/>
        <v>50</v>
      </c>
      <c r="B51">
        <f t="shared" si="0"/>
        <v>2023</v>
      </c>
      <c r="C51">
        <f t="shared" si="1"/>
        <v>11</v>
      </c>
      <c r="D51" s="1">
        <f t="shared" si="3"/>
        <v>45231</v>
      </c>
      <c r="E51">
        <f>_xlfn.IFNA(VLOOKUP(D51,IMAE!A:C,3,FALSE),0)</f>
        <v>2.4287446740924423</v>
      </c>
    </row>
    <row r="52" spans="1:5" x14ac:dyDescent="0.35">
      <c r="A52">
        <f t="shared" si="2"/>
        <v>51</v>
      </c>
      <c r="B52">
        <f t="shared" si="0"/>
        <v>2023</v>
      </c>
      <c r="C52">
        <f t="shared" si="1"/>
        <v>12</v>
      </c>
      <c r="D52" s="1">
        <f t="shared" si="3"/>
        <v>45261</v>
      </c>
      <c r="E52">
        <f>_xlfn.IFNA(VLOOKUP(D52,IMAE!A:C,3,FALSE),0)</f>
        <v>2.3026532696622155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1</v>
      </c>
      <c r="D53" s="1">
        <f t="shared" si="3"/>
        <v>45292</v>
      </c>
      <c r="E53">
        <f>_xlfn.IFNA(VLOOKUP(D53,IMAE!A:C,3,FALSE),0)</f>
        <v>4.269798866236286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2</v>
      </c>
      <c r="D54" s="1">
        <f t="shared" si="3"/>
        <v>45323</v>
      </c>
      <c r="E54">
        <f>_xlfn.IFNA(VLOOKUP(D54,IMAE!A:C,3,FALSE),0)</f>
        <v>3.0426645472544749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3</v>
      </c>
      <c r="D55" s="1">
        <f t="shared" si="3"/>
        <v>45352</v>
      </c>
      <c r="E55">
        <f>_xlfn.IFNA(VLOOKUP(D55,IMAE!A:C,3,FALSE),0)</f>
        <v>2.2794290926590861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4</v>
      </c>
      <c r="D56" s="1">
        <f t="shared" si="3"/>
        <v>45383</v>
      </c>
      <c r="E56">
        <f>_xlfn.IFNA(VLOOKUP(D56,IMAE!A:C,3,FALSE),0)</f>
        <v>4.1529015092339279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5</v>
      </c>
      <c r="D57" s="1">
        <f t="shared" si="3"/>
        <v>45413</v>
      </c>
      <c r="E57">
        <f>_xlfn.IFNA(VLOOKUP(D57,IMAE!A:C,3,FALSE),0)</f>
        <v>4.3343098089669923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6</v>
      </c>
      <c r="D58" s="1">
        <f t="shared" si="3"/>
        <v>45444</v>
      </c>
      <c r="E58">
        <f>_xlfn.IFNA(VLOOKUP(D58,IMAE!A:C,3,FALSE),0)</f>
        <v>2.7387570252139284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7</v>
      </c>
      <c r="D59" s="1">
        <f t="shared" si="3"/>
        <v>45474</v>
      </c>
      <c r="E59">
        <f>_xlfn.IFNA(VLOOKUP(D59,IMAE!A:C,3,FALSE),0)</f>
        <v>3.0512941144657475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8</v>
      </c>
      <c r="D60" s="1">
        <f t="shared" si="3"/>
        <v>45505</v>
      </c>
      <c r="E60">
        <f>_xlfn.IFNA(VLOOKUP(D60,IMAE!A:C,3,FALSE),0)</f>
        <v>4.0481828419808892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9</v>
      </c>
      <c r="D61" s="1">
        <f t="shared" si="3"/>
        <v>45536</v>
      </c>
      <c r="E61">
        <f>_xlfn.IFNA(VLOOKUP(D61,IMAE!A:C,3,FALSE),0)</f>
        <v>3.6110492178678162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10</v>
      </c>
      <c r="D62" s="1">
        <f t="shared" si="3"/>
        <v>45566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2024</v>
      </c>
      <c r="C63">
        <f t="shared" si="1"/>
        <v>11</v>
      </c>
      <c r="D63" s="1">
        <f t="shared" si="3"/>
        <v>45597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2024</v>
      </c>
      <c r="C64">
        <f t="shared" si="1"/>
        <v>12</v>
      </c>
      <c r="D64" s="1">
        <f t="shared" si="3"/>
        <v>45627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1</v>
      </c>
      <c r="D65" s="1">
        <f t="shared" si="3"/>
        <v>45658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2</v>
      </c>
      <c r="D66" s="1">
        <f t="shared" si="3"/>
        <v>45689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3</v>
      </c>
      <c r="D67" s="1">
        <f t="shared" si="3"/>
        <v>45717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4</v>
      </c>
      <c r="D68" s="1">
        <f t="shared" ref="D68:D86" si="5">+EOMONTH(D67,0)+1</f>
        <v>45748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5</v>
      </c>
      <c r="D69" s="1">
        <f t="shared" si="5"/>
        <v>45778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6</v>
      </c>
      <c r="D70" s="1">
        <f t="shared" si="5"/>
        <v>45809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7</v>
      </c>
      <c r="D71" s="1">
        <f t="shared" si="5"/>
        <v>45839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8</v>
      </c>
      <c r="D72" s="1">
        <f t="shared" si="5"/>
        <v>45870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9</v>
      </c>
      <c r="D73" s="1">
        <f t="shared" si="5"/>
        <v>45901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10</v>
      </c>
      <c r="D74" s="1">
        <f t="shared" si="5"/>
        <v>45931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2025</v>
      </c>
      <c r="C75">
        <f t="shared" si="7"/>
        <v>11</v>
      </c>
      <c r="D75" s="1">
        <f t="shared" si="5"/>
        <v>45962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2025</v>
      </c>
      <c r="C76">
        <f t="shared" si="7"/>
        <v>12</v>
      </c>
      <c r="D76" s="1">
        <f t="shared" si="5"/>
        <v>45992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1</v>
      </c>
      <c r="D77" s="1">
        <f t="shared" si="5"/>
        <v>46023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2</v>
      </c>
      <c r="D78" s="1">
        <f t="shared" si="5"/>
        <v>46054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3</v>
      </c>
      <c r="D79" s="1">
        <f t="shared" si="5"/>
        <v>46082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4</v>
      </c>
      <c r="D80" s="1">
        <f t="shared" si="5"/>
        <v>46113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5</v>
      </c>
      <c r="D81" s="1">
        <f t="shared" si="5"/>
        <v>46143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6</v>
      </c>
      <c r="D82" s="1">
        <f t="shared" si="5"/>
        <v>46174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7</v>
      </c>
      <c r="D83" s="1">
        <f t="shared" si="5"/>
        <v>46204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8</v>
      </c>
      <c r="D84" s="1">
        <f t="shared" si="5"/>
        <v>46235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9</v>
      </c>
      <c r="D85" s="1">
        <f t="shared" si="5"/>
        <v>46266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10</v>
      </c>
      <c r="D86" s="1">
        <f t="shared" si="5"/>
        <v>46296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75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76</v>
      </c>
      <c r="B3" s="27"/>
      <c r="C3"/>
      <c r="D3"/>
      <c r="E3"/>
      <c r="F3"/>
      <c r="G3"/>
      <c r="H3"/>
      <c r="I3"/>
    </row>
    <row r="4" spans="1:9" x14ac:dyDescent="0.3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82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3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35">
      <c r="A17" t="s">
        <v>98</v>
      </c>
      <c r="B17">
        <f>+INTERCEPT('IMAE para s'!E2:E61,'IMAE para s'!A2:A61)</f>
        <v>2.3214934311218411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99</v>
      </c>
      <c r="B18" s="11">
        <f>+SLOPE('IMAE para s'!E2:E61,'IMAE para s'!A2:A61)</f>
        <v>4.1846380143003223E-2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100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2.3633398112648445</v>
      </c>
      <c r="C25">
        <f>+'IMAE para s'!E2-'IMAE regresion'!B25</f>
        <v>1.7838270336215833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2.4051861914078474</v>
      </c>
      <c r="C26">
        <f>+'IMAE para s'!E3-'IMAE regresion'!B26</f>
        <v>2.4944590242332536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2.4470325715508507</v>
      </c>
      <c r="C27">
        <f>+'IMAE para s'!E4-'IMAE regresion'!B27</f>
        <v>1.9429177275290628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2.4888789516938541</v>
      </c>
      <c r="C28">
        <f>+'IMAE para s'!E5-'IMAE regresion'!B28</f>
        <v>1.7940442323740715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2.5307253318368574</v>
      </c>
      <c r="C29">
        <f>+'IMAE para s'!E6-'IMAE regresion'!B29</f>
        <v>-0.23422906183186365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2.5725717119798603</v>
      </c>
      <c r="C30">
        <f>+'IMAE para s'!E7-'IMAE regresion'!B30</f>
        <v>-6.5518670249707025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2.6144180921228637</v>
      </c>
      <c r="C31">
        <f>+'IMAE para s'!E8-'IMAE regresion'!B31</f>
        <v>-12.191694916929738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2.656264472265867</v>
      </c>
      <c r="C32">
        <f>+'IMAE para s'!E9-'IMAE regresion'!B32</f>
        <v>-12.93528819810566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2.6981108524088704</v>
      </c>
      <c r="C33">
        <f>+'IMAE para s'!E10-'IMAE regresion'!B33</f>
        <v>-10.548198070633031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2.7399572325518733</v>
      </c>
      <c r="C34">
        <f>+'IMAE para s'!E11-'IMAE regresion'!B34</f>
        <v>-6.6120222356400546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2.7818036126948766</v>
      </c>
      <c r="C35">
        <f>+'IMAE para s'!E12-'IMAE regresion'!B35</f>
        <v>-3.8770553214131138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2.82364999283788</v>
      </c>
      <c r="C36">
        <f>+'IMAE para s'!E13-'IMAE regresion'!B36</f>
        <v>-2.0187677882864188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2.8654963729808829</v>
      </c>
      <c r="C37">
        <f>+'IMAE para s'!E14-'IMAE regresion'!B37</f>
        <v>-0.64277497901659109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2.9073427531238862</v>
      </c>
      <c r="C38">
        <f>+'IMAE para s'!E15-'IMAE regresion'!B38</f>
        <v>-1.6660589203048786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2.9491891332668896</v>
      </c>
      <c r="C39">
        <f>+'IMAE para s'!E16-'IMAE regresion'!B39</f>
        <v>1.1166240732168067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2.9910355134098925</v>
      </c>
      <c r="C40">
        <f>+'IMAE para s'!E17-'IMAE regresion'!B40</f>
        <v>-1.6760066670039411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3.0328818935528958</v>
      </c>
      <c r="C41">
        <f>+'IMAE para s'!E18-'IMAE regresion'!B41</f>
        <v>-0.60926484634910461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3.0747282736958992</v>
      </c>
      <c r="C42">
        <f>+'IMAE para s'!E19-'IMAE regresion'!B42</f>
        <v>6.8683567022472376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3.1165746538389025</v>
      </c>
      <c r="C43">
        <f>+'IMAE para s'!E20-'IMAE regresion'!B43</f>
        <v>12.464878220136491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3.1584210339819059</v>
      </c>
      <c r="C44">
        <f>+'IMAE para s'!E21-'IMAE regresion'!B44</f>
        <v>13.556775542852581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3.2002674141249088</v>
      </c>
      <c r="C45">
        <f>+'IMAE para s'!E22-'IMAE regresion'!B45</f>
        <v>11.318849842655041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3.2421137942679121</v>
      </c>
      <c r="C46">
        <f>+'IMAE para s'!E23-'IMAE regresion'!B46</f>
        <v>7.7604281485829141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3.2839601744109155</v>
      </c>
      <c r="C47">
        <f>+'IMAE para s'!E24-'IMAE regresion'!B47</f>
        <v>4.5344233705300985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3.3258065545539184</v>
      </c>
      <c r="C48">
        <f>+'IMAE para s'!E25-'IMAE regresion'!B48</f>
        <v>2.5820521380186561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3.3676529346969217</v>
      </c>
      <c r="C49">
        <f>+'IMAE para s'!E26-'IMAE regresion'!B49</f>
        <v>1.0563449381216103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3.4094993148399251</v>
      </c>
      <c r="C50">
        <f>+'IMAE para s'!E27-'IMAE regresion'!B50</f>
        <v>2.5754997783891529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3.451345694982928</v>
      </c>
      <c r="C51">
        <f>+'IMAE para s'!E28-'IMAE regresion'!B51</f>
        <v>0.52561776941498417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3.4931920751259313</v>
      </c>
      <c r="C52">
        <f>+'IMAE para s'!E29-'IMAE regresion'!B52</f>
        <v>1.1834060440335761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3.5350384552689347</v>
      </c>
      <c r="C53">
        <f>+'IMAE para s'!E30-'IMAE regresion'!B53</f>
        <v>1.1541303111702321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3.5768848354119376</v>
      </c>
      <c r="C54">
        <f>+'IMAE para s'!E31-'IMAE regresion'!B54</f>
        <v>1.2547485365019861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3.6187312155549414</v>
      </c>
      <c r="C55">
        <f>+'IMAE para s'!E32-'IMAE regresion'!B55</f>
        <v>1.3130338428013637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3.6605775956979443</v>
      </c>
      <c r="C56">
        <f>+'IMAE para s'!E33-'IMAE regresion'!B56</f>
        <v>1.3999267299097511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3.7024239758409472</v>
      </c>
      <c r="C57">
        <f>+'IMAE para s'!E34-'IMAE regresion'!B57</f>
        <v>0.55775810890883903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3.744270355983951</v>
      </c>
      <c r="C58">
        <f>+'IMAE para s'!E35-'IMAE regresion'!B58</f>
        <v>-0.44236403944932423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3.7861167361269539</v>
      </c>
      <c r="C59">
        <f>+'IMAE para s'!E36-'IMAE regresion'!B59</f>
        <v>0.89628626594221128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3.8279631162699572</v>
      </c>
      <c r="C60">
        <f>+'IMAE para s'!E37-'IMAE regresion'!B60</f>
        <v>9.2356078802269259E-3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3.8698094964129606</v>
      </c>
      <c r="C61">
        <f>+'IMAE para s'!E38-'IMAE regresion'!B61</f>
        <v>-0.26295261200342201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3.9116558765559635</v>
      </c>
      <c r="C62">
        <f>+'IMAE para s'!E39-'IMAE regresion'!B62</f>
        <v>-0.55978997328825564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3.9535022566989668</v>
      </c>
      <c r="C63">
        <f>+'IMAE para s'!E40-'IMAE regresion'!B63</f>
        <v>-0.64744757550711407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3.9953486368419702</v>
      </c>
      <c r="C64">
        <f>+'IMAE para s'!E41-'IMAE regresion'!B64</f>
        <v>-0.68568036693368395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4.0371950169849731</v>
      </c>
      <c r="C65">
        <f>+'IMAE para s'!E42-'IMAE regresion'!B65</f>
        <v>0.70398101703424576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4.0790413971279769</v>
      </c>
      <c r="C66">
        <f>+'IMAE para s'!E43-'IMAE regresion'!B66</f>
        <v>-0.11056618053030975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4.1208877772709798</v>
      </c>
      <c r="C67">
        <f>+'IMAE para s'!E44-'IMAE regresion'!B67</f>
        <v>-0.62069522135810473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4.1627341574139827</v>
      </c>
      <c r="C68">
        <f>+'IMAE para s'!E45-'IMAE regresion'!B68</f>
        <v>-0.36420982453401862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4.2045805375569865</v>
      </c>
      <c r="C69">
        <f>+'IMAE para s'!E46-'IMAE regresion'!B69</f>
        <v>0.87232063392079962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4.2464269176999894</v>
      </c>
      <c r="C70">
        <f>+'IMAE para s'!E47-'IMAE regresion'!B70</f>
        <v>0.75006760696290353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4.2882732978429932</v>
      </c>
      <c r="C71">
        <f>+'IMAE para s'!E48-'IMAE regresion'!B71</f>
        <v>-0.68061924239096294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4.3301196779859961</v>
      </c>
      <c r="C72">
        <f>+'IMAE para s'!E49-'IMAE regresion'!B72</f>
        <v>-0.87107778510462275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4.371966058128999</v>
      </c>
      <c r="C73">
        <f>+'IMAE para s'!E50-'IMAE regresion'!B73</f>
        <v>-3.0676596341813909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4.4138124382720019</v>
      </c>
      <c r="C74">
        <f>+'IMAE para s'!E51-'IMAE regresion'!B74</f>
        <v>-1.9850677641795595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4.4556588184150057</v>
      </c>
      <c r="C75">
        <f>+'IMAE para s'!E52-'IMAE regresion'!B75</f>
        <v>-2.1530055487527902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4.4975051985580086</v>
      </c>
      <c r="C76">
        <f>+'IMAE para s'!E53-'IMAE regresion'!B76</f>
        <v>-0.22770633232172255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4.5393515787010124</v>
      </c>
      <c r="C77">
        <f>+'IMAE para s'!E54-'IMAE regresion'!B77</f>
        <v>-1.4966870314465375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4.5811979588440153</v>
      </c>
      <c r="C78">
        <f>+'IMAE para s'!E55-'IMAE regresion'!B78</f>
        <v>-2.3017688661849292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4.6230443389870182</v>
      </c>
      <c r="C79">
        <f>+'IMAE para s'!E56-'IMAE regresion'!B79</f>
        <v>-0.4701428297530903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4.6648907191300211</v>
      </c>
      <c r="C80">
        <f>+'IMAE para s'!E57-'IMAE regresion'!B80</f>
        <v>-0.33058091016302882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4.7067370992730249</v>
      </c>
      <c r="C81">
        <f>+'IMAE para s'!E58-'IMAE regresion'!B81</f>
        <v>-1.9679800740590965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4.7485834794160287</v>
      </c>
      <c r="C82">
        <f>+'IMAE para s'!E59-'IMAE regresion'!B82</f>
        <v>-1.6972893649502812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4.7904298595590316</v>
      </c>
      <c r="C83">
        <f>+'IMAE para s'!E60-'IMAE regresion'!B83</f>
        <v>-0.74224701757814238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4.8322762397020345</v>
      </c>
      <c r="C84">
        <f>+'IMAE para s'!E61-'IMAE regresion'!B84</f>
        <v>-1.2212270218342183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1640625" defaultRowHeight="15.5" x14ac:dyDescent="0.35"/>
  <cols>
    <col min="1" max="1" width="8.81640625" style="10"/>
    <col min="2" max="2" width="16.7265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7265625" style="10" bestFit="1" customWidth="1"/>
    <col min="18" max="18" width="8.81640625" style="10"/>
    <col min="19" max="19" width="14" style="10" bestFit="1" customWidth="1"/>
    <col min="20" max="20" width="12.7265625" style="10" bestFit="1" customWidth="1"/>
    <col min="21" max="21" width="8.81640625" style="10"/>
    <col min="22" max="22" width="14" style="10" bestFit="1" customWidth="1"/>
    <col min="23" max="23" width="17.7265625" style="10" bestFit="1" customWidth="1"/>
    <col min="24" max="24" width="15.7265625" style="10" bestFit="1" customWidth="1"/>
    <col min="25" max="25" width="15.54296875" style="10" bestFit="1" customWidth="1"/>
    <col min="26" max="26" width="16.2695312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102</v>
      </c>
      <c r="H2" s="14" t="s">
        <v>103</v>
      </c>
      <c r="L2" s="10">
        <f>+AVERAGE(L5:L63)</f>
        <v>1.512935911921651</v>
      </c>
      <c r="M2" s="10">
        <f>+(L2*2.66)/3</f>
        <v>1.341469841903864</v>
      </c>
    </row>
    <row r="3" spans="1:1011" s="18" customFormat="1" ht="12.75" customHeight="1" x14ac:dyDescent="0.3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4.1471668448864278</v>
      </c>
      <c r="C4" s="12">
        <f>+'IMAE para s'!D2</f>
        <v>43739</v>
      </c>
      <c r="D4" s="10">
        <f>+YEAR(C4)</f>
        <v>2019</v>
      </c>
      <c r="E4" s="10">
        <f>+MONTH(C4)</f>
        <v>10</v>
      </c>
      <c r="F4" s="10" t="str">
        <f>+_xlfn.CONCAT(D4,E4)</f>
        <v>201910</v>
      </c>
      <c r="G4" s="10">
        <f>+'IMAE regresion'!B25</f>
        <v>2.3633398112648445</v>
      </c>
      <c r="H4" s="10">
        <f>+'IMAE regresion'!C25</f>
        <v>1.7838270336215833</v>
      </c>
      <c r="I4" s="10">
        <f>+AVERAGE(H4,H16,H28,H40,H64,H52)</f>
        <v>-0.22664305069164206</v>
      </c>
      <c r="J4" s="10">
        <f>+G4+I4</f>
        <v>2.1366967605732023</v>
      </c>
      <c r="K4" s="13">
        <f>+B4-J4</f>
        <v>2.0104700843132255</v>
      </c>
      <c r="M4" s="21">
        <f t="shared" ref="M4:R19" si="0">($J4)+(M$1*$M$2)</f>
        <v>-1.8877127651383896</v>
      </c>
      <c r="N4" s="21">
        <f t="shared" si="0"/>
        <v>6.1611062862847943</v>
      </c>
      <c r="O4" s="21">
        <f t="shared" si="0"/>
        <v>-0.54624292323452561</v>
      </c>
      <c r="P4" s="21">
        <f t="shared" si="0"/>
        <v>4.8196364443809303</v>
      </c>
      <c r="Q4" s="21">
        <f t="shared" si="0"/>
        <v>0.79522691866933837</v>
      </c>
      <c r="R4" s="21">
        <f t="shared" si="0"/>
        <v>3.4781666024770663</v>
      </c>
      <c r="S4" s="13">
        <f>+IF(B4=0,NA(),B4)</f>
        <v>4.1471668448864278</v>
      </c>
      <c r="T4" s="21">
        <f>+IF(B5=0,NA(),J4)</f>
        <v>2.1366967605732023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4.899645215641101</v>
      </c>
      <c r="C5" s="12">
        <f>+EOMONTH(C4,1)</f>
        <v>43799</v>
      </c>
      <c r="D5" s="10">
        <f t="shared" ref="D5:D68" si="1">+YEAR(C5)</f>
        <v>2019</v>
      </c>
      <c r="E5" s="10">
        <f t="shared" ref="E5:E68" si="2">+MONTH(C5)</f>
        <v>11</v>
      </c>
      <c r="F5" s="10" t="str">
        <f t="shared" ref="F5:F68" si="3">+_xlfn.CONCAT(D5,E5)</f>
        <v>201911</v>
      </c>
      <c r="G5" s="10">
        <f>+'IMAE regresion'!B26</f>
        <v>2.4051861914078474</v>
      </c>
      <c r="H5" s="10">
        <f>+'IMAE regresion'!C26</f>
        <v>2.4944590242332536</v>
      </c>
      <c r="I5" s="10">
        <f>+AVERAGE(H5,H17,H29,H41,H65,H53)</f>
        <v>0.17180842896994256</v>
      </c>
      <c r="J5" s="10">
        <f t="shared" ref="J5:J68" si="4">+G5+I5</f>
        <v>2.57699462037779</v>
      </c>
      <c r="K5" s="13">
        <f t="shared" ref="K5:K68" si="5">+B5-J5</f>
        <v>2.322650595263311</v>
      </c>
      <c r="L5" s="10">
        <f>+ABS(K5-K4)</f>
        <v>0.31218051095008548</v>
      </c>
      <c r="M5" s="21">
        <f t="shared" si="0"/>
        <v>-1.4474149053338019</v>
      </c>
      <c r="N5" s="21">
        <f t="shared" si="0"/>
        <v>6.601404146089382</v>
      </c>
      <c r="O5" s="21">
        <f t="shared" si="0"/>
        <v>-0.10594506342993792</v>
      </c>
      <c r="P5" s="21">
        <f t="shared" si="0"/>
        <v>5.259934304185518</v>
      </c>
      <c r="Q5" s="21">
        <f t="shared" si="0"/>
        <v>1.2355247784739261</v>
      </c>
      <c r="R5" s="21">
        <f t="shared" si="0"/>
        <v>3.918464462281654</v>
      </c>
      <c r="S5" s="13">
        <f t="shared" ref="S5:S68" si="6">+IF(B5=0,NA(),B5)</f>
        <v>4.899645215641101</v>
      </c>
      <c r="T5" s="21">
        <f t="shared" ref="T5:T68" si="7">+IF(B6=0,NA(),J5)</f>
        <v>2.57699462037779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4.3899502990799135</v>
      </c>
      <c r="C6" s="12">
        <f t="shared" ref="C6:C69" si="10">+EOMONTH(C5,1)</f>
        <v>43830</v>
      </c>
      <c r="D6" s="10">
        <f t="shared" si="1"/>
        <v>2019</v>
      </c>
      <c r="E6" s="10">
        <f t="shared" si="2"/>
        <v>12</v>
      </c>
      <c r="F6" s="10" t="str">
        <f t="shared" si="3"/>
        <v>201912</v>
      </c>
      <c r="G6" s="10">
        <f>+'IMAE regresion'!B27</f>
        <v>2.4470325715508507</v>
      </c>
      <c r="H6" s="10">
        <f>+'IMAE regresion'!C27</f>
        <v>1.9429177275290628</v>
      </c>
      <c r="I6" s="10">
        <f>+AVERAGE(H6,H18,H30,H42,H66,H54)</f>
        <v>0.15694128918018987</v>
      </c>
      <c r="J6" s="10">
        <f t="shared" si="4"/>
        <v>2.6039738607310405</v>
      </c>
      <c r="K6" s="13">
        <f t="shared" si="5"/>
        <v>1.785976438348873</v>
      </c>
      <c r="L6" s="10">
        <f t="shared" ref="L6:L69" si="11">+ABS(K6-K5)</f>
        <v>0.53667415691443798</v>
      </c>
      <c r="M6" s="21">
        <f t="shared" si="0"/>
        <v>-1.4204356649805514</v>
      </c>
      <c r="N6" s="21">
        <f t="shared" si="0"/>
        <v>6.628383386442632</v>
      </c>
      <c r="O6" s="21">
        <f t="shared" si="0"/>
        <v>-7.8965823076687425E-2</v>
      </c>
      <c r="P6" s="21">
        <f t="shared" si="0"/>
        <v>5.2869135445387681</v>
      </c>
      <c r="Q6" s="21">
        <f t="shared" si="0"/>
        <v>1.2625040188271766</v>
      </c>
      <c r="R6" s="21">
        <f t="shared" si="0"/>
        <v>3.9454437026349045</v>
      </c>
      <c r="S6" s="13">
        <f t="shared" si="6"/>
        <v>4.3899502990799135</v>
      </c>
      <c r="T6" s="21">
        <f t="shared" si="7"/>
        <v>2.6039738607310405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4.2829231840679256</v>
      </c>
      <c r="C7" s="12">
        <f t="shared" si="10"/>
        <v>43861</v>
      </c>
      <c r="D7" s="10">
        <f t="shared" si="1"/>
        <v>2020</v>
      </c>
      <c r="E7" s="10">
        <f t="shared" si="2"/>
        <v>1</v>
      </c>
      <c r="F7" s="10" t="str">
        <f t="shared" si="3"/>
        <v>20201</v>
      </c>
      <c r="G7" s="10">
        <f>+'IMAE regresion'!B28</f>
        <v>2.4888789516938541</v>
      </c>
      <c r="H7" s="10">
        <f>+'IMAE regresion'!C28</f>
        <v>1.7940442323740715</v>
      </c>
      <c r="I7" s="10">
        <f t="shared" ref="I7:I15" si="12">+AVERAGE(H7,H19,H31,H43,H55,H67)</f>
        <v>7.7611382029660003E-2</v>
      </c>
      <c r="J7" s="10">
        <f t="shared" si="4"/>
        <v>2.5664903337235141</v>
      </c>
      <c r="K7" s="13">
        <f t="shared" si="5"/>
        <v>1.7164328503444115</v>
      </c>
      <c r="L7" s="10">
        <f t="shared" si="11"/>
        <v>6.9543588004461476E-2</v>
      </c>
      <c r="M7" s="21">
        <f t="shared" si="0"/>
        <v>-1.4579191919880778</v>
      </c>
      <c r="N7" s="21">
        <f t="shared" si="0"/>
        <v>6.5908998594351065</v>
      </c>
      <c r="O7" s="21">
        <f t="shared" si="0"/>
        <v>-0.11644935008421387</v>
      </c>
      <c r="P7" s="21">
        <f t="shared" si="0"/>
        <v>5.2494300175312425</v>
      </c>
      <c r="Q7" s="21">
        <f t="shared" si="0"/>
        <v>1.2250204918196501</v>
      </c>
      <c r="R7" s="21">
        <f t="shared" si="0"/>
        <v>3.9079601756273781</v>
      </c>
      <c r="S7" s="13">
        <f t="shared" si="6"/>
        <v>4.2829231840679256</v>
      </c>
      <c r="T7" s="21">
        <f t="shared" si="7"/>
        <v>2.5664903337235141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2.2964962700049938</v>
      </c>
      <c r="C8" s="12">
        <f t="shared" si="10"/>
        <v>43890</v>
      </c>
      <c r="D8" s="10">
        <f t="shared" si="1"/>
        <v>2020</v>
      </c>
      <c r="E8" s="10">
        <f t="shared" si="2"/>
        <v>2</v>
      </c>
      <c r="F8" s="10" t="str">
        <f t="shared" si="3"/>
        <v>20202</v>
      </c>
      <c r="G8" s="10">
        <f>+'IMAE regresion'!B29</f>
        <v>2.5307253318368574</v>
      </c>
      <c r="H8" s="10">
        <f>+'IMAE regresion'!C29</f>
        <v>-0.23422906183186365</v>
      </c>
      <c r="I8" s="10">
        <f t="shared" si="12"/>
        <v>-9.6413922284605574E-2</v>
      </c>
      <c r="J8" s="10">
        <f t="shared" si="4"/>
        <v>2.4343114095522518</v>
      </c>
      <c r="K8" s="13">
        <f t="shared" si="5"/>
        <v>-0.13781513954725799</v>
      </c>
      <c r="L8" s="10">
        <f t="shared" si="11"/>
        <v>1.8542479898916695</v>
      </c>
      <c r="M8" s="21">
        <f t="shared" si="0"/>
        <v>-1.5900981161593402</v>
      </c>
      <c r="N8" s="21">
        <f t="shared" si="0"/>
        <v>6.4587209352638437</v>
      </c>
      <c r="O8" s="21">
        <f t="shared" si="0"/>
        <v>-0.24862827425547618</v>
      </c>
      <c r="P8" s="21">
        <f t="shared" si="0"/>
        <v>5.1172510933599797</v>
      </c>
      <c r="Q8" s="21">
        <f t="shared" si="0"/>
        <v>1.0928415676483878</v>
      </c>
      <c r="R8" s="21">
        <f t="shared" si="0"/>
        <v>3.7757812514561158</v>
      </c>
      <c r="S8" s="13">
        <f t="shared" si="6"/>
        <v>2.2964962700049938</v>
      </c>
      <c r="T8" s="21">
        <f t="shared" si="7"/>
        <v>2.4343114095522518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-3.9792953129908426</v>
      </c>
      <c r="C9" s="12">
        <f t="shared" si="10"/>
        <v>43921</v>
      </c>
      <c r="D9" s="10">
        <f t="shared" si="1"/>
        <v>2020</v>
      </c>
      <c r="E9" s="10">
        <f t="shared" si="2"/>
        <v>3</v>
      </c>
      <c r="F9" s="10" t="str">
        <f t="shared" si="3"/>
        <v>20203</v>
      </c>
      <c r="G9" s="10">
        <f>+'IMAE regresion'!B30</f>
        <v>2.5725717119798603</v>
      </c>
      <c r="H9" s="10">
        <f>+'IMAE regresion'!C30</f>
        <v>-6.5518670249707025</v>
      </c>
      <c r="I9" s="10">
        <f t="shared" si="12"/>
        <v>-0.16821936658734354</v>
      </c>
      <c r="J9" s="10">
        <f t="shared" si="4"/>
        <v>2.4043523453925166</v>
      </c>
      <c r="K9" s="13">
        <f t="shared" si="5"/>
        <v>-6.3836476583833592</v>
      </c>
      <c r="L9" s="10">
        <f t="shared" si="11"/>
        <v>6.2458325188361012</v>
      </c>
      <c r="M9" s="21">
        <f t="shared" si="0"/>
        <v>-1.6200571803190753</v>
      </c>
      <c r="N9" s="21">
        <f t="shared" si="0"/>
        <v>6.4287618711041086</v>
      </c>
      <c r="O9" s="21">
        <f t="shared" si="0"/>
        <v>-0.27858733841521133</v>
      </c>
      <c r="P9" s="21">
        <f t="shared" si="0"/>
        <v>5.0872920292002446</v>
      </c>
      <c r="Q9" s="21">
        <f t="shared" si="0"/>
        <v>1.0628825034886527</v>
      </c>
      <c r="R9" s="21">
        <f t="shared" si="0"/>
        <v>3.7458221872963806</v>
      </c>
      <c r="S9" s="13">
        <f t="shared" si="6"/>
        <v>-3.9792953129908426</v>
      </c>
      <c r="T9" s="21">
        <f t="shared" si="7"/>
        <v>2.4043523453925166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-9.5772768248068729</v>
      </c>
      <c r="C10" s="12">
        <f t="shared" si="10"/>
        <v>43951</v>
      </c>
      <c r="D10" s="10">
        <f t="shared" si="1"/>
        <v>2020</v>
      </c>
      <c r="E10" s="10">
        <f t="shared" si="2"/>
        <v>4</v>
      </c>
      <c r="F10" s="10" t="str">
        <f t="shared" si="3"/>
        <v>20204</v>
      </c>
      <c r="G10" s="10">
        <f>+'IMAE regresion'!B31</f>
        <v>2.6144180921228637</v>
      </c>
      <c r="H10" s="10">
        <f>+'IMAE regresion'!C31</f>
        <v>-12.191694916929738</v>
      </c>
      <c r="I10" s="10">
        <f t="shared" si="12"/>
        <v>9.9075818979384417E-2</v>
      </c>
      <c r="J10" s="10">
        <f t="shared" si="4"/>
        <v>2.713493911102248</v>
      </c>
      <c r="K10" s="13">
        <f t="shared" si="5"/>
        <v>-12.290770735909121</v>
      </c>
      <c r="L10" s="10">
        <f t="shared" si="11"/>
        <v>5.9071230775257613</v>
      </c>
      <c r="M10" s="21">
        <f t="shared" si="0"/>
        <v>-1.3109156146093439</v>
      </c>
      <c r="N10" s="21">
        <f t="shared" si="0"/>
        <v>6.7379034368138395</v>
      </c>
      <c r="O10" s="21">
        <f t="shared" si="0"/>
        <v>3.0554227294520064E-2</v>
      </c>
      <c r="P10" s="21">
        <f t="shared" si="0"/>
        <v>5.3964335949099755</v>
      </c>
      <c r="Q10" s="21">
        <f t="shared" si="0"/>
        <v>1.372024069198384</v>
      </c>
      <c r="R10" s="21">
        <f t="shared" si="0"/>
        <v>4.0549637530061116</v>
      </c>
      <c r="S10" s="13">
        <f t="shared" si="6"/>
        <v>-9.5772768248068729</v>
      </c>
      <c r="T10" s="21">
        <f t="shared" si="7"/>
        <v>2.713493911102248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-10.279023725839792</v>
      </c>
      <c r="C11" s="12">
        <f t="shared" si="10"/>
        <v>43982</v>
      </c>
      <c r="D11" s="10">
        <f t="shared" si="1"/>
        <v>2020</v>
      </c>
      <c r="E11" s="10">
        <f t="shared" si="2"/>
        <v>5</v>
      </c>
      <c r="F11" s="10" t="str">
        <f t="shared" si="3"/>
        <v>20205</v>
      </c>
      <c r="G11" s="10">
        <f>+'IMAE regresion'!B32</f>
        <v>2.656264472265867</v>
      </c>
      <c r="H11" s="10">
        <f>+'IMAE regresion'!C32</f>
        <v>-12.93528819810566</v>
      </c>
      <c r="I11" s="10">
        <f t="shared" si="12"/>
        <v>0.26532466799192489</v>
      </c>
      <c r="J11" s="10">
        <f t="shared" si="4"/>
        <v>2.921589140257792</v>
      </c>
      <c r="K11" s="13">
        <f t="shared" si="5"/>
        <v>-13.200612866097584</v>
      </c>
      <c r="L11" s="10">
        <f t="shared" si="11"/>
        <v>0.90984213018846383</v>
      </c>
      <c r="M11" s="21">
        <f t="shared" si="0"/>
        <v>-1.1028203854537999</v>
      </c>
      <c r="N11" s="21">
        <f t="shared" si="0"/>
        <v>6.945998665969384</v>
      </c>
      <c r="O11" s="21">
        <f t="shared" si="0"/>
        <v>0.23864945645006408</v>
      </c>
      <c r="P11" s="21">
        <f t="shared" si="0"/>
        <v>5.60452882406552</v>
      </c>
      <c r="Q11" s="21">
        <f t="shared" si="0"/>
        <v>1.5801192983539281</v>
      </c>
      <c r="R11" s="21">
        <f t="shared" si="0"/>
        <v>4.263058982161656</v>
      </c>
      <c r="S11" s="13">
        <f t="shared" si="6"/>
        <v>-10.279023725839792</v>
      </c>
      <c r="T11" s="21">
        <f t="shared" si="7"/>
        <v>2.921589140257792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-7.8500872182241599</v>
      </c>
      <c r="C12" s="12">
        <f t="shared" si="10"/>
        <v>44012</v>
      </c>
      <c r="D12" s="10">
        <f t="shared" si="1"/>
        <v>2020</v>
      </c>
      <c r="E12" s="10">
        <f t="shared" si="2"/>
        <v>6</v>
      </c>
      <c r="F12" s="10" t="str">
        <f t="shared" si="3"/>
        <v>20206</v>
      </c>
      <c r="G12" s="10">
        <f>+'IMAE regresion'!B33</f>
        <v>2.6981108524088704</v>
      </c>
      <c r="H12" s="10">
        <f>+'IMAE regresion'!C33</f>
        <v>-10.548198070633031</v>
      </c>
      <c r="I12" s="10">
        <f t="shared" si="12"/>
        <v>4.6550088158510403E-2</v>
      </c>
      <c r="J12" s="10">
        <f t="shared" si="4"/>
        <v>2.744660940567381</v>
      </c>
      <c r="K12" s="13">
        <f t="shared" si="5"/>
        <v>-10.594748158791541</v>
      </c>
      <c r="L12" s="10">
        <f t="shared" si="11"/>
        <v>2.6058647073060435</v>
      </c>
      <c r="M12" s="21">
        <f t="shared" si="0"/>
        <v>-1.279748585144211</v>
      </c>
      <c r="N12" s="21">
        <f t="shared" si="0"/>
        <v>6.7690704662789729</v>
      </c>
      <c r="O12" s="21">
        <f t="shared" si="0"/>
        <v>6.1721256759653009E-2</v>
      </c>
      <c r="P12" s="21">
        <f t="shared" si="0"/>
        <v>5.4276006243751089</v>
      </c>
      <c r="Q12" s="21">
        <f t="shared" si="0"/>
        <v>1.403191098663517</v>
      </c>
      <c r="R12" s="21">
        <f t="shared" si="0"/>
        <v>4.0861307824712449</v>
      </c>
      <c r="S12" s="13">
        <f t="shared" si="6"/>
        <v>-7.8500872182241599</v>
      </c>
      <c r="T12" s="21">
        <f t="shared" si="7"/>
        <v>2.744660940567381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-3.8720650030881818</v>
      </c>
      <c r="C13" s="12">
        <f t="shared" si="10"/>
        <v>44043</v>
      </c>
      <c r="D13" s="10">
        <f t="shared" si="1"/>
        <v>2020</v>
      </c>
      <c r="E13" s="10">
        <f t="shared" si="2"/>
        <v>7</v>
      </c>
      <c r="F13" s="10" t="str">
        <f t="shared" si="3"/>
        <v>20207</v>
      </c>
      <c r="G13" s="10">
        <f>+'IMAE regresion'!B34</f>
        <v>2.7399572325518733</v>
      </c>
      <c r="H13" s="10">
        <f>+'IMAE regresion'!C34</f>
        <v>-6.6120222356400546</v>
      </c>
      <c r="I13" s="10">
        <f t="shared" si="12"/>
        <v>-4.8235976898768483E-2</v>
      </c>
      <c r="J13" s="10">
        <f t="shared" si="4"/>
        <v>2.6917212556531047</v>
      </c>
      <c r="K13" s="13">
        <f t="shared" si="5"/>
        <v>-6.5637862587412865</v>
      </c>
      <c r="L13" s="10">
        <f t="shared" si="11"/>
        <v>4.0309619000502543</v>
      </c>
      <c r="M13" s="21">
        <f t="shared" si="0"/>
        <v>-1.3326882700584872</v>
      </c>
      <c r="N13" s="21">
        <f t="shared" si="0"/>
        <v>6.7161307813646971</v>
      </c>
      <c r="O13" s="21">
        <f t="shared" si="0"/>
        <v>8.7815718453767566E-3</v>
      </c>
      <c r="P13" s="21">
        <f t="shared" si="0"/>
        <v>5.3746609394608331</v>
      </c>
      <c r="Q13" s="21">
        <f t="shared" si="0"/>
        <v>1.3502514137492407</v>
      </c>
      <c r="R13" s="21">
        <f t="shared" si="0"/>
        <v>4.0331910975569691</v>
      </c>
      <c r="S13" s="13">
        <f t="shared" si="6"/>
        <v>-3.8720650030881818</v>
      </c>
      <c r="T13" s="21">
        <f t="shared" si="7"/>
        <v>2.6917212556531047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-1.0952517087182372</v>
      </c>
      <c r="C14" s="12">
        <f t="shared" si="10"/>
        <v>44074</v>
      </c>
      <c r="D14" s="10">
        <f t="shared" si="1"/>
        <v>2020</v>
      </c>
      <c r="E14" s="10">
        <f t="shared" si="2"/>
        <v>8</v>
      </c>
      <c r="F14" s="10" t="str">
        <f t="shared" si="3"/>
        <v>20208</v>
      </c>
      <c r="G14" s="10">
        <f>+'IMAE regresion'!B35</f>
        <v>2.7818036126948766</v>
      </c>
      <c r="H14" s="10">
        <f>+'IMAE regresion'!C35</f>
        <v>-3.8770553214131138</v>
      </c>
      <c r="I14" s="10">
        <f t="shared" si="12"/>
        <v>2.6157611018018122E-2</v>
      </c>
      <c r="J14" s="10">
        <f t="shared" si="4"/>
        <v>2.8079612237128946</v>
      </c>
      <c r="K14" s="13">
        <f t="shared" si="5"/>
        <v>-3.9032129324311318</v>
      </c>
      <c r="L14" s="10">
        <f t="shared" si="11"/>
        <v>2.6605733263101548</v>
      </c>
      <c r="M14" s="21">
        <f t="shared" si="0"/>
        <v>-1.2164483019986974</v>
      </c>
      <c r="N14" s="21">
        <f t="shared" si="0"/>
        <v>6.8323707494244861</v>
      </c>
      <c r="O14" s="21">
        <f t="shared" si="0"/>
        <v>0.12502153990516662</v>
      </c>
      <c r="P14" s="21">
        <f t="shared" si="0"/>
        <v>5.4909009075206221</v>
      </c>
      <c r="Q14" s="21">
        <f t="shared" si="0"/>
        <v>1.4664913818090306</v>
      </c>
      <c r="R14" s="21">
        <f t="shared" si="0"/>
        <v>4.1494310656167581</v>
      </c>
      <c r="S14" s="13">
        <f t="shared" si="6"/>
        <v>-1.0952517087182372</v>
      </c>
      <c r="T14" s="21">
        <f t="shared" si="7"/>
        <v>2.8079612237128946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0.8048822045514612</v>
      </c>
      <c r="C15" s="12">
        <f t="shared" si="10"/>
        <v>44104</v>
      </c>
      <c r="D15" s="10">
        <f t="shared" si="1"/>
        <v>2020</v>
      </c>
      <c r="E15" s="10">
        <f t="shared" si="2"/>
        <v>9</v>
      </c>
      <c r="F15" s="10" t="str">
        <f t="shared" si="3"/>
        <v>20209</v>
      </c>
      <c r="G15" s="10">
        <f>+'IMAE regresion'!B36</f>
        <v>2.82364999283788</v>
      </c>
      <c r="H15" s="10">
        <f>+'IMAE regresion'!C36</f>
        <v>-2.0187677882864188</v>
      </c>
      <c r="I15" s="10">
        <f t="shared" si="12"/>
        <v>-0.30395696986527537</v>
      </c>
      <c r="J15" s="10">
        <f t="shared" si="4"/>
        <v>2.5196930229726044</v>
      </c>
      <c r="K15" s="13">
        <f t="shared" si="5"/>
        <v>-1.7148108184211432</v>
      </c>
      <c r="L15" s="10">
        <f t="shared" si="11"/>
        <v>2.1884021140099885</v>
      </c>
      <c r="M15" s="21">
        <f t="shared" si="0"/>
        <v>-1.5047165027389875</v>
      </c>
      <c r="N15" s="21">
        <f t="shared" si="0"/>
        <v>6.5441025486841964</v>
      </c>
      <c r="O15" s="21">
        <f t="shared" si="0"/>
        <v>-0.16324666083512351</v>
      </c>
      <c r="P15" s="21">
        <f t="shared" si="0"/>
        <v>5.2026327067803324</v>
      </c>
      <c r="Q15" s="21">
        <f t="shared" si="0"/>
        <v>1.1782231810687405</v>
      </c>
      <c r="R15" s="21">
        <f t="shared" si="0"/>
        <v>3.8611628648764684</v>
      </c>
      <c r="S15" s="13">
        <f t="shared" si="6"/>
        <v>0.8048822045514612</v>
      </c>
      <c r="T15" s="21">
        <f t="shared" si="7"/>
        <v>2.5196930229726044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2.2227213939642918</v>
      </c>
      <c r="C16" s="12">
        <f t="shared" si="10"/>
        <v>44135</v>
      </c>
      <c r="D16" s="10">
        <f t="shared" si="1"/>
        <v>2020</v>
      </c>
      <c r="E16" s="10">
        <f t="shared" si="2"/>
        <v>10</v>
      </c>
      <c r="F16" s="10" t="str">
        <f t="shared" si="3"/>
        <v>202010</v>
      </c>
      <c r="G16" s="10">
        <f>+'IMAE regresion'!B37</f>
        <v>2.8654963729808829</v>
      </c>
      <c r="H16" s="10">
        <f>+'IMAE regresion'!C37</f>
        <v>-0.64277497901659109</v>
      </c>
      <c r="I16" s="10">
        <f>+I4</f>
        <v>-0.22664305069164206</v>
      </c>
      <c r="J16" s="10">
        <f t="shared" si="4"/>
        <v>2.6388533222892407</v>
      </c>
      <c r="K16" s="13">
        <f t="shared" si="5"/>
        <v>-0.41613192832494894</v>
      </c>
      <c r="L16" s="10">
        <f t="shared" si="11"/>
        <v>1.2986788900961943</v>
      </c>
      <c r="M16" s="21">
        <f t="shared" si="0"/>
        <v>-1.3855562034223512</v>
      </c>
      <c r="N16" s="21">
        <f t="shared" si="0"/>
        <v>6.6632628480008327</v>
      </c>
      <c r="O16" s="21">
        <f t="shared" si="0"/>
        <v>-4.4086361518487216E-2</v>
      </c>
      <c r="P16" s="21">
        <f t="shared" si="0"/>
        <v>5.3217930060969687</v>
      </c>
      <c r="Q16" s="21">
        <f t="shared" si="0"/>
        <v>1.2973834803853768</v>
      </c>
      <c r="R16" s="21">
        <f t="shared" si="0"/>
        <v>3.9803231641931047</v>
      </c>
      <c r="S16" s="13">
        <f t="shared" si="6"/>
        <v>2.2227213939642918</v>
      </c>
      <c r="T16" s="21">
        <f t="shared" si="7"/>
        <v>2.6388533222892407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1.2412838328190077</v>
      </c>
      <c r="C17" s="12">
        <f t="shared" si="10"/>
        <v>44165</v>
      </c>
      <c r="D17" s="10">
        <f t="shared" si="1"/>
        <v>2020</v>
      </c>
      <c r="E17" s="10">
        <f t="shared" si="2"/>
        <v>11</v>
      </c>
      <c r="F17" s="10" t="str">
        <f t="shared" si="3"/>
        <v>202011</v>
      </c>
      <c r="G17" s="10">
        <f>+'IMAE regresion'!B38</f>
        <v>2.9073427531238862</v>
      </c>
      <c r="H17" s="10">
        <f>+'IMAE regresion'!C38</f>
        <v>-1.6660589203048786</v>
      </c>
      <c r="I17" s="10">
        <f t="shared" ref="I17:I80" si="13">+I5</f>
        <v>0.17180842896994256</v>
      </c>
      <c r="J17" s="10">
        <f t="shared" si="4"/>
        <v>3.0791511820938289</v>
      </c>
      <c r="K17" s="13">
        <f t="shared" si="5"/>
        <v>-1.8378673492748212</v>
      </c>
      <c r="L17" s="10">
        <f t="shared" si="11"/>
        <v>1.4217354209498723</v>
      </c>
      <c r="M17" s="21">
        <f t="shared" si="0"/>
        <v>-0.94525834361776306</v>
      </c>
      <c r="N17" s="21">
        <f t="shared" si="0"/>
        <v>7.1035607078054213</v>
      </c>
      <c r="O17" s="21">
        <f t="shared" si="0"/>
        <v>0.39621149828610092</v>
      </c>
      <c r="P17" s="21">
        <f t="shared" si="0"/>
        <v>5.7620908659015573</v>
      </c>
      <c r="Q17" s="21">
        <f t="shared" si="0"/>
        <v>1.7376813401899649</v>
      </c>
      <c r="R17" s="21">
        <f t="shared" si="0"/>
        <v>4.4206210239976933</v>
      </c>
      <c r="S17" s="13">
        <f t="shared" si="6"/>
        <v>1.2412838328190077</v>
      </c>
      <c r="T17" s="21">
        <f t="shared" si="7"/>
        <v>3.0791511820938289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4.0658132064836963</v>
      </c>
      <c r="C18" s="12">
        <f t="shared" si="10"/>
        <v>44196</v>
      </c>
      <c r="D18" s="10">
        <f t="shared" si="1"/>
        <v>2020</v>
      </c>
      <c r="E18" s="10">
        <f t="shared" si="2"/>
        <v>12</v>
      </c>
      <c r="F18" s="10" t="str">
        <f t="shared" si="3"/>
        <v>202012</v>
      </c>
      <c r="G18" s="10">
        <f>+'IMAE regresion'!B39</f>
        <v>2.9491891332668896</v>
      </c>
      <c r="H18" s="10">
        <f>+'IMAE regresion'!C39</f>
        <v>1.1166240732168067</v>
      </c>
      <c r="I18" s="10">
        <f t="shared" si="13"/>
        <v>0.15694128918018987</v>
      </c>
      <c r="J18" s="10">
        <f t="shared" si="4"/>
        <v>3.1061304224470794</v>
      </c>
      <c r="K18" s="13">
        <f t="shared" si="5"/>
        <v>0.95968278403661689</v>
      </c>
      <c r="L18" s="10">
        <f t="shared" si="11"/>
        <v>2.7975501333114381</v>
      </c>
      <c r="M18" s="21">
        <f t="shared" si="0"/>
        <v>-0.91827910326451256</v>
      </c>
      <c r="N18" s="21">
        <f t="shared" si="0"/>
        <v>7.1305399481586713</v>
      </c>
      <c r="O18" s="21">
        <f t="shared" si="0"/>
        <v>0.42319073863935142</v>
      </c>
      <c r="P18" s="21">
        <f t="shared" si="0"/>
        <v>5.7890701062548073</v>
      </c>
      <c r="Q18" s="21">
        <f t="shared" si="0"/>
        <v>1.7646605805432154</v>
      </c>
      <c r="R18" s="21">
        <f t="shared" si="0"/>
        <v>4.4476002643509434</v>
      </c>
      <c r="S18" s="13">
        <f t="shared" si="6"/>
        <v>4.0658132064836963</v>
      </c>
      <c r="T18" s="21">
        <f t="shared" si="7"/>
        <v>3.1061304224470794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1.3150288464059514</v>
      </c>
      <c r="C19" s="12">
        <f t="shared" si="10"/>
        <v>44227</v>
      </c>
      <c r="D19" s="10">
        <f t="shared" si="1"/>
        <v>2021</v>
      </c>
      <c r="E19" s="10">
        <f t="shared" si="2"/>
        <v>1</v>
      </c>
      <c r="F19" s="10" t="str">
        <f t="shared" si="3"/>
        <v>20211</v>
      </c>
      <c r="G19" s="10">
        <f>+'IMAE regresion'!B40</f>
        <v>2.9910355134098925</v>
      </c>
      <c r="H19" s="10">
        <f>+'IMAE regresion'!C40</f>
        <v>-1.6760066670039411</v>
      </c>
      <c r="I19" s="10">
        <f t="shared" si="13"/>
        <v>7.7611382029660003E-2</v>
      </c>
      <c r="J19" s="10">
        <f t="shared" si="4"/>
        <v>3.0686468954395525</v>
      </c>
      <c r="K19" s="13">
        <f t="shared" si="5"/>
        <v>-1.7536180490336011</v>
      </c>
      <c r="L19" s="10">
        <f t="shared" si="11"/>
        <v>2.713300833070218</v>
      </c>
      <c r="M19" s="21">
        <f t="shared" si="0"/>
        <v>-0.95576263027203945</v>
      </c>
      <c r="N19" s="21">
        <f t="shared" si="0"/>
        <v>7.0930564211511449</v>
      </c>
      <c r="O19" s="21">
        <f t="shared" si="0"/>
        <v>0.38570721163182453</v>
      </c>
      <c r="P19" s="21">
        <f t="shared" si="0"/>
        <v>5.7515865792472809</v>
      </c>
      <c r="Q19" s="21">
        <f t="shared" si="0"/>
        <v>1.7271770535356885</v>
      </c>
      <c r="R19" s="21">
        <f t="shared" si="0"/>
        <v>4.4101167373434169</v>
      </c>
      <c r="S19" s="13">
        <f t="shared" si="6"/>
        <v>1.3150288464059514</v>
      </c>
      <c r="T19" s="21">
        <f t="shared" si="7"/>
        <v>3.0686468954395525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2.4236170472037912</v>
      </c>
      <c r="C20" s="12">
        <f t="shared" si="10"/>
        <v>44255</v>
      </c>
      <c r="D20" s="10">
        <f t="shared" si="1"/>
        <v>2021</v>
      </c>
      <c r="E20" s="10">
        <f t="shared" si="2"/>
        <v>2</v>
      </c>
      <c r="F20" s="10" t="str">
        <f t="shared" si="3"/>
        <v>20212</v>
      </c>
      <c r="G20" s="10">
        <f>+'IMAE regresion'!B41</f>
        <v>3.0328818935528958</v>
      </c>
      <c r="H20" s="10">
        <f>+'IMAE regresion'!C41</f>
        <v>-0.60926484634910461</v>
      </c>
      <c r="I20" s="10">
        <f t="shared" si="13"/>
        <v>-9.6413922284605574E-2</v>
      </c>
      <c r="J20" s="10">
        <f t="shared" si="4"/>
        <v>2.9364679712682902</v>
      </c>
      <c r="K20" s="13">
        <f t="shared" si="5"/>
        <v>-0.51285092406449895</v>
      </c>
      <c r="L20" s="10">
        <f t="shared" si="11"/>
        <v>1.2407671249691021</v>
      </c>
      <c r="M20" s="21">
        <f t="shared" ref="M20:R51" si="14">($J20)+(M$1*$M$2)</f>
        <v>-1.0879415544433018</v>
      </c>
      <c r="N20" s="21">
        <f t="shared" si="14"/>
        <v>6.9608774969798821</v>
      </c>
      <c r="O20" s="21">
        <f t="shared" si="14"/>
        <v>0.25352828746056222</v>
      </c>
      <c r="P20" s="21">
        <f t="shared" si="14"/>
        <v>5.6194076550760181</v>
      </c>
      <c r="Q20" s="21">
        <f t="shared" si="14"/>
        <v>1.5949981293644262</v>
      </c>
      <c r="R20" s="21">
        <f t="shared" si="14"/>
        <v>4.2779378131721542</v>
      </c>
      <c r="S20" s="13">
        <f t="shared" si="6"/>
        <v>2.4236170472037912</v>
      </c>
      <c r="T20" s="21">
        <f t="shared" si="7"/>
        <v>2.9364679712682902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9.9430849759431368</v>
      </c>
      <c r="C21" s="12">
        <f t="shared" si="10"/>
        <v>44286</v>
      </c>
      <c r="D21" s="10">
        <f t="shared" si="1"/>
        <v>2021</v>
      </c>
      <c r="E21" s="10">
        <f t="shared" si="2"/>
        <v>3</v>
      </c>
      <c r="F21" s="10" t="str">
        <f t="shared" si="3"/>
        <v>20213</v>
      </c>
      <c r="G21" s="10">
        <f>+'IMAE regresion'!B42</f>
        <v>3.0747282736958992</v>
      </c>
      <c r="H21" s="10">
        <f>+'IMAE regresion'!C42</f>
        <v>6.8683567022472376</v>
      </c>
      <c r="I21" s="10">
        <f t="shared" si="13"/>
        <v>-0.16821936658734354</v>
      </c>
      <c r="J21" s="10">
        <f t="shared" si="4"/>
        <v>2.9065089071085555</v>
      </c>
      <c r="K21" s="13">
        <f t="shared" si="5"/>
        <v>7.0365760688345809</v>
      </c>
      <c r="L21" s="10">
        <f t="shared" si="11"/>
        <v>7.5494269928990798</v>
      </c>
      <c r="M21" s="21">
        <f t="shared" si="14"/>
        <v>-1.1179006186030365</v>
      </c>
      <c r="N21" s="21">
        <f t="shared" si="14"/>
        <v>6.9309184328201479</v>
      </c>
      <c r="O21" s="21">
        <f t="shared" si="14"/>
        <v>0.22356922330082751</v>
      </c>
      <c r="P21" s="21">
        <f t="shared" si="14"/>
        <v>5.5894485909162839</v>
      </c>
      <c r="Q21" s="21">
        <f t="shared" si="14"/>
        <v>1.5650390652046915</v>
      </c>
      <c r="R21" s="21">
        <f t="shared" si="14"/>
        <v>4.2479787490124199</v>
      </c>
      <c r="S21" s="13">
        <f t="shared" si="6"/>
        <v>9.9430849759431368</v>
      </c>
      <c r="T21" s="21">
        <f t="shared" si="7"/>
        <v>2.9065089071085555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15.581452873975394</v>
      </c>
      <c r="C22" s="12">
        <f t="shared" si="10"/>
        <v>44316</v>
      </c>
      <c r="D22" s="10">
        <f t="shared" si="1"/>
        <v>2021</v>
      </c>
      <c r="E22" s="10">
        <f t="shared" si="2"/>
        <v>4</v>
      </c>
      <c r="F22" s="10" t="str">
        <f t="shared" si="3"/>
        <v>20214</v>
      </c>
      <c r="G22" s="10">
        <f>+'IMAE regresion'!B43</f>
        <v>3.1165746538389025</v>
      </c>
      <c r="H22" s="10">
        <f>+'IMAE regresion'!C43</f>
        <v>12.464878220136491</v>
      </c>
      <c r="I22" s="10">
        <f t="shared" si="13"/>
        <v>9.9075818979384417E-2</v>
      </c>
      <c r="J22" s="10">
        <f t="shared" si="4"/>
        <v>3.2156504728182869</v>
      </c>
      <c r="K22" s="13">
        <f t="shared" si="5"/>
        <v>12.365802401157108</v>
      </c>
      <c r="L22" s="10">
        <f t="shared" si="11"/>
        <v>5.3292263323225271</v>
      </c>
      <c r="M22" s="21">
        <f t="shared" si="14"/>
        <v>-0.80875905289330507</v>
      </c>
      <c r="N22" s="21">
        <f t="shared" si="14"/>
        <v>7.2400599985298788</v>
      </c>
      <c r="O22" s="21">
        <f t="shared" si="14"/>
        <v>0.5327107890105589</v>
      </c>
      <c r="P22" s="21">
        <f t="shared" si="14"/>
        <v>5.8985901566260148</v>
      </c>
      <c r="Q22" s="21">
        <f t="shared" si="14"/>
        <v>1.8741806309144229</v>
      </c>
      <c r="R22" s="21">
        <f t="shared" si="14"/>
        <v>4.5571203147221508</v>
      </c>
      <c r="S22" s="13">
        <f t="shared" si="6"/>
        <v>15.581452873975394</v>
      </c>
      <c r="T22" s="21">
        <f t="shared" si="7"/>
        <v>3.2156504728182869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16.715196576834487</v>
      </c>
      <c r="C23" s="12">
        <f t="shared" si="10"/>
        <v>44347</v>
      </c>
      <c r="D23" s="10">
        <f t="shared" si="1"/>
        <v>2021</v>
      </c>
      <c r="E23" s="10">
        <f t="shared" si="2"/>
        <v>5</v>
      </c>
      <c r="F23" s="10" t="str">
        <f t="shared" si="3"/>
        <v>20215</v>
      </c>
      <c r="G23" s="10">
        <f>+'IMAE regresion'!B44</f>
        <v>3.1584210339819059</v>
      </c>
      <c r="H23" s="10">
        <f>+'IMAE regresion'!C44</f>
        <v>13.556775542852581</v>
      </c>
      <c r="I23" s="10">
        <f t="shared" si="13"/>
        <v>0.26532466799192489</v>
      </c>
      <c r="J23" s="10">
        <f t="shared" si="4"/>
        <v>3.4237457019738309</v>
      </c>
      <c r="K23" s="13">
        <f t="shared" si="5"/>
        <v>13.291450874860656</v>
      </c>
      <c r="L23" s="10">
        <f t="shared" si="11"/>
        <v>0.92564847370354819</v>
      </c>
      <c r="M23" s="21">
        <f t="shared" si="14"/>
        <v>-0.60066382373776106</v>
      </c>
      <c r="N23" s="21">
        <f t="shared" si="14"/>
        <v>7.4481552276854224</v>
      </c>
      <c r="O23" s="21">
        <f t="shared" si="14"/>
        <v>0.74080601816610292</v>
      </c>
      <c r="P23" s="21">
        <f t="shared" si="14"/>
        <v>6.1066853857815584</v>
      </c>
      <c r="Q23" s="21">
        <f t="shared" si="14"/>
        <v>2.0822758600699669</v>
      </c>
      <c r="R23" s="21">
        <f t="shared" si="14"/>
        <v>4.7652155438776944</v>
      </c>
      <c r="S23" s="13">
        <f t="shared" si="6"/>
        <v>16.715196576834487</v>
      </c>
      <c r="T23" s="21">
        <f t="shared" si="7"/>
        <v>3.4237457019738309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14.51911725677995</v>
      </c>
      <c r="C24" s="12">
        <f t="shared" si="10"/>
        <v>44377</v>
      </c>
      <c r="D24" s="10">
        <f t="shared" si="1"/>
        <v>2021</v>
      </c>
      <c r="E24" s="10">
        <f t="shared" si="2"/>
        <v>6</v>
      </c>
      <c r="F24" s="10" t="str">
        <f t="shared" si="3"/>
        <v>20216</v>
      </c>
      <c r="G24" s="10">
        <f>+'IMAE regresion'!B45</f>
        <v>3.2002674141249088</v>
      </c>
      <c r="H24" s="10">
        <f>+'IMAE regresion'!C45</f>
        <v>11.318849842655041</v>
      </c>
      <c r="I24" s="10">
        <f t="shared" si="13"/>
        <v>4.6550088158510403E-2</v>
      </c>
      <c r="J24" s="10">
        <f t="shared" si="4"/>
        <v>3.2468175022834194</v>
      </c>
      <c r="K24" s="13">
        <f t="shared" si="5"/>
        <v>11.27229975449653</v>
      </c>
      <c r="L24" s="10">
        <f t="shared" si="11"/>
        <v>2.0191511203641266</v>
      </c>
      <c r="M24" s="21">
        <f t="shared" si="14"/>
        <v>-0.77759202342817257</v>
      </c>
      <c r="N24" s="21">
        <f t="shared" si="14"/>
        <v>7.2712270279950113</v>
      </c>
      <c r="O24" s="21">
        <f t="shared" si="14"/>
        <v>0.56387781847569141</v>
      </c>
      <c r="P24" s="21">
        <f t="shared" si="14"/>
        <v>5.9297571860911473</v>
      </c>
      <c r="Q24" s="21">
        <f t="shared" si="14"/>
        <v>1.9053476603795554</v>
      </c>
      <c r="R24" s="21">
        <f t="shared" si="14"/>
        <v>4.5882873441872833</v>
      </c>
      <c r="S24" s="13">
        <f t="shared" si="6"/>
        <v>14.51911725677995</v>
      </c>
      <c r="T24" s="21">
        <f t="shared" si="7"/>
        <v>3.2468175022834194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11.002541942850826</v>
      </c>
      <c r="C25" s="12">
        <f t="shared" si="10"/>
        <v>44408</v>
      </c>
      <c r="D25" s="10">
        <f t="shared" si="1"/>
        <v>2021</v>
      </c>
      <c r="E25" s="10">
        <f t="shared" si="2"/>
        <v>7</v>
      </c>
      <c r="F25" s="10" t="str">
        <f t="shared" si="3"/>
        <v>20217</v>
      </c>
      <c r="G25" s="10">
        <f>+'IMAE regresion'!B46</f>
        <v>3.2421137942679121</v>
      </c>
      <c r="H25" s="10">
        <f>+'IMAE regresion'!C46</f>
        <v>7.7604281485829141</v>
      </c>
      <c r="I25" s="10">
        <f t="shared" si="13"/>
        <v>-4.8235976898768483E-2</v>
      </c>
      <c r="J25" s="10">
        <f t="shared" si="4"/>
        <v>3.1938778173691436</v>
      </c>
      <c r="K25" s="13">
        <f t="shared" si="5"/>
        <v>7.8086641254816822</v>
      </c>
      <c r="L25" s="10">
        <f t="shared" si="11"/>
        <v>3.4636356290148473</v>
      </c>
      <c r="M25" s="21">
        <f t="shared" si="14"/>
        <v>-0.83053170834244838</v>
      </c>
      <c r="N25" s="21">
        <f t="shared" si="14"/>
        <v>7.2182873430807355</v>
      </c>
      <c r="O25" s="21">
        <f t="shared" si="14"/>
        <v>0.5109381335614156</v>
      </c>
      <c r="P25" s="21">
        <f t="shared" si="14"/>
        <v>5.8768175011768715</v>
      </c>
      <c r="Q25" s="21">
        <f t="shared" si="14"/>
        <v>1.8524079754652796</v>
      </c>
      <c r="R25" s="21">
        <f t="shared" si="14"/>
        <v>4.5353476592730075</v>
      </c>
      <c r="S25" s="13">
        <f t="shared" si="6"/>
        <v>11.002541942850826</v>
      </c>
      <c r="T25" s="21">
        <f t="shared" si="7"/>
        <v>3.1938778173691436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7.818383544941014</v>
      </c>
      <c r="C26" s="12">
        <f t="shared" si="10"/>
        <v>44439</v>
      </c>
      <c r="D26" s="10">
        <f t="shared" si="1"/>
        <v>2021</v>
      </c>
      <c r="E26" s="10">
        <f t="shared" si="2"/>
        <v>8</v>
      </c>
      <c r="F26" s="10" t="str">
        <f t="shared" si="3"/>
        <v>20218</v>
      </c>
      <c r="G26" s="10">
        <f>+'IMAE regresion'!B47</f>
        <v>3.2839601744109155</v>
      </c>
      <c r="H26" s="10">
        <f>+'IMAE regresion'!C47</f>
        <v>4.5344233705300985</v>
      </c>
      <c r="I26" s="10">
        <f t="shared" si="13"/>
        <v>2.6157611018018122E-2</v>
      </c>
      <c r="J26" s="10">
        <f t="shared" si="4"/>
        <v>3.3101177854289334</v>
      </c>
      <c r="K26" s="13">
        <f t="shared" si="5"/>
        <v>4.5082657595120805</v>
      </c>
      <c r="L26" s="10">
        <f t="shared" si="11"/>
        <v>3.3003983659696017</v>
      </c>
      <c r="M26" s="21">
        <f t="shared" si="14"/>
        <v>-0.71429174028265852</v>
      </c>
      <c r="N26" s="21">
        <f t="shared" si="14"/>
        <v>7.3345273111405254</v>
      </c>
      <c r="O26" s="21">
        <f t="shared" si="14"/>
        <v>0.62717810162120546</v>
      </c>
      <c r="P26" s="21">
        <f t="shared" si="14"/>
        <v>5.9930574692366614</v>
      </c>
      <c r="Q26" s="21">
        <f t="shared" si="14"/>
        <v>1.9686479435250694</v>
      </c>
      <c r="R26" s="21">
        <f t="shared" si="14"/>
        <v>4.6515876273327974</v>
      </c>
      <c r="S26" s="13">
        <f t="shared" si="6"/>
        <v>7.818383544941014</v>
      </c>
      <c r="T26" s="21">
        <f t="shared" si="7"/>
        <v>3.3101177854289334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5.9078586925725745</v>
      </c>
      <c r="C27" s="12">
        <f t="shared" si="10"/>
        <v>44469</v>
      </c>
      <c r="D27" s="10">
        <f t="shared" si="1"/>
        <v>2021</v>
      </c>
      <c r="E27" s="10">
        <f t="shared" si="2"/>
        <v>9</v>
      </c>
      <c r="F27" s="10" t="str">
        <f t="shared" si="3"/>
        <v>20219</v>
      </c>
      <c r="G27" s="10">
        <f>+'IMAE regresion'!B48</f>
        <v>3.3258065545539184</v>
      </c>
      <c r="H27" s="10">
        <f>+'IMAE regresion'!C48</f>
        <v>2.5820521380186561</v>
      </c>
      <c r="I27" s="10">
        <f t="shared" si="13"/>
        <v>-0.30395696986527537</v>
      </c>
      <c r="J27" s="10">
        <f t="shared" si="4"/>
        <v>3.0218495846886428</v>
      </c>
      <c r="K27" s="13">
        <f t="shared" si="5"/>
        <v>2.8860091078839316</v>
      </c>
      <c r="L27" s="10">
        <f t="shared" si="11"/>
        <v>1.6222566516281489</v>
      </c>
      <c r="M27" s="21">
        <f t="shared" si="14"/>
        <v>-1.0025599410229491</v>
      </c>
      <c r="N27" s="21">
        <f t="shared" si="14"/>
        <v>7.0462591104002348</v>
      </c>
      <c r="O27" s="21">
        <f t="shared" si="14"/>
        <v>0.33890990088091488</v>
      </c>
      <c r="P27" s="21">
        <f t="shared" si="14"/>
        <v>5.7047892684963708</v>
      </c>
      <c r="Q27" s="21">
        <f t="shared" si="14"/>
        <v>1.6803797427847789</v>
      </c>
      <c r="R27" s="21">
        <f t="shared" si="14"/>
        <v>4.3633194265925068</v>
      </c>
      <c r="S27" s="13">
        <f t="shared" si="6"/>
        <v>5.9078586925725745</v>
      </c>
      <c r="T27" s="21">
        <f t="shared" si="7"/>
        <v>3.0218495846886428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4.4239978728185321</v>
      </c>
      <c r="C28" s="12">
        <f t="shared" si="10"/>
        <v>44500</v>
      </c>
      <c r="D28" s="10">
        <f t="shared" si="1"/>
        <v>2021</v>
      </c>
      <c r="E28" s="10">
        <f t="shared" si="2"/>
        <v>10</v>
      </c>
      <c r="F28" s="10" t="str">
        <f t="shared" si="3"/>
        <v>202110</v>
      </c>
      <c r="G28" s="10">
        <f>+'IMAE regresion'!B49</f>
        <v>3.3676529346969217</v>
      </c>
      <c r="H28" s="10">
        <f>+'IMAE regresion'!C49</f>
        <v>1.0563449381216103</v>
      </c>
      <c r="I28" s="10">
        <f t="shared" si="13"/>
        <v>-0.22664305069164206</v>
      </c>
      <c r="J28" s="10">
        <f t="shared" si="4"/>
        <v>3.1410098840052796</v>
      </c>
      <c r="K28" s="13">
        <f t="shared" si="5"/>
        <v>1.2829879888132525</v>
      </c>
      <c r="L28" s="10">
        <f t="shared" si="11"/>
        <v>1.6030211190706791</v>
      </c>
      <c r="M28" s="21">
        <f t="shared" si="14"/>
        <v>-0.88339964170631236</v>
      </c>
      <c r="N28" s="21">
        <f t="shared" si="14"/>
        <v>7.165419409716872</v>
      </c>
      <c r="O28" s="21">
        <f t="shared" si="14"/>
        <v>0.45807020019755162</v>
      </c>
      <c r="P28" s="21">
        <f t="shared" si="14"/>
        <v>5.823949567813008</v>
      </c>
      <c r="Q28" s="21">
        <f t="shared" si="14"/>
        <v>1.7995400421014156</v>
      </c>
      <c r="R28" s="21">
        <f t="shared" si="14"/>
        <v>4.482479725909144</v>
      </c>
      <c r="S28" s="13">
        <f t="shared" si="6"/>
        <v>4.4239978728185321</v>
      </c>
      <c r="T28" s="21">
        <f t="shared" si="7"/>
        <v>3.1410098840052796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5.984999093229078</v>
      </c>
      <c r="C29" s="12">
        <f t="shared" si="10"/>
        <v>44530</v>
      </c>
      <c r="D29" s="10">
        <f t="shared" si="1"/>
        <v>2021</v>
      </c>
      <c r="E29" s="10">
        <f t="shared" si="2"/>
        <v>11</v>
      </c>
      <c r="F29" s="10" t="str">
        <f t="shared" si="3"/>
        <v>202111</v>
      </c>
      <c r="G29" s="10">
        <f>+'IMAE regresion'!B50</f>
        <v>3.4094993148399251</v>
      </c>
      <c r="H29" s="10">
        <f>+'IMAE regresion'!C50</f>
        <v>2.5754997783891529</v>
      </c>
      <c r="I29" s="10">
        <f t="shared" si="13"/>
        <v>0.17180842896994256</v>
      </c>
      <c r="J29" s="10">
        <f t="shared" si="4"/>
        <v>3.5813077438098677</v>
      </c>
      <c r="K29" s="13">
        <f t="shared" si="5"/>
        <v>2.4036913494192103</v>
      </c>
      <c r="L29" s="10">
        <f t="shared" si="11"/>
        <v>1.1207033606059578</v>
      </c>
      <c r="M29" s="21">
        <f t="shared" si="14"/>
        <v>-0.44310178190172422</v>
      </c>
      <c r="N29" s="21">
        <f t="shared" si="14"/>
        <v>7.6057172695214597</v>
      </c>
      <c r="O29" s="21">
        <f t="shared" si="14"/>
        <v>0.89836806000213976</v>
      </c>
      <c r="P29" s="21">
        <f t="shared" si="14"/>
        <v>6.2642474276175957</v>
      </c>
      <c r="Q29" s="21">
        <f t="shared" si="14"/>
        <v>2.2398379019060037</v>
      </c>
      <c r="R29" s="21">
        <f t="shared" si="14"/>
        <v>4.9227775857137317</v>
      </c>
      <c r="S29" s="13">
        <f t="shared" si="6"/>
        <v>5.984999093229078</v>
      </c>
      <c r="T29" s="21">
        <f t="shared" si="7"/>
        <v>3.5813077438098677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3.9769634643979122</v>
      </c>
      <c r="C30" s="12">
        <f t="shared" si="10"/>
        <v>44561</v>
      </c>
      <c r="D30" s="10">
        <f t="shared" si="1"/>
        <v>2021</v>
      </c>
      <c r="E30" s="10">
        <f t="shared" si="2"/>
        <v>12</v>
      </c>
      <c r="F30" s="10" t="str">
        <f t="shared" si="3"/>
        <v>202112</v>
      </c>
      <c r="G30" s="10">
        <f>+'IMAE regresion'!B51</f>
        <v>3.451345694982928</v>
      </c>
      <c r="H30" s="10">
        <f>+'IMAE regresion'!C51</f>
        <v>0.52561776941498417</v>
      </c>
      <c r="I30" s="10">
        <f t="shared" si="13"/>
        <v>0.15694128918018987</v>
      </c>
      <c r="J30" s="10">
        <f t="shared" si="4"/>
        <v>3.6082869841631178</v>
      </c>
      <c r="K30" s="13">
        <f t="shared" si="5"/>
        <v>0.36867648023479438</v>
      </c>
      <c r="L30" s="10">
        <f t="shared" si="11"/>
        <v>2.0350148691844159</v>
      </c>
      <c r="M30" s="21">
        <f t="shared" si="14"/>
        <v>-0.41612254154847417</v>
      </c>
      <c r="N30" s="21">
        <f t="shared" si="14"/>
        <v>7.6326965098747097</v>
      </c>
      <c r="O30" s="21">
        <f t="shared" si="14"/>
        <v>0.92534730035538981</v>
      </c>
      <c r="P30" s="21">
        <f t="shared" si="14"/>
        <v>6.2912266679708457</v>
      </c>
      <c r="Q30" s="21">
        <f t="shared" si="14"/>
        <v>2.2668171422592538</v>
      </c>
      <c r="R30" s="21">
        <f t="shared" si="14"/>
        <v>4.9497568260669818</v>
      </c>
      <c r="S30" s="13">
        <f t="shared" si="6"/>
        <v>3.9769634643979122</v>
      </c>
      <c r="T30" s="21">
        <f t="shared" si="7"/>
        <v>3.6082869841631178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4.6765981191595074</v>
      </c>
      <c r="C31" s="12">
        <f t="shared" si="10"/>
        <v>44592</v>
      </c>
      <c r="D31" s="10">
        <f t="shared" si="1"/>
        <v>2022</v>
      </c>
      <c r="E31" s="10">
        <f t="shared" si="2"/>
        <v>1</v>
      </c>
      <c r="F31" s="10" t="str">
        <f t="shared" si="3"/>
        <v>20221</v>
      </c>
      <c r="G31" s="10">
        <f>+'IMAE regresion'!B52</f>
        <v>3.4931920751259313</v>
      </c>
      <c r="H31" s="10">
        <f>+'IMAE regresion'!C52</f>
        <v>1.1834060440335761</v>
      </c>
      <c r="I31" s="10">
        <f t="shared" si="13"/>
        <v>7.7611382029660003E-2</v>
      </c>
      <c r="J31" s="10">
        <f t="shared" si="4"/>
        <v>3.5708034571555913</v>
      </c>
      <c r="K31" s="13">
        <f t="shared" si="5"/>
        <v>1.1057946620039161</v>
      </c>
      <c r="L31" s="10">
        <f t="shared" si="11"/>
        <v>0.73711818176912169</v>
      </c>
      <c r="M31" s="21">
        <f t="shared" si="14"/>
        <v>-0.45360606855600061</v>
      </c>
      <c r="N31" s="21">
        <f t="shared" si="14"/>
        <v>7.5952129828671833</v>
      </c>
      <c r="O31" s="21">
        <f t="shared" si="14"/>
        <v>0.88786377334786337</v>
      </c>
      <c r="P31" s="21">
        <f t="shared" si="14"/>
        <v>6.2537431409633193</v>
      </c>
      <c r="Q31" s="21">
        <f t="shared" si="14"/>
        <v>2.2293336152517274</v>
      </c>
      <c r="R31" s="21">
        <f t="shared" si="14"/>
        <v>4.9122732990594553</v>
      </c>
      <c r="S31" s="13">
        <f t="shared" si="6"/>
        <v>4.6765981191595074</v>
      </c>
      <c r="T31" s="21">
        <f t="shared" si="7"/>
        <v>3.5708034571555913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4.6891687664391668</v>
      </c>
      <c r="C32" s="12">
        <f t="shared" si="10"/>
        <v>44620</v>
      </c>
      <c r="D32" s="10">
        <f t="shared" si="1"/>
        <v>2022</v>
      </c>
      <c r="E32" s="10">
        <f t="shared" si="2"/>
        <v>2</v>
      </c>
      <c r="F32" s="10" t="str">
        <f t="shared" si="3"/>
        <v>20222</v>
      </c>
      <c r="G32" s="10">
        <f>+'IMAE regresion'!B53</f>
        <v>3.5350384552689347</v>
      </c>
      <c r="H32" s="10">
        <f>+'IMAE regresion'!C53</f>
        <v>1.1541303111702321</v>
      </c>
      <c r="I32" s="10">
        <f t="shared" si="13"/>
        <v>-9.6413922284605574E-2</v>
      </c>
      <c r="J32" s="10">
        <f t="shared" si="4"/>
        <v>3.438624532984329</v>
      </c>
      <c r="K32" s="13">
        <f t="shared" si="5"/>
        <v>1.2505442334548378</v>
      </c>
      <c r="L32" s="10">
        <f t="shared" si="11"/>
        <v>0.14474957145092171</v>
      </c>
      <c r="M32" s="21">
        <f t="shared" si="14"/>
        <v>-0.58578499272726292</v>
      </c>
      <c r="N32" s="21">
        <f t="shared" si="14"/>
        <v>7.4630340586959214</v>
      </c>
      <c r="O32" s="21">
        <f t="shared" si="14"/>
        <v>0.75568484917660106</v>
      </c>
      <c r="P32" s="21">
        <f t="shared" si="14"/>
        <v>6.1215642167920574</v>
      </c>
      <c r="Q32" s="21">
        <f t="shared" si="14"/>
        <v>2.097154691080465</v>
      </c>
      <c r="R32" s="21">
        <f t="shared" si="14"/>
        <v>4.7800943748881934</v>
      </c>
      <c r="S32" s="13">
        <f t="shared" si="6"/>
        <v>4.6891687664391668</v>
      </c>
      <c r="T32" s="21">
        <f t="shared" si="7"/>
        <v>3.438624532984329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4.8316333719139237</v>
      </c>
      <c r="C33" s="12">
        <f t="shared" si="10"/>
        <v>44651</v>
      </c>
      <c r="D33" s="10">
        <f t="shared" si="1"/>
        <v>2022</v>
      </c>
      <c r="E33" s="10">
        <f t="shared" si="2"/>
        <v>3</v>
      </c>
      <c r="F33" s="10" t="str">
        <f t="shared" si="3"/>
        <v>20223</v>
      </c>
      <c r="G33" s="10">
        <f>+'IMAE regresion'!B54</f>
        <v>3.5768848354119376</v>
      </c>
      <c r="H33" s="10">
        <f>+'IMAE regresion'!C54</f>
        <v>1.2547485365019861</v>
      </c>
      <c r="I33" s="10">
        <f t="shared" si="13"/>
        <v>-0.16821936658734354</v>
      </c>
      <c r="J33" s="10">
        <f t="shared" si="4"/>
        <v>3.4086654688245939</v>
      </c>
      <c r="K33" s="13">
        <f t="shared" si="5"/>
        <v>1.4229679030893299</v>
      </c>
      <c r="L33" s="10">
        <f t="shared" si="11"/>
        <v>0.17242366963449207</v>
      </c>
      <c r="M33" s="21">
        <f t="shared" si="14"/>
        <v>-0.61574405688699807</v>
      </c>
      <c r="N33" s="21">
        <f t="shared" si="14"/>
        <v>7.4330749945361863</v>
      </c>
      <c r="O33" s="21">
        <f t="shared" si="14"/>
        <v>0.72572578501686591</v>
      </c>
      <c r="P33" s="21">
        <f t="shared" si="14"/>
        <v>6.0916051526323223</v>
      </c>
      <c r="Q33" s="21">
        <f t="shared" si="14"/>
        <v>2.0671956269207299</v>
      </c>
      <c r="R33" s="21">
        <f t="shared" si="14"/>
        <v>4.7501353107284583</v>
      </c>
      <c r="S33" s="13">
        <f t="shared" si="6"/>
        <v>4.8316333719139237</v>
      </c>
      <c r="T33" s="21">
        <f t="shared" si="7"/>
        <v>3.4086654688245939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4.9317650583563051</v>
      </c>
      <c r="C34" s="12">
        <f t="shared" si="10"/>
        <v>44681</v>
      </c>
      <c r="D34" s="10">
        <f t="shared" si="1"/>
        <v>2022</v>
      </c>
      <c r="E34" s="10">
        <f t="shared" si="2"/>
        <v>4</v>
      </c>
      <c r="F34" s="10" t="str">
        <f t="shared" si="3"/>
        <v>20224</v>
      </c>
      <c r="G34" s="10">
        <f>+'IMAE regresion'!B55</f>
        <v>3.6187312155549414</v>
      </c>
      <c r="H34" s="10">
        <f>+'IMAE regresion'!C55</f>
        <v>1.3130338428013637</v>
      </c>
      <c r="I34" s="10">
        <f t="shared" si="13"/>
        <v>9.9075818979384417E-2</v>
      </c>
      <c r="J34" s="10">
        <f t="shared" si="4"/>
        <v>3.7178070345343257</v>
      </c>
      <c r="K34" s="13">
        <f t="shared" si="5"/>
        <v>1.2139580238219794</v>
      </c>
      <c r="L34" s="10">
        <f t="shared" si="11"/>
        <v>0.20900987926735048</v>
      </c>
      <c r="M34" s="21">
        <f t="shared" si="14"/>
        <v>-0.30660249117726623</v>
      </c>
      <c r="N34" s="21">
        <f t="shared" si="14"/>
        <v>7.7422165602459181</v>
      </c>
      <c r="O34" s="21">
        <f t="shared" si="14"/>
        <v>1.0348673507265977</v>
      </c>
      <c r="P34" s="21">
        <f t="shared" si="14"/>
        <v>6.4007467183420541</v>
      </c>
      <c r="Q34" s="21">
        <f t="shared" si="14"/>
        <v>2.3763371926304617</v>
      </c>
      <c r="R34" s="21">
        <f t="shared" si="14"/>
        <v>5.0592768764381901</v>
      </c>
      <c r="S34" s="13">
        <f t="shared" si="6"/>
        <v>4.9317650583563051</v>
      </c>
      <c r="T34" s="21">
        <f t="shared" si="7"/>
        <v>3.7178070345343257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5.0605043256076954</v>
      </c>
      <c r="C35" s="12">
        <f t="shared" si="10"/>
        <v>44712</v>
      </c>
      <c r="D35" s="10">
        <f t="shared" si="1"/>
        <v>2022</v>
      </c>
      <c r="E35" s="10">
        <f t="shared" si="2"/>
        <v>5</v>
      </c>
      <c r="F35" s="10" t="str">
        <f t="shared" si="3"/>
        <v>20225</v>
      </c>
      <c r="G35" s="10">
        <f>+'IMAE regresion'!B56</f>
        <v>3.6605775956979443</v>
      </c>
      <c r="H35" s="10">
        <f>+'IMAE regresion'!C56</f>
        <v>1.3999267299097511</v>
      </c>
      <c r="I35" s="10">
        <f t="shared" si="13"/>
        <v>0.26532466799192489</v>
      </c>
      <c r="J35" s="10">
        <f t="shared" si="4"/>
        <v>3.9259022636898693</v>
      </c>
      <c r="K35" s="13">
        <f t="shared" si="5"/>
        <v>1.1346020619178261</v>
      </c>
      <c r="L35" s="10">
        <f t="shared" si="11"/>
        <v>7.9355961904153283E-2</v>
      </c>
      <c r="M35" s="21">
        <f t="shared" si="14"/>
        <v>-9.8507262021722664E-2</v>
      </c>
      <c r="N35" s="21">
        <f t="shared" si="14"/>
        <v>7.9503117894014608</v>
      </c>
      <c r="O35" s="21">
        <f t="shared" si="14"/>
        <v>1.2429625798821413</v>
      </c>
      <c r="P35" s="21">
        <f t="shared" si="14"/>
        <v>6.6088419474975968</v>
      </c>
      <c r="Q35" s="21">
        <f t="shared" si="14"/>
        <v>2.5844324217860053</v>
      </c>
      <c r="R35" s="21">
        <f t="shared" si="14"/>
        <v>5.2673721055937328</v>
      </c>
      <c r="S35" s="13">
        <f t="shared" si="6"/>
        <v>5.0605043256076954</v>
      </c>
      <c r="T35" s="21">
        <f t="shared" si="7"/>
        <v>3.9259022636898693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4.2601820847497862</v>
      </c>
      <c r="C36" s="12">
        <f t="shared" si="10"/>
        <v>44742</v>
      </c>
      <c r="D36" s="10">
        <f t="shared" si="1"/>
        <v>2022</v>
      </c>
      <c r="E36" s="10">
        <f t="shared" si="2"/>
        <v>6</v>
      </c>
      <c r="F36" s="10" t="str">
        <f t="shared" si="3"/>
        <v>20226</v>
      </c>
      <c r="G36" s="10">
        <f>+'IMAE regresion'!B57</f>
        <v>3.7024239758409472</v>
      </c>
      <c r="H36" s="10">
        <f>+'IMAE regresion'!C57</f>
        <v>0.55775810890883903</v>
      </c>
      <c r="I36" s="10">
        <f t="shared" si="13"/>
        <v>4.6550088158510403E-2</v>
      </c>
      <c r="J36" s="10">
        <f t="shared" si="4"/>
        <v>3.7489740639994578</v>
      </c>
      <c r="K36" s="13">
        <f t="shared" si="5"/>
        <v>0.51120802075032845</v>
      </c>
      <c r="L36" s="10">
        <f t="shared" si="11"/>
        <v>0.62339404116749764</v>
      </c>
      <c r="M36" s="21">
        <f t="shared" si="14"/>
        <v>-0.27543546171213418</v>
      </c>
      <c r="N36" s="21">
        <f t="shared" si="14"/>
        <v>7.7733835897110497</v>
      </c>
      <c r="O36" s="21">
        <f t="shared" si="14"/>
        <v>1.0660343801917298</v>
      </c>
      <c r="P36" s="21">
        <f t="shared" si="14"/>
        <v>6.4319137478071857</v>
      </c>
      <c r="Q36" s="21">
        <f t="shared" si="14"/>
        <v>2.4075042220955938</v>
      </c>
      <c r="R36" s="21">
        <f t="shared" si="14"/>
        <v>5.0904439059033217</v>
      </c>
      <c r="S36" s="13">
        <f t="shared" si="6"/>
        <v>4.2601820847497862</v>
      </c>
      <c r="T36" s="21">
        <f t="shared" si="7"/>
        <v>3.7489740639994578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3.3019063165346267</v>
      </c>
      <c r="C37" s="12">
        <f t="shared" si="10"/>
        <v>44773</v>
      </c>
      <c r="D37" s="10">
        <f t="shared" si="1"/>
        <v>2022</v>
      </c>
      <c r="E37" s="10">
        <f t="shared" si="2"/>
        <v>7</v>
      </c>
      <c r="F37" s="10" t="str">
        <f t="shared" si="3"/>
        <v>20227</v>
      </c>
      <c r="G37" s="10">
        <f>+'IMAE regresion'!B58</f>
        <v>3.744270355983951</v>
      </c>
      <c r="H37" s="10">
        <f>+'IMAE regresion'!C58</f>
        <v>-0.44236403944932423</v>
      </c>
      <c r="I37" s="10">
        <f t="shared" si="13"/>
        <v>-4.8235976898768483E-2</v>
      </c>
      <c r="J37" s="10">
        <f t="shared" si="4"/>
        <v>3.6960343790851824</v>
      </c>
      <c r="K37" s="13">
        <f t="shared" si="5"/>
        <v>-0.39412806255055566</v>
      </c>
      <c r="L37" s="10">
        <f t="shared" si="11"/>
        <v>0.90533608330088411</v>
      </c>
      <c r="M37" s="21">
        <f t="shared" si="14"/>
        <v>-0.32837514662640954</v>
      </c>
      <c r="N37" s="21">
        <f t="shared" si="14"/>
        <v>7.7204439047967739</v>
      </c>
      <c r="O37" s="21">
        <f t="shared" si="14"/>
        <v>1.0130946952774544</v>
      </c>
      <c r="P37" s="21">
        <f t="shared" si="14"/>
        <v>6.3789740628929099</v>
      </c>
      <c r="Q37" s="21">
        <f t="shared" si="14"/>
        <v>2.3545645371813184</v>
      </c>
      <c r="R37" s="21">
        <f t="shared" si="14"/>
        <v>5.0375042209890459</v>
      </c>
      <c r="S37" s="13">
        <f t="shared" si="6"/>
        <v>3.3019063165346267</v>
      </c>
      <c r="T37" s="21">
        <f t="shared" si="7"/>
        <v>3.6960343790851824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4.6824030020691652</v>
      </c>
      <c r="C38" s="12">
        <f t="shared" si="10"/>
        <v>44804</v>
      </c>
      <c r="D38" s="10">
        <f t="shared" si="1"/>
        <v>2022</v>
      </c>
      <c r="E38" s="10">
        <f t="shared" si="2"/>
        <v>8</v>
      </c>
      <c r="F38" s="10" t="str">
        <f t="shared" si="3"/>
        <v>20228</v>
      </c>
      <c r="G38" s="10">
        <f>+'IMAE regresion'!B59</f>
        <v>3.7861167361269539</v>
      </c>
      <c r="H38" s="10">
        <f>+'IMAE regresion'!C59</f>
        <v>0.89628626594221128</v>
      </c>
      <c r="I38" s="10">
        <f t="shared" si="13"/>
        <v>2.6157611018018122E-2</v>
      </c>
      <c r="J38" s="10">
        <f t="shared" si="4"/>
        <v>3.8122743471449718</v>
      </c>
      <c r="K38" s="13">
        <f t="shared" si="5"/>
        <v>0.87012865492419333</v>
      </c>
      <c r="L38" s="10">
        <f t="shared" si="11"/>
        <v>1.264256717474749</v>
      </c>
      <c r="M38" s="21">
        <f t="shared" si="14"/>
        <v>-0.21213517856662012</v>
      </c>
      <c r="N38" s="21">
        <f t="shared" si="14"/>
        <v>7.8366838728565638</v>
      </c>
      <c r="O38" s="21">
        <f t="shared" si="14"/>
        <v>1.1293346633372439</v>
      </c>
      <c r="P38" s="21">
        <f t="shared" si="14"/>
        <v>6.4952140309526998</v>
      </c>
      <c r="Q38" s="21">
        <f t="shared" si="14"/>
        <v>2.4708045052411078</v>
      </c>
      <c r="R38" s="21">
        <f t="shared" si="14"/>
        <v>5.1537441890488358</v>
      </c>
      <c r="S38" s="13">
        <f t="shared" si="6"/>
        <v>4.6824030020691652</v>
      </c>
      <c r="T38" s="21">
        <f t="shared" si="7"/>
        <v>3.8122743471449718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3.8371987241501841</v>
      </c>
      <c r="C39" s="12">
        <f t="shared" si="10"/>
        <v>44834</v>
      </c>
      <c r="D39" s="10">
        <f t="shared" si="1"/>
        <v>2022</v>
      </c>
      <c r="E39" s="10">
        <f t="shared" si="2"/>
        <v>9</v>
      </c>
      <c r="F39" s="10" t="str">
        <f t="shared" si="3"/>
        <v>20229</v>
      </c>
      <c r="G39" s="10">
        <f>+'IMAE regresion'!B60</f>
        <v>3.8279631162699572</v>
      </c>
      <c r="H39" s="10">
        <f>+'IMAE regresion'!C60</f>
        <v>9.2356078802269259E-3</v>
      </c>
      <c r="I39" s="10">
        <f t="shared" si="13"/>
        <v>-0.30395696986527537</v>
      </c>
      <c r="J39" s="10">
        <f t="shared" si="4"/>
        <v>3.5240061464046817</v>
      </c>
      <c r="K39" s="13">
        <f t="shared" si="5"/>
        <v>0.31319257774550247</v>
      </c>
      <c r="L39" s="10">
        <f t="shared" si="11"/>
        <v>0.55693607717869087</v>
      </c>
      <c r="M39" s="21">
        <f t="shared" si="14"/>
        <v>-0.50040337930691026</v>
      </c>
      <c r="N39" s="21">
        <f t="shared" si="14"/>
        <v>7.5484156721162741</v>
      </c>
      <c r="O39" s="21">
        <f t="shared" si="14"/>
        <v>0.84106646259695372</v>
      </c>
      <c r="P39" s="21">
        <f t="shared" si="14"/>
        <v>6.2069458302124101</v>
      </c>
      <c r="Q39" s="21">
        <f t="shared" si="14"/>
        <v>2.1825363045008177</v>
      </c>
      <c r="R39" s="21">
        <f t="shared" si="14"/>
        <v>4.8654759883085461</v>
      </c>
      <c r="S39" s="13">
        <f t="shared" si="6"/>
        <v>3.8371987241501841</v>
      </c>
      <c r="T39" s="21">
        <f t="shared" si="7"/>
        <v>3.5240061464046817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3.6068568844095386</v>
      </c>
      <c r="C40" s="12">
        <f t="shared" si="10"/>
        <v>44865</v>
      </c>
      <c r="D40" s="10">
        <f t="shared" si="1"/>
        <v>2022</v>
      </c>
      <c r="E40" s="10">
        <f t="shared" si="2"/>
        <v>10</v>
      </c>
      <c r="F40" s="10" t="str">
        <f t="shared" si="3"/>
        <v>202210</v>
      </c>
      <c r="G40" s="10">
        <f>+'IMAE regresion'!B61</f>
        <v>3.8698094964129606</v>
      </c>
      <c r="H40" s="10">
        <f>+'IMAE regresion'!C61</f>
        <v>-0.26295261200342201</v>
      </c>
      <c r="I40" s="10">
        <f t="shared" si="13"/>
        <v>-0.22664305069164206</v>
      </c>
      <c r="J40" s="10">
        <f t="shared" si="4"/>
        <v>3.6431664457213184</v>
      </c>
      <c r="K40" s="13">
        <f t="shared" si="5"/>
        <v>-3.630956131177987E-2</v>
      </c>
      <c r="L40" s="10">
        <f t="shared" si="11"/>
        <v>0.34950213905728233</v>
      </c>
      <c r="M40" s="21">
        <f t="shared" si="14"/>
        <v>-0.38124307999027351</v>
      </c>
      <c r="N40" s="21">
        <f t="shared" si="14"/>
        <v>7.6675759714329104</v>
      </c>
      <c r="O40" s="21">
        <f t="shared" si="14"/>
        <v>0.96022676191359047</v>
      </c>
      <c r="P40" s="21">
        <f t="shared" si="14"/>
        <v>6.3261061295290464</v>
      </c>
      <c r="Q40" s="21">
        <f t="shared" si="14"/>
        <v>2.3016966038174544</v>
      </c>
      <c r="R40" s="21">
        <f t="shared" si="14"/>
        <v>4.9846362876251824</v>
      </c>
      <c r="S40" s="13">
        <f t="shared" si="6"/>
        <v>3.6068568844095386</v>
      </c>
      <c r="T40" s="21">
        <f t="shared" si="7"/>
        <v>3.6431664457213184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3.3518659032677078</v>
      </c>
      <c r="C41" s="12">
        <f t="shared" si="10"/>
        <v>44895</v>
      </c>
      <c r="D41" s="10">
        <f t="shared" si="1"/>
        <v>2022</v>
      </c>
      <c r="E41" s="10">
        <f t="shared" si="2"/>
        <v>11</v>
      </c>
      <c r="F41" s="10" t="str">
        <f t="shared" si="3"/>
        <v>202211</v>
      </c>
      <c r="G41" s="10">
        <f>+'IMAE regresion'!B62</f>
        <v>3.9116558765559635</v>
      </c>
      <c r="H41" s="10">
        <f>+'IMAE regresion'!C62</f>
        <v>-0.55978997328825564</v>
      </c>
      <c r="I41" s="10">
        <f t="shared" si="13"/>
        <v>0.17180842896994256</v>
      </c>
      <c r="J41" s="10">
        <f t="shared" si="4"/>
        <v>4.0834643055259061</v>
      </c>
      <c r="K41" s="13">
        <f t="shared" si="5"/>
        <v>-0.73159840225819828</v>
      </c>
      <c r="L41" s="10">
        <f t="shared" si="11"/>
        <v>0.69528884094641841</v>
      </c>
      <c r="M41" s="21">
        <f t="shared" si="14"/>
        <v>5.9054779814314173E-2</v>
      </c>
      <c r="N41" s="21">
        <f t="shared" si="14"/>
        <v>8.1078738312374981</v>
      </c>
      <c r="O41" s="21">
        <f t="shared" si="14"/>
        <v>1.4005246217181782</v>
      </c>
      <c r="P41" s="21">
        <f t="shared" si="14"/>
        <v>6.7664039893336341</v>
      </c>
      <c r="Q41" s="21">
        <f t="shared" si="14"/>
        <v>2.7419944636220421</v>
      </c>
      <c r="R41" s="21">
        <f t="shared" si="14"/>
        <v>5.4249341474297701</v>
      </c>
      <c r="S41" s="13">
        <f t="shared" si="6"/>
        <v>3.3518659032677078</v>
      </c>
      <c r="T41" s="21">
        <f t="shared" si="7"/>
        <v>4.0834643055259061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3.3060546811918528</v>
      </c>
      <c r="C42" s="12">
        <f t="shared" si="10"/>
        <v>44926</v>
      </c>
      <c r="D42" s="10">
        <f t="shared" si="1"/>
        <v>2022</v>
      </c>
      <c r="E42" s="10">
        <f t="shared" si="2"/>
        <v>12</v>
      </c>
      <c r="F42" s="10" t="str">
        <f t="shared" si="3"/>
        <v>202212</v>
      </c>
      <c r="G42" s="10">
        <f>+'IMAE regresion'!B63</f>
        <v>3.9535022566989668</v>
      </c>
      <c r="H42" s="10">
        <f>+'IMAE regresion'!C63</f>
        <v>-0.64744757550711407</v>
      </c>
      <c r="I42" s="10">
        <f t="shared" si="13"/>
        <v>0.15694128918018987</v>
      </c>
      <c r="J42" s="10">
        <f t="shared" si="4"/>
        <v>4.1104435458791571</v>
      </c>
      <c r="K42" s="13">
        <f t="shared" si="5"/>
        <v>-0.80438886468730431</v>
      </c>
      <c r="L42" s="10">
        <f t="shared" si="11"/>
        <v>7.2790462429106029E-2</v>
      </c>
      <c r="M42" s="21">
        <f t="shared" si="14"/>
        <v>8.6034020167565117E-2</v>
      </c>
      <c r="N42" s="21">
        <f t="shared" si="14"/>
        <v>8.134853071590749</v>
      </c>
      <c r="O42" s="21">
        <f t="shared" si="14"/>
        <v>1.4275038620714291</v>
      </c>
      <c r="P42" s="21">
        <f t="shared" si="14"/>
        <v>6.793383229686885</v>
      </c>
      <c r="Q42" s="21">
        <f t="shared" si="14"/>
        <v>2.7689737039752931</v>
      </c>
      <c r="R42" s="21">
        <f t="shared" si="14"/>
        <v>5.451913387783021</v>
      </c>
      <c r="S42" s="13">
        <f t="shared" si="6"/>
        <v>3.3060546811918528</v>
      </c>
      <c r="T42" s="21">
        <f t="shared" si="7"/>
        <v>4.1104435458791571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3.3096682699082862</v>
      </c>
      <c r="C43" s="12">
        <f t="shared" si="10"/>
        <v>44957</v>
      </c>
      <c r="D43" s="10">
        <f t="shared" si="1"/>
        <v>2023</v>
      </c>
      <c r="E43" s="10">
        <f t="shared" si="2"/>
        <v>1</v>
      </c>
      <c r="F43" s="10" t="str">
        <f t="shared" si="3"/>
        <v>20231</v>
      </c>
      <c r="G43" s="10">
        <f>+'IMAE regresion'!B64</f>
        <v>3.9953486368419702</v>
      </c>
      <c r="H43" s="10">
        <f>+'IMAE regresion'!C64</f>
        <v>-0.68568036693368395</v>
      </c>
      <c r="I43" s="10">
        <f t="shared" si="13"/>
        <v>7.7611382029660003E-2</v>
      </c>
      <c r="J43" s="10">
        <f t="shared" si="4"/>
        <v>4.0729600188716297</v>
      </c>
      <c r="K43" s="13">
        <f t="shared" si="5"/>
        <v>-0.76329174896334351</v>
      </c>
      <c r="L43" s="10">
        <f t="shared" si="11"/>
        <v>4.1097115723960798E-2</v>
      </c>
      <c r="M43" s="21">
        <f t="shared" si="14"/>
        <v>4.8550493160037789E-2</v>
      </c>
      <c r="N43" s="21">
        <f t="shared" si="14"/>
        <v>8.0973695445832217</v>
      </c>
      <c r="O43" s="21">
        <f t="shared" si="14"/>
        <v>1.3900203350639018</v>
      </c>
      <c r="P43" s="21">
        <f t="shared" si="14"/>
        <v>6.7558997026793577</v>
      </c>
      <c r="Q43" s="21">
        <f t="shared" si="14"/>
        <v>2.7314901769677657</v>
      </c>
      <c r="R43" s="21">
        <f t="shared" si="14"/>
        <v>5.4144298607754937</v>
      </c>
      <c r="S43" s="13">
        <f t="shared" si="6"/>
        <v>3.3096682699082862</v>
      </c>
      <c r="T43" s="21">
        <f t="shared" si="7"/>
        <v>4.0729600188716297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4.7411760340192188</v>
      </c>
      <c r="C44" s="12">
        <f t="shared" si="10"/>
        <v>44985</v>
      </c>
      <c r="D44" s="10">
        <f t="shared" si="1"/>
        <v>2023</v>
      </c>
      <c r="E44" s="10">
        <f t="shared" si="2"/>
        <v>2</v>
      </c>
      <c r="F44" s="10" t="str">
        <f t="shared" si="3"/>
        <v>20232</v>
      </c>
      <c r="G44" s="10">
        <f>+'IMAE regresion'!B65</f>
        <v>4.0371950169849731</v>
      </c>
      <c r="H44" s="10">
        <f>+'IMAE regresion'!C65</f>
        <v>0.70398101703424576</v>
      </c>
      <c r="I44" s="10">
        <f t="shared" si="13"/>
        <v>-9.6413922284605574E-2</v>
      </c>
      <c r="J44" s="10">
        <f t="shared" si="4"/>
        <v>3.9407810947003674</v>
      </c>
      <c r="K44" s="13">
        <f t="shared" si="5"/>
        <v>0.80039493931885142</v>
      </c>
      <c r="L44" s="10">
        <f t="shared" si="11"/>
        <v>1.5636866882821949</v>
      </c>
      <c r="M44" s="21">
        <f t="shared" si="14"/>
        <v>-8.3628431011224524E-2</v>
      </c>
      <c r="N44" s="21">
        <f t="shared" si="14"/>
        <v>7.9651906204119598</v>
      </c>
      <c r="O44" s="21">
        <f t="shared" si="14"/>
        <v>1.2578414108926395</v>
      </c>
      <c r="P44" s="21">
        <f t="shared" si="14"/>
        <v>6.6237207785080958</v>
      </c>
      <c r="Q44" s="21">
        <f t="shared" si="14"/>
        <v>2.5993112527965034</v>
      </c>
      <c r="R44" s="21">
        <f t="shared" si="14"/>
        <v>5.2822509366042318</v>
      </c>
      <c r="S44" s="13">
        <f t="shared" si="6"/>
        <v>4.7411760340192188</v>
      </c>
      <c r="T44" s="21">
        <f t="shared" si="7"/>
        <v>3.9407810947003674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3.9684752165976671</v>
      </c>
      <c r="C45" s="12">
        <f t="shared" si="10"/>
        <v>45016</v>
      </c>
      <c r="D45" s="10">
        <f t="shared" si="1"/>
        <v>2023</v>
      </c>
      <c r="E45" s="10">
        <f t="shared" si="2"/>
        <v>3</v>
      </c>
      <c r="F45" s="10" t="str">
        <f t="shared" si="3"/>
        <v>20233</v>
      </c>
      <c r="G45" s="10">
        <f>+'IMAE regresion'!B66</f>
        <v>4.0790413971279769</v>
      </c>
      <c r="H45" s="10">
        <f>+'IMAE regresion'!C66</f>
        <v>-0.11056618053030975</v>
      </c>
      <c r="I45" s="10">
        <f t="shared" si="13"/>
        <v>-0.16821936658734354</v>
      </c>
      <c r="J45" s="10">
        <f t="shared" si="4"/>
        <v>3.9108220305406332</v>
      </c>
      <c r="K45" s="13">
        <f t="shared" si="5"/>
        <v>5.7653186057033956E-2</v>
      </c>
      <c r="L45" s="10">
        <f t="shared" si="11"/>
        <v>0.74274175326181746</v>
      </c>
      <c r="M45" s="21">
        <f t="shared" si="14"/>
        <v>-0.11358749517095879</v>
      </c>
      <c r="N45" s="21">
        <f t="shared" si="14"/>
        <v>7.9352315562522246</v>
      </c>
      <c r="O45" s="21">
        <f t="shared" si="14"/>
        <v>1.2278823467329052</v>
      </c>
      <c r="P45" s="21">
        <f t="shared" si="14"/>
        <v>6.5937617143483607</v>
      </c>
      <c r="Q45" s="21">
        <f t="shared" si="14"/>
        <v>2.5693521886367692</v>
      </c>
      <c r="R45" s="21">
        <f t="shared" si="14"/>
        <v>5.2522918724444967</v>
      </c>
      <c r="S45" s="13">
        <f t="shared" si="6"/>
        <v>3.9684752165976671</v>
      </c>
      <c r="T45" s="21">
        <f t="shared" si="7"/>
        <v>3.9108220305406332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3.500192555912875</v>
      </c>
      <c r="C46" s="12">
        <f t="shared" si="10"/>
        <v>45046</v>
      </c>
      <c r="D46" s="10">
        <f t="shared" si="1"/>
        <v>2023</v>
      </c>
      <c r="E46" s="10">
        <f t="shared" si="2"/>
        <v>4</v>
      </c>
      <c r="F46" s="10" t="str">
        <f t="shared" si="3"/>
        <v>20234</v>
      </c>
      <c r="G46" s="10">
        <f>+'IMAE regresion'!B67</f>
        <v>4.1208877772709798</v>
      </c>
      <c r="H46" s="10">
        <f>+'IMAE regresion'!C67</f>
        <v>-0.62069522135810473</v>
      </c>
      <c r="I46" s="10">
        <f t="shared" si="13"/>
        <v>9.9075818979384417E-2</v>
      </c>
      <c r="J46" s="10">
        <f t="shared" si="4"/>
        <v>4.2199635962503645</v>
      </c>
      <c r="K46" s="13">
        <f t="shared" si="5"/>
        <v>-0.71977104033748951</v>
      </c>
      <c r="L46" s="10">
        <f t="shared" si="11"/>
        <v>0.77742422639452347</v>
      </c>
      <c r="M46" s="21">
        <f t="shared" si="14"/>
        <v>0.19555407053877261</v>
      </c>
      <c r="N46" s="21">
        <f t="shared" si="14"/>
        <v>8.2443731219619565</v>
      </c>
      <c r="O46" s="21">
        <f t="shared" si="14"/>
        <v>1.5370239124426366</v>
      </c>
      <c r="P46" s="21">
        <f t="shared" si="14"/>
        <v>6.9029032800580925</v>
      </c>
      <c r="Q46" s="21">
        <f t="shared" si="14"/>
        <v>2.8784937543465006</v>
      </c>
      <c r="R46" s="21">
        <f t="shared" si="14"/>
        <v>5.5614334381542285</v>
      </c>
      <c r="S46" s="13">
        <f t="shared" si="6"/>
        <v>3.500192555912875</v>
      </c>
      <c r="T46" s="21">
        <f t="shared" si="7"/>
        <v>4.2199635962503645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3.798524332879964</v>
      </c>
      <c r="C47" s="12">
        <f t="shared" si="10"/>
        <v>45077</v>
      </c>
      <c r="D47" s="10">
        <f t="shared" si="1"/>
        <v>2023</v>
      </c>
      <c r="E47" s="10">
        <f t="shared" si="2"/>
        <v>5</v>
      </c>
      <c r="F47" s="10" t="str">
        <f t="shared" si="3"/>
        <v>20235</v>
      </c>
      <c r="G47" s="10">
        <f>+'IMAE regresion'!B68</f>
        <v>4.1627341574139827</v>
      </c>
      <c r="H47" s="10">
        <f>+'IMAE regresion'!C68</f>
        <v>-0.36420982453401862</v>
      </c>
      <c r="I47" s="10">
        <f t="shared" si="13"/>
        <v>0.26532466799192489</v>
      </c>
      <c r="J47" s="10">
        <f t="shared" si="4"/>
        <v>4.4280588254059072</v>
      </c>
      <c r="K47" s="13">
        <f t="shared" si="5"/>
        <v>-0.62953449252594318</v>
      </c>
      <c r="L47" s="10">
        <f t="shared" si="11"/>
        <v>9.023654781154633E-2</v>
      </c>
      <c r="M47" s="21">
        <f t="shared" si="14"/>
        <v>0.40364929969431529</v>
      </c>
      <c r="N47" s="21">
        <f t="shared" si="14"/>
        <v>8.4524683511174992</v>
      </c>
      <c r="O47" s="21">
        <f t="shared" si="14"/>
        <v>1.7451191415981793</v>
      </c>
      <c r="P47" s="21">
        <f t="shared" si="14"/>
        <v>7.1109985092136352</v>
      </c>
      <c r="Q47" s="21">
        <f t="shared" si="14"/>
        <v>3.0865889835020432</v>
      </c>
      <c r="R47" s="21">
        <f t="shared" si="14"/>
        <v>5.7695286673097712</v>
      </c>
      <c r="S47" s="13">
        <f t="shared" si="6"/>
        <v>3.798524332879964</v>
      </c>
      <c r="T47" s="21">
        <f t="shared" si="7"/>
        <v>4.4280588254059072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5.0769011714777861</v>
      </c>
      <c r="C48" s="12">
        <f t="shared" si="10"/>
        <v>45107</v>
      </c>
      <c r="D48" s="10">
        <f t="shared" si="1"/>
        <v>2023</v>
      </c>
      <c r="E48" s="10">
        <f t="shared" si="2"/>
        <v>6</v>
      </c>
      <c r="F48" s="10" t="str">
        <f t="shared" si="3"/>
        <v>20236</v>
      </c>
      <c r="G48" s="10">
        <f>+'IMAE regresion'!B69</f>
        <v>4.2045805375569865</v>
      </c>
      <c r="H48" s="10">
        <f>+'IMAE regresion'!C69</f>
        <v>0.87232063392079962</v>
      </c>
      <c r="I48" s="10">
        <f t="shared" si="13"/>
        <v>4.6550088158510403E-2</v>
      </c>
      <c r="J48" s="10">
        <f t="shared" si="4"/>
        <v>4.251130625715497</v>
      </c>
      <c r="K48" s="13">
        <f t="shared" si="5"/>
        <v>0.82577054576228903</v>
      </c>
      <c r="L48" s="10">
        <f t="shared" si="11"/>
        <v>1.4553050382882322</v>
      </c>
      <c r="M48" s="21">
        <f t="shared" si="14"/>
        <v>0.22672110000390511</v>
      </c>
      <c r="N48" s="21">
        <f t="shared" si="14"/>
        <v>8.275540151427089</v>
      </c>
      <c r="O48" s="21">
        <f t="shared" si="14"/>
        <v>1.5681909419077691</v>
      </c>
      <c r="P48" s="21">
        <f t="shared" si="14"/>
        <v>6.934070309523225</v>
      </c>
      <c r="Q48" s="21">
        <f t="shared" si="14"/>
        <v>2.9096607838116331</v>
      </c>
      <c r="R48" s="21">
        <f t="shared" si="14"/>
        <v>5.592600467619361</v>
      </c>
      <c r="S48" s="13">
        <f t="shared" si="6"/>
        <v>5.0769011714777861</v>
      </c>
      <c r="T48" s="21">
        <f t="shared" si="7"/>
        <v>4.251130625715497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4.9964945246628929</v>
      </c>
      <c r="C49" s="12">
        <f t="shared" si="10"/>
        <v>45138</v>
      </c>
      <c r="D49" s="10">
        <f t="shared" si="1"/>
        <v>2023</v>
      </c>
      <c r="E49" s="10">
        <f t="shared" si="2"/>
        <v>7</v>
      </c>
      <c r="F49" s="10" t="str">
        <f t="shared" si="3"/>
        <v>20237</v>
      </c>
      <c r="G49" s="10">
        <f>+'IMAE regresion'!B70</f>
        <v>4.2464269176999894</v>
      </c>
      <c r="H49" s="10">
        <f>+'IMAE regresion'!C70</f>
        <v>0.75006760696290353</v>
      </c>
      <c r="I49" s="10">
        <f t="shared" si="13"/>
        <v>-4.8235976898768483E-2</v>
      </c>
      <c r="J49" s="10">
        <f t="shared" si="4"/>
        <v>4.1981909408012212</v>
      </c>
      <c r="K49" s="13">
        <f t="shared" si="5"/>
        <v>0.79830358386167166</v>
      </c>
      <c r="L49" s="10">
        <f t="shared" si="11"/>
        <v>2.746696190061737E-2</v>
      </c>
      <c r="M49" s="21">
        <f t="shared" si="14"/>
        <v>0.1737814150896293</v>
      </c>
      <c r="N49" s="21">
        <f t="shared" si="14"/>
        <v>8.2226004665128123</v>
      </c>
      <c r="O49" s="21">
        <f t="shared" si="14"/>
        <v>1.5152512569934933</v>
      </c>
      <c r="P49" s="21">
        <f t="shared" si="14"/>
        <v>6.8811306246089492</v>
      </c>
      <c r="Q49" s="21">
        <f t="shared" si="14"/>
        <v>2.8567210988973573</v>
      </c>
      <c r="R49" s="21">
        <f t="shared" si="14"/>
        <v>5.5396607827050852</v>
      </c>
      <c r="S49" s="13">
        <f t="shared" si="6"/>
        <v>4.9964945246628929</v>
      </c>
      <c r="T49" s="21">
        <f t="shared" si="7"/>
        <v>4.1981909408012212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3.6076540554520302</v>
      </c>
      <c r="C50" s="12">
        <f t="shared" si="10"/>
        <v>45169</v>
      </c>
      <c r="D50" s="10">
        <f t="shared" si="1"/>
        <v>2023</v>
      </c>
      <c r="E50" s="10">
        <f t="shared" si="2"/>
        <v>8</v>
      </c>
      <c r="F50" s="10" t="str">
        <f t="shared" si="3"/>
        <v>20238</v>
      </c>
      <c r="G50" s="10">
        <f>+'IMAE regresion'!B71</f>
        <v>4.2882732978429932</v>
      </c>
      <c r="H50" s="10">
        <f>+'IMAE regresion'!C71</f>
        <v>-0.68061924239096294</v>
      </c>
      <c r="I50" s="10">
        <f t="shared" si="13"/>
        <v>2.6157611018018122E-2</v>
      </c>
      <c r="J50" s="10">
        <f t="shared" si="4"/>
        <v>4.3144309088610111</v>
      </c>
      <c r="K50" s="13">
        <f t="shared" si="5"/>
        <v>-0.70677685340898089</v>
      </c>
      <c r="L50" s="10">
        <f t="shared" si="11"/>
        <v>1.5050804372706525</v>
      </c>
      <c r="M50" s="21">
        <f t="shared" si="14"/>
        <v>0.29002138314941917</v>
      </c>
      <c r="N50" s="21">
        <f t="shared" si="14"/>
        <v>8.338840434572603</v>
      </c>
      <c r="O50" s="21">
        <f t="shared" si="14"/>
        <v>1.6314912250532831</v>
      </c>
      <c r="P50" s="21">
        <f t="shared" si="14"/>
        <v>6.9973705926687391</v>
      </c>
      <c r="Q50" s="21">
        <f t="shared" si="14"/>
        <v>2.9729610669571471</v>
      </c>
      <c r="R50" s="21">
        <f t="shared" si="14"/>
        <v>5.6559007507648751</v>
      </c>
      <c r="S50" s="13">
        <f t="shared" si="6"/>
        <v>3.6076540554520302</v>
      </c>
      <c r="T50" s="21">
        <f t="shared" si="7"/>
        <v>4.3144309088610111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3.4590418928813733</v>
      </c>
      <c r="C51" s="12">
        <f t="shared" si="10"/>
        <v>45199</v>
      </c>
      <c r="D51" s="10">
        <f t="shared" si="1"/>
        <v>2023</v>
      </c>
      <c r="E51" s="10">
        <f t="shared" si="2"/>
        <v>9</v>
      </c>
      <c r="F51" s="10" t="str">
        <f t="shared" si="3"/>
        <v>20239</v>
      </c>
      <c r="G51" s="10">
        <f>+'IMAE regresion'!B72</f>
        <v>4.3301196779859961</v>
      </c>
      <c r="H51" s="10">
        <f>+'IMAE regresion'!C72</f>
        <v>-0.87107778510462275</v>
      </c>
      <c r="I51" s="10">
        <f t="shared" si="13"/>
        <v>-0.30395696986527537</v>
      </c>
      <c r="J51" s="10">
        <f t="shared" si="4"/>
        <v>4.0261627081207205</v>
      </c>
      <c r="K51" s="13">
        <f t="shared" si="5"/>
        <v>-0.56712081523934721</v>
      </c>
      <c r="L51" s="10">
        <f t="shared" si="11"/>
        <v>0.13965603816963368</v>
      </c>
      <c r="M51" s="21">
        <f t="shared" si="14"/>
        <v>1.7531824091285841E-3</v>
      </c>
      <c r="N51" s="21">
        <f t="shared" si="14"/>
        <v>8.0505722338323125</v>
      </c>
      <c r="O51" s="21">
        <f t="shared" si="14"/>
        <v>1.3432230243129926</v>
      </c>
      <c r="P51" s="21">
        <f t="shared" si="14"/>
        <v>6.7091023919284485</v>
      </c>
      <c r="Q51" s="21">
        <f t="shared" si="14"/>
        <v>2.6846928662168565</v>
      </c>
      <c r="R51" s="21">
        <f t="shared" si="14"/>
        <v>5.3676325500245845</v>
      </c>
      <c r="S51" s="13">
        <f t="shared" si="6"/>
        <v>3.4590418928813733</v>
      </c>
      <c r="T51" s="21">
        <f t="shared" si="7"/>
        <v>4.0261627081207205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1.3043064239476081</v>
      </c>
      <c r="C52" s="12">
        <f t="shared" si="10"/>
        <v>45230</v>
      </c>
      <c r="D52" s="10">
        <f t="shared" si="1"/>
        <v>2023</v>
      </c>
      <c r="E52" s="10">
        <f t="shared" si="2"/>
        <v>10</v>
      </c>
      <c r="F52" s="10" t="str">
        <f t="shared" si="3"/>
        <v>202310</v>
      </c>
      <c r="G52" s="10">
        <f>+'IMAE regresion'!B73</f>
        <v>4.371966058128999</v>
      </c>
      <c r="H52" s="10">
        <f>+'IMAE regresion'!C73</f>
        <v>-3.0676596341813909</v>
      </c>
      <c r="I52" s="10">
        <f t="shared" si="13"/>
        <v>-0.22664305069164206</v>
      </c>
      <c r="J52" s="10">
        <f t="shared" si="4"/>
        <v>4.1453230074373568</v>
      </c>
      <c r="K52" s="13">
        <f t="shared" si="5"/>
        <v>-2.8410165834897487</v>
      </c>
      <c r="L52" s="10">
        <f t="shared" si="11"/>
        <v>2.2738957682504015</v>
      </c>
      <c r="M52" s="21">
        <f t="shared" ref="M52:R79" si="15">($J52)+(M$1*$M$2)</f>
        <v>0.12091348172576488</v>
      </c>
      <c r="N52" s="21">
        <f t="shared" si="15"/>
        <v>8.1697325331489488</v>
      </c>
      <c r="O52" s="21">
        <f t="shared" si="15"/>
        <v>1.4623833236296289</v>
      </c>
      <c r="P52" s="21">
        <f t="shared" si="15"/>
        <v>6.8282626912450848</v>
      </c>
      <c r="Q52" s="21">
        <f t="shared" si="15"/>
        <v>2.8038531655334928</v>
      </c>
      <c r="R52" s="21">
        <f t="shared" si="15"/>
        <v>5.4867928493412208</v>
      </c>
      <c r="S52" s="13">
        <f t="shared" si="6"/>
        <v>1.3043064239476081</v>
      </c>
      <c r="T52" s="21">
        <f t="shared" si="7"/>
        <v>4.1453230074373568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2.4287446740924423</v>
      </c>
      <c r="C53" s="12">
        <f t="shared" si="10"/>
        <v>45260</v>
      </c>
      <c r="D53" s="10">
        <f t="shared" si="1"/>
        <v>2023</v>
      </c>
      <c r="E53" s="10">
        <f t="shared" si="2"/>
        <v>11</v>
      </c>
      <c r="F53" s="10" t="str">
        <f t="shared" si="3"/>
        <v>202311</v>
      </c>
      <c r="G53" s="10">
        <f>+'IMAE regresion'!B74</f>
        <v>4.4138124382720019</v>
      </c>
      <c r="H53" s="10">
        <f>+'IMAE regresion'!C74</f>
        <v>-1.9850677641795595</v>
      </c>
      <c r="I53" s="10">
        <f t="shared" si="13"/>
        <v>0.17180842896994256</v>
      </c>
      <c r="J53" s="10">
        <f t="shared" si="4"/>
        <v>4.5856208672419445</v>
      </c>
      <c r="K53" s="13">
        <f t="shared" si="5"/>
        <v>-2.1568761931495022</v>
      </c>
      <c r="L53" s="10">
        <f t="shared" si="11"/>
        <v>0.68414039034024654</v>
      </c>
      <c r="M53" s="21">
        <f t="shared" si="15"/>
        <v>0.56121134153035257</v>
      </c>
      <c r="N53" s="21">
        <f t="shared" si="15"/>
        <v>8.6100303929535364</v>
      </c>
      <c r="O53" s="21">
        <f t="shared" si="15"/>
        <v>1.9026811834342165</v>
      </c>
      <c r="P53" s="21">
        <f t="shared" si="15"/>
        <v>7.2685605510496725</v>
      </c>
      <c r="Q53" s="21">
        <f t="shared" si="15"/>
        <v>3.2441510253380805</v>
      </c>
      <c r="R53" s="21">
        <f t="shared" si="15"/>
        <v>5.9270907091458085</v>
      </c>
      <c r="S53" s="13">
        <f t="shared" si="6"/>
        <v>2.4287446740924423</v>
      </c>
      <c r="T53" s="21">
        <f t="shared" si="7"/>
        <v>4.5856208672419445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2.3026532696622155</v>
      </c>
      <c r="C54" s="12">
        <f t="shared" si="10"/>
        <v>45291</v>
      </c>
      <c r="D54" s="10">
        <f t="shared" si="1"/>
        <v>2023</v>
      </c>
      <c r="E54" s="10">
        <f t="shared" si="2"/>
        <v>12</v>
      </c>
      <c r="F54" s="10" t="str">
        <f t="shared" si="3"/>
        <v>202312</v>
      </c>
      <c r="G54" s="10">
        <f>+'IMAE regresion'!B75</f>
        <v>4.4556588184150057</v>
      </c>
      <c r="H54" s="10">
        <f>+'IMAE regresion'!C75</f>
        <v>-2.1530055487527902</v>
      </c>
      <c r="I54" s="10">
        <f t="shared" si="13"/>
        <v>0.15694128918018987</v>
      </c>
      <c r="J54" s="10">
        <f t="shared" si="4"/>
        <v>4.6126001075951955</v>
      </c>
      <c r="K54" s="13">
        <f t="shared" si="5"/>
        <v>-2.3099468379329799</v>
      </c>
      <c r="L54" s="10">
        <f t="shared" si="11"/>
        <v>0.15307064478347776</v>
      </c>
      <c r="M54" s="21">
        <f t="shared" si="15"/>
        <v>0.58819058188360351</v>
      </c>
      <c r="N54" s="21">
        <f t="shared" si="15"/>
        <v>8.6370096333067874</v>
      </c>
      <c r="O54" s="21">
        <f t="shared" si="15"/>
        <v>1.9296604237874675</v>
      </c>
      <c r="P54" s="21">
        <f t="shared" si="15"/>
        <v>7.2955397914029234</v>
      </c>
      <c r="Q54" s="21">
        <f t="shared" si="15"/>
        <v>3.2711302656913315</v>
      </c>
      <c r="R54" s="21">
        <f t="shared" si="15"/>
        <v>5.9540699494990594</v>
      </c>
      <c r="S54" s="13">
        <f t="shared" si="6"/>
        <v>2.3026532696622155</v>
      </c>
      <c r="T54" s="21">
        <f t="shared" si="7"/>
        <v>4.6126001075951955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4.269798866236286</v>
      </c>
      <c r="C55" s="12">
        <f t="shared" si="10"/>
        <v>45322</v>
      </c>
      <c r="D55" s="10">
        <f t="shared" si="1"/>
        <v>2024</v>
      </c>
      <c r="E55" s="10">
        <f t="shared" si="2"/>
        <v>1</v>
      </c>
      <c r="F55" s="10" t="str">
        <f t="shared" si="3"/>
        <v>20241</v>
      </c>
      <c r="G55" s="10">
        <f>+'IMAE regresion'!B76</f>
        <v>4.4975051985580086</v>
      </c>
      <c r="H55" s="10">
        <f>+'IMAE regresion'!C76</f>
        <v>-0.22770633232172255</v>
      </c>
      <c r="I55" s="10">
        <f t="shared" si="13"/>
        <v>7.7611382029660003E-2</v>
      </c>
      <c r="J55" s="10">
        <f t="shared" si="4"/>
        <v>4.5751165805876681</v>
      </c>
      <c r="K55" s="13">
        <f t="shared" si="5"/>
        <v>-0.30531771435138211</v>
      </c>
      <c r="L55" s="10">
        <f t="shared" si="11"/>
        <v>2.0046291235815978</v>
      </c>
      <c r="M55" s="21">
        <f t="shared" si="15"/>
        <v>0.55070705487607619</v>
      </c>
      <c r="N55" s="21">
        <f t="shared" si="15"/>
        <v>8.5995261062992601</v>
      </c>
      <c r="O55" s="21">
        <f t="shared" si="15"/>
        <v>1.8921768967799402</v>
      </c>
      <c r="P55" s="21">
        <f t="shared" si="15"/>
        <v>7.2580562643953961</v>
      </c>
      <c r="Q55" s="21">
        <f t="shared" si="15"/>
        <v>3.2336467386838041</v>
      </c>
      <c r="R55" s="21">
        <f t="shared" si="15"/>
        <v>5.9165864224915321</v>
      </c>
      <c r="S55" s="13">
        <f t="shared" si="6"/>
        <v>4.269798866236286</v>
      </c>
      <c r="T55" s="21">
        <f t="shared" si="7"/>
        <v>4.5751165805876681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3.0426645472544749</v>
      </c>
      <c r="C56" s="12">
        <f t="shared" si="10"/>
        <v>45351</v>
      </c>
      <c r="D56" s="10">
        <f t="shared" si="1"/>
        <v>2024</v>
      </c>
      <c r="E56" s="10">
        <f t="shared" si="2"/>
        <v>2</v>
      </c>
      <c r="F56" s="10" t="str">
        <f t="shared" si="3"/>
        <v>20242</v>
      </c>
      <c r="G56" s="10">
        <f>+'IMAE regresion'!B77</f>
        <v>4.5393515787010124</v>
      </c>
      <c r="H56" s="10">
        <f>+'IMAE regresion'!C77</f>
        <v>-1.4966870314465375</v>
      </c>
      <c r="I56" s="10">
        <f t="shared" si="13"/>
        <v>-9.6413922284605574E-2</v>
      </c>
      <c r="J56" s="10">
        <f t="shared" si="4"/>
        <v>4.4429376564164071</v>
      </c>
      <c r="K56" s="13">
        <f t="shared" si="5"/>
        <v>-1.4002731091619323</v>
      </c>
      <c r="L56" s="10">
        <f t="shared" si="11"/>
        <v>1.0949553948105502</v>
      </c>
      <c r="M56" s="21">
        <f t="shared" si="15"/>
        <v>0.4185281307048152</v>
      </c>
      <c r="N56" s="21">
        <f t="shared" si="15"/>
        <v>8.4673471821279982</v>
      </c>
      <c r="O56" s="21">
        <f t="shared" si="15"/>
        <v>1.7599979726086792</v>
      </c>
      <c r="P56" s="21">
        <f t="shared" si="15"/>
        <v>7.1258773402241351</v>
      </c>
      <c r="Q56" s="21">
        <f t="shared" si="15"/>
        <v>3.1014678145125432</v>
      </c>
      <c r="R56" s="21">
        <f t="shared" si="15"/>
        <v>5.7844074983202711</v>
      </c>
      <c r="S56" s="13">
        <f t="shared" si="6"/>
        <v>3.0426645472544749</v>
      </c>
      <c r="T56" s="21">
        <f t="shared" si="7"/>
        <v>4.4429376564164071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2.2794290926590861</v>
      </c>
      <c r="C57" s="12">
        <f t="shared" si="10"/>
        <v>45382</v>
      </c>
      <c r="D57" s="10">
        <f t="shared" si="1"/>
        <v>2024</v>
      </c>
      <c r="E57" s="10">
        <f t="shared" si="2"/>
        <v>3</v>
      </c>
      <c r="F57" s="10" t="str">
        <f t="shared" si="3"/>
        <v>20243</v>
      </c>
      <c r="G57" s="10">
        <f>+'IMAE regresion'!B78</f>
        <v>4.5811979588440153</v>
      </c>
      <c r="H57" s="10">
        <f>+'IMAE regresion'!C78</f>
        <v>-2.3017688661849292</v>
      </c>
      <c r="I57" s="10">
        <f t="shared" si="13"/>
        <v>-0.16821936658734354</v>
      </c>
      <c r="J57" s="10">
        <f t="shared" si="4"/>
        <v>4.412978592256672</v>
      </c>
      <c r="K57" s="13">
        <f t="shared" si="5"/>
        <v>-2.1335494995975859</v>
      </c>
      <c r="L57" s="10">
        <f t="shared" si="11"/>
        <v>0.73327639043565362</v>
      </c>
      <c r="M57" s="21">
        <f t="shared" si="15"/>
        <v>0.38856906654508006</v>
      </c>
      <c r="N57" s="21">
        <f t="shared" si="15"/>
        <v>8.4373881179682648</v>
      </c>
      <c r="O57" s="21">
        <f t="shared" si="15"/>
        <v>1.730038908448944</v>
      </c>
      <c r="P57" s="21">
        <f t="shared" si="15"/>
        <v>7.0959182760644</v>
      </c>
      <c r="Q57" s="21">
        <f t="shared" si="15"/>
        <v>3.071508750352808</v>
      </c>
      <c r="R57" s="21">
        <f t="shared" si="15"/>
        <v>5.754448434160536</v>
      </c>
      <c r="S57" s="13">
        <f t="shared" si="6"/>
        <v>2.2794290926590861</v>
      </c>
      <c r="T57" s="21">
        <f t="shared" si="7"/>
        <v>4.412978592256672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4.1529015092339279</v>
      </c>
      <c r="C58" s="12">
        <f t="shared" si="10"/>
        <v>45412</v>
      </c>
      <c r="D58" s="10">
        <f t="shared" si="1"/>
        <v>2024</v>
      </c>
      <c r="E58" s="10">
        <f t="shared" si="2"/>
        <v>4</v>
      </c>
      <c r="F58" s="10" t="str">
        <f t="shared" si="3"/>
        <v>20244</v>
      </c>
      <c r="G58" s="10">
        <f>+'IMAE regresion'!B79</f>
        <v>4.6230443389870182</v>
      </c>
      <c r="H58" s="10">
        <f>+'IMAE regresion'!C79</f>
        <v>-0.4701428297530903</v>
      </c>
      <c r="I58" s="10">
        <f t="shared" si="13"/>
        <v>9.9075818979384417E-2</v>
      </c>
      <c r="J58" s="10">
        <f t="shared" si="4"/>
        <v>4.7221201579664029</v>
      </c>
      <c r="K58" s="13">
        <f t="shared" si="5"/>
        <v>-0.56921864873247507</v>
      </c>
      <c r="L58" s="10">
        <f t="shared" si="11"/>
        <v>1.5643308508651108</v>
      </c>
      <c r="M58" s="21">
        <f t="shared" si="15"/>
        <v>0.697710632254811</v>
      </c>
      <c r="N58" s="21">
        <f t="shared" si="15"/>
        <v>8.7465296836779949</v>
      </c>
      <c r="O58" s="21">
        <f t="shared" si="15"/>
        <v>2.039180474158675</v>
      </c>
      <c r="P58" s="21">
        <f t="shared" si="15"/>
        <v>7.4050598417741309</v>
      </c>
      <c r="Q58" s="21">
        <f t="shared" si="15"/>
        <v>3.380650316062539</v>
      </c>
      <c r="R58" s="21">
        <f t="shared" si="15"/>
        <v>6.0635899998702669</v>
      </c>
      <c r="S58" s="13">
        <f t="shared" si="6"/>
        <v>4.1529015092339279</v>
      </c>
      <c r="T58" s="21">
        <f t="shared" si="7"/>
        <v>4.7221201579664029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4.3343098089669923</v>
      </c>
      <c r="C59" s="12">
        <f t="shared" si="10"/>
        <v>45443</v>
      </c>
      <c r="D59" s="10">
        <f t="shared" si="1"/>
        <v>2024</v>
      </c>
      <c r="E59" s="10">
        <f t="shared" si="2"/>
        <v>5</v>
      </c>
      <c r="F59" s="10" t="str">
        <f t="shared" si="3"/>
        <v>20245</v>
      </c>
      <c r="G59" s="10">
        <f>+'IMAE regresion'!B80</f>
        <v>4.6648907191300211</v>
      </c>
      <c r="H59" s="10">
        <f>+'IMAE regresion'!C80</f>
        <v>-0.33058091016302882</v>
      </c>
      <c r="I59" s="10">
        <f t="shared" si="13"/>
        <v>0.26532466799192489</v>
      </c>
      <c r="J59" s="10">
        <f t="shared" si="4"/>
        <v>4.9302153871219456</v>
      </c>
      <c r="K59" s="13">
        <f t="shared" si="5"/>
        <v>-0.59590557815495337</v>
      </c>
      <c r="L59" s="10">
        <f t="shared" si="11"/>
        <v>2.66869294224783E-2</v>
      </c>
      <c r="M59" s="21">
        <f t="shared" si="15"/>
        <v>0.90580586141035369</v>
      </c>
      <c r="N59" s="21">
        <f t="shared" si="15"/>
        <v>8.9546249128335376</v>
      </c>
      <c r="O59" s="21">
        <f t="shared" si="15"/>
        <v>2.2472757033142177</v>
      </c>
      <c r="P59" s="21">
        <f t="shared" si="15"/>
        <v>7.6131550709296736</v>
      </c>
      <c r="Q59" s="21">
        <f t="shared" si="15"/>
        <v>3.5887455452180816</v>
      </c>
      <c r="R59" s="21">
        <f t="shared" si="15"/>
        <v>6.2716852290258096</v>
      </c>
      <c r="S59" s="13">
        <f t="shared" si="6"/>
        <v>4.3343098089669923</v>
      </c>
      <c r="T59" s="21">
        <f t="shared" si="7"/>
        <v>4.9302153871219456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2.7387570252139284</v>
      </c>
      <c r="C60" s="12">
        <f t="shared" si="10"/>
        <v>45473</v>
      </c>
      <c r="D60" s="10">
        <f t="shared" si="1"/>
        <v>2024</v>
      </c>
      <c r="E60" s="10">
        <f t="shared" si="2"/>
        <v>6</v>
      </c>
      <c r="F60" s="10" t="str">
        <f t="shared" si="3"/>
        <v>20246</v>
      </c>
      <c r="G60" s="10">
        <f>+'IMAE regresion'!B81</f>
        <v>4.7067370992730249</v>
      </c>
      <c r="H60" s="10">
        <f>+'IMAE regresion'!C81</f>
        <v>-1.9679800740590965</v>
      </c>
      <c r="I60" s="10">
        <f t="shared" si="13"/>
        <v>4.6550088158510403E-2</v>
      </c>
      <c r="J60" s="10">
        <f t="shared" si="4"/>
        <v>4.7532871874315354</v>
      </c>
      <c r="K60" s="13">
        <f t="shared" si="5"/>
        <v>-2.0145301622176071</v>
      </c>
      <c r="L60" s="10">
        <f t="shared" si="11"/>
        <v>1.4186245840626537</v>
      </c>
      <c r="M60" s="21">
        <f t="shared" si="15"/>
        <v>0.7288776617199435</v>
      </c>
      <c r="N60" s="21">
        <f t="shared" si="15"/>
        <v>8.7776967131431274</v>
      </c>
      <c r="O60" s="21">
        <f t="shared" si="15"/>
        <v>2.0703475036238075</v>
      </c>
      <c r="P60" s="21">
        <f t="shared" si="15"/>
        <v>7.4362268712392634</v>
      </c>
      <c r="Q60" s="21">
        <f t="shared" si="15"/>
        <v>3.4118173455276715</v>
      </c>
      <c r="R60" s="21">
        <f t="shared" si="15"/>
        <v>6.0947570293353994</v>
      </c>
      <c r="S60" s="13">
        <f t="shared" si="6"/>
        <v>2.7387570252139284</v>
      </c>
      <c r="T60" s="21">
        <f t="shared" si="7"/>
        <v>4.7532871874315354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3.0512941144657475</v>
      </c>
      <c r="C61" s="12">
        <f t="shared" si="10"/>
        <v>45504</v>
      </c>
      <c r="D61" s="10">
        <f t="shared" si="1"/>
        <v>2024</v>
      </c>
      <c r="E61" s="10">
        <f t="shared" si="2"/>
        <v>7</v>
      </c>
      <c r="F61" s="10" t="str">
        <f t="shared" si="3"/>
        <v>20247</v>
      </c>
      <c r="G61" s="10">
        <f>+'IMAE regresion'!B82</f>
        <v>4.7485834794160287</v>
      </c>
      <c r="H61" s="10">
        <f>+'IMAE regresion'!C82</f>
        <v>-1.6972893649502812</v>
      </c>
      <c r="I61" s="10">
        <f t="shared" si="13"/>
        <v>-4.8235976898768483E-2</v>
      </c>
      <c r="J61" s="10">
        <f t="shared" si="4"/>
        <v>4.7003475025172605</v>
      </c>
      <c r="K61" s="13">
        <f t="shared" si="5"/>
        <v>-1.649053388051513</v>
      </c>
      <c r="L61" s="10">
        <f t="shared" si="11"/>
        <v>0.36547677416609403</v>
      </c>
      <c r="M61" s="21">
        <f t="shared" si="15"/>
        <v>0.67593797680566858</v>
      </c>
      <c r="N61" s="21">
        <f t="shared" si="15"/>
        <v>8.7247570282288525</v>
      </c>
      <c r="O61" s="21">
        <f t="shared" si="15"/>
        <v>2.0174078187095326</v>
      </c>
      <c r="P61" s="21">
        <f t="shared" si="15"/>
        <v>7.3832871863249885</v>
      </c>
      <c r="Q61" s="21">
        <f t="shared" si="15"/>
        <v>3.3588776606133965</v>
      </c>
      <c r="R61" s="21">
        <f t="shared" si="15"/>
        <v>6.0418173444211245</v>
      </c>
      <c r="S61" s="13">
        <f t="shared" si="6"/>
        <v>3.0512941144657475</v>
      </c>
      <c r="T61" s="21">
        <f t="shared" si="7"/>
        <v>4.7003475025172605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4.0481828419808892</v>
      </c>
      <c r="C62" s="12">
        <f t="shared" si="10"/>
        <v>45535</v>
      </c>
      <c r="D62" s="10">
        <f t="shared" si="1"/>
        <v>2024</v>
      </c>
      <c r="E62" s="10">
        <f t="shared" si="2"/>
        <v>8</v>
      </c>
      <c r="F62" s="10" t="str">
        <f t="shared" si="3"/>
        <v>20248</v>
      </c>
      <c r="G62" s="10">
        <f>+'IMAE regresion'!B83</f>
        <v>4.7904298595590316</v>
      </c>
      <c r="H62" s="10">
        <f>+'IMAE regresion'!C83</f>
        <v>-0.74224701757814238</v>
      </c>
      <c r="I62" s="10">
        <f t="shared" si="13"/>
        <v>2.6157611018018122E-2</v>
      </c>
      <c r="J62" s="10">
        <f t="shared" si="4"/>
        <v>4.8165874705770495</v>
      </c>
      <c r="K62" s="13">
        <f t="shared" si="5"/>
        <v>-0.76840462859616032</v>
      </c>
      <c r="L62" s="10">
        <f t="shared" si="11"/>
        <v>0.8806487594553527</v>
      </c>
      <c r="M62" s="21">
        <f t="shared" si="15"/>
        <v>0.79217794486545756</v>
      </c>
      <c r="N62" s="21">
        <f t="shared" si="15"/>
        <v>8.8409969962886414</v>
      </c>
      <c r="O62" s="21">
        <f t="shared" si="15"/>
        <v>2.1336477867693215</v>
      </c>
      <c r="P62" s="21">
        <f t="shared" si="15"/>
        <v>7.4995271543847775</v>
      </c>
      <c r="Q62" s="21">
        <f t="shared" si="15"/>
        <v>3.4751176286731855</v>
      </c>
      <c r="R62" s="21">
        <f t="shared" si="15"/>
        <v>6.1580573124809135</v>
      </c>
      <c r="S62" s="13">
        <f t="shared" si="6"/>
        <v>4.0481828419808892</v>
      </c>
      <c r="T62" s="21">
        <f t="shared" si="7"/>
        <v>4.8165874705770495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3.6110492178678162</v>
      </c>
      <c r="C63" s="12">
        <f t="shared" si="10"/>
        <v>45565</v>
      </c>
      <c r="D63" s="10">
        <f t="shared" si="1"/>
        <v>2024</v>
      </c>
      <c r="E63" s="10">
        <f t="shared" si="2"/>
        <v>9</v>
      </c>
      <c r="F63" s="10" t="str">
        <f t="shared" si="3"/>
        <v>20249</v>
      </c>
      <c r="G63" s="10">
        <f>+'IMAE regresion'!B84</f>
        <v>4.8322762397020345</v>
      </c>
      <c r="H63" s="10">
        <f>+'IMAE regresion'!C84</f>
        <v>-1.2212270218342183</v>
      </c>
      <c r="I63" s="10">
        <f t="shared" si="13"/>
        <v>-0.30395696986527537</v>
      </c>
      <c r="J63" s="10">
        <f t="shared" si="4"/>
        <v>4.5283192698367589</v>
      </c>
      <c r="K63" s="13">
        <f t="shared" si="5"/>
        <v>-0.91727005196894273</v>
      </c>
      <c r="L63" s="10">
        <f t="shared" si="11"/>
        <v>0.14886542337278241</v>
      </c>
      <c r="M63" s="21">
        <f t="shared" si="15"/>
        <v>0.50390974412516698</v>
      </c>
      <c r="N63" s="21">
        <f t="shared" si="15"/>
        <v>8.5527287955483509</v>
      </c>
      <c r="O63" s="21">
        <f t="shared" si="15"/>
        <v>1.845379586029031</v>
      </c>
      <c r="P63" s="21">
        <f t="shared" si="15"/>
        <v>7.2112589536444869</v>
      </c>
      <c r="Q63" s="21">
        <f t="shared" si="15"/>
        <v>3.1868494279328949</v>
      </c>
      <c r="R63" s="21">
        <f t="shared" si="15"/>
        <v>5.8697891117406229</v>
      </c>
      <c r="S63" s="13">
        <f t="shared" si="6"/>
        <v>3.6110492178678162</v>
      </c>
      <c r="T63" s="21" t="e">
        <f t="shared" si="7"/>
        <v>#N/A</v>
      </c>
      <c r="U63" s="10">
        <f t="shared" si="8"/>
        <v>4.5283192698367589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45596</v>
      </c>
      <c r="D64" s="10">
        <f t="shared" ref="D64" si="16">+YEAR(C64)</f>
        <v>2024</v>
      </c>
      <c r="E64" s="10">
        <f t="shared" ref="E64" si="17">+MONTH(C64)</f>
        <v>10</v>
      </c>
      <c r="F64" s="10" t="str">
        <f t="shared" ref="F64" si="18">+_xlfn.CONCAT(D64,E64)</f>
        <v>202410</v>
      </c>
      <c r="G64" s="10">
        <f>+(A64*'IMAE regresion'!$B$18)+'IMAE regresion'!$B$17</f>
        <v>4.8741226198450374</v>
      </c>
      <c r="I64" s="10">
        <f t="shared" si="13"/>
        <v>-0.22664305069164206</v>
      </c>
      <c r="J64" s="10">
        <f t="shared" ref="J64" si="19">+G64+I64</f>
        <v>4.6474795691533952</v>
      </c>
      <c r="K64" s="13">
        <f t="shared" ref="K64" si="20">+B64-J64</f>
        <v>-4.6474795691533952</v>
      </c>
      <c r="L64" s="10">
        <f t="shared" ref="L64" si="21">+ABS(K64-K63)</f>
        <v>3.7302095171844525</v>
      </c>
      <c r="M64" s="21">
        <f t="shared" si="15"/>
        <v>0.62307004344180328</v>
      </c>
      <c r="N64" s="21">
        <f t="shared" si="15"/>
        <v>8.6718890948649872</v>
      </c>
      <c r="O64" s="21">
        <f t="shared" si="15"/>
        <v>1.9645398853456673</v>
      </c>
      <c r="P64" s="21">
        <f t="shared" si="15"/>
        <v>7.3304192529611232</v>
      </c>
      <c r="Q64" s="21">
        <f t="shared" si="15"/>
        <v>3.3060097272495312</v>
      </c>
      <c r="R64" s="21">
        <f t="shared" si="15"/>
        <v>5.9889494110572592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4.6474795691533952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45626</v>
      </c>
      <c r="D65" s="10">
        <f t="shared" ref="D65" si="25">+YEAR(C65)</f>
        <v>2024</v>
      </c>
      <c r="E65" s="10">
        <f t="shared" ref="E65" si="26">+MONTH(C65)</f>
        <v>11</v>
      </c>
      <c r="F65" s="10" t="str">
        <f t="shared" ref="F65" si="27">+_xlfn.CONCAT(D65,E65)</f>
        <v>202411</v>
      </c>
      <c r="G65" s="10">
        <f>+(A65*'IMAE regresion'!$B$18)+'IMAE regresion'!$B$17</f>
        <v>4.9159689999880412</v>
      </c>
      <c r="I65" s="10">
        <f t="shared" si="13"/>
        <v>0.17180842896994256</v>
      </c>
      <c r="J65" s="10">
        <f t="shared" ref="J65" si="28">+G65+I65</f>
        <v>5.0877774289579838</v>
      </c>
      <c r="K65" s="13">
        <f t="shared" ref="K65" si="29">+B65-J65</f>
        <v>-5.0877774289579838</v>
      </c>
      <c r="L65" s="10">
        <f t="shared" ref="L65" si="30">+ABS(K65-K64)</f>
        <v>0.44029785980458858</v>
      </c>
      <c r="M65" s="21">
        <f t="shared" si="15"/>
        <v>1.0633679032463919</v>
      </c>
      <c r="N65" s="21">
        <f t="shared" si="15"/>
        <v>9.1121869546695748</v>
      </c>
      <c r="O65" s="21">
        <f t="shared" si="15"/>
        <v>2.4048377451502558</v>
      </c>
      <c r="P65" s="21">
        <f t="shared" si="15"/>
        <v>7.7707171127657118</v>
      </c>
      <c r="Q65" s="21">
        <f t="shared" si="15"/>
        <v>3.7463075870541198</v>
      </c>
      <c r="R65" s="21">
        <f t="shared" si="15"/>
        <v>6.4292472708618478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5.0877774289579838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45657</v>
      </c>
      <c r="D66" s="10">
        <f t="shared" ref="D66" si="34">+YEAR(C66)</f>
        <v>2024</v>
      </c>
      <c r="E66" s="10">
        <f t="shared" ref="E66" si="35">+MONTH(C66)</f>
        <v>12</v>
      </c>
      <c r="F66" s="10" t="str">
        <f t="shared" ref="F66" si="36">+_xlfn.CONCAT(D66,E66)</f>
        <v>202412</v>
      </c>
      <c r="G66" s="10">
        <f>+(A66*'IMAE regresion'!$B$18)+'IMAE regresion'!$B$17</f>
        <v>4.9578153801310441</v>
      </c>
      <c r="I66" s="10">
        <f t="shared" si="13"/>
        <v>0.15694128918018987</v>
      </c>
      <c r="J66" s="10">
        <f t="shared" ref="J66" si="37">+G66+I66</f>
        <v>5.1147566693112338</v>
      </c>
      <c r="K66" s="13">
        <f t="shared" ref="K66" si="38">+B66-J66</f>
        <v>-5.1147566693112338</v>
      </c>
      <c r="L66" s="10">
        <f t="shared" ref="L66" si="39">+ABS(K66-K65)</f>
        <v>2.6979240353250056E-2</v>
      </c>
      <c r="M66" s="21">
        <f t="shared" si="15"/>
        <v>1.0903471435996419</v>
      </c>
      <c r="N66" s="21">
        <f t="shared" si="15"/>
        <v>9.1391661950228258</v>
      </c>
      <c r="O66" s="21">
        <f t="shared" si="15"/>
        <v>2.4318169855035059</v>
      </c>
      <c r="P66" s="21">
        <f t="shared" si="15"/>
        <v>7.7976963531189618</v>
      </c>
      <c r="Q66" s="21">
        <f t="shared" si="15"/>
        <v>3.7732868274073699</v>
      </c>
      <c r="R66" s="21">
        <f t="shared" si="15"/>
        <v>6.4562265112150978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5.1147566693112338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45688</v>
      </c>
      <c r="D67" s="10">
        <f t="shared" si="1"/>
        <v>2025</v>
      </c>
      <c r="E67" s="10">
        <f t="shared" si="2"/>
        <v>1</v>
      </c>
      <c r="F67" s="10" t="str">
        <f t="shared" si="3"/>
        <v>20251</v>
      </c>
      <c r="G67" s="10">
        <f>+(A67*'IMAE regresion'!$B$18)+'IMAE regresion'!$B$17</f>
        <v>4.9996617602740479</v>
      </c>
      <c r="I67" s="10">
        <f t="shared" si="13"/>
        <v>7.7611382029660003E-2</v>
      </c>
      <c r="J67" s="10">
        <f t="shared" si="4"/>
        <v>5.0772731423037083</v>
      </c>
      <c r="K67" s="13">
        <f t="shared" si="5"/>
        <v>-5.0772731423037083</v>
      </c>
      <c r="L67" s="10">
        <f t="shared" si="11"/>
        <v>3.7483527007525552E-2</v>
      </c>
      <c r="M67" s="21">
        <f t="shared" si="15"/>
        <v>1.0528636165921164</v>
      </c>
      <c r="N67" s="21">
        <f t="shared" si="15"/>
        <v>9.1016826680153002</v>
      </c>
      <c r="O67" s="21">
        <f t="shared" si="15"/>
        <v>2.3943334584959803</v>
      </c>
      <c r="P67" s="21">
        <f t="shared" si="15"/>
        <v>7.7602128261114363</v>
      </c>
      <c r="Q67" s="21">
        <f t="shared" si="15"/>
        <v>3.7358033003998443</v>
      </c>
      <c r="R67" s="21">
        <f t="shared" si="15"/>
        <v>6.4187429842075723</v>
      </c>
      <c r="S67" s="13" t="e">
        <f t="shared" si="6"/>
        <v>#N/A</v>
      </c>
      <c r="T67" s="21" t="e">
        <f t="shared" si="7"/>
        <v>#N/A</v>
      </c>
      <c r="U67" s="10">
        <f t="shared" si="8"/>
        <v>5.0772731423037083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45716</v>
      </c>
      <c r="D68" s="10">
        <f t="shared" si="1"/>
        <v>2025</v>
      </c>
      <c r="E68" s="10">
        <f t="shared" si="2"/>
        <v>2</v>
      </c>
      <c r="F68" s="10" t="str">
        <f t="shared" si="3"/>
        <v>20252</v>
      </c>
      <c r="G68" s="10">
        <f>+(A68*'IMAE regresion'!$B$18)+'IMAE regresion'!$B$17</f>
        <v>5.0415081404170508</v>
      </c>
      <c r="I68" s="10">
        <f t="shared" si="13"/>
        <v>-9.6413922284605574E-2</v>
      </c>
      <c r="J68" s="10">
        <f t="shared" si="4"/>
        <v>4.9450942181324455</v>
      </c>
      <c r="K68" s="13">
        <f t="shared" si="5"/>
        <v>-4.9450942181324455</v>
      </c>
      <c r="L68" s="10">
        <f t="shared" si="11"/>
        <v>0.13217892417126276</v>
      </c>
      <c r="M68" s="21">
        <f t="shared" si="15"/>
        <v>0.9206846924208536</v>
      </c>
      <c r="N68" s="21">
        <f t="shared" si="15"/>
        <v>8.9695037438440366</v>
      </c>
      <c r="O68" s="21">
        <f t="shared" si="15"/>
        <v>2.2621545343247176</v>
      </c>
      <c r="P68" s="21">
        <f t="shared" si="15"/>
        <v>7.6280339019401735</v>
      </c>
      <c r="Q68" s="21">
        <f t="shared" si="15"/>
        <v>3.6036243762285816</v>
      </c>
      <c r="R68" s="21">
        <f t="shared" si="15"/>
        <v>6.2865640600363095</v>
      </c>
      <c r="S68" s="13" t="e">
        <f t="shared" si="6"/>
        <v>#N/A</v>
      </c>
      <c r="T68" s="21" t="e">
        <f t="shared" si="7"/>
        <v>#N/A</v>
      </c>
      <c r="U68" s="10">
        <f t="shared" si="8"/>
        <v>4.9450942181324455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45747</v>
      </c>
      <c r="D69" s="10">
        <f t="shared" ref="D69:D75" si="43">+YEAR(C69)</f>
        <v>2025</v>
      </c>
      <c r="E69" s="10">
        <f t="shared" ref="E69:E75" si="44">+MONTH(C69)</f>
        <v>3</v>
      </c>
      <c r="F69" s="10" t="str">
        <f t="shared" ref="F69:F75" si="45">+_xlfn.CONCAT(D69,E69)</f>
        <v>20253</v>
      </c>
      <c r="G69" s="10">
        <f>+(A69*'IMAE regresion'!$B$18)+'IMAE regresion'!$B$17</f>
        <v>5.0833545205600537</v>
      </c>
      <c r="I69" s="10">
        <f t="shared" si="13"/>
        <v>-0.16821936658734354</v>
      </c>
      <c r="J69" s="10">
        <f t="shared" ref="J69:J75" si="46">+G69+I69</f>
        <v>4.9151351539727104</v>
      </c>
      <c r="K69" s="13">
        <f t="shared" ref="K69:K75" si="47">+B69-J69</f>
        <v>-4.9151351539727104</v>
      </c>
      <c r="L69" s="10">
        <f t="shared" si="11"/>
        <v>2.9959064159735149E-2</v>
      </c>
      <c r="M69" s="21">
        <f t="shared" si="15"/>
        <v>0.89072562826111845</v>
      </c>
      <c r="N69" s="21">
        <f t="shared" si="15"/>
        <v>8.9395446796843032</v>
      </c>
      <c r="O69" s="21">
        <f t="shared" si="15"/>
        <v>2.2321954701649824</v>
      </c>
      <c r="P69" s="21">
        <f t="shared" si="15"/>
        <v>7.5980748377804384</v>
      </c>
      <c r="Q69" s="21">
        <f t="shared" si="15"/>
        <v>3.5736653120688464</v>
      </c>
      <c r="R69" s="21">
        <f t="shared" si="15"/>
        <v>6.2566049958765744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4.9151351539727104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45777</v>
      </c>
      <c r="D70" s="10">
        <f t="shared" si="43"/>
        <v>2025</v>
      </c>
      <c r="E70" s="10">
        <f t="shared" si="44"/>
        <v>4</v>
      </c>
      <c r="F70" s="10" t="str">
        <f t="shared" si="45"/>
        <v>20254</v>
      </c>
      <c r="G70" s="10">
        <f>+(A70*'IMAE regresion'!$B$18)+'IMAE regresion'!$B$17</f>
        <v>5.1252009007030566</v>
      </c>
      <c r="I70" s="10">
        <f t="shared" si="13"/>
        <v>9.9075818979384417E-2</v>
      </c>
      <c r="J70" s="10">
        <f t="shared" si="46"/>
        <v>5.2242767196824413</v>
      </c>
      <c r="K70" s="13">
        <f t="shared" si="47"/>
        <v>-5.2242767196824413</v>
      </c>
      <c r="L70" s="10">
        <f t="shared" ref="L70:L75" si="53">+ABS(K70-K69)</f>
        <v>0.30914156570973095</v>
      </c>
      <c r="M70" s="21">
        <f t="shared" si="15"/>
        <v>1.1998671939708494</v>
      </c>
      <c r="N70" s="21">
        <f t="shared" si="15"/>
        <v>9.2486862453940333</v>
      </c>
      <c r="O70" s="21">
        <f t="shared" si="15"/>
        <v>2.5413370358747134</v>
      </c>
      <c r="P70" s="21">
        <f t="shared" si="15"/>
        <v>7.9072164034901693</v>
      </c>
      <c r="Q70" s="21">
        <f t="shared" si="15"/>
        <v>3.8828068777785774</v>
      </c>
      <c r="R70" s="21">
        <f t="shared" si="15"/>
        <v>6.5657465615863053</v>
      </c>
      <c r="S70" s="13" t="e">
        <f t="shared" si="48"/>
        <v>#N/A</v>
      </c>
      <c r="T70" s="21" t="e">
        <f t="shared" si="49"/>
        <v>#N/A</v>
      </c>
      <c r="U70" s="10">
        <f t="shared" si="50"/>
        <v>5.2242767196824413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45808</v>
      </c>
      <c r="D71" s="10">
        <f t="shared" si="43"/>
        <v>2025</v>
      </c>
      <c r="E71" s="10">
        <f t="shared" si="44"/>
        <v>5</v>
      </c>
      <c r="F71" s="10" t="str">
        <f t="shared" si="45"/>
        <v>20255</v>
      </c>
      <c r="G71" s="10">
        <f>+(A71*'IMAE regresion'!$B$18)+'IMAE regresion'!$B$17</f>
        <v>5.1670472808460604</v>
      </c>
      <c r="I71" s="10">
        <f t="shared" si="13"/>
        <v>0.26532466799192489</v>
      </c>
      <c r="J71" s="10">
        <f t="shared" si="46"/>
        <v>5.4323719488379849</v>
      </c>
      <c r="K71" s="13">
        <f t="shared" si="47"/>
        <v>-5.4323719488379849</v>
      </c>
      <c r="L71" s="10">
        <f t="shared" si="53"/>
        <v>0.20809522915554357</v>
      </c>
      <c r="M71" s="21">
        <f t="shared" si="15"/>
        <v>1.407962423126393</v>
      </c>
      <c r="N71" s="21">
        <f t="shared" si="15"/>
        <v>9.456781474549576</v>
      </c>
      <c r="O71" s="21">
        <f t="shared" si="15"/>
        <v>2.7494322650302569</v>
      </c>
      <c r="P71" s="21">
        <f t="shared" si="15"/>
        <v>8.1153116326457138</v>
      </c>
      <c r="Q71" s="21">
        <f t="shared" si="15"/>
        <v>4.0909021069341209</v>
      </c>
      <c r="R71" s="21">
        <f t="shared" si="15"/>
        <v>6.7738417907418489</v>
      </c>
      <c r="S71" s="13" t="e">
        <f t="shared" si="48"/>
        <v>#N/A</v>
      </c>
      <c r="T71" s="21" t="e">
        <f t="shared" si="49"/>
        <v>#N/A</v>
      </c>
      <c r="U71" s="10">
        <f t="shared" si="50"/>
        <v>5.4323719488379849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45838</v>
      </c>
      <c r="D72" s="10">
        <f t="shared" si="43"/>
        <v>2025</v>
      </c>
      <c r="E72" s="10">
        <f t="shared" si="44"/>
        <v>6</v>
      </c>
      <c r="F72" s="10" t="str">
        <f t="shared" si="45"/>
        <v>20256</v>
      </c>
      <c r="G72" s="10">
        <f>+(A72*'IMAE regresion'!$B$18)+'IMAE regresion'!$B$17</f>
        <v>5.2088936609890641</v>
      </c>
      <c r="I72" s="10">
        <f t="shared" si="13"/>
        <v>4.6550088158510403E-2</v>
      </c>
      <c r="J72" s="10">
        <f t="shared" si="46"/>
        <v>5.2554437491475747</v>
      </c>
      <c r="K72" s="13">
        <f t="shared" si="47"/>
        <v>-5.2554437491475747</v>
      </c>
      <c r="L72" s="10">
        <f t="shared" si="53"/>
        <v>0.17692819969041018</v>
      </c>
      <c r="M72" s="21">
        <f t="shared" si="15"/>
        <v>1.2310342234359828</v>
      </c>
      <c r="N72" s="21">
        <f t="shared" si="15"/>
        <v>9.2798532748591676</v>
      </c>
      <c r="O72" s="21">
        <f t="shared" si="15"/>
        <v>2.5725040653398468</v>
      </c>
      <c r="P72" s="21">
        <f t="shared" si="15"/>
        <v>7.9383834329553027</v>
      </c>
      <c r="Q72" s="21">
        <f t="shared" si="15"/>
        <v>3.9139739072437107</v>
      </c>
      <c r="R72" s="21">
        <f t="shared" si="15"/>
        <v>6.5969135910514387</v>
      </c>
      <c r="S72" s="13" t="e">
        <f t="shared" si="48"/>
        <v>#N/A</v>
      </c>
      <c r="T72" s="21" t="e">
        <f t="shared" si="49"/>
        <v>#N/A</v>
      </c>
      <c r="U72" s="10">
        <f t="shared" si="50"/>
        <v>5.2554437491475747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45869</v>
      </c>
      <c r="D73" s="10">
        <f t="shared" si="43"/>
        <v>2025</v>
      </c>
      <c r="E73" s="10">
        <f t="shared" si="44"/>
        <v>7</v>
      </c>
      <c r="F73" s="10" t="str">
        <f t="shared" si="45"/>
        <v>20257</v>
      </c>
      <c r="G73" s="10">
        <f>+(A73*'IMAE regresion'!$B$18)+'IMAE regresion'!$B$17</f>
        <v>5.250740041132067</v>
      </c>
      <c r="I73" s="10">
        <f t="shared" si="13"/>
        <v>-4.8235976898768483E-2</v>
      </c>
      <c r="J73" s="10">
        <f t="shared" si="46"/>
        <v>5.2025040642332989</v>
      </c>
      <c r="K73" s="13">
        <f t="shared" si="47"/>
        <v>-5.2025040642332989</v>
      </c>
      <c r="L73" s="10">
        <f t="shared" si="53"/>
        <v>5.2939684914275809E-2</v>
      </c>
      <c r="M73" s="21">
        <f t="shared" si="15"/>
        <v>1.178094538521707</v>
      </c>
      <c r="N73" s="21">
        <f t="shared" si="15"/>
        <v>9.2269135899448909</v>
      </c>
      <c r="O73" s="21">
        <f t="shared" si="15"/>
        <v>2.519564380425571</v>
      </c>
      <c r="P73" s="21">
        <f t="shared" si="15"/>
        <v>7.8854437480410269</v>
      </c>
      <c r="Q73" s="21">
        <f t="shared" si="15"/>
        <v>3.8610342223294349</v>
      </c>
      <c r="R73" s="21">
        <f t="shared" si="15"/>
        <v>6.5439739061371629</v>
      </c>
      <c r="S73" s="13" t="e">
        <f t="shared" si="48"/>
        <v>#N/A</v>
      </c>
      <c r="T73" s="21" t="e">
        <f t="shared" si="49"/>
        <v>#N/A</v>
      </c>
      <c r="U73" s="10">
        <f t="shared" si="50"/>
        <v>5.2025040642332989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45900</v>
      </c>
      <c r="D74" s="10">
        <f t="shared" si="43"/>
        <v>2025</v>
      </c>
      <c r="E74" s="10">
        <f t="shared" si="44"/>
        <v>8</v>
      </c>
      <c r="F74" s="10" t="str">
        <f t="shared" si="45"/>
        <v>20258</v>
      </c>
      <c r="G74" s="10">
        <f>+(A74*'IMAE regresion'!$B$18)+'IMAE regresion'!$B$17</f>
        <v>5.29258642127507</v>
      </c>
      <c r="I74" s="10">
        <f t="shared" si="13"/>
        <v>2.6157611018018122E-2</v>
      </c>
      <c r="J74" s="10">
        <f t="shared" si="46"/>
        <v>5.3187440322930879</v>
      </c>
      <c r="K74" s="13">
        <f t="shared" si="47"/>
        <v>-5.3187440322930879</v>
      </c>
      <c r="L74" s="10">
        <f t="shared" si="53"/>
        <v>0.11623996805978898</v>
      </c>
      <c r="M74" s="21">
        <f t="shared" si="15"/>
        <v>1.294334506581496</v>
      </c>
      <c r="N74" s="21">
        <f t="shared" si="15"/>
        <v>9.3431535580046798</v>
      </c>
      <c r="O74" s="21">
        <f t="shared" si="15"/>
        <v>2.6358043484853599</v>
      </c>
      <c r="P74" s="21">
        <f t="shared" si="15"/>
        <v>8.0016837161008159</v>
      </c>
      <c r="Q74" s="21">
        <f t="shared" si="15"/>
        <v>3.9772741903892239</v>
      </c>
      <c r="R74" s="21">
        <f t="shared" si="15"/>
        <v>6.6602138741969519</v>
      </c>
      <c r="S74" s="13" t="e">
        <f t="shared" si="48"/>
        <v>#N/A</v>
      </c>
      <c r="T74" s="21" t="e">
        <f t="shared" si="49"/>
        <v>#N/A</v>
      </c>
      <c r="U74" s="10">
        <f t="shared" si="50"/>
        <v>5.3187440322930879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45930</v>
      </c>
      <c r="D75" s="10">
        <f t="shared" si="43"/>
        <v>2025</v>
      </c>
      <c r="E75" s="10">
        <f t="shared" si="44"/>
        <v>9</v>
      </c>
      <c r="F75" s="10" t="str">
        <f t="shared" si="45"/>
        <v>20259</v>
      </c>
      <c r="G75" s="10">
        <f>+(A75*'IMAE regresion'!$B$18)+'IMAE regresion'!$B$17</f>
        <v>5.3344328014180729</v>
      </c>
      <c r="I75" s="10">
        <f t="shared" si="13"/>
        <v>-0.30395696986527537</v>
      </c>
      <c r="J75" s="10">
        <f t="shared" si="46"/>
        <v>5.0304758315527973</v>
      </c>
      <c r="K75" s="13">
        <f t="shared" si="47"/>
        <v>-5.0304758315527973</v>
      </c>
      <c r="L75" s="10">
        <f t="shared" si="53"/>
        <v>0.28826820074029058</v>
      </c>
      <c r="M75" s="21">
        <f t="shared" si="15"/>
        <v>1.0060663058412054</v>
      </c>
      <c r="N75" s="21">
        <f t="shared" si="15"/>
        <v>9.0548853572643893</v>
      </c>
      <c r="O75" s="21">
        <f t="shared" si="15"/>
        <v>2.3475361477450694</v>
      </c>
      <c r="P75" s="21">
        <f t="shared" si="15"/>
        <v>7.7134155153605253</v>
      </c>
      <c r="Q75" s="21">
        <f t="shared" si="15"/>
        <v>3.6890059896489333</v>
      </c>
      <c r="R75" s="21">
        <f t="shared" si="15"/>
        <v>6.3719456734566613</v>
      </c>
      <c r="S75" s="13" t="e">
        <f t="shared" si="48"/>
        <v>#N/A</v>
      </c>
      <c r="T75" s="21" t="e">
        <f t="shared" si="49"/>
        <v>#N/A</v>
      </c>
      <c r="U75" s="10">
        <f t="shared" si="50"/>
        <v>5.0304758315527973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45961</v>
      </c>
      <c r="D76" s="10">
        <f>+YEAR(C76)</f>
        <v>2025</v>
      </c>
      <c r="E76" s="10">
        <f>+MONTH(C76)</f>
        <v>10</v>
      </c>
      <c r="F76" s="10" t="str">
        <f>+_xlfn.CONCAT(D76,E76)</f>
        <v>202510</v>
      </c>
      <c r="G76" s="10">
        <f>+(A76*'IMAE regresion'!$B$18)+'IMAE regresion'!$B$17</f>
        <v>5.3762791815610758</v>
      </c>
      <c r="I76" s="10">
        <f t="shared" si="13"/>
        <v>-0.22664305069164206</v>
      </c>
      <c r="J76" s="10">
        <f>+G76+I76</f>
        <v>5.1496361308694336</v>
      </c>
      <c r="K76" s="13">
        <f>+B76-J76</f>
        <v>-5.1496361308694336</v>
      </c>
      <c r="L76" s="10">
        <f>+ABS(K76-K75)</f>
        <v>0.1191602993166363</v>
      </c>
      <c r="M76" s="21">
        <f t="shared" si="15"/>
        <v>1.1252266051578417</v>
      </c>
      <c r="N76" s="21">
        <f t="shared" si="15"/>
        <v>9.1740456565810256</v>
      </c>
      <c r="O76" s="21">
        <f t="shared" si="15"/>
        <v>2.4666964470617057</v>
      </c>
      <c r="P76" s="21">
        <f t="shared" si="15"/>
        <v>7.8325758146771616</v>
      </c>
      <c r="Q76" s="21">
        <f t="shared" si="15"/>
        <v>3.8081662889655696</v>
      </c>
      <c r="R76" s="21">
        <f t="shared" si="15"/>
        <v>6.4911059727732976</v>
      </c>
      <c r="S76" s="13" t="e">
        <f t="shared" si="48"/>
        <v>#N/A</v>
      </c>
      <c r="T76" s="21" t="e">
        <f t="shared" si="49"/>
        <v>#N/A</v>
      </c>
      <c r="U76" s="10">
        <f t="shared" si="50"/>
        <v>5.1496361308694336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45991</v>
      </c>
      <c r="D77" s="10">
        <f>+YEAR(C77)</f>
        <v>2025</v>
      </c>
      <c r="E77" s="10">
        <f>+MONTH(C77)</f>
        <v>11</v>
      </c>
      <c r="F77" s="10" t="str">
        <f>+_xlfn.CONCAT(D77,E77)</f>
        <v>202511</v>
      </c>
      <c r="G77" s="10">
        <f>+(A77*'IMAE regresion'!$B$18)+'IMAE regresion'!$B$17</f>
        <v>5.4181255617040796</v>
      </c>
      <c r="I77" s="10">
        <f t="shared" si="13"/>
        <v>0.17180842896994256</v>
      </c>
      <c r="J77" s="10">
        <f>+G77+I77</f>
        <v>5.5899339906740222</v>
      </c>
      <c r="K77" s="13">
        <f>+B77-J77</f>
        <v>-5.5899339906740222</v>
      </c>
      <c r="L77" s="10">
        <f>+ABS(K77-K76)</f>
        <v>0.44029785980458858</v>
      </c>
      <c r="M77" s="21">
        <f t="shared" si="15"/>
        <v>1.5655244649624303</v>
      </c>
      <c r="N77" s="21">
        <f t="shared" si="15"/>
        <v>9.6143435163856132</v>
      </c>
      <c r="O77" s="21">
        <f t="shared" si="15"/>
        <v>2.9069943068662942</v>
      </c>
      <c r="P77" s="21">
        <f t="shared" si="15"/>
        <v>8.272873674481751</v>
      </c>
      <c r="Q77" s="21">
        <f t="shared" si="15"/>
        <v>4.2484641487701582</v>
      </c>
      <c r="R77" s="21">
        <f t="shared" si="15"/>
        <v>6.9314038325778862</v>
      </c>
      <c r="S77" s="13" t="e">
        <f t="shared" si="48"/>
        <v>#N/A</v>
      </c>
      <c r="T77" s="21" t="e">
        <f t="shared" si="49"/>
        <v>#N/A</v>
      </c>
      <c r="U77" s="10">
        <f t="shared" si="50"/>
        <v>5.5899339906740222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46022</v>
      </c>
      <c r="D78" s="10">
        <f>+YEAR(C78)</f>
        <v>2025</v>
      </c>
      <c r="E78" s="10">
        <f>+MONTH(C78)</f>
        <v>12</v>
      </c>
      <c r="F78" s="10" t="str">
        <f>+_xlfn.CONCAT(D78,E78)</f>
        <v>202512</v>
      </c>
      <c r="G78" s="10">
        <f>+(A78*'IMAE regresion'!$B$18)+'IMAE regresion'!$B$17</f>
        <v>5.4599719418470833</v>
      </c>
      <c r="I78" s="10">
        <f t="shared" si="13"/>
        <v>0.15694128918018987</v>
      </c>
      <c r="J78" s="10">
        <f>+G78+I78</f>
        <v>5.6169132310272731</v>
      </c>
      <c r="K78" s="13">
        <f>+B78-J78</f>
        <v>-5.6169132310272731</v>
      </c>
      <c r="L78" s="10">
        <f>+ABS(K78-K77)</f>
        <v>2.6979240353250944E-2</v>
      </c>
      <c r="M78" s="21">
        <f t="shared" si="15"/>
        <v>1.5925037053156812</v>
      </c>
      <c r="N78" s="21">
        <f t="shared" si="15"/>
        <v>9.641322756738866</v>
      </c>
      <c r="O78" s="21">
        <f t="shared" si="15"/>
        <v>2.9339735472195452</v>
      </c>
      <c r="P78" s="21">
        <f t="shared" si="15"/>
        <v>8.2998529148350002</v>
      </c>
      <c r="Q78" s="21">
        <f t="shared" si="15"/>
        <v>4.2754433891234092</v>
      </c>
      <c r="R78" s="21">
        <f t="shared" si="15"/>
        <v>6.9583830729311371</v>
      </c>
      <c r="S78" s="13" t="e">
        <f t="shared" si="48"/>
        <v>#N/A</v>
      </c>
      <c r="T78" s="21" t="e">
        <f t="shared" si="49"/>
        <v>#N/A</v>
      </c>
      <c r="U78" s="10">
        <f t="shared" si="50"/>
        <v>5.6169132310272731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46053</v>
      </c>
      <c r="D79" s="10">
        <f t="shared" ref="D79:D84" si="54">+YEAR(C79)</f>
        <v>2026</v>
      </c>
      <c r="E79" s="10">
        <f t="shared" ref="E79:E84" si="55">+MONTH(C79)</f>
        <v>1</v>
      </c>
      <c r="F79" s="10" t="str">
        <f t="shared" ref="F79:F84" si="56">+_xlfn.CONCAT(D79,E79)</f>
        <v>20261</v>
      </c>
      <c r="G79" s="10">
        <f>+(A79*'IMAE regresion'!$B$18)+'IMAE regresion'!$B$17</f>
        <v>5.5018183219900862</v>
      </c>
      <c r="I79" s="10">
        <f t="shared" si="13"/>
        <v>7.7611382029660003E-2</v>
      </c>
      <c r="J79" s="10">
        <f t="shared" ref="J79:J84" si="57">+G79+I79</f>
        <v>5.5794297040197467</v>
      </c>
      <c r="K79" s="13">
        <f t="shared" ref="K79:K84" si="58">+B79-J79</f>
        <v>-5.5794297040197467</v>
      </c>
      <c r="L79" s="10">
        <f t="shared" ref="L79:L84" si="59">+ABS(K79-K78)</f>
        <v>3.748352700752644E-2</v>
      </c>
      <c r="M79" s="21">
        <f t="shared" si="15"/>
        <v>1.5550201783081548</v>
      </c>
      <c r="N79" s="21">
        <f t="shared" si="15"/>
        <v>9.6038392297313386</v>
      </c>
      <c r="O79" s="21">
        <f t="shared" si="15"/>
        <v>2.8964900202120187</v>
      </c>
      <c r="P79" s="21">
        <f t="shared" si="15"/>
        <v>8.2623693878274747</v>
      </c>
      <c r="Q79" s="21">
        <f t="shared" si="15"/>
        <v>4.2379598621158827</v>
      </c>
      <c r="R79" s="21">
        <f t="shared" si="15"/>
        <v>6.9208995459236107</v>
      </c>
      <c r="S79" s="13" t="e">
        <f t="shared" si="48"/>
        <v>#N/A</v>
      </c>
      <c r="T79" s="21" t="e">
        <f t="shared" si="49"/>
        <v>#N/A</v>
      </c>
      <c r="U79" s="10">
        <f t="shared" si="50"/>
        <v>5.5794297040197467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46081</v>
      </c>
      <c r="D80" s="10">
        <f t="shared" si="54"/>
        <v>2026</v>
      </c>
      <c r="E80" s="10">
        <f t="shared" si="55"/>
        <v>2</v>
      </c>
      <c r="F80" s="10" t="str">
        <f t="shared" si="56"/>
        <v>20262</v>
      </c>
      <c r="G80" s="10">
        <f>+(A80*'IMAE regresion'!$B$18)+'IMAE regresion'!$B$17</f>
        <v>5.5436647021330892</v>
      </c>
      <c r="I80" s="10">
        <f t="shared" si="13"/>
        <v>-9.6413922284605574E-2</v>
      </c>
      <c r="J80" s="10">
        <f t="shared" si="57"/>
        <v>5.4472507798484839</v>
      </c>
      <c r="K80" s="13">
        <f t="shared" si="58"/>
        <v>-5.4472507798484839</v>
      </c>
      <c r="L80" s="10">
        <f t="shared" si="59"/>
        <v>0.13217892417126276</v>
      </c>
      <c r="M80" s="21">
        <f t="shared" ref="M80:R84" si="60">($J80)+(M$1*$M$2)</f>
        <v>1.422841254136892</v>
      </c>
      <c r="N80" s="21">
        <f t="shared" si="60"/>
        <v>9.471660305560075</v>
      </c>
      <c r="O80" s="21">
        <f t="shared" si="60"/>
        <v>2.764311096040756</v>
      </c>
      <c r="P80" s="21">
        <f t="shared" si="60"/>
        <v>8.1301904636562128</v>
      </c>
      <c r="Q80" s="21">
        <f t="shared" si="60"/>
        <v>4.10578093794462</v>
      </c>
      <c r="R80" s="21">
        <f t="shared" si="60"/>
        <v>6.7887206217523479</v>
      </c>
      <c r="S80" s="13" t="e">
        <f t="shared" si="48"/>
        <v>#N/A</v>
      </c>
      <c r="T80" s="21" t="e">
        <f t="shared" si="49"/>
        <v>#N/A</v>
      </c>
      <c r="U80" s="10">
        <f t="shared" si="50"/>
        <v>5.4472507798484839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46112</v>
      </c>
      <c r="D81" s="10">
        <f t="shared" si="54"/>
        <v>2026</v>
      </c>
      <c r="E81" s="10">
        <f t="shared" si="55"/>
        <v>3</v>
      </c>
      <c r="F81" s="10" t="str">
        <f t="shared" si="56"/>
        <v>20263</v>
      </c>
      <c r="G81" s="10">
        <f>+(A81*'IMAE regresion'!$B$18)+'IMAE regresion'!$B$17</f>
        <v>5.5855110822760921</v>
      </c>
      <c r="I81" s="10">
        <f t="shared" ref="I81:I84" si="61">+I69</f>
        <v>-0.16821936658734354</v>
      </c>
      <c r="J81" s="10">
        <f t="shared" si="57"/>
        <v>5.4172917156887488</v>
      </c>
      <c r="K81" s="13">
        <f t="shared" si="58"/>
        <v>-5.4172917156887488</v>
      </c>
      <c r="L81" s="10">
        <f t="shared" si="59"/>
        <v>2.9959064159735149E-2</v>
      </c>
      <c r="M81" s="21">
        <f t="shared" si="60"/>
        <v>1.3928821899771568</v>
      </c>
      <c r="N81" s="21">
        <f t="shared" si="60"/>
        <v>9.4417012414003416</v>
      </c>
      <c r="O81" s="21">
        <f t="shared" si="60"/>
        <v>2.7343520318810208</v>
      </c>
      <c r="P81" s="21">
        <f t="shared" si="60"/>
        <v>8.1002313994964759</v>
      </c>
      <c r="Q81" s="21">
        <f t="shared" si="60"/>
        <v>4.0758218737848848</v>
      </c>
      <c r="R81" s="21">
        <f t="shared" si="60"/>
        <v>6.7587615575926128</v>
      </c>
      <c r="S81" s="13" t="e">
        <f t="shared" si="48"/>
        <v>#N/A</v>
      </c>
      <c r="T81" s="21" t="e">
        <f t="shared" si="49"/>
        <v>#N/A</v>
      </c>
      <c r="U81" s="10">
        <f t="shared" si="50"/>
        <v>5.4172917156887488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46142</v>
      </c>
      <c r="D82" s="10">
        <f t="shared" si="54"/>
        <v>2026</v>
      </c>
      <c r="E82" s="10">
        <f t="shared" si="55"/>
        <v>4</v>
      </c>
      <c r="F82" s="10" t="str">
        <f t="shared" si="56"/>
        <v>20264</v>
      </c>
      <c r="G82" s="10">
        <f>+(A82*'IMAE regresion'!$B$18)+'IMAE regresion'!$B$17</f>
        <v>5.6273574624190958</v>
      </c>
      <c r="I82" s="10">
        <f t="shared" si="61"/>
        <v>9.9075818979384417E-2</v>
      </c>
      <c r="J82" s="10">
        <f t="shared" si="57"/>
        <v>5.7264332813984806</v>
      </c>
      <c r="K82" s="13">
        <f t="shared" si="58"/>
        <v>-5.7264332813984806</v>
      </c>
      <c r="L82" s="10">
        <f t="shared" si="59"/>
        <v>0.30914156570973184</v>
      </c>
      <c r="M82" s="21">
        <f t="shared" si="60"/>
        <v>1.7020237556868887</v>
      </c>
      <c r="N82" s="21">
        <f t="shared" si="60"/>
        <v>9.7508428071100717</v>
      </c>
      <c r="O82" s="21">
        <f t="shared" si="60"/>
        <v>3.0434935975907527</v>
      </c>
      <c r="P82" s="21">
        <f t="shared" si="60"/>
        <v>8.4093729652062095</v>
      </c>
      <c r="Q82" s="21">
        <f t="shared" si="60"/>
        <v>4.3849634394946166</v>
      </c>
      <c r="R82" s="21">
        <f t="shared" si="60"/>
        <v>7.0679031233023446</v>
      </c>
      <c r="S82" s="13" t="e">
        <f t="shared" si="48"/>
        <v>#N/A</v>
      </c>
      <c r="T82" s="21" t="e">
        <f t="shared" si="49"/>
        <v>#N/A</v>
      </c>
      <c r="U82" s="10">
        <f t="shared" si="50"/>
        <v>5.7264332813984806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46173</v>
      </c>
      <c r="D83" s="10">
        <f t="shared" si="54"/>
        <v>2026</v>
      </c>
      <c r="E83" s="10">
        <f t="shared" si="55"/>
        <v>5</v>
      </c>
      <c r="F83" s="10" t="str">
        <f t="shared" si="56"/>
        <v>20265</v>
      </c>
      <c r="G83" s="10">
        <f>+(A83*'IMAE regresion'!$B$18)+'IMAE regresion'!$B$17</f>
        <v>5.6692038425620996</v>
      </c>
      <c r="I83" s="10">
        <f t="shared" si="61"/>
        <v>0.26532466799192489</v>
      </c>
      <c r="J83" s="10">
        <f t="shared" si="57"/>
        <v>5.9345285105540242</v>
      </c>
      <c r="K83" s="13">
        <f t="shared" si="58"/>
        <v>-5.9345285105540242</v>
      </c>
      <c r="L83" s="10">
        <f t="shared" si="59"/>
        <v>0.20809522915554357</v>
      </c>
      <c r="M83" s="21">
        <f t="shared" si="60"/>
        <v>1.9101189848424323</v>
      </c>
      <c r="N83" s="21">
        <f t="shared" si="60"/>
        <v>9.9589380362656161</v>
      </c>
      <c r="O83" s="21">
        <f t="shared" si="60"/>
        <v>3.2515888267462962</v>
      </c>
      <c r="P83" s="21">
        <f t="shared" si="60"/>
        <v>8.6174681943617522</v>
      </c>
      <c r="Q83" s="21">
        <f t="shared" si="60"/>
        <v>4.5930586686501602</v>
      </c>
      <c r="R83" s="21">
        <f t="shared" si="60"/>
        <v>7.2759983524578882</v>
      </c>
      <c r="S83" s="13" t="e">
        <f t="shared" si="48"/>
        <v>#N/A</v>
      </c>
      <c r="T83" s="21" t="e">
        <f t="shared" si="49"/>
        <v>#N/A</v>
      </c>
      <c r="U83" s="10">
        <f t="shared" si="50"/>
        <v>5.9345285105540242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46203</v>
      </c>
      <c r="D84" s="10">
        <f t="shared" si="54"/>
        <v>2026</v>
      </c>
      <c r="E84" s="10">
        <f t="shared" si="55"/>
        <v>6</v>
      </c>
      <c r="F84" s="10" t="str">
        <f t="shared" si="56"/>
        <v>20266</v>
      </c>
      <c r="G84" s="10">
        <f>+(A84*'IMAE regresion'!$B$18)+'IMAE regresion'!$B$17</f>
        <v>5.7110502227051025</v>
      </c>
      <c r="I84" s="10">
        <f t="shared" si="61"/>
        <v>4.6550088158510403E-2</v>
      </c>
      <c r="J84" s="10">
        <f t="shared" si="57"/>
        <v>5.7576003108636131</v>
      </c>
      <c r="K84" s="13">
        <f t="shared" si="58"/>
        <v>-5.7576003108636131</v>
      </c>
      <c r="L84" s="10">
        <f t="shared" si="59"/>
        <v>0.17692819969041107</v>
      </c>
      <c r="M84" s="21">
        <f t="shared" si="60"/>
        <v>1.7331907851520212</v>
      </c>
      <c r="N84" s="21">
        <f t="shared" si="60"/>
        <v>9.782009836575206</v>
      </c>
      <c r="O84" s="21">
        <f t="shared" si="60"/>
        <v>3.0746606270558852</v>
      </c>
      <c r="P84" s="21">
        <f t="shared" si="60"/>
        <v>8.4405399946713402</v>
      </c>
      <c r="Q84" s="21">
        <f t="shared" si="60"/>
        <v>4.4161304689597491</v>
      </c>
      <c r="R84" s="21">
        <f t="shared" si="60"/>
        <v>7.0990701527674771</v>
      </c>
      <c r="S84" s="13" t="e">
        <f t="shared" si="48"/>
        <v>#N/A</v>
      </c>
      <c r="T84" s="21" t="e">
        <f t="shared" si="49"/>
        <v>#N/A</v>
      </c>
      <c r="U84" s="10">
        <f t="shared" si="50"/>
        <v>5.7576003108636131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75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76</v>
      </c>
      <c r="B3" s="27"/>
      <c r="C3"/>
      <c r="D3"/>
      <c r="E3"/>
      <c r="F3"/>
      <c r="G3"/>
      <c r="H3"/>
      <c r="I3"/>
    </row>
    <row r="4" spans="1:9" x14ac:dyDescent="0.3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82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3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35">
      <c r="A17" t="s">
        <v>98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99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100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7265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7265625" style="10" bestFit="1" customWidth="1"/>
    <col min="18" max="18" width="8.81640625" style="10"/>
    <col min="19" max="19" width="14" style="10" bestFit="1" customWidth="1"/>
    <col min="20" max="20" width="12.7265625" style="10" bestFit="1" customWidth="1"/>
    <col min="21" max="21" width="8.81640625" style="10"/>
    <col min="22" max="22" width="14" style="10" bestFit="1" customWidth="1"/>
    <col min="23" max="23" width="17.7265625" style="10" bestFit="1" customWidth="1"/>
    <col min="24" max="24" width="15.7265625" style="10" bestFit="1" customWidth="1"/>
    <col min="25" max="25" width="15.54296875" style="10" bestFit="1" customWidth="1"/>
    <col min="26" max="26" width="16.2695312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102</v>
      </c>
      <c r="H2" s="14" t="s">
        <v>103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2024-11-11T17:41:47Z</dcterms:modified>
</cp:coreProperties>
</file>