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\\172.17.1.85\uin\Salva\Inversiones\"/>
    </mc:Choice>
  </mc:AlternateContent>
  <xr:revisionPtr revIDLastSave="0" documentId="13_ncr:1_{20394DEC-3171-4FE9-8AC0-5DB704149094}" xr6:coauthVersionLast="47" xr6:coauthVersionMax="47" xr10:uidLastSave="{00000000-0000-0000-0000-000000000000}"/>
  <bookViews>
    <workbookView xWindow="-110" yWindow="-110" windowWidth="19420" windowHeight="10420" firstSheet="13" activeTab="18" xr2:uid="{59BA068F-5326-49B1-A6EB-FA7364408CA7}"/>
  </bookViews>
  <sheets>
    <sheet name="$ Activa" sheetId="1" r:id="rId1"/>
    <sheet name="$ Pasiva" sheetId="2" r:id="rId2"/>
    <sheet name="Q Activa" sheetId="3" r:id="rId3"/>
    <sheet name="Q Pasiva" sheetId="4" r:id="rId4"/>
    <sheet name="Q" sheetId="5" r:id="rId5"/>
    <sheet name="$" sheetId="6" r:id="rId6"/>
    <sheet name="Inflación source" sheetId="8" r:id="rId7"/>
    <sheet name="Inflación" sheetId="7" r:id="rId8"/>
    <sheet name="Inflación anual" sheetId="10" r:id="rId9"/>
    <sheet name="Medio circulante source" sheetId="12" r:id="rId10"/>
    <sheet name="Circulante datos" sheetId="13" r:id="rId11"/>
    <sheet name="Circulante gráfica" sheetId="14" r:id="rId12"/>
    <sheet name="Emision source" sheetId="16" r:id="rId13"/>
    <sheet name="Emision datos" sheetId="15" r:id="rId14"/>
    <sheet name="Emision gráfica" sheetId="17" r:id="rId15"/>
    <sheet name="IMAE" sheetId="23" r:id="rId16"/>
    <sheet name="Remesas" sheetId="35" r:id="rId17"/>
    <sheet name="TC" sheetId="34" r:id="rId18"/>
    <sheet name="IMAE sectores" sheetId="36" r:id="rId19"/>
    <sheet name="IMAE para s" sheetId="27" r:id="rId20"/>
    <sheet name="IMAE regresion" sheetId="28" r:id="rId21"/>
    <sheet name="IMAE shewhart" sheetId="29" r:id="rId22"/>
    <sheet name="IMAE para s (2)" sheetId="30" r:id="rId23"/>
    <sheet name="IMAE regresion (2)" sheetId="31" r:id="rId24"/>
    <sheet name="IMAE shewhart (2)" sheetId="32" r:id="rId25"/>
  </sheets>
  <definedNames>
    <definedName name="ExternalData_1" localSheetId="0" hidden="1">'$ Activa'!$A$1:$Y$13</definedName>
    <definedName name="ExternalData_1" localSheetId="1" hidden="1">'$ Pasiva'!$A$1:$Y$13</definedName>
    <definedName name="ExternalData_1" localSheetId="12" hidden="1">'Emision source'!$A$1:$AF$13</definedName>
    <definedName name="ExternalData_1" localSheetId="15" hidden="1">IMAE!$A$1:$C$287</definedName>
    <definedName name="ExternalData_1" localSheetId="18" hidden="1">'IMAE sectores'!$A$1:$R$127</definedName>
    <definedName name="ExternalData_1" localSheetId="6" hidden="1">'Inflación source'!$A$1:$D$181</definedName>
    <definedName name="ExternalData_1" localSheetId="9" hidden="1">'Medio circulante source'!$A$1:$AG$13</definedName>
    <definedName name="ExternalData_1" localSheetId="2" hidden="1">'Q Activa'!$A$1:$AD$13</definedName>
    <definedName name="ExternalData_1" localSheetId="3" hidden="1">'Q Pasiva'!$A$1:$AD$13</definedName>
    <definedName name="ExternalData_1" localSheetId="17" hidden="1">TC!$A$1:$D$6557</definedName>
    <definedName name="ExternalData_2" localSheetId="16" hidden="1">Remesas!$A$1:$W$34</definedName>
  </definedNames>
  <calcPr calcId="191029"/>
  <pivotCaches>
    <pivotCache cacheId="130" r:id="rId26"/>
    <pivotCache cacheId="135" r:id="rId27"/>
    <pivotCache cacheId="140" r:id="rId28"/>
    <pivotCache cacheId="145" r:id="rId29"/>
    <pivotCache cacheId="150" r:id="rId3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38" i="6" l="1"/>
  <c r="A338" i="6" s="1"/>
  <c r="G352" i="6"/>
  <c r="H352" i="6"/>
  <c r="I352" i="6"/>
  <c r="C338" i="5"/>
  <c r="B338" i="5" s="1"/>
  <c r="G350" i="5"/>
  <c r="H350" i="5"/>
  <c r="I350" i="5"/>
  <c r="A86" i="7"/>
  <c r="C86" i="7" s="1"/>
  <c r="C336" i="13"/>
  <c r="A336" i="13" s="1"/>
  <c r="C337" i="13"/>
  <c r="A337" i="13" s="1"/>
  <c r="C338" i="13"/>
  <c r="A338" i="13" s="1"/>
  <c r="C339" i="13"/>
  <c r="A339" i="13" s="1"/>
  <c r="C340" i="13"/>
  <c r="A340" i="13" s="1"/>
  <c r="C341" i="13"/>
  <c r="A341" i="13" s="1"/>
  <c r="C342" i="13"/>
  <c r="A342" i="13" s="1"/>
  <c r="C343" i="13"/>
  <c r="A343" i="13" s="1"/>
  <c r="C344" i="13"/>
  <c r="A344" i="13" s="1"/>
  <c r="C345" i="13"/>
  <c r="A345" i="13" s="1"/>
  <c r="C346" i="13"/>
  <c r="A346" i="13" s="1"/>
  <c r="C347" i="13"/>
  <c r="A347" i="13" s="1"/>
  <c r="C339" i="6" l="1"/>
  <c r="B338" i="6"/>
  <c r="A338" i="5"/>
  <c r="C339" i="5"/>
  <c r="B86" i="7"/>
  <c r="E86" i="7"/>
  <c r="F86" i="7"/>
  <c r="A87" i="7"/>
  <c r="D347" i="13" a="1"/>
  <c r="D347" i="13" s="1"/>
  <c r="D343" i="13" a="1"/>
  <c r="D343" i="13" s="1"/>
  <c r="D336" i="13" a="1"/>
  <c r="D336" i="13" s="1"/>
  <c r="B347" i="13"/>
  <c r="B346" i="13"/>
  <c r="D346" i="13" s="1" a="1"/>
  <c r="D346" i="13" s="1"/>
  <c r="B345" i="13"/>
  <c r="D345" i="13" s="1" a="1"/>
  <c r="D345" i="13" s="1"/>
  <c r="B344" i="13"/>
  <c r="D344" i="13" s="1" a="1"/>
  <c r="D344" i="13" s="1"/>
  <c r="B343" i="13"/>
  <c r="B342" i="13"/>
  <c r="D342" i="13" s="1" a="1"/>
  <c r="D342" i="13" s="1"/>
  <c r="B341" i="13"/>
  <c r="D341" i="13" s="1" a="1"/>
  <c r="D341" i="13" s="1"/>
  <c r="B340" i="13"/>
  <c r="D340" i="13" s="1" a="1"/>
  <c r="D340" i="13" s="1"/>
  <c r="B339" i="13"/>
  <c r="D339" i="13" s="1" a="1"/>
  <c r="D339" i="13" s="1"/>
  <c r="B338" i="13"/>
  <c r="D338" i="13" s="1" a="1"/>
  <c r="D338" i="13" s="1"/>
  <c r="B337" i="13"/>
  <c r="D337" i="13" s="1" a="1"/>
  <c r="D337" i="13" s="1"/>
  <c r="B336" i="13"/>
  <c r="A339" i="6" l="1"/>
  <c r="B339" i="6"/>
  <c r="C340" i="6"/>
  <c r="E338" i="6"/>
  <c r="D338" i="6"/>
  <c r="A339" i="5"/>
  <c r="B339" i="5"/>
  <c r="C340" i="5"/>
  <c r="D338" i="5"/>
  <c r="E338" i="5"/>
  <c r="C87" i="7"/>
  <c r="A88" i="7"/>
  <c r="F344" i="13"/>
  <c r="F337" i="13"/>
  <c r="F345" i="13"/>
  <c r="F338" i="13"/>
  <c r="F346" i="13"/>
  <c r="F339" i="13"/>
  <c r="F340" i="13"/>
  <c r="F341" i="13"/>
  <c r="F342" i="13"/>
  <c r="F347" i="13"/>
  <c r="F343" i="13"/>
  <c r="F336" i="13"/>
  <c r="F338" i="6" l="1"/>
  <c r="E339" i="6"/>
  <c r="H338" i="6" s="1"/>
  <c r="D339" i="6"/>
  <c r="C341" i="6"/>
  <c r="A340" i="6"/>
  <c r="B340" i="6"/>
  <c r="J338" i="6"/>
  <c r="D339" i="5"/>
  <c r="E339" i="5"/>
  <c r="H338" i="5" s="1"/>
  <c r="F338" i="5"/>
  <c r="J338" i="5"/>
  <c r="A340" i="5"/>
  <c r="C341" i="5"/>
  <c r="B340" i="5"/>
  <c r="A89" i="7"/>
  <c r="C88" i="7"/>
  <c r="E87" i="7"/>
  <c r="D86" i="7"/>
  <c r="F87" i="7"/>
  <c r="B87" i="7"/>
  <c r="G1" i="27"/>
  <c r="E340" i="6" l="1"/>
  <c r="H339" i="6" s="1"/>
  <c r="D340" i="6"/>
  <c r="J340" i="6" s="1"/>
  <c r="G338" i="6"/>
  <c r="F339" i="6"/>
  <c r="I338" i="6" s="1"/>
  <c r="C342" i="6"/>
  <c r="A341" i="6"/>
  <c r="B341" i="6"/>
  <c r="J339" i="6"/>
  <c r="G338" i="5"/>
  <c r="F339" i="5"/>
  <c r="I338" i="5" s="1"/>
  <c r="J339" i="5"/>
  <c r="C342" i="5"/>
  <c r="A341" i="5"/>
  <c r="B341" i="5"/>
  <c r="E340" i="5"/>
  <c r="H339" i="5" s="1"/>
  <c r="D340" i="5"/>
  <c r="J340" i="5" s="1"/>
  <c r="A90" i="7"/>
  <c r="C89" i="7"/>
  <c r="E88" i="7"/>
  <c r="D87" i="7"/>
  <c r="F88" i="7"/>
  <c r="B88" i="7"/>
  <c r="C326" i="6"/>
  <c r="B326" i="6" s="1"/>
  <c r="A337" i="5"/>
  <c r="D337" i="5" s="1"/>
  <c r="B337" i="5"/>
  <c r="C337" i="5"/>
  <c r="G337" i="5"/>
  <c r="H337" i="5"/>
  <c r="I337" i="5"/>
  <c r="C326" i="5"/>
  <c r="A326" i="5" s="1"/>
  <c r="T84" i="32"/>
  <c r="A7" i="32"/>
  <c r="A8" i="32" s="1"/>
  <c r="A9" i="32" s="1"/>
  <c r="A10" i="32" s="1"/>
  <c r="A11" i="32" s="1"/>
  <c r="A12" i="32" s="1"/>
  <c r="A13" i="32" s="1"/>
  <c r="A14" i="32" s="1"/>
  <c r="A15" i="32" s="1"/>
  <c r="A16" i="32" s="1"/>
  <c r="A17" i="32" s="1"/>
  <c r="A18" i="32" s="1"/>
  <c r="A19" i="32" s="1"/>
  <c r="A20" i="32" s="1"/>
  <c r="A21" i="32" s="1"/>
  <c r="A22" i="32" s="1"/>
  <c r="A23" i="32" s="1"/>
  <c r="A24" i="32" s="1"/>
  <c r="A25" i="32" s="1"/>
  <c r="A26" i="32" s="1"/>
  <c r="A27" i="32" s="1"/>
  <c r="A28" i="32" s="1"/>
  <c r="A29" i="32" s="1"/>
  <c r="A30" i="32" s="1"/>
  <c r="A31" i="32" s="1"/>
  <c r="A32" i="32" s="1"/>
  <c r="A33" i="32" s="1"/>
  <c r="A34" i="32" s="1"/>
  <c r="A35" i="32" s="1"/>
  <c r="A36" i="32" s="1"/>
  <c r="A37" i="32" s="1"/>
  <c r="A38" i="32" s="1"/>
  <c r="A39" i="32" s="1"/>
  <c r="A40" i="32" s="1"/>
  <c r="A41" i="32" s="1"/>
  <c r="A42" i="32" s="1"/>
  <c r="A43" i="32" s="1"/>
  <c r="A44" i="32" s="1"/>
  <c r="A45" i="32" s="1"/>
  <c r="A46" i="32" s="1"/>
  <c r="A47" i="32" s="1"/>
  <c r="A48" i="32" s="1"/>
  <c r="A49" i="32" s="1"/>
  <c r="A50" i="32" s="1"/>
  <c r="A51" i="32" s="1"/>
  <c r="A52" i="32" s="1"/>
  <c r="A53" i="32" s="1"/>
  <c r="A54" i="32" s="1"/>
  <c r="A55" i="32" s="1"/>
  <c r="A56" i="32" s="1"/>
  <c r="A57" i="32" s="1"/>
  <c r="A58" i="32" s="1"/>
  <c r="A59" i="32" s="1"/>
  <c r="A60" i="32" s="1"/>
  <c r="A61" i="32" s="1"/>
  <c r="A62" i="32" s="1"/>
  <c r="A63" i="32" s="1"/>
  <c r="A64" i="32" s="1"/>
  <c r="A5" i="32"/>
  <c r="A6" i="32" s="1"/>
  <c r="A3" i="30"/>
  <c r="A4" i="30" s="1"/>
  <c r="A5" i="30" s="1"/>
  <c r="A6" i="30" s="1"/>
  <c r="A7" i="30" s="1"/>
  <c r="A8" i="30" s="1"/>
  <c r="A9" i="30" s="1"/>
  <c r="A10" i="30" s="1"/>
  <c r="A11" i="30" s="1"/>
  <c r="A12" i="30" s="1"/>
  <c r="A13" i="30" s="1"/>
  <c r="A14" i="30" s="1"/>
  <c r="A15" i="30" s="1"/>
  <c r="A16" i="30" s="1"/>
  <c r="A17" i="30" s="1"/>
  <c r="A18" i="30" s="1"/>
  <c r="A19" i="30" s="1"/>
  <c r="A20" i="30" s="1"/>
  <c r="A21" i="30" s="1"/>
  <c r="A22" i="30" s="1"/>
  <c r="A23" i="30" s="1"/>
  <c r="A24" i="30" s="1"/>
  <c r="A25" i="30" s="1"/>
  <c r="A26" i="30" s="1"/>
  <c r="A27" i="30" s="1"/>
  <c r="A28" i="30" s="1"/>
  <c r="A29" i="30" s="1"/>
  <c r="A30" i="30" s="1"/>
  <c r="A31" i="30" s="1"/>
  <c r="A32" i="30" s="1"/>
  <c r="A33" i="30" s="1"/>
  <c r="A34" i="30" s="1"/>
  <c r="A35" i="30" s="1"/>
  <c r="A36" i="30" s="1"/>
  <c r="A37" i="30" s="1"/>
  <c r="A38" i="30" s="1"/>
  <c r="A39" i="30" s="1"/>
  <c r="A40" i="30" s="1"/>
  <c r="A41" i="30" s="1"/>
  <c r="A42" i="30" s="1"/>
  <c r="A43" i="30" s="1"/>
  <c r="A44" i="30" s="1"/>
  <c r="A45" i="30" s="1"/>
  <c r="A46" i="30" s="1"/>
  <c r="A47" i="30" s="1"/>
  <c r="A48" i="30" s="1"/>
  <c r="A49" i="30" s="1"/>
  <c r="A50" i="30" s="1"/>
  <c r="A51" i="30" s="1"/>
  <c r="A52" i="30" s="1"/>
  <c r="A53" i="30" s="1"/>
  <c r="A54" i="30" s="1"/>
  <c r="A55" i="30" s="1"/>
  <c r="A56" i="30" s="1"/>
  <c r="A57" i="30" s="1"/>
  <c r="A58" i="30" s="1"/>
  <c r="A59" i="30" s="1"/>
  <c r="A60" i="30" s="1"/>
  <c r="A61" i="30" s="1"/>
  <c r="A62" i="30" s="1"/>
  <c r="A63" i="30" s="1"/>
  <c r="A64" i="30" s="1"/>
  <c r="A65" i="30" s="1"/>
  <c r="A66" i="30" s="1"/>
  <c r="A67" i="30" s="1"/>
  <c r="A68" i="30" s="1"/>
  <c r="A69" i="30" s="1"/>
  <c r="A70" i="30" s="1"/>
  <c r="A71" i="30" s="1"/>
  <c r="A72" i="30" s="1"/>
  <c r="A73" i="30" s="1"/>
  <c r="A74" i="30" s="1"/>
  <c r="A75" i="30" s="1"/>
  <c r="A76" i="30" s="1"/>
  <c r="A77" i="30" s="1"/>
  <c r="A78" i="30" s="1"/>
  <c r="A79" i="30" s="1"/>
  <c r="A80" i="30" s="1"/>
  <c r="A81" i="30" s="1"/>
  <c r="A82" i="30" s="1"/>
  <c r="A83" i="30" s="1"/>
  <c r="A84" i="30" s="1"/>
  <c r="A85" i="30" s="1"/>
  <c r="A86" i="30" s="1"/>
  <c r="G1" i="30"/>
  <c r="D2" i="30" s="1"/>
  <c r="D2" i="27"/>
  <c r="E2" i="27" s="1"/>
  <c r="D341" i="6" l="1"/>
  <c r="J341" i="6" s="1"/>
  <c r="E341" i="6"/>
  <c r="H340" i="6" s="1"/>
  <c r="A342" i="6"/>
  <c r="B342" i="6"/>
  <c r="C343" i="6"/>
  <c r="G339" i="6"/>
  <c r="F340" i="6"/>
  <c r="I339" i="6" s="1"/>
  <c r="D341" i="5"/>
  <c r="E341" i="5"/>
  <c r="H340" i="5" s="1"/>
  <c r="F340" i="5"/>
  <c r="I339" i="5" s="1"/>
  <c r="G339" i="5"/>
  <c r="B342" i="5"/>
  <c r="C343" i="5"/>
  <c r="A342" i="5"/>
  <c r="B89" i="7"/>
  <c r="E89" i="7"/>
  <c r="D88" i="7"/>
  <c r="F89" i="7"/>
  <c r="C90" i="7"/>
  <c r="A91" i="7"/>
  <c r="A326" i="6"/>
  <c r="C327" i="6"/>
  <c r="J337" i="5"/>
  <c r="E337" i="5"/>
  <c r="C327" i="5"/>
  <c r="B326" i="5"/>
  <c r="E2" i="30"/>
  <c r="D3" i="30"/>
  <c r="D4" i="30" s="1"/>
  <c r="D5" i="30" s="1"/>
  <c r="D6" i="30" s="1"/>
  <c r="D7" i="30" s="1"/>
  <c r="D8" i="30" s="1"/>
  <c r="D9" i="30" s="1"/>
  <c r="D10" i="30" s="1"/>
  <c r="D11" i="30" s="1"/>
  <c r="D12" i="30" s="1"/>
  <c r="D13" i="30" s="1"/>
  <c r="D14" i="30" s="1"/>
  <c r="D15" i="30" s="1"/>
  <c r="D16" i="30" s="1"/>
  <c r="D17" i="30" s="1"/>
  <c r="D18" i="30" s="1"/>
  <c r="D19" i="30" s="1"/>
  <c r="D20" i="30" s="1"/>
  <c r="D21" i="30" s="1"/>
  <c r="D22" i="30" s="1"/>
  <c r="D23" i="30" s="1"/>
  <c r="D24" i="30" s="1"/>
  <c r="D25" i="30" s="1"/>
  <c r="D26" i="30" s="1"/>
  <c r="D27" i="30" s="1"/>
  <c r="D28" i="30" s="1"/>
  <c r="D29" i="30" s="1"/>
  <c r="D30" i="30" s="1"/>
  <c r="D31" i="30" s="1"/>
  <c r="D32" i="30" s="1"/>
  <c r="D33" i="30" s="1"/>
  <c r="D34" i="30" s="1"/>
  <c r="D35" i="30" s="1"/>
  <c r="D36" i="30" s="1"/>
  <c r="D37" i="30" s="1"/>
  <c r="D38" i="30" s="1"/>
  <c r="D39" i="30" s="1"/>
  <c r="D40" i="30" s="1"/>
  <c r="D41" i="30" s="1"/>
  <c r="D42" i="30" s="1"/>
  <c r="D43" i="30" s="1"/>
  <c r="D44" i="30" s="1"/>
  <c r="D45" i="30" s="1"/>
  <c r="D46" i="30" s="1"/>
  <c r="D47" i="30" s="1"/>
  <c r="D48" i="30" s="1"/>
  <c r="D49" i="30" s="1"/>
  <c r="D50" i="30" s="1"/>
  <c r="D51" i="30" s="1"/>
  <c r="D52" i="30" s="1"/>
  <c r="D53" i="30" s="1"/>
  <c r="D54" i="30" s="1"/>
  <c r="D55" i="30" s="1"/>
  <c r="D56" i="30" s="1"/>
  <c r="D57" i="30" s="1"/>
  <c r="D58" i="30" s="1"/>
  <c r="D59" i="30" s="1"/>
  <c r="D60" i="30" s="1"/>
  <c r="D61" i="30" s="1"/>
  <c r="D62" i="30" s="1"/>
  <c r="D63" i="30" s="1"/>
  <c r="D64" i="30" s="1"/>
  <c r="D65" i="30" s="1"/>
  <c r="D66" i="30" s="1"/>
  <c r="D67" i="30" s="1"/>
  <c r="D68" i="30" s="1"/>
  <c r="D69" i="30" s="1"/>
  <c r="D70" i="30" s="1"/>
  <c r="D71" i="30" s="1"/>
  <c r="D72" i="30" s="1"/>
  <c r="D73" i="30" s="1"/>
  <c r="D74" i="30" s="1"/>
  <c r="D75" i="30" s="1"/>
  <c r="D76" i="30" s="1"/>
  <c r="D77" i="30" s="1"/>
  <c r="D78" i="30" s="1"/>
  <c r="D79" i="30" s="1"/>
  <c r="D80" i="30" s="1"/>
  <c r="D81" i="30" s="1"/>
  <c r="D82" i="30" s="1"/>
  <c r="D83" i="30" s="1"/>
  <c r="D84" i="30" s="1"/>
  <c r="D85" i="30" s="1"/>
  <c r="D86" i="30" s="1"/>
  <c r="C4" i="32"/>
  <c r="C2" i="30"/>
  <c r="B2" i="30"/>
  <c r="A65" i="32"/>
  <c r="D3" i="27"/>
  <c r="B343" i="6" l="1"/>
  <c r="C344" i="6"/>
  <c r="A343" i="6"/>
  <c r="D342" i="6"/>
  <c r="E342" i="6"/>
  <c r="H341" i="6" s="1"/>
  <c r="G340" i="6"/>
  <c r="F341" i="6"/>
  <c r="I340" i="6" s="1"/>
  <c r="D342" i="5"/>
  <c r="J342" i="5" s="1"/>
  <c r="E342" i="5"/>
  <c r="H341" i="5" s="1"/>
  <c r="A343" i="5"/>
  <c r="B343" i="5"/>
  <c r="C344" i="5"/>
  <c r="G340" i="5"/>
  <c r="F341" i="5"/>
  <c r="I340" i="5" s="1"/>
  <c r="J341" i="5"/>
  <c r="C91" i="7"/>
  <c r="A92" i="7"/>
  <c r="B90" i="7"/>
  <c r="E90" i="7"/>
  <c r="D89" i="7"/>
  <c r="F90" i="7"/>
  <c r="D4" i="27"/>
  <c r="E3" i="27"/>
  <c r="E3" i="30"/>
  <c r="A327" i="6"/>
  <c r="B327" i="6"/>
  <c r="C328" i="6"/>
  <c r="D326" i="6"/>
  <c r="E326" i="6"/>
  <c r="F337" i="5"/>
  <c r="A327" i="5"/>
  <c r="B327" i="5"/>
  <c r="C328" i="5"/>
  <c r="E326" i="5"/>
  <c r="D326" i="5"/>
  <c r="A66" i="32"/>
  <c r="B4" i="32"/>
  <c r="C3" i="30"/>
  <c r="B3" i="30"/>
  <c r="E4" i="30"/>
  <c r="C5" i="32"/>
  <c r="V4" i="32"/>
  <c r="E4" i="32"/>
  <c r="D4" i="32"/>
  <c r="C4" i="29"/>
  <c r="C5" i="29" s="1"/>
  <c r="C6" i="29" s="1"/>
  <c r="C7" i="29" s="1"/>
  <c r="C8" i="29" s="1"/>
  <c r="C9" i="29" s="1"/>
  <c r="C10" i="29" s="1"/>
  <c r="C11" i="29" s="1"/>
  <c r="C12" i="29" s="1"/>
  <c r="C13" i="29" s="1"/>
  <c r="C14" i="29" s="1"/>
  <c r="C15" i="29" s="1"/>
  <c r="C16" i="29" s="1"/>
  <c r="C17" i="29" s="1"/>
  <c r="C18" i="29" s="1"/>
  <c r="C19" i="29" s="1"/>
  <c r="C20" i="29" s="1"/>
  <c r="C21" i="29" s="1"/>
  <c r="C22" i="29" s="1"/>
  <c r="C23" i="29" s="1"/>
  <c r="C24" i="29" s="1"/>
  <c r="C25" i="29" s="1"/>
  <c r="C26" i="29" s="1"/>
  <c r="C27" i="29" s="1"/>
  <c r="C28" i="29" s="1"/>
  <c r="C29" i="29" s="1"/>
  <c r="C30" i="29" s="1"/>
  <c r="C31" i="29" s="1"/>
  <c r="C32" i="29" s="1"/>
  <c r="C33" i="29" s="1"/>
  <c r="C34" i="29" s="1"/>
  <c r="C35" i="29" s="1"/>
  <c r="C36" i="29" s="1"/>
  <c r="C37" i="29" s="1"/>
  <c r="C38" i="29" s="1"/>
  <c r="C39" i="29" s="1"/>
  <c r="C40" i="29" s="1"/>
  <c r="C41" i="29" s="1"/>
  <c r="C42" i="29" s="1"/>
  <c r="C43" i="29" s="1"/>
  <c r="C44" i="29" s="1"/>
  <c r="C45" i="29" s="1"/>
  <c r="C46" i="29" s="1"/>
  <c r="C47" i="29" s="1"/>
  <c r="C48" i="29" s="1"/>
  <c r="C49" i="29" s="1"/>
  <c r="C50" i="29" s="1"/>
  <c r="C51" i="29" s="1"/>
  <c r="C52" i="29" s="1"/>
  <c r="C53" i="29" s="1"/>
  <c r="C54" i="29" s="1"/>
  <c r="C55" i="29" s="1"/>
  <c r="C56" i="29" s="1"/>
  <c r="C57" i="29" s="1"/>
  <c r="C58" i="29" s="1"/>
  <c r="C59" i="29" s="1"/>
  <c r="C60" i="29" s="1"/>
  <c r="C61" i="29" s="1"/>
  <c r="C62" i="29" s="1"/>
  <c r="C63" i="29" s="1"/>
  <c r="C64" i="29" s="1"/>
  <c r="C65" i="29" s="1"/>
  <c r="C66" i="29" s="1"/>
  <c r="C67" i="29" s="1"/>
  <c r="C68" i="29" s="1"/>
  <c r="C69" i="29" s="1"/>
  <c r="C70" i="29" s="1"/>
  <c r="C71" i="29" s="1"/>
  <c r="C72" i="29" s="1"/>
  <c r="C73" i="29" s="1"/>
  <c r="C74" i="29" s="1"/>
  <c r="C75" i="29" s="1"/>
  <c r="C76" i="29" s="1"/>
  <c r="C77" i="29" s="1"/>
  <c r="C78" i="29" s="1"/>
  <c r="C79" i="29" s="1"/>
  <c r="C80" i="29" s="1"/>
  <c r="C81" i="29" s="1"/>
  <c r="C82" i="29" s="1"/>
  <c r="C83" i="29" s="1"/>
  <c r="C84" i="29" s="1"/>
  <c r="V84" i="29" s="1"/>
  <c r="F342" i="6" l="1"/>
  <c r="I341" i="6" s="1"/>
  <c r="G341" i="6"/>
  <c r="J342" i="6"/>
  <c r="D343" i="6"/>
  <c r="E343" i="6"/>
  <c r="H342" i="6" s="1"/>
  <c r="C345" i="6"/>
  <c r="A344" i="6"/>
  <c r="B344" i="6"/>
  <c r="D343" i="5"/>
  <c r="J343" i="5" s="1"/>
  <c r="E343" i="5"/>
  <c r="H342" i="5" s="1"/>
  <c r="A344" i="5"/>
  <c r="B344" i="5"/>
  <c r="C345" i="5"/>
  <c r="G341" i="5"/>
  <c r="F342" i="5"/>
  <c r="I341" i="5" s="1"/>
  <c r="E91" i="7"/>
  <c r="D90" i="7"/>
  <c r="F91" i="7"/>
  <c r="B91" i="7"/>
  <c r="A93" i="7"/>
  <c r="C92" i="7"/>
  <c r="D5" i="27"/>
  <c r="E4" i="27"/>
  <c r="F326" i="6"/>
  <c r="J326" i="6"/>
  <c r="A328" i="6"/>
  <c r="B328" i="6"/>
  <c r="C329" i="6"/>
  <c r="D327" i="6"/>
  <c r="E327" i="6"/>
  <c r="H326" i="6" s="1"/>
  <c r="F326" i="5"/>
  <c r="D327" i="5"/>
  <c r="E327" i="5"/>
  <c r="H326" i="5" s="1"/>
  <c r="C329" i="5"/>
  <c r="A328" i="5"/>
  <c r="B328" i="5"/>
  <c r="J326" i="5"/>
  <c r="F4" i="32"/>
  <c r="S4" i="32"/>
  <c r="B5" i="32"/>
  <c r="D5" i="32"/>
  <c r="C6" i="32"/>
  <c r="V5" i="32"/>
  <c r="E5" i="32"/>
  <c r="B4" i="30"/>
  <c r="E5" i="30"/>
  <c r="C4" i="30"/>
  <c r="A67" i="32"/>
  <c r="V4" i="29"/>
  <c r="V77" i="29"/>
  <c r="V69" i="29"/>
  <c r="V60" i="29"/>
  <c r="V52" i="29"/>
  <c r="V44" i="29"/>
  <c r="V36" i="29"/>
  <c r="V28" i="29"/>
  <c r="V20" i="29"/>
  <c r="V12" i="29"/>
  <c r="V76" i="29"/>
  <c r="V67" i="29"/>
  <c r="V59" i="29"/>
  <c r="V51" i="29"/>
  <c r="V43" i="29"/>
  <c r="V35" i="29"/>
  <c r="V27" i="29"/>
  <c r="V19" i="29"/>
  <c r="V11" i="29"/>
  <c r="V83" i="29"/>
  <c r="V75" i="29"/>
  <c r="V66" i="29"/>
  <c r="V58" i="29"/>
  <c r="V50" i="29"/>
  <c r="V42" i="29"/>
  <c r="V34" i="29"/>
  <c r="V26" i="29"/>
  <c r="V18" i="29"/>
  <c r="V10" i="29"/>
  <c r="V82" i="29"/>
  <c r="V74" i="29"/>
  <c r="V65" i="29"/>
  <c r="V57" i="29"/>
  <c r="V49" i="29"/>
  <c r="V41" i="29"/>
  <c r="V33" i="29"/>
  <c r="V25" i="29"/>
  <c r="V17" i="29"/>
  <c r="V9" i="29"/>
  <c r="V81" i="29"/>
  <c r="V73" i="29"/>
  <c r="V64" i="29"/>
  <c r="V56" i="29"/>
  <c r="V48" i="29"/>
  <c r="V40" i="29"/>
  <c r="V32" i="29"/>
  <c r="V24" i="29"/>
  <c r="V16" i="29"/>
  <c r="V8" i="29"/>
  <c r="V80" i="29"/>
  <c r="V72" i="29"/>
  <c r="V55" i="29"/>
  <c r="V47" i="29"/>
  <c r="V39" i="29"/>
  <c r="V31" i="29"/>
  <c r="V23" i="29"/>
  <c r="V15" i="29"/>
  <c r="V7" i="29"/>
  <c r="V79" i="29"/>
  <c r="V71" i="29"/>
  <c r="V62" i="29"/>
  <c r="V54" i="29"/>
  <c r="V46" i="29"/>
  <c r="V38" i="29"/>
  <c r="V30" i="29"/>
  <c r="V22" i="29"/>
  <c r="V14" i="29"/>
  <c r="V6" i="29"/>
  <c r="V78" i="29"/>
  <c r="V70" i="29"/>
  <c r="V61" i="29"/>
  <c r="V53" i="29"/>
  <c r="V45" i="29"/>
  <c r="V37" i="29"/>
  <c r="V29" i="29"/>
  <c r="V21" i="29"/>
  <c r="V13" i="29"/>
  <c r="V5" i="29"/>
  <c r="E344" i="6" l="1"/>
  <c r="H343" i="6" s="1"/>
  <c r="D344" i="6"/>
  <c r="C346" i="6"/>
  <c r="A345" i="6"/>
  <c r="B345" i="6"/>
  <c r="G342" i="6"/>
  <c r="F343" i="6"/>
  <c r="I342" i="6" s="1"/>
  <c r="J343" i="6"/>
  <c r="E344" i="5"/>
  <c r="H343" i="5" s="1"/>
  <c r="D344" i="5"/>
  <c r="C346" i="5"/>
  <c r="A345" i="5"/>
  <c r="B345" i="5"/>
  <c r="G342" i="5"/>
  <c r="F343" i="5"/>
  <c r="I342" i="5" s="1"/>
  <c r="E92" i="7"/>
  <c r="D91" i="7"/>
  <c r="F92" i="7"/>
  <c r="B92" i="7"/>
  <c r="A94" i="7"/>
  <c r="C93" i="7"/>
  <c r="D6" i="27"/>
  <c r="E5" i="27"/>
  <c r="C330" i="6"/>
  <c r="A329" i="6"/>
  <c r="B329" i="6"/>
  <c r="F327" i="6"/>
  <c r="I326" i="6" s="1"/>
  <c r="G326" i="6"/>
  <c r="J327" i="6"/>
  <c r="D328" i="6"/>
  <c r="E328" i="6"/>
  <c r="H327" i="6" s="1"/>
  <c r="E328" i="5"/>
  <c r="H327" i="5" s="1"/>
  <c r="D328" i="5"/>
  <c r="C330" i="5"/>
  <c r="A329" i="5"/>
  <c r="B329" i="5"/>
  <c r="G326" i="5"/>
  <c r="F327" i="5"/>
  <c r="I326" i="5" s="1"/>
  <c r="J327" i="5"/>
  <c r="F5" i="32"/>
  <c r="B6" i="32"/>
  <c r="C5" i="30"/>
  <c r="B5" i="30"/>
  <c r="E6" i="30"/>
  <c r="S5" i="32"/>
  <c r="V6" i="32"/>
  <c r="E6" i="32"/>
  <c r="D6" i="32"/>
  <c r="C7" i="32"/>
  <c r="A68" i="32"/>
  <c r="T84" i="29"/>
  <c r="D5" i="29"/>
  <c r="A5" i="29"/>
  <c r="A6" i="29" s="1"/>
  <c r="A7" i="29" s="1"/>
  <c r="A8" i="29" s="1"/>
  <c r="A9" i="29" s="1"/>
  <c r="A10" i="29" s="1"/>
  <c r="A11" i="29" s="1"/>
  <c r="A12" i="29" s="1"/>
  <c r="A13" i="29" s="1"/>
  <c r="A14" i="29" s="1"/>
  <c r="A15" i="29" s="1"/>
  <c r="A16" i="29" s="1"/>
  <c r="A17" i="29" s="1"/>
  <c r="A18" i="29" s="1"/>
  <c r="A19" i="29" s="1"/>
  <c r="A20" i="29" s="1"/>
  <c r="A21" i="29" s="1"/>
  <c r="A22" i="29" s="1"/>
  <c r="A23" i="29" s="1"/>
  <c r="A24" i="29" s="1"/>
  <c r="A25" i="29" s="1"/>
  <c r="A26" i="29" s="1"/>
  <c r="A27" i="29" s="1"/>
  <c r="A28" i="29" s="1"/>
  <c r="A29" i="29" s="1"/>
  <c r="A30" i="29" s="1"/>
  <c r="A31" i="29" s="1"/>
  <c r="A32" i="29" s="1"/>
  <c r="A33" i="29" s="1"/>
  <c r="A34" i="29" s="1"/>
  <c r="A35" i="29" s="1"/>
  <c r="A36" i="29" s="1"/>
  <c r="A37" i="29" s="1"/>
  <c r="A38" i="29" s="1"/>
  <c r="A39" i="29" s="1"/>
  <c r="A40" i="29" s="1"/>
  <c r="A41" i="29" s="1"/>
  <c r="A42" i="29" s="1"/>
  <c r="A43" i="29" s="1"/>
  <c r="A44" i="29" s="1"/>
  <c r="A45" i="29" s="1"/>
  <c r="A46" i="29" s="1"/>
  <c r="A47" i="29" s="1"/>
  <c r="A48" i="29" s="1"/>
  <c r="A49" i="29" s="1"/>
  <c r="A50" i="29" s="1"/>
  <c r="A51" i="29" s="1"/>
  <c r="A52" i="29" s="1"/>
  <c r="A53" i="29" s="1"/>
  <c r="A54" i="29" s="1"/>
  <c r="A55" i="29" s="1"/>
  <c r="A56" i="29" s="1"/>
  <c r="A57" i="29" s="1"/>
  <c r="A58" i="29" s="1"/>
  <c r="A59" i="29" s="1"/>
  <c r="A60" i="29" s="1"/>
  <c r="A61" i="29" s="1"/>
  <c r="A62" i="29" s="1"/>
  <c r="A63" i="29" s="1"/>
  <c r="E4" i="29"/>
  <c r="D4" i="29"/>
  <c r="A4" i="27"/>
  <c r="A5" i="27" s="1"/>
  <c r="A6" i="27" s="1"/>
  <c r="A7" i="27" s="1"/>
  <c r="A8" i="27" s="1"/>
  <c r="A9" i="27" s="1"/>
  <c r="A10" i="27" s="1"/>
  <c r="A11" i="27" s="1"/>
  <c r="A12" i="27" s="1"/>
  <c r="A13" i="27" s="1"/>
  <c r="A14" i="27" s="1"/>
  <c r="A15" i="27" s="1"/>
  <c r="A16" i="27" s="1"/>
  <c r="A17" i="27" s="1"/>
  <c r="A18" i="27" s="1"/>
  <c r="A19" i="27" s="1"/>
  <c r="A20" i="27" s="1"/>
  <c r="A21" i="27" s="1"/>
  <c r="A22" i="27" s="1"/>
  <c r="A23" i="27" s="1"/>
  <c r="A24" i="27" s="1"/>
  <c r="A25" i="27" s="1"/>
  <c r="A26" i="27" s="1"/>
  <c r="A27" i="27" s="1"/>
  <c r="A28" i="27" s="1"/>
  <c r="A29" i="27" s="1"/>
  <c r="A30" i="27" s="1"/>
  <c r="A31" i="27" s="1"/>
  <c r="A32" i="27" s="1"/>
  <c r="A33" i="27" s="1"/>
  <c r="A34" i="27" s="1"/>
  <c r="A35" i="27" s="1"/>
  <c r="A36" i="27" s="1"/>
  <c r="A37" i="27" s="1"/>
  <c r="A38" i="27" s="1"/>
  <c r="A39" i="27" s="1"/>
  <c r="A40" i="27" s="1"/>
  <c r="A41" i="27" s="1"/>
  <c r="A42" i="27" s="1"/>
  <c r="A43" i="27" s="1"/>
  <c r="A44" i="27" s="1"/>
  <c r="A45" i="27" s="1"/>
  <c r="A46" i="27" s="1"/>
  <c r="A47" i="27" s="1"/>
  <c r="A48" i="27" s="1"/>
  <c r="A49" i="27" s="1"/>
  <c r="A50" i="27" s="1"/>
  <c r="A51" i="27" s="1"/>
  <c r="A52" i="27" s="1"/>
  <c r="A53" i="27" s="1"/>
  <c r="A54" i="27" s="1"/>
  <c r="A55" i="27" s="1"/>
  <c r="A56" i="27" s="1"/>
  <c r="A57" i="27" s="1"/>
  <c r="A58" i="27" s="1"/>
  <c r="A59" i="27" s="1"/>
  <c r="A60" i="27" s="1"/>
  <c r="A61" i="27" s="1"/>
  <c r="A62" i="27" s="1"/>
  <c r="A63" i="27" s="1"/>
  <c r="A64" i="27" s="1"/>
  <c r="A65" i="27" s="1"/>
  <c r="A66" i="27" s="1"/>
  <c r="A67" i="27" s="1"/>
  <c r="A68" i="27" s="1"/>
  <c r="A69" i="27" s="1"/>
  <c r="A70" i="27" s="1"/>
  <c r="A71" i="27" s="1"/>
  <c r="A72" i="27" s="1"/>
  <c r="A73" i="27" s="1"/>
  <c r="A74" i="27" s="1"/>
  <c r="A75" i="27" s="1"/>
  <c r="A76" i="27" s="1"/>
  <c r="A77" i="27" s="1"/>
  <c r="A78" i="27" s="1"/>
  <c r="A79" i="27" s="1"/>
  <c r="A80" i="27" s="1"/>
  <c r="A81" i="27" s="1"/>
  <c r="A82" i="27" s="1"/>
  <c r="A83" i="27" s="1"/>
  <c r="A84" i="27" s="1"/>
  <c r="A85" i="27" s="1"/>
  <c r="A86" i="27" s="1"/>
  <c r="A3" i="27"/>
  <c r="C2" i="27"/>
  <c r="B4" i="29" s="1"/>
  <c r="B2" i="27"/>
  <c r="D345" i="6" l="1"/>
  <c r="E345" i="6"/>
  <c r="H344" i="6" s="1"/>
  <c r="A346" i="6"/>
  <c r="B346" i="6"/>
  <c r="C347" i="6"/>
  <c r="G343" i="6"/>
  <c r="F344" i="6"/>
  <c r="I343" i="6" s="1"/>
  <c r="J344" i="6"/>
  <c r="F344" i="5"/>
  <c r="I343" i="5" s="1"/>
  <c r="G343" i="5"/>
  <c r="B346" i="5"/>
  <c r="A346" i="5"/>
  <c r="C347" i="5"/>
  <c r="J344" i="5"/>
  <c r="D345" i="5"/>
  <c r="E345" i="5"/>
  <c r="H344" i="5" s="1"/>
  <c r="B93" i="7"/>
  <c r="E93" i="7"/>
  <c r="D92" i="7"/>
  <c r="F93" i="7"/>
  <c r="C94" i="7"/>
  <c r="A95" i="7"/>
  <c r="D7" i="27"/>
  <c r="E6" i="27"/>
  <c r="D329" i="6"/>
  <c r="E329" i="6"/>
  <c r="H328" i="6" s="1"/>
  <c r="F328" i="6"/>
  <c r="I327" i="6" s="1"/>
  <c r="G327" i="6"/>
  <c r="B330" i="6"/>
  <c r="C331" i="6"/>
  <c r="A330" i="6"/>
  <c r="J328" i="6"/>
  <c r="D329" i="5"/>
  <c r="E329" i="5"/>
  <c r="H328" i="5" s="1"/>
  <c r="B330" i="5"/>
  <c r="C331" i="5"/>
  <c r="A330" i="5"/>
  <c r="G327" i="5"/>
  <c r="F328" i="5"/>
  <c r="I327" i="5" s="1"/>
  <c r="J328" i="5"/>
  <c r="F6" i="32"/>
  <c r="A69" i="32"/>
  <c r="C6" i="30"/>
  <c r="E7" i="30"/>
  <c r="B6" i="30"/>
  <c r="B7" i="32"/>
  <c r="V7" i="32"/>
  <c r="E7" i="32"/>
  <c r="D7" i="32"/>
  <c r="C8" i="32"/>
  <c r="S6" i="32"/>
  <c r="A64" i="29"/>
  <c r="F4" i="29"/>
  <c r="E5" i="29"/>
  <c r="S4" i="29"/>
  <c r="B3" i="27"/>
  <c r="C3" i="27"/>
  <c r="E6" i="29"/>
  <c r="D6" i="29"/>
  <c r="B347" i="6" l="1"/>
  <c r="C348" i="6"/>
  <c r="A347" i="6"/>
  <c r="D346" i="6"/>
  <c r="J346" i="6" s="1"/>
  <c r="E346" i="6"/>
  <c r="H345" i="6" s="1"/>
  <c r="F345" i="6"/>
  <c r="I344" i="6" s="1"/>
  <c r="G344" i="6"/>
  <c r="J345" i="6"/>
  <c r="G344" i="5"/>
  <c r="F345" i="5"/>
  <c r="I344" i="5" s="1"/>
  <c r="J345" i="5"/>
  <c r="D346" i="5"/>
  <c r="J346" i="5" s="1"/>
  <c r="E346" i="5"/>
  <c r="H345" i="5" s="1"/>
  <c r="A347" i="5"/>
  <c r="B347" i="5"/>
  <c r="C348" i="5"/>
  <c r="C95" i="7"/>
  <c r="A96" i="7"/>
  <c r="B94" i="7"/>
  <c r="E94" i="7"/>
  <c r="D93" i="7"/>
  <c r="F94" i="7"/>
  <c r="D8" i="27"/>
  <c r="E7" i="27"/>
  <c r="G328" i="6"/>
  <c r="F329" i="6"/>
  <c r="I328" i="6" s="1"/>
  <c r="J329" i="6"/>
  <c r="D330" i="6"/>
  <c r="J330" i="6" s="1"/>
  <c r="E330" i="6"/>
  <c r="H329" i="6" s="1"/>
  <c r="A331" i="6"/>
  <c r="B331" i="6"/>
  <c r="C332" i="6"/>
  <c r="D330" i="5"/>
  <c r="J330" i="5" s="1"/>
  <c r="E330" i="5"/>
  <c r="H329" i="5" s="1"/>
  <c r="A331" i="5"/>
  <c r="B331" i="5"/>
  <c r="C332" i="5"/>
  <c r="G328" i="5"/>
  <c r="F329" i="5"/>
  <c r="I328" i="5" s="1"/>
  <c r="J329" i="5"/>
  <c r="F7" i="32"/>
  <c r="C7" i="30"/>
  <c r="B7" i="30"/>
  <c r="E8" i="30"/>
  <c r="C9" i="32"/>
  <c r="V8" i="32"/>
  <c r="E8" i="32"/>
  <c r="D8" i="32"/>
  <c r="F8" i="32" s="1"/>
  <c r="B8" i="32"/>
  <c r="S7" i="32"/>
  <c r="A70" i="32"/>
  <c r="A65" i="29"/>
  <c r="F5" i="29"/>
  <c r="B5" i="29"/>
  <c r="C4" i="27"/>
  <c r="B4" i="27"/>
  <c r="F6" i="29"/>
  <c r="D7" i="29"/>
  <c r="E7" i="29"/>
  <c r="F346" i="6" l="1"/>
  <c r="I345" i="6" s="1"/>
  <c r="G345" i="6"/>
  <c r="D347" i="6"/>
  <c r="J347" i="6" s="1"/>
  <c r="E347" i="6"/>
  <c r="H346" i="6" s="1"/>
  <c r="C349" i="6"/>
  <c r="A348" i="6"/>
  <c r="B348" i="6"/>
  <c r="D347" i="5"/>
  <c r="E347" i="5"/>
  <c r="H346" i="5" s="1"/>
  <c r="G345" i="5"/>
  <c r="F346" i="5"/>
  <c r="I345" i="5" s="1"/>
  <c r="A348" i="5"/>
  <c r="C349" i="5"/>
  <c r="B348" i="5"/>
  <c r="E95" i="7"/>
  <c r="D94" i="7"/>
  <c r="F95" i="7"/>
  <c r="B95" i="7"/>
  <c r="A97" i="7"/>
  <c r="C96" i="7"/>
  <c r="D9" i="27"/>
  <c r="E8" i="27"/>
  <c r="D331" i="6"/>
  <c r="E331" i="6"/>
  <c r="H330" i="6" s="1"/>
  <c r="A332" i="6"/>
  <c r="B332" i="6"/>
  <c r="C333" i="6"/>
  <c r="G329" i="6"/>
  <c r="F330" i="6"/>
  <c r="I329" i="6" s="1"/>
  <c r="B332" i="5"/>
  <c r="A332" i="5"/>
  <c r="C333" i="5"/>
  <c r="D331" i="5"/>
  <c r="E331" i="5"/>
  <c r="H330" i="5" s="1"/>
  <c r="G329" i="5"/>
  <c r="F330" i="5"/>
  <c r="I329" i="5" s="1"/>
  <c r="D9" i="32"/>
  <c r="C10" i="32"/>
  <c r="V9" i="32"/>
  <c r="E9" i="32"/>
  <c r="B9" i="32"/>
  <c r="C8" i="30"/>
  <c r="B8" i="30"/>
  <c r="E9" i="30"/>
  <c r="A71" i="32"/>
  <c r="S8" i="32"/>
  <c r="A66" i="29"/>
  <c r="E8" i="29"/>
  <c r="D8" i="29"/>
  <c r="S5" i="29"/>
  <c r="B6" i="29"/>
  <c r="F7" i="29"/>
  <c r="C5" i="27"/>
  <c r="B5" i="27"/>
  <c r="B7" i="29" s="1"/>
  <c r="E348" i="6" l="1"/>
  <c r="H347" i="6" s="1"/>
  <c r="D348" i="6"/>
  <c r="G346" i="6"/>
  <c r="F347" i="6"/>
  <c r="I346" i="6" s="1"/>
  <c r="C350" i="6"/>
  <c r="A349" i="6"/>
  <c r="B349" i="6"/>
  <c r="C350" i="5"/>
  <c r="A349" i="5"/>
  <c r="B349" i="5"/>
  <c r="E348" i="5"/>
  <c r="H347" i="5" s="1"/>
  <c r="D348" i="5"/>
  <c r="J348" i="5" s="1"/>
  <c r="G346" i="5"/>
  <c r="F347" i="5"/>
  <c r="I346" i="5" s="1"/>
  <c r="J347" i="5"/>
  <c r="E96" i="7"/>
  <c r="D95" i="7"/>
  <c r="F96" i="7"/>
  <c r="B96" i="7"/>
  <c r="A98" i="7"/>
  <c r="C97" i="7"/>
  <c r="D10" i="27"/>
  <c r="E9" i="27"/>
  <c r="G330" i="6"/>
  <c r="F331" i="6"/>
  <c r="I330" i="6" s="1"/>
  <c r="J331" i="6"/>
  <c r="C334" i="6"/>
  <c r="B333" i="6"/>
  <c r="A333" i="6"/>
  <c r="D332" i="6"/>
  <c r="E332" i="6"/>
  <c r="H331" i="6" s="1"/>
  <c r="G330" i="5"/>
  <c r="F331" i="5"/>
  <c r="I330" i="5" s="1"/>
  <c r="J331" i="5"/>
  <c r="C334" i="5"/>
  <c r="A333" i="5"/>
  <c r="B333" i="5"/>
  <c r="D332" i="5"/>
  <c r="E332" i="5"/>
  <c r="H331" i="5" s="1"/>
  <c r="B10" i="32"/>
  <c r="S9" i="32"/>
  <c r="A72" i="32"/>
  <c r="E10" i="30"/>
  <c r="B9" i="30"/>
  <c r="C9" i="30"/>
  <c r="V10" i="32"/>
  <c r="E10" i="32"/>
  <c r="D10" i="32"/>
  <c r="C11" i="32"/>
  <c r="F9" i="32"/>
  <c r="A67" i="29"/>
  <c r="S6" i="29"/>
  <c r="F8" i="29"/>
  <c r="S7" i="29"/>
  <c r="D9" i="29"/>
  <c r="E9" i="29"/>
  <c r="C6" i="27"/>
  <c r="B6" i="27"/>
  <c r="B8" i="29" s="1"/>
  <c r="A350" i="6" l="1"/>
  <c r="B350" i="6"/>
  <c r="C351" i="6"/>
  <c r="D349" i="6"/>
  <c r="J349" i="6" s="1"/>
  <c r="E349" i="6"/>
  <c r="H348" i="6" s="1"/>
  <c r="G347" i="6"/>
  <c r="F348" i="6"/>
  <c r="I347" i="6" s="1"/>
  <c r="J348" i="6"/>
  <c r="D349" i="5"/>
  <c r="E349" i="5"/>
  <c r="H348" i="5" s="1"/>
  <c r="F348" i="5"/>
  <c r="I347" i="5" s="1"/>
  <c r="G347" i="5"/>
  <c r="B350" i="5"/>
  <c r="A350" i="5"/>
  <c r="B97" i="7"/>
  <c r="E97" i="7"/>
  <c r="D96" i="7"/>
  <c r="F97" i="7"/>
  <c r="C98" i="7"/>
  <c r="A99" i="7"/>
  <c r="D11" i="27"/>
  <c r="E10" i="27"/>
  <c r="F332" i="6"/>
  <c r="I331" i="6" s="1"/>
  <c r="G331" i="6"/>
  <c r="J332" i="6"/>
  <c r="D333" i="6"/>
  <c r="J333" i="6" s="1"/>
  <c r="E333" i="6"/>
  <c r="H332" i="6" s="1"/>
  <c r="B334" i="6"/>
  <c r="C335" i="6"/>
  <c r="A334" i="6"/>
  <c r="F332" i="5"/>
  <c r="I331" i="5" s="1"/>
  <c r="G331" i="5"/>
  <c r="D333" i="5"/>
  <c r="E333" i="5"/>
  <c r="H332" i="5" s="1"/>
  <c r="A334" i="5"/>
  <c r="B334" i="5"/>
  <c r="C335" i="5"/>
  <c r="J332" i="5"/>
  <c r="F10" i="32"/>
  <c r="V11" i="32"/>
  <c r="E11" i="32"/>
  <c r="D11" i="32"/>
  <c r="C12" i="32"/>
  <c r="A73" i="32"/>
  <c r="B11" i="32"/>
  <c r="C10" i="30"/>
  <c r="B10" i="30"/>
  <c r="E11" i="30"/>
  <c r="S10" i="32"/>
  <c r="A68" i="29"/>
  <c r="F9" i="29"/>
  <c r="C7" i="27"/>
  <c r="B7" i="27"/>
  <c r="B9" i="29" s="1"/>
  <c r="S8" i="29"/>
  <c r="E10" i="29"/>
  <c r="D10" i="29"/>
  <c r="F349" i="6" l="1"/>
  <c r="I348" i="6" s="1"/>
  <c r="G348" i="6"/>
  <c r="B351" i="6"/>
  <c r="C352" i="6"/>
  <c r="A351" i="6"/>
  <c r="D350" i="6"/>
  <c r="J350" i="6" s="1"/>
  <c r="E350" i="6"/>
  <c r="H349" i="6" s="1"/>
  <c r="D350" i="5"/>
  <c r="J350" i="5" s="1"/>
  <c r="E350" i="5"/>
  <c r="H349" i="5" s="1"/>
  <c r="G348" i="5"/>
  <c r="F349" i="5"/>
  <c r="I348" i="5" s="1"/>
  <c r="J349" i="5"/>
  <c r="C99" i="7"/>
  <c r="A100" i="7"/>
  <c r="B98" i="7"/>
  <c r="E98" i="7"/>
  <c r="D97" i="7"/>
  <c r="F98" i="7"/>
  <c r="D12" i="27"/>
  <c r="E11" i="27"/>
  <c r="B335" i="6"/>
  <c r="A335" i="6"/>
  <c r="C336" i="6"/>
  <c r="D334" i="6"/>
  <c r="E334" i="6"/>
  <c r="H333" i="6" s="1"/>
  <c r="G332" i="6"/>
  <c r="F333" i="6"/>
  <c r="I332" i="6" s="1"/>
  <c r="G332" i="5"/>
  <c r="F333" i="5"/>
  <c r="I332" i="5" s="1"/>
  <c r="D334" i="5"/>
  <c r="E334" i="5"/>
  <c r="H333" i="5" s="1"/>
  <c r="J333" i="5"/>
  <c r="B335" i="5"/>
  <c r="A335" i="5"/>
  <c r="C336" i="5"/>
  <c r="F11" i="32"/>
  <c r="S11" i="32"/>
  <c r="A74" i="32"/>
  <c r="C13" i="32"/>
  <c r="V12" i="32"/>
  <c r="E12" i="32"/>
  <c r="D12" i="32"/>
  <c r="F12" i="32" s="1"/>
  <c r="B12" i="32"/>
  <c r="C11" i="30"/>
  <c r="B11" i="30"/>
  <c r="E12" i="30"/>
  <c r="A69" i="29"/>
  <c r="F10" i="29"/>
  <c r="S9" i="29"/>
  <c r="C8" i="27"/>
  <c r="B8" i="27"/>
  <c r="D11" i="29"/>
  <c r="E11" i="29"/>
  <c r="F350" i="6" l="1"/>
  <c r="I349" i="6" s="1"/>
  <c r="G349" i="6"/>
  <c r="D351" i="6"/>
  <c r="E351" i="6"/>
  <c r="H350" i="6" s="1"/>
  <c r="A352" i="6"/>
  <c r="B352" i="6"/>
  <c r="G349" i="5"/>
  <c r="F350" i="5"/>
  <c r="I349" i="5" s="1"/>
  <c r="E99" i="7"/>
  <c r="D98" i="7"/>
  <c r="F99" i="7"/>
  <c r="B99" i="7"/>
  <c r="A101" i="7"/>
  <c r="C100" i="7"/>
  <c r="D13" i="27"/>
  <c r="E12" i="27"/>
  <c r="G333" i="6"/>
  <c r="F334" i="6"/>
  <c r="I333" i="6" s="1"/>
  <c r="J334" i="6"/>
  <c r="A336" i="6"/>
  <c r="B336" i="6"/>
  <c r="C337" i="6"/>
  <c r="D335" i="6"/>
  <c r="E335" i="6"/>
  <c r="H334" i="6" s="1"/>
  <c r="D335" i="5"/>
  <c r="E335" i="5"/>
  <c r="H334" i="5" s="1"/>
  <c r="G333" i="5"/>
  <c r="F334" i="5"/>
  <c r="I333" i="5" s="1"/>
  <c r="A336" i="5"/>
  <c r="B336" i="5"/>
  <c r="J334" i="5"/>
  <c r="D13" i="32"/>
  <c r="C14" i="32"/>
  <c r="V13" i="32"/>
  <c r="E13" i="32"/>
  <c r="B12" i="30"/>
  <c r="E13" i="30"/>
  <c r="C12" i="30"/>
  <c r="A75" i="32"/>
  <c r="B13" i="32"/>
  <c r="S12" i="32"/>
  <c r="A70" i="29"/>
  <c r="B10" i="29"/>
  <c r="E12" i="29"/>
  <c r="D12" i="29"/>
  <c r="F11" i="29"/>
  <c r="C9" i="27"/>
  <c r="B9" i="27"/>
  <c r="E352" i="6" l="1"/>
  <c r="H351" i="6" s="1"/>
  <c r="D352" i="6"/>
  <c r="J352" i="6" s="1"/>
  <c r="G350" i="6"/>
  <c r="F351" i="6"/>
  <c r="I350" i="6" s="1"/>
  <c r="J351" i="6"/>
  <c r="E100" i="7"/>
  <c r="D99" i="7"/>
  <c r="F100" i="7"/>
  <c r="B100" i="7"/>
  <c r="A102" i="7"/>
  <c r="C101" i="7"/>
  <c r="D14" i="27"/>
  <c r="E13" i="27"/>
  <c r="F335" i="6"/>
  <c r="I334" i="6" s="1"/>
  <c r="G334" i="6"/>
  <c r="B337" i="6"/>
  <c r="A337" i="6"/>
  <c r="D336" i="6"/>
  <c r="E336" i="6"/>
  <c r="H335" i="6" s="1"/>
  <c r="J335" i="6"/>
  <c r="D336" i="5"/>
  <c r="G336" i="5" s="1"/>
  <c r="E336" i="5"/>
  <c r="G334" i="5"/>
  <c r="F335" i="5"/>
  <c r="I334" i="5" s="1"/>
  <c r="J335" i="5"/>
  <c r="S13" i="32"/>
  <c r="B14" i="32"/>
  <c r="V14" i="32"/>
  <c r="E14" i="32"/>
  <c r="D14" i="32"/>
  <c r="C15" i="32"/>
  <c r="C13" i="30"/>
  <c r="B13" i="30"/>
  <c r="E14" i="30"/>
  <c r="A76" i="32"/>
  <c r="F13" i="32"/>
  <c r="A71" i="29"/>
  <c r="S10" i="29"/>
  <c r="C10" i="27"/>
  <c r="B10" i="27"/>
  <c r="B12" i="29" s="1"/>
  <c r="E13" i="29"/>
  <c r="D13" i="29"/>
  <c r="F12" i="29"/>
  <c r="B11" i="29"/>
  <c r="F352" i="6" l="1"/>
  <c r="I351" i="6" s="1"/>
  <c r="G351" i="6"/>
  <c r="B101" i="7"/>
  <c r="E101" i="7"/>
  <c r="D100" i="7"/>
  <c r="F101" i="7"/>
  <c r="C102" i="7"/>
  <c r="A103" i="7"/>
  <c r="H335" i="5"/>
  <c r="H336" i="5"/>
  <c r="D15" i="27"/>
  <c r="E14" i="27"/>
  <c r="F336" i="6"/>
  <c r="I335" i="6" s="1"/>
  <c r="G335" i="6"/>
  <c r="J336" i="6"/>
  <c r="D337" i="6"/>
  <c r="E337" i="6"/>
  <c r="H336" i="6" s="1"/>
  <c r="G335" i="5"/>
  <c r="F336" i="5"/>
  <c r="J336" i="5"/>
  <c r="A77" i="32"/>
  <c r="S14" i="32"/>
  <c r="B15" i="32"/>
  <c r="C14" i="30"/>
  <c r="B14" i="30"/>
  <c r="E15" i="30"/>
  <c r="V15" i="32"/>
  <c r="E15" i="32"/>
  <c r="D15" i="32"/>
  <c r="C16" i="32"/>
  <c r="F14" i="32"/>
  <c r="A72" i="29"/>
  <c r="S12" i="29"/>
  <c r="S11" i="29"/>
  <c r="B11" i="27"/>
  <c r="B13" i="29" s="1"/>
  <c r="C11" i="27"/>
  <c r="F13" i="29"/>
  <c r="E14" i="29"/>
  <c r="D14" i="29"/>
  <c r="C103" i="7" l="1"/>
  <c r="A104" i="7"/>
  <c r="B102" i="7"/>
  <c r="E102" i="7"/>
  <c r="D101" i="7"/>
  <c r="F102" i="7"/>
  <c r="I335" i="5"/>
  <c r="I336" i="5"/>
  <c r="D16" i="27"/>
  <c r="E15" i="27"/>
  <c r="F337" i="6"/>
  <c r="I336" i="6" s="1"/>
  <c r="G336" i="6"/>
  <c r="J337" i="6"/>
  <c r="H337" i="6"/>
  <c r="F15" i="32"/>
  <c r="C17" i="32"/>
  <c r="V16" i="32"/>
  <c r="E16" i="32"/>
  <c r="D16" i="32"/>
  <c r="F16" i="32" s="1"/>
  <c r="S15" i="32"/>
  <c r="C15" i="30"/>
  <c r="B15" i="30"/>
  <c r="E16" i="30"/>
  <c r="A78" i="32"/>
  <c r="B16" i="32"/>
  <c r="A73" i="29"/>
  <c r="S13" i="29"/>
  <c r="F14" i="29"/>
  <c r="D15" i="29"/>
  <c r="E15" i="29"/>
  <c r="C12" i="27"/>
  <c r="B12" i="27"/>
  <c r="B14" i="29" s="1"/>
  <c r="E103" i="7" l="1"/>
  <c r="D102" i="7"/>
  <c r="F103" i="7"/>
  <c r="B103" i="7"/>
  <c r="A105" i="7"/>
  <c r="C104" i="7"/>
  <c r="D17" i="27"/>
  <c r="E16" i="27"/>
  <c r="G337" i="6"/>
  <c r="I337" i="6"/>
  <c r="D17" i="32"/>
  <c r="C18" i="32"/>
  <c r="V17" i="32"/>
  <c r="E17" i="32"/>
  <c r="S16" i="32"/>
  <c r="A79" i="32"/>
  <c r="C16" i="30"/>
  <c r="B16" i="30"/>
  <c r="E17" i="30"/>
  <c r="B17" i="32"/>
  <c r="A74" i="29"/>
  <c r="E16" i="29"/>
  <c r="D16" i="29"/>
  <c r="F15" i="29"/>
  <c r="S14" i="29"/>
  <c r="C13" i="27"/>
  <c r="B13" i="27"/>
  <c r="B15" i="29" s="1"/>
  <c r="C105" i="7" l="1"/>
  <c r="A106" i="7"/>
  <c r="D103" i="7"/>
  <c r="F104" i="7"/>
  <c r="B104" i="7"/>
  <c r="E104" i="7"/>
  <c r="D18" i="27"/>
  <c r="E17" i="27"/>
  <c r="F17" i="32"/>
  <c r="S17" i="32"/>
  <c r="E18" i="30"/>
  <c r="C17" i="30"/>
  <c r="B17" i="30"/>
  <c r="B18" i="32"/>
  <c r="A80" i="32"/>
  <c r="V18" i="32"/>
  <c r="E18" i="32"/>
  <c r="D18" i="32"/>
  <c r="C19" i="32"/>
  <c r="A75" i="29"/>
  <c r="E17" i="29"/>
  <c r="D17" i="29"/>
  <c r="S15" i="29"/>
  <c r="F16" i="29"/>
  <c r="C14" i="27"/>
  <c r="B14" i="27"/>
  <c r="C106" i="7" l="1"/>
  <c r="A107" i="7"/>
  <c r="B105" i="7"/>
  <c r="E105" i="7"/>
  <c r="F105" i="7"/>
  <c r="D104" i="7"/>
  <c r="D19" i="27"/>
  <c r="E18" i="27"/>
  <c r="F18" i="32"/>
  <c r="C18" i="30"/>
  <c r="B18" i="30"/>
  <c r="E19" i="30"/>
  <c r="B19" i="32"/>
  <c r="A81" i="32"/>
  <c r="C20" i="32"/>
  <c r="E19" i="32"/>
  <c r="V19" i="32"/>
  <c r="D19" i="32"/>
  <c r="S18" i="32"/>
  <c r="A76" i="29"/>
  <c r="E18" i="29"/>
  <c r="D18" i="29"/>
  <c r="B16" i="29"/>
  <c r="C15" i="27"/>
  <c r="B15" i="27"/>
  <c r="B17" i="29" s="1"/>
  <c r="F17" i="29"/>
  <c r="B106" i="7" l="1"/>
  <c r="E106" i="7"/>
  <c r="D105" i="7"/>
  <c r="F106" i="7"/>
  <c r="A108" i="7"/>
  <c r="C107" i="7"/>
  <c r="D20" i="27"/>
  <c r="E19" i="27"/>
  <c r="F19" i="32"/>
  <c r="S19" i="32"/>
  <c r="B20" i="32"/>
  <c r="C19" i="30"/>
  <c r="B19" i="30"/>
  <c r="E20" i="30"/>
  <c r="A82" i="32"/>
  <c r="D20" i="32"/>
  <c r="C21" i="32"/>
  <c r="V20" i="32"/>
  <c r="E20" i="32"/>
  <c r="A77" i="29"/>
  <c r="C16" i="27"/>
  <c r="B16" i="27"/>
  <c r="B18" i="29" s="1"/>
  <c r="F18" i="29"/>
  <c r="S17" i="29"/>
  <c r="S16" i="29"/>
  <c r="D19" i="29"/>
  <c r="E19" i="29"/>
  <c r="A109" i="7" l="1"/>
  <c r="C108" i="7"/>
  <c r="E107" i="7"/>
  <c r="D106" i="7"/>
  <c r="F107" i="7"/>
  <c r="B107" i="7"/>
  <c r="D21" i="27"/>
  <c r="E20" i="27"/>
  <c r="B21" i="32"/>
  <c r="S20" i="32"/>
  <c r="V21" i="32"/>
  <c r="E21" i="32"/>
  <c r="D21" i="32"/>
  <c r="C22" i="32"/>
  <c r="A83" i="32"/>
  <c r="B20" i="30"/>
  <c r="E21" i="30"/>
  <c r="C20" i="30"/>
  <c r="F20" i="32"/>
  <c r="A78" i="29"/>
  <c r="F19" i="29"/>
  <c r="E20" i="29"/>
  <c r="D20" i="29"/>
  <c r="S18" i="29"/>
  <c r="C17" i="27"/>
  <c r="B17" i="27"/>
  <c r="B19" i="29" s="1"/>
  <c r="D107" i="7" l="1"/>
  <c r="F108" i="7"/>
  <c r="B108" i="7"/>
  <c r="E108" i="7"/>
  <c r="C109" i="7"/>
  <c r="A110" i="7"/>
  <c r="D22" i="27"/>
  <c r="E21" i="27"/>
  <c r="C21" i="30"/>
  <c r="B21" i="30"/>
  <c r="E22" i="30"/>
  <c r="A84" i="32"/>
  <c r="B22" i="32"/>
  <c r="V22" i="32"/>
  <c r="E22" i="32"/>
  <c r="D22" i="32"/>
  <c r="F22" i="32" s="1"/>
  <c r="C23" i="32"/>
  <c r="F21" i="32"/>
  <c r="S21" i="32"/>
  <c r="A79" i="29"/>
  <c r="E21" i="29"/>
  <c r="D21" i="29"/>
  <c r="C18" i="27"/>
  <c r="B18" i="27"/>
  <c r="B20" i="29" s="1"/>
  <c r="F20" i="29"/>
  <c r="S19" i="29"/>
  <c r="C110" i="7" l="1"/>
  <c r="A111" i="7"/>
  <c r="B109" i="7"/>
  <c r="E109" i="7"/>
  <c r="D108" i="7"/>
  <c r="F109" i="7"/>
  <c r="D23" i="27"/>
  <c r="E22" i="27"/>
  <c r="S22" i="32"/>
  <c r="E23" i="30"/>
  <c r="C22" i="30"/>
  <c r="B22" i="30"/>
  <c r="C24" i="32"/>
  <c r="V23" i="32"/>
  <c r="E23" i="32"/>
  <c r="D23" i="32"/>
  <c r="F23" i="32" s="1"/>
  <c r="B23" i="32"/>
  <c r="A80" i="29"/>
  <c r="B19" i="27"/>
  <c r="C19" i="27"/>
  <c r="S20" i="29"/>
  <c r="E22" i="29"/>
  <c r="D22" i="29"/>
  <c r="F21" i="29"/>
  <c r="A112" i="7" l="1"/>
  <c r="C111" i="7"/>
  <c r="B110" i="7"/>
  <c r="E110" i="7"/>
  <c r="D109" i="7"/>
  <c r="F110" i="7"/>
  <c r="D24" i="27"/>
  <c r="E23" i="27"/>
  <c r="B24" i="32"/>
  <c r="S23" i="32"/>
  <c r="C23" i="30"/>
  <c r="B23" i="30"/>
  <c r="E24" i="30"/>
  <c r="D24" i="32"/>
  <c r="C25" i="32"/>
  <c r="V24" i="32"/>
  <c r="E24" i="32"/>
  <c r="A81" i="29"/>
  <c r="D23" i="29"/>
  <c r="E23" i="29"/>
  <c r="F22" i="29"/>
  <c r="B21" i="29"/>
  <c r="C20" i="27"/>
  <c r="B20" i="27"/>
  <c r="B22" i="29" s="1"/>
  <c r="E111" i="7" l="1"/>
  <c r="D110" i="7"/>
  <c r="F111" i="7"/>
  <c r="B111" i="7"/>
  <c r="A113" i="7"/>
  <c r="C112" i="7"/>
  <c r="D25" i="27"/>
  <c r="E24" i="27"/>
  <c r="V25" i="32"/>
  <c r="E25" i="32"/>
  <c r="D25" i="32"/>
  <c r="F25" i="32" s="1"/>
  <c r="C26" i="32"/>
  <c r="F24" i="32"/>
  <c r="B25" i="32"/>
  <c r="C24" i="30"/>
  <c r="B24" i="30"/>
  <c r="E25" i="30"/>
  <c r="S24" i="32"/>
  <c r="A82" i="29"/>
  <c r="C21" i="27"/>
  <c r="B21" i="27"/>
  <c r="B23" i="29" s="1"/>
  <c r="S22" i="29"/>
  <c r="E24" i="29"/>
  <c r="D24" i="29"/>
  <c r="S21" i="29"/>
  <c r="F23" i="29"/>
  <c r="D111" i="7" l="1"/>
  <c r="F112" i="7"/>
  <c r="B112" i="7"/>
  <c r="E112" i="7"/>
  <c r="C113" i="7"/>
  <c r="A114" i="7"/>
  <c r="D26" i="27"/>
  <c r="E25" i="27"/>
  <c r="S25" i="32"/>
  <c r="B26" i="32"/>
  <c r="V26" i="32"/>
  <c r="E26" i="32"/>
  <c r="D26" i="32"/>
  <c r="C27" i="32"/>
  <c r="E26" i="30"/>
  <c r="C25" i="30"/>
  <c r="B25" i="30"/>
  <c r="A83" i="29"/>
  <c r="S23" i="29"/>
  <c r="E25" i="29"/>
  <c r="D25" i="29"/>
  <c r="C22" i="27"/>
  <c r="B22" i="27"/>
  <c r="F24" i="29"/>
  <c r="C114" i="7" l="1"/>
  <c r="A115" i="7"/>
  <c r="B113" i="7"/>
  <c r="E113" i="7"/>
  <c r="D112" i="7"/>
  <c r="F113" i="7"/>
  <c r="D27" i="27"/>
  <c r="E26" i="27"/>
  <c r="S26" i="32"/>
  <c r="B27" i="32"/>
  <c r="C26" i="30"/>
  <c r="B26" i="30"/>
  <c r="E27" i="30"/>
  <c r="C28" i="32"/>
  <c r="V27" i="32"/>
  <c r="E27" i="32"/>
  <c r="D27" i="32"/>
  <c r="F26" i="32"/>
  <c r="A84" i="29"/>
  <c r="F25" i="29"/>
  <c r="B24" i="29"/>
  <c r="E26" i="29"/>
  <c r="D26" i="29"/>
  <c r="C23" i="27"/>
  <c r="B23" i="27"/>
  <c r="A116" i="7" l="1"/>
  <c r="C115" i="7"/>
  <c r="B114" i="7"/>
  <c r="E114" i="7"/>
  <c r="D113" i="7"/>
  <c r="F114" i="7"/>
  <c r="D28" i="27"/>
  <c r="E27" i="27"/>
  <c r="F27" i="32"/>
  <c r="S27" i="32"/>
  <c r="D28" i="32"/>
  <c r="C29" i="32"/>
  <c r="V28" i="32"/>
  <c r="E28" i="32"/>
  <c r="B28" i="32"/>
  <c r="C27" i="30"/>
  <c r="B27" i="30"/>
  <c r="E28" i="30"/>
  <c r="C24" i="27"/>
  <c r="B24" i="27"/>
  <c r="B26" i="29" s="1"/>
  <c r="D27" i="29"/>
  <c r="E27" i="29"/>
  <c r="S24" i="29"/>
  <c r="F26" i="29"/>
  <c r="B25" i="29"/>
  <c r="E115" i="7" l="1"/>
  <c r="D114" i="7"/>
  <c r="F115" i="7"/>
  <c r="B115" i="7"/>
  <c r="A117" i="7"/>
  <c r="C116" i="7"/>
  <c r="D29" i="27"/>
  <c r="E28" i="27"/>
  <c r="F28" i="32"/>
  <c r="B29" i="32"/>
  <c r="V29" i="32"/>
  <c r="E29" i="32"/>
  <c r="D29" i="32"/>
  <c r="F29" i="32" s="1"/>
  <c r="C30" i="32"/>
  <c r="B28" i="30"/>
  <c r="E29" i="30"/>
  <c r="C28" i="30"/>
  <c r="S28" i="32"/>
  <c r="S25" i="29"/>
  <c r="F27" i="29"/>
  <c r="S26" i="29"/>
  <c r="E28" i="29"/>
  <c r="D28" i="29"/>
  <c r="C25" i="27"/>
  <c r="B25" i="27"/>
  <c r="B27" i="29" s="1"/>
  <c r="D115" i="7" l="1"/>
  <c r="F116" i="7"/>
  <c r="B116" i="7"/>
  <c r="E116" i="7"/>
  <c r="C117" i="7"/>
  <c r="A118" i="7"/>
  <c r="D30" i="27"/>
  <c r="E29" i="27"/>
  <c r="V30" i="32"/>
  <c r="E30" i="32"/>
  <c r="D30" i="32"/>
  <c r="F30" i="32" s="1"/>
  <c r="C31" i="32"/>
  <c r="B30" i="32"/>
  <c r="S29" i="32"/>
  <c r="C29" i="30"/>
  <c r="B29" i="30"/>
  <c r="E30" i="30"/>
  <c r="C26" i="27"/>
  <c r="B26" i="27"/>
  <c r="B28" i="29" s="1"/>
  <c r="E29" i="29"/>
  <c r="D29" i="29"/>
  <c r="F28" i="29"/>
  <c r="S27" i="29"/>
  <c r="C118" i="7" l="1"/>
  <c r="A119" i="7"/>
  <c r="B117" i="7"/>
  <c r="E117" i="7"/>
  <c r="D116" i="7"/>
  <c r="F117" i="7"/>
  <c r="D31" i="27"/>
  <c r="E30" i="27"/>
  <c r="S30" i="32"/>
  <c r="C32" i="32"/>
  <c r="V31" i="32"/>
  <c r="E31" i="32"/>
  <c r="D31" i="32"/>
  <c r="F31" i="32" s="1"/>
  <c r="E31" i="30"/>
  <c r="C30" i="30"/>
  <c r="B30" i="30"/>
  <c r="B31" i="32"/>
  <c r="S28" i="29"/>
  <c r="B27" i="27"/>
  <c r="B29" i="29" s="1"/>
  <c r="C27" i="27"/>
  <c r="E30" i="29"/>
  <c r="D30" i="29"/>
  <c r="F29" i="29"/>
  <c r="A120" i="7" l="1"/>
  <c r="C119" i="7"/>
  <c r="B118" i="7"/>
  <c r="E118" i="7"/>
  <c r="D117" i="7"/>
  <c r="F118" i="7"/>
  <c r="D32" i="27"/>
  <c r="E31" i="27"/>
  <c r="S31" i="32"/>
  <c r="D32" i="32"/>
  <c r="C33" i="32"/>
  <c r="V32" i="32"/>
  <c r="E32" i="32"/>
  <c r="C31" i="30"/>
  <c r="B31" i="30"/>
  <c r="E32" i="30"/>
  <c r="B32" i="32"/>
  <c r="S29" i="29"/>
  <c r="D31" i="29"/>
  <c r="E31" i="29"/>
  <c r="C28" i="27"/>
  <c r="B28" i="27"/>
  <c r="F30" i="29"/>
  <c r="E119" i="7" l="1"/>
  <c r="D118" i="7"/>
  <c r="F119" i="7"/>
  <c r="B119" i="7"/>
  <c r="A121" i="7"/>
  <c r="C120" i="7"/>
  <c r="D33" i="27"/>
  <c r="E32" i="27"/>
  <c r="F32" i="32"/>
  <c r="B33" i="32"/>
  <c r="C32" i="30"/>
  <c r="B32" i="30"/>
  <c r="E33" i="30"/>
  <c r="V33" i="32"/>
  <c r="E33" i="32"/>
  <c r="D33" i="32"/>
  <c r="C34" i="32"/>
  <c r="S32" i="32"/>
  <c r="E32" i="29"/>
  <c r="D32" i="29"/>
  <c r="F31" i="29"/>
  <c r="B30" i="29"/>
  <c r="C29" i="27"/>
  <c r="B29" i="27"/>
  <c r="D119" i="7" l="1"/>
  <c r="F120" i="7"/>
  <c r="B120" i="7"/>
  <c r="E120" i="7"/>
  <c r="C121" i="7"/>
  <c r="A122" i="7"/>
  <c r="D34" i="27"/>
  <c r="E33" i="27"/>
  <c r="E34" i="30"/>
  <c r="C33" i="30"/>
  <c r="B33" i="30"/>
  <c r="B34" i="32"/>
  <c r="V34" i="32"/>
  <c r="E34" i="32"/>
  <c r="D34" i="32"/>
  <c r="C35" i="32"/>
  <c r="F33" i="32"/>
  <c r="S33" i="32"/>
  <c r="F32" i="29"/>
  <c r="C30" i="27"/>
  <c r="B30" i="27"/>
  <c r="B32" i="29" s="1"/>
  <c r="S30" i="29"/>
  <c r="B31" i="29"/>
  <c r="E33" i="29"/>
  <c r="D33" i="29"/>
  <c r="B121" i="7" l="1"/>
  <c r="E121" i="7"/>
  <c r="F121" i="7"/>
  <c r="D120" i="7"/>
  <c r="C122" i="7"/>
  <c r="A123" i="7"/>
  <c r="D35" i="27"/>
  <c r="E34" i="27"/>
  <c r="S34" i="32"/>
  <c r="B35" i="32"/>
  <c r="C36" i="32"/>
  <c r="V35" i="32"/>
  <c r="E35" i="32"/>
  <c r="D35" i="32"/>
  <c r="F35" i="32" s="1"/>
  <c r="F34" i="32"/>
  <c r="C34" i="30"/>
  <c r="B34" i="30"/>
  <c r="E35" i="30"/>
  <c r="S32" i="29"/>
  <c r="B31" i="27"/>
  <c r="C31" i="27"/>
  <c r="F33" i="29"/>
  <c r="E34" i="29"/>
  <c r="D34" i="29"/>
  <c r="S31" i="29"/>
  <c r="C123" i="7" l="1"/>
  <c r="A124" i="7"/>
  <c r="B122" i="7"/>
  <c r="D121" i="7"/>
  <c r="F122" i="7"/>
  <c r="E122" i="7"/>
  <c r="D36" i="27"/>
  <c r="E35" i="27"/>
  <c r="D36" i="32"/>
  <c r="C37" i="32"/>
  <c r="V36" i="32"/>
  <c r="E36" i="32"/>
  <c r="C35" i="30"/>
  <c r="B35" i="30"/>
  <c r="E36" i="30"/>
  <c r="S35" i="32"/>
  <c r="B36" i="32"/>
  <c r="F34" i="29"/>
  <c r="B33" i="29"/>
  <c r="E35" i="29"/>
  <c r="D35" i="29"/>
  <c r="C32" i="27"/>
  <c r="B32" i="27"/>
  <c r="A125" i="7" l="1"/>
  <c r="C124" i="7"/>
  <c r="E123" i="7"/>
  <c r="D122" i="7"/>
  <c r="F123" i="7"/>
  <c r="B123" i="7"/>
  <c r="D37" i="27"/>
  <c r="E36" i="27"/>
  <c r="B37" i="32"/>
  <c r="B36" i="30"/>
  <c r="E37" i="30"/>
  <c r="C36" i="30"/>
  <c r="S36" i="32"/>
  <c r="V37" i="32"/>
  <c r="E37" i="32"/>
  <c r="D37" i="32"/>
  <c r="F37" i="32" s="1"/>
  <c r="C38" i="32"/>
  <c r="F36" i="32"/>
  <c r="F35" i="29"/>
  <c r="E36" i="29"/>
  <c r="D36" i="29"/>
  <c r="S33" i="29"/>
  <c r="B34" i="29"/>
  <c r="C33" i="27"/>
  <c r="B33" i="27"/>
  <c r="B35" i="29" s="1"/>
  <c r="D123" i="7" l="1"/>
  <c r="F124" i="7"/>
  <c r="B124" i="7"/>
  <c r="E124" i="7"/>
  <c r="C125" i="7"/>
  <c r="A126" i="7"/>
  <c r="D38" i="27"/>
  <c r="E37" i="27"/>
  <c r="V38" i="32"/>
  <c r="E38" i="32"/>
  <c r="D38" i="32"/>
  <c r="F38" i="32" s="1"/>
  <c r="C39" i="32"/>
  <c r="C37" i="30"/>
  <c r="B37" i="30"/>
  <c r="E38" i="30"/>
  <c r="B38" i="32"/>
  <c r="S37" i="32"/>
  <c r="S35" i="29"/>
  <c r="D37" i="29"/>
  <c r="E37" i="29"/>
  <c r="F36" i="29"/>
  <c r="S34" i="29"/>
  <c r="C34" i="27"/>
  <c r="B34" i="27"/>
  <c r="B36" i="29" s="1"/>
  <c r="B125" i="7" l="1"/>
  <c r="E125" i="7"/>
  <c r="F125" i="7"/>
  <c r="D124" i="7"/>
  <c r="C126" i="7"/>
  <c r="A127" i="7"/>
  <c r="D39" i="27"/>
  <c r="E38" i="27"/>
  <c r="B39" i="32"/>
  <c r="C40" i="32"/>
  <c r="V39" i="32"/>
  <c r="E39" i="32"/>
  <c r="D39" i="32"/>
  <c r="F39" i="32" s="1"/>
  <c r="E39" i="30"/>
  <c r="C38" i="30"/>
  <c r="B38" i="30"/>
  <c r="S38" i="32"/>
  <c r="S36" i="29"/>
  <c r="B35" i="27"/>
  <c r="B37" i="29" s="1"/>
  <c r="C35" i="27"/>
  <c r="F37" i="29"/>
  <c r="E38" i="29"/>
  <c r="D38" i="29"/>
  <c r="B126" i="7" l="1"/>
  <c r="D125" i="7"/>
  <c r="F126" i="7"/>
  <c r="E126" i="7"/>
  <c r="C127" i="7"/>
  <c r="A128" i="7"/>
  <c r="D40" i="27"/>
  <c r="E39" i="27"/>
  <c r="C39" i="30"/>
  <c r="B39" i="30"/>
  <c r="E40" i="30"/>
  <c r="B40" i="32"/>
  <c r="D40" i="32"/>
  <c r="C41" i="32"/>
  <c r="V40" i="32"/>
  <c r="E40" i="32"/>
  <c r="S39" i="32"/>
  <c r="S37" i="29"/>
  <c r="C36" i="27"/>
  <c r="B36" i="27"/>
  <c r="B38" i="29" s="1"/>
  <c r="E39" i="29"/>
  <c r="D39" i="29"/>
  <c r="F38" i="29"/>
  <c r="A129" i="7" l="1"/>
  <c r="C128" i="7"/>
  <c r="E127" i="7"/>
  <c r="D126" i="7"/>
  <c r="F127" i="7"/>
  <c r="B127" i="7"/>
  <c r="D41" i="27"/>
  <c r="E40" i="27"/>
  <c r="F40" i="32"/>
  <c r="B41" i="32"/>
  <c r="C40" i="30"/>
  <c r="B40" i="30"/>
  <c r="E41" i="30"/>
  <c r="V41" i="32"/>
  <c r="E41" i="32"/>
  <c r="D41" i="32"/>
  <c r="C42" i="32"/>
  <c r="S40" i="32"/>
  <c r="S38" i="29"/>
  <c r="C37" i="27"/>
  <c r="B37" i="27"/>
  <c r="B39" i="29" s="1"/>
  <c r="E40" i="29"/>
  <c r="D40" i="29"/>
  <c r="F39" i="29"/>
  <c r="D127" i="7" l="1"/>
  <c r="F128" i="7"/>
  <c r="B128" i="7"/>
  <c r="E128" i="7"/>
  <c r="C129" i="7"/>
  <c r="A130" i="7"/>
  <c r="D42" i="27"/>
  <c r="E41" i="27"/>
  <c r="E42" i="30"/>
  <c r="B41" i="30"/>
  <c r="C41" i="30"/>
  <c r="B42" i="32"/>
  <c r="V42" i="32"/>
  <c r="E42" i="32"/>
  <c r="D42" i="32"/>
  <c r="C43" i="32"/>
  <c r="F41" i="32"/>
  <c r="S41" i="32"/>
  <c r="C38" i="27"/>
  <c r="B38" i="27"/>
  <c r="B40" i="29" s="1"/>
  <c r="S39" i="29"/>
  <c r="E41" i="29"/>
  <c r="D41" i="29"/>
  <c r="F40" i="29"/>
  <c r="C130" i="7" l="1"/>
  <c r="A131" i="7"/>
  <c r="B129" i="7"/>
  <c r="E129" i="7"/>
  <c r="F129" i="7"/>
  <c r="D128" i="7"/>
  <c r="D43" i="27"/>
  <c r="E42" i="27"/>
  <c r="S42" i="32"/>
  <c r="B43" i="32"/>
  <c r="C44" i="32"/>
  <c r="V43" i="32"/>
  <c r="E43" i="32"/>
  <c r="D43" i="32"/>
  <c r="F43" i="32" s="1"/>
  <c r="F42" i="32"/>
  <c r="C42" i="30"/>
  <c r="B42" i="30"/>
  <c r="E43" i="30"/>
  <c r="E42" i="29"/>
  <c r="D42" i="29"/>
  <c r="S40" i="29"/>
  <c r="B39" i="27"/>
  <c r="B41" i="29" s="1"/>
  <c r="C39" i="27"/>
  <c r="F41" i="29"/>
  <c r="A132" i="7" l="1"/>
  <c r="C131" i="7"/>
  <c r="B130" i="7"/>
  <c r="D129" i="7"/>
  <c r="F130" i="7"/>
  <c r="E130" i="7"/>
  <c r="D44" i="27"/>
  <c r="E43" i="27"/>
  <c r="C43" i="30"/>
  <c r="B43" i="30"/>
  <c r="E44" i="30"/>
  <c r="S43" i="32"/>
  <c r="C45" i="32"/>
  <c r="D44" i="32"/>
  <c r="V44" i="32"/>
  <c r="E44" i="32"/>
  <c r="B44" i="32"/>
  <c r="C40" i="27"/>
  <c r="B40" i="27"/>
  <c r="B42" i="29" s="1"/>
  <c r="F42" i="29"/>
  <c r="S41" i="29"/>
  <c r="E43" i="29"/>
  <c r="D43" i="29"/>
  <c r="E131" i="7" l="1"/>
  <c r="D130" i="7"/>
  <c r="F131" i="7"/>
  <c r="B131" i="7"/>
  <c r="A133" i="7"/>
  <c r="C132" i="7"/>
  <c r="D45" i="27"/>
  <c r="E44" i="27"/>
  <c r="S44" i="32"/>
  <c r="B44" i="30"/>
  <c r="E45" i="30"/>
  <c r="C44" i="30"/>
  <c r="F44" i="32"/>
  <c r="V45" i="32"/>
  <c r="C46" i="32"/>
  <c r="E45" i="32"/>
  <c r="D45" i="32"/>
  <c r="B45" i="32"/>
  <c r="S42" i="29"/>
  <c r="E44" i="29"/>
  <c r="D44" i="29"/>
  <c r="C41" i="27"/>
  <c r="B41" i="27"/>
  <c r="F43" i="29"/>
  <c r="D131" i="7" l="1"/>
  <c r="F132" i="7"/>
  <c r="B132" i="7"/>
  <c r="E132" i="7"/>
  <c r="C133" i="7"/>
  <c r="A134" i="7"/>
  <c r="D46" i="27"/>
  <c r="E45" i="27"/>
  <c r="F45" i="32"/>
  <c r="B46" i="32"/>
  <c r="C45" i="30"/>
  <c r="B45" i="30"/>
  <c r="E46" i="30"/>
  <c r="S45" i="32"/>
  <c r="C47" i="32"/>
  <c r="V46" i="32"/>
  <c r="E46" i="32"/>
  <c r="D46" i="32"/>
  <c r="F44" i="29"/>
  <c r="E45" i="29"/>
  <c r="D45" i="29"/>
  <c r="B43" i="29"/>
  <c r="C42" i="27"/>
  <c r="B42" i="27"/>
  <c r="C134" i="7" l="1"/>
  <c r="A135" i="7"/>
  <c r="B133" i="7"/>
  <c r="E133" i="7"/>
  <c r="D132" i="7"/>
  <c r="F133" i="7"/>
  <c r="D47" i="27"/>
  <c r="E46" i="27"/>
  <c r="F46" i="32"/>
  <c r="C46" i="30"/>
  <c r="E47" i="30"/>
  <c r="B46" i="30"/>
  <c r="B47" i="32"/>
  <c r="C48" i="32"/>
  <c r="V47" i="32"/>
  <c r="E47" i="32"/>
  <c r="D47" i="32"/>
  <c r="S46" i="32"/>
  <c r="B43" i="27"/>
  <c r="C43" i="27"/>
  <c r="F45" i="29"/>
  <c r="S43" i="29"/>
  <c r="D46" i="29"/>
  <c r="E46" i="29"/>
  <c r="B44" i="29"/>
  <c r="A136" i="7" l="1"/>
  <c r="C135" i="7"/>
  <c r="B134" i="7"/>
  <c r="D133" i="7"/>
  <c r="F134" i="7"/>
  <c r="E134" i="7"/>
  <c r="D48" i="27"/>
  <c r="E47" i="27"/>
  <c r="E48" i="32"/>
  <c r="D48" i="32"/>
  <c r="F48" i="32" s="1"/>
  <c r="C49" i="32"/>
  <c r="V48" i="32"/>
  <c r="S47" i="32"/>
  <c r="C47" i="30"/>
  <c r="B47" i="30"/>
  <c r="E48" i="30"/>
  <c r="F47" i="32"/>
  <c r="B48" i="32"/>
  <c r="S44" i="29"/>
  <c r="F46" i="29"/>
  <c r="B45" i="29"/>
  <c r="E47" i="29"/>
  <c r="D47" i="29"/>
  <c r="C44" i="27"/>
  <c r="B44" i="27"/>
  <c r="B46" i="29" s="1"/>
  <c r="D134" i="7" l="1"/>
  <c r="F135" i="7"/>
  <c r="E135" i="7"/>
  <c r="B135" i="7"/>
  <c r="C136" i="7"/>
  <c r="A137" i="7"/>
  <c r="D49" i="27"/>
  <c r="E48" i="27"/>
  <c r="B49" i="32"/>
  <c r="S48" i="32"/>
  <c r="V49" i="32"/>
  <c r="E49" i="32"/>
  <c r="D49" i="32"/>
  <c r="C50" i="32"/>
  <c r="C48" i="30"/>
  <c r="B48" i="30"/>
  <c r="E49" i="30"/>
  <c r="S46" i="29"/>
  <c r="S45" i="29"/>
  <c r="C45" i="27"/>
  <c r="B45" i="27"/>
  <c r="B47" i="29" s="1"/>
  <c r="E48" i="29"/>
  <c r="D48" i="29"/>
  <c r="F47" i="29"/>
  <c r="D135" i="7" l="1"/>
  <c r="B136" i="7"/>
  <c r="E136" i="7"/>
  <c r="F136" i="7"/>
  <c r="C137" i="7"/>
  <c r="A138" i="7"/>
  <c r="D50" i="27"/>
  <c r="E49" i="27"/>
  <c r="E50" i="30"/>
  <c r="B49" i="30"/>
  <c r="C49" i="30"/>
  <c r="B50" i="32"/>
  <c r="C51" i="32"/>
  <c r="V50" i="32"/>
  <c r="E50" i="32"/>
  <c r="D50" i="32"/>
  <c r="F50" i="32" s="1"/>
  <c r="F49" i="32"/>
  <c r="S49" i="32"/>
  <c r="E49" i="29"/>
  <c r="D49" i="29"/>
  <c r="S47" i="29"/>
  <c r="F48" i="29"/>
  <c r="C46" i="27"/>
  <c r="B46" i="27"/>
  <c r="B48" i="29" s="1"/>
  <c r="E137" i="7" l="1"/>
  <c r="F137" i="7"/>
  <c r="D136" i="7"/>
  <c r="B137" i="7"/>
  <c r="A139" i="7"/>
  <c r="C138" i="7"/>
  <c r="D51" i="27"/>
  <c r="E50" i="27"/>
  <c r="C52" i="32"/>
  <c r="V51" i="32"/>
  <c r="E51" i="32"/>
  <c r="D51" i="32"/>
  <c r="F51" i="32" s="1"/>
  <c r="S50" i="32"/>
  <c r="B51" i="32"/>
  <c r="C50" i="30"/>
  <c r="B50" i="30"/>
  <c r="E51" i="30"/>
  <c r="S48" i="29"/>
  <c r="B47" i="27"/>
  <c r="B49" i="29" s="1"/>
  <c r="C47" i="27"/>
  <c r="F49" i="29"/>
  <c r="E50" i="29"/>
  <c r="D50" i="29"/>
  <c r="D137" i="7" l="1"/>
  <c r="F138" i="7"/>
  <c r="B138" i="7"/>
  <c r="E138" i="7"/>
  <c r="C139" i="7"/>
  <c r="A140" i="7"/>
  <c r="D52" i="27"/>
  <c r="E51" i="27"/>
  <c r="C51" i="30"/>
  <c r="B51" i="30"/>
  <c r="E52" i="30"/>
  <c r="B52" i="32"/>
  <c r="S51" i="32"/>
  <c r="E52" i="32"/>
  <c r="D52" i="32"/>
  <c r="F52" i="32" s="1"/>
  <c r="C53" i="32"/>
  <c r="V52" i="32"/>
  <c r="S49" i="29"/>
  <c r="C48" i="27"/>
  <c r="B48" i="27"/>
  <c r="B50" i="29" s="1"/>
  <c r="F50" i="29"/>
  <c r="E51" i="29"/>
  <c r="D51" i="29"/>
  <c r="B139" i="7" l="1"/>
  <c r="E139" i="7"/>
  <c r="F139" i="7"/>
  <c r="D138" i="7"/>
  <c r="A141" i="7"/>
  <c r="C140" i="7"/>
  <c r="D53" i="27"/>
  <c r="E52" i="27"/>
  <c r="S52" i="32"/>
  <c r="B52" i="30"/>
  <c r="E53" i="30"/>
  <c r="C52" i="30"/>
  <c r="C54" i="32"/>
  <c r="E53" i="32"/>
  <c r="V53" i="32"/>
  <c r="D53" i="32"/>
  <c r="F53" i="32" s="1"/>
  <c r="B53" i="32"/>
  <c r="S50" i="29"/>
  <c r="E52" i="29"/>
  <c r="D52" i="29"/>
  <c r="C49" i="27"/>
  <c r="B49" i="27"/>
  <c r="F51" i="29"/>
  <c r="B140" i="7" l="1"/>
  <c r="E140" i="7"/>
  <c r="F140" i="7"/>
  <c r="D139" i="7"/>
  <c r="A142" i="7"/>
  <c r="C141" i="7"/>
  <c r="D54" i="27"/>
  <c r="E53" i="27"/>
  <c r="B54" i="32"/>
  <c r="S53" i="32"/>
  <c r="C53" i="30"/>
  <c r="B53" i="30"/>
  <c r="E54" i="30"/>
  <c r="C55" i="32"/>
  <c r="V54" i="32"/>
  <c r="D54" i="32"/>
  <c r="F54" i="32" s="1"/>
  <c r="E54" i="32"/>
  <c r="F52" i="29"/>
  <c r="E53" i="29"/>
  <c r="D53" i="29"/>
  <c r="B51" i="29"/>
  <c r="C50" i="27"/>
  <c r="B50" i="27"/>
  <c r="C142" i="7" l="1"/>
  <c r="A143" i="7"/>
  <c r="D140" i="7"/>
  <c r="B141" i="7"/>
  <c r="F141" i="7"/>
  <c r="E141" i="7"/>
  <c r="D55" i="27"/>
  <c r="E54" i="27"/>
  <c r="B55" i="32"/>
  <c r="C54" i="30"/>
  <c r="E55" i="30"/>
  <c r="B54" i="30"/>
  <c r="C56" i="32"/>
  <c r="E55" i="32"/>
  <c r="V55" i="32"/>
  <c r="D55" i="32"/>
  <c r="S54" i="32"/>
  <c r="E54" i="29"/>
  <c r="D54" i="29"/>
  <c r="S51" i="29"/>
  <c r="B51" i="27"/>
  <c r="C51" i="27"/>
  <c r="F53" i="29"/>
  <c r="B52" i="29"/>
  <c r="A144" i="7" l="1"/>
  <c r="C143" i="7"/>
  <c r="D141" i="7"/>
  <c r="F142" i="7"/>
  <c r="B142" i="7"/>
  <c r="E142" i="7"/>
  <c r="D56" i="27"/>
  <c r="E55" i="27"/>
  <c r="E56" i="32"/>
  <c r="D56" i="32"/>
  <c r="F56" i="32" s="1"/>
  <c r="V56" i="32"/>
  <c r="C57" i="32"/>
  <c r="C55" i="30"/>
  <c r="B55" i="30"/>
  <c r="E56" i="30"/>
  <c r="B56" i="32"/>
  <c r="F55" i="32"/>
  <c r="S55" i="32"/>
  <c r="C52" i="27"/>
  <c r="B52" i="27"/>
  <c r="B54" i="29" s="1"/>
  <c r="S52" i="29"/>
  <c r="E55" i="29"/>
  <c r="D55" i="29"/>
  <c r="F54" i="29"/>
  <c r="B53" i="29"/>
  <c r="E143" i="7" l="1"/>
  <c r="F143" i="7"/>
  <c r="D142" i="7"/>
  <c r="B143" i="7"/>
  <c r="A145" i="7"/>
  <c r="C144" i="7"/>
  <c r="D57" i="27"/>
  <c r="E56" i="27"/>
  <c r="C56" i="30"/>
  <c r="B56" i="30"/>
  <c r="E57" i="30"/>
  <c r="C58" i="32"/>
  <c r="E57" i="32"/>
  <c r="V57" i="32"/>
  <c r="D57" i="32"/>
  <c r="F57" i="32" s="1"/>
  <c r="B57" i="32"/>
  <c r="S56" i="32"/>
  <c r="S53" i="29"/>
  <c r="S54" i="29"/>
  <c r="D56" i="29"/>
  <c r="E56" i="29"/>
  <c r="C53" i="27"/>
  <c r="B53" i="27"/>
  <c r="B55" i="29" s="1"/>
  <c r="F55" i="29"/>
  <c r="C145" i="7" l="1"/>
  <c r="A146" i="7"/>
  <c r="B144" i="7"/>
  <c r="D143" i="7"/>
  <c r="E144" i="7"/>
  <c r="F144" i="7"/>
  <c r="D58" i="27"/>
  <c r="E57" i="27"/>
  <c r="C59" i="32"/>
  <c r="E58" i="32"/>
  <c r="V58" i="32"/>
  <c r="D58" i="32"/>
  <c r="F58" i="32" s="1"/>
  <c r="B57" i="30"/>
  <c r="E58" i="30"/>
  <c r="C57" i="30"/>
  <c r="S57" i="32"/>
  <c r="B58" i="32"/>
  <c r="C54" i="27"/>
  <c r="B54" i="27"/>
  <c r="B56" i="29" s="1"/>
  <c r="D57" i="29"/>
  <c r="E57" i="29"/>
  <c r="S55" i="29"/>
  <c r="F56" i="29"/>
  <c r="A147" i="7" l="1"/>
  <c r="C146" i="7"/>
  <c r="B145" i="7"/>
  <c r="E145" i="7"/>
  <c r="F145" i="7"/>
  <c r="D144" i="7"/>
  <c r="D59" i="27"/>
  <c r="E58" i="27"/>
  <c r="B59" i="32"/>
  <c r="S58" i="32"/>
  <c r="E59" i="30"/>
  <c r="C58" i="30"/>
  <c r="B58" i="30"/>
  <c r="V59" i="32"/>
  <c r="D59" i="32"/>
  <c r="F59" i="32" s="1"/>
  <c r="C60" i="32"/>
  <c r="E59" i="32"/>
  <c r="E58" i="29"/>
  <c r="D58" i="29"/>
  <c r="F57" i="29"/>
  <c r="S56" i="29"/>
  <c r="C55" i="27"/>
  <c r="B55" i="27"/>
  <c r="B57" i="29" s="1"/>
  <c r="A148" i="7" l="1"/>
  <c r="C147" i="7"/>
  <c r="D145" i="7"/>
  <c r="F146" i="7"/>
  <c r="E146" i="7"/>
  <c r="B146" i="7"/>
  <c r="D60" i="27"/>
  <c r="E59" i="27"/>
  <c r="E60" i="30"/>
  <c r="B59" i="30"/>
  <c r="C59" i="30"/>
  <c r="B60" i="32"/>
  <c r="E60" i="32"/>
  <c r="C61" i="32"/>
  <c r="D60" i="32"/>
  <c r="V60" i="32"/>
  <c r="S59" i="32"/>
  <c r="C56" i="27"/>
  <c r="B56" i="27"/>
  <c r="B58" i="29" s="1"/>
  <c r="D59" i="29"/>
  <c r="E59" i="29"/>
  <c r="S57" i="29"/>
  <c r="F58" i="29"/>
  <c r="D146" i="7" l="1"/>
  <c r="B147" i="7"/>
  <c r="E147" i="7"/>
  <c r="F147" i="7"/>
  <c r="C148" i="7"/>
  <c r="A149" i="7"/>
  <c r="D61" i="27"/>
  <c r="E60" i="27"/>
  <c r="S60" i="32"/>
  <c r="B61" i="32"/>
  <c r="E61" i="32"/>
  <c r="V61" i="32"/>
  <c r="D61" i="32"/>
  <c r="C62" i="32"/>
  <c r="F60" i="32"/>
  <c r="C60" i="30"/>
  <c r="E61" i="30"/>
  <c r="B60" i="30"/>
  <c r="F59" i="29"/>
  <c r="D60" i="29"/>
  <c r="E60" i="29"/>
  <c r="C57" i="27"/>
  <c r="B57" i="27"/>
  <c r="B59" i="29" s="1"/>
  <c r="S58" i="29"/>
  <c r="A150" i="7" l="1"/>
  <c r="C149" i="7"/>
  <c r="B148" i="7"/>
  <c r="E148" i="7"/>
  <c r="F148" i="7"/>
  <c r="D147" i="7"/>
  <c r="D62" i="27"/>
  <c r="E61" i="27"/>
  <c r="S61" i="32"/>
  <c r="B61" i="30"/>
  <c r="E62" i="30"/>
  <c r="C61" i="30"/>
  <c r="C63" i="32"/>
  <c r="E62" i="32"/>
  <c r="V62" i="32"/>
  <c r="D62" i="32"/>
  <c r="B62" i="32"/>
  <c r="F61" i="32"/>
  <c r="C58" i="27"/>
  <c r="B58" i="27"/>
  <c r="B60" i="29" s="1"/>
  <c r="E61" i="29"/>
  <c r="D61" i="29"/>
  <c r="F60" i="29"/>
  <c r="S59" i="29"/>
  <c r="E149" i="7" l="1"/>
  <c r="F149" i="7"/>
  <c r="D148" i="7"/>
  <c r="B149" i="7"/>
  <c r="C150" i="7"/>
  <c r="A151" i="7"/>
  <c r="D63" i="27"/>
  <c r="E62" i="27"/>
  <c r="F62" i="32"/>
  <c r="B63" i="32"/>
  <c r="B17" i="31"/>
  <c r="B18" i="31"/>
  <c r="E63" i="30"/>
  <c r="B64" i="32"/>
  <c r="C62" i="30"/>
  <c r="B62" i="30"/>
  <c r="S62" i="32"/>
  <c r="C64" i="32"/>
  <c r="E63" i="32"/>
  <c r="V63" i="32"/>
  <c r="D63" i="32"/>
  <c r="F63" i="32" s="1"/>
  <c r="F61" i="29"/>
  <c r="E62" i="29"/>
  <c r="D62" i="29"/>
  <c r="B59" i="27"/>
  <c r="B61" i="29" s="1"/>
  <c r="C59" i="27"/>
  <c r="S60" i="29"/>
  <c r="D149" i="7" l="1"/>
  <c r="F150" i="7"/>
  <c r="B150" i="7"/>
  <c r="E150" i="7"/>
  <c r="C151" i="7"/>
  <c r="A152" i="7"/>
  <c r="D64" i="27"/>
  <c r="E63" i="27"/>
  <c r="C63" i="30"/>
  <c r="E64" i="30"/>
  <c r="B65" i="32"/>
  <c r="B63" i="30"/>
  <c r="G64" i="32"/>
  <c r="G65" i="32"/>
  <c r="G66" i="32"/>
  <c r="G67" i="32"/>
  <c r="G68" i="32"/>
  <c r="G69" i="32"/>
  <c r="G70" i="32"/>
  <c r="G71" i="32"/>
  <c r="G72" i="32"/>
  <c r="G73" i="32"/>
  <c r="G74" i="32"/>
  <c r="G75" i="32"/>
  <c r="G76" i="32"/>
  <c r="G77" i="32"/>
  <c r="G78" i="32"/>
  <c r="G79" i="32"/>
  <c r="G80" i="32"/>
  <c r="G81" i="32"/>
  <c r="G82" i="32"/>
  <c r="G83" i="32"/>
  <c r="G84" i="32"/>
  <c r="B81" i="31"/>
  <c r="B77" i="31"/>
  <c r="B73" i="31"/>
  <c r="B69" i="31"/>
  <c r="B65" i="31"/>
  <c r="B61" i="31"/>
  <c r="B57" i="31"/>
  <c r="B53" i="31"/>
  <c r="B49" i="31"/>
  <c r="B45" i="31"/>
  <c r="B41" i="31"/>
  <c r="B37" i="31"/>
  <c r="B33" i="31"/>
  <c r="B29" i="31"/>
  <c r="B25" i="31"/>
  <c r="B84" i="31"/>
  <c r="B80" i="31"/>
  <c r="B76" i="31"/>
  <c r="B72" i="31"/>
  <c r="B68" i="31"/>
  <c r="B64" i="31"/>
  <c r="B60" i="31"/>
  <c r="B56" i="31"/>
  <c r="B52" i="31"/>
  <c r="B48" i="31"/>
  <c r="B44" i="31"/>
  <c r="B40" i="31"/>
  <c r="B36" i="31"/>
  <c r="B32" i="31"/>
  <c r="B28" i="31"/>
  <c r="B83" i="31"/>
  <c r="B79" i="31"/>
  <c r="B75" i="31"/>
  <c r="B71" i="31"/>
  <c r="B67" i="31"/>
  <c r="B63" i="31"/>
  <c r="B59" i="31"/>
  <c r="B55" i="31"/>
  <c r="B51" i="31"/>
  <c r="B47" i="31"/>
  <c r="B43" i="31"/>
  <c r="B39" i="31"/>
  <c r="B35" i="31"/>
  <c r="B31" i="31"/>
  <c r="B27" i="31"/>
  <c r="B70" i="31"/>
  <c r="B38" i="31"/>
  <c r="B66" i="31"/>
  <c r="B34" i="31"/>
  <c r="B62" i="31"/>
  <c r="B30" i="31"/>
  <c r="B58" i="31"/>
  <c r="B26" i="31"/>
  <c r="B54" i="31"/>
  <c r="B74" i="31"/>
  <c r="B82" i="31"/>
  <c r="B50" i="31"/>
  <c r="B42" i="31"/>
  <c r="B78" i="31"/>
  <c r="B46" i="31"/>
  <c r="S64" i="32"/>
  <c r="V64" i="32"/>
  <c r="E64" i="32"/>
  <c r="C65" i="32"/>
  <c r="D64" i="32"/>
  <c r="S63" i="32"/>
  <c r="E64" i="29"/>
  <c r="D64" i="29"/>
  <c r="S61" i="29"/>
  <c r="C60" i="27"/>
  <c r="B60" i="27"/>
  <c r="B62" i="29" s="1"/>
  <c r="F62" i="29"/>
  <c r="E63" i="29"/>
  <c r="D63" i="29"/>
  <c r="A153" i="7" l="1"/>
  <c r="C152" i="7"/>
  <c r="B151" i="7"/>
  <c r="E151" i="7"/>
  <c r="F151" i="7"/>
  <c r="D150" i="7"/>
  <c r="D65" i="27"/>
  <c r="E64" i="27"/>
  <c r="G62" i="32"/>
  <c r="C83" i="31"/>
  <c r="H62" i="32" s="1"/>
  <c r="G4" i="32"/>
  <c r="C25" i="31"/>
  <c r="H4" i="32" s="1"/>
  <c r="G33" i="32"/>
  <c r="C54" i="31"/>
  <c r="H33" i="32" s="1"/>
  <c r="G49" i="32"/>
  <c r="C70" i="31"/>
  <c r="H49" i="32" s="1"/>
  <c r="G34" i="32"/>
  <c r="C55" i="31"/>
  <c r="H34" i="32" s="1"/>
  <c r="G7" i="32"/>
  <c r="C28" i="31"/>
  <c r="H7" i="32" s="1"/>
  <c r="G39" i="32"/>
  <c r="C60" i="31"/>
  <c r="H39" i="32" s="1"/>
  <c r="G8" i="32"/>
  <c r="C29" i="31"/>
  <c r="H8" i="32" s="1"/>
  <c r="G40" i="32"/>
  <c r="C61" i="31"/>
  <c r="H40" i="32" s="1"/>
  <c r="G53" i="32"/>
  <c r="C74" i="31"/>
  <c r="H53" i="32" s="1"/>
  <c r="G5" i="32"/>
  <c r="C26" i="31"/>
  <c r="H5" i="32" s="1"/>
  <c r="G38" i="32"/>
  <c r="C59" i="31"/>
  <c r="H38" i="32" s="1"/>
  <c r="G11" i="32"/>
  <c r="C32" i="31"/>
  <c r="H11" i="32" s="1"/>
  <c r="G43" i="32"/>
  <c r="C64" i="31"/>
  <c r="H43" i="32" s="1"/>
  <c r="G12" i="32"/>
  <c r="C33" i="31"/>
  <c r="H12" i="32" s="1"/>
  <c r="G44" i="32"/>
  <c r="C65" i="31"/>
  <c r="H44" i="32" s="1"/>
  <c r="G17" i="32"/>
  <c r="C38" i="31"/>
  <c r="H17" i="32" s="1"/>
  <c r="G6" i="32"/>
  <c r="C27" i="31"/>
  <c r="H6" i="32" s="1"/>
  <c r="F64" i="32"/>
  <c r="G25" i="32"/>
  <c r="C46" i="31"/>
  <c r="H25" i="32" s="1"/>
  <c r="G37" i="32"/>
  <c r="C58" i="31"/>
  <c r="H37" i="32" s="1"/>
  <c r="G10" i="32"/>
  <c r="C31" i="31"/>
  <c r="H10" i="32" s="1"/>
  <c r="G42" i="32"/>
  <c r="C63" i="31"/>
  <c r="H42" i="32" s="1"/>
  <c r="G15" i="32"/>
  <c r="C36" i="31"/>
  <c r="H15" i="32" s="1"/>
  <c r="G47" i="32"/>
  <c r="C68" i="31"/>
  <c r="H47" i="32" s="1"/>
  <c r="G16" i="32"/>
  <c r="C37" i="31"/>
  <c r="H16" i="32" s="1"/>
  <c r="G48" i="32"/>
  <c r="C69" i="31"/>
  <c r="H48" i="32" s="1"/>
  <c r="G30" i="32"/>
  <c r="C51" i="31"/>
  <c r="H30" i="32" s="1"/>
  <c r="G35" i="32"/>
  <c r="C56" i="31"/>
  <c r="H35" i="32" s="1"/>
  <c r="G36" i="32"/>
  <c r="C57" i="31"/>
  <c r="H36" i="32" s="1"/>
  <c r="C66" i="32"/>
  <c r="E65" i="32"/>
  <c r="D65" i="32"/>
  <c r="V65" i="32"/>
  <c r="G57" i="32"/>
  <c r="C78" i="31"/>
  <c r="H57" i="32" s="1"/>
  <c r="G9" i="32"/>
  <c r="C30" i="31"/>
  <c r="H9" i="32" s="1"/>
  <c r="G14" i="32"/>
  <c r="C35" i="31"/>
  <c r="H14" i="32" s="1"/>
  <c r="G46" i="32"/>
  <c r="C67" i="31"/>
  <c r="H46" i="32" s="1"/>
  <c r="G19" i="32"/>
  <c r="C40" i="31"/>
  <c r="H19" i="32" s="1"/>
  <c r="G51" i="32"/>
  <c r="C72" i="31"/>
  <c r="H51" i="32" s="1"/>
  <c r="G20" i="32"/>
  <c r="C41" i="31"/>
  <c r="H20" i="32" s="1"/>
  <c r="G52" i="32"/>
  <c r="C73" i="31"/>
  <c r="H52" i="32" s="1"/>
  <c r="S65" i="32"/>
  <c r="G21" i="32"/>
  <c r="C42" i="31"/>
  <c r="H21" i="32" s="1"/>
  <c r="G50" i="32"/>
  <c r="C71" i="31"/>
  <c r="H50" i="32" s="1"/>
  <c r="G13" i="32"/>
  <c r="C34" i="31"/>
  <c r="H13" i="32" s="1"/>
  <c r="G22" i="32"/>
  <c r="C43" i="31"/>
  <c r="H22" i="32" s="1"/>
  <c r="G54" i="32"/>
  <c r="C75" i="31"/>
  <c r="H54" i="32" s="1"/>
  <c r="G27" i="32"/>
  <c r="C48" i="31"/>
  <c r="H27" i="32" s="1"/>
  <c r="G59" i="32"/>
  <c r="C80" i="31"/>
  <c r="H59" i="32" s="1"/>
  <c r="G28" i="32"/>
  <c r="C49" i="31"/>
  <c r="H28" i="32" s="1"/>
  <c r="G60" i="32"/>
  <c r="C81" i="31"/>
  <c r="H60" i="32" s="1"/>
  <c r="C64" i="30"/>
  <c r="B64" i="30"/>
  <c r="E65" i="30"/>
  <c r="B66" i="32"/>
  <c r="G41" i="32"/>
  <c r="C62" i="31"/>
  <c r="H41" i="32" s="1"/>
  <c r="G18" i="32"/>
  <c r="C39" i="31"/>
  <c r="H18" i="32" s="1"/>
  <c r="G23" i="32"/>
  <c r="C44" i="31"/>
  <c r="H23" i="32" s="1"/>
  <c r="G55" i="32"/>
  <c r="C76" i="31"/>
  <c r="H55" i="32" s="1"/>
  <c r="G24" i="32"/>
  <c r="C45" i="31"/>
  <c r="H24" i="32" s="1"/>
  <c r="G56" i="32"/>
  <c r="C77" i="31"/>
  <c r="H56" i="32" s="1"/>
  <c r="G29" i="32"/>
  <c r="C50" i="31"/>
  <c r="H29" i="32" s="1"/>
  <c r="G61" i="32"/>
  <c r="C82" i="31"/>
  <c r="H61" i="32" s="1"/>
  <c r="G45" i="32"/>
  <c r="C66" i="31"/>
  <c r="H45" i="32" s="1"/>
  <c r="G26" i="32"/>
  <c r="C47" i="31"/>
  <c r="H26" i="32" s="1"/>
  <c r="G58" i="32"/>
  <c r="C79" i="31"/>
  <c r="H58" i="32" s="1"/>
  <c r="G31" i="32"/>
  <c r="C52" i="31"/>
  <c r="H31" i="32" s="1"/>
  <c r="G63" i="32"/>
  <c r="C84" i="31"/>
  <c r="H63" i="32" s="1"/>
  <c r="G32" i="32"/>
  <c r="C53" i="31"/>
  <c r="H32" i="32" s="1"/>
  <c r="B17" i="28"/>
  <c r="B18" i="28"/>
  <c r="E65" i="29"/>
  <c r="D65" i="29"/>
  <c r="F64" i="29"/>
  <c r="S62" i="29"/>
  <c r="C61" i="27"/>
  <c r="B61" i="27"/>
  <c r="F63" i="29"/>
  <c r="B152" i="7" l="1"/>
  <c r="E152" i="7"/>
  <c r="F152" i="7"/>
  <c r="D151" i="7"/>
  <c r="C153" i="7"/>
  <c r="A154" i="7"/>
  <c r="D66" i="27"/>
  <c r="E65" i="27"/>
  <c r="I13" i="32"/>
  <c r="I25" i="32" s="1"/>
  <c r="I37" i="32" s="1"/>
  <c r="I49" i="32" s="1"/>
  <c r="I61" i="32" s="1"/>
  <c r="I73" i="32" s="1"/>
  <c r="J73" i="32" s="1"/>
  <c r="F65" i="32"/>
  <c r="I15" i="32"/>
  <c r="I27" i="32" s="1"/>
  <c r="I39" i="32" s="1"/>
  <c r="I51" i="32" s="1"/>
  <c r="I63" i="32" s="1"/>
  <c r="I75" i="32" s="1"/>
  <c r="J75" i="32" s="1"/>
  <c r="I9" i="32"/>
  <c r="I21" i="32" s="1"/>
  <c r="I33" i="32" s="1"/>
  <c r="I45" i="32" s="1"/>
  <c r="I57" i="32" s="1"/>
  <c r="I69" i="32" s="1"/>
  <c r="I11" i="32"/>
  <c r="I23" i="32" s="1"/>
  <c r="I35" i="32" s="1"/>
  <c r="I47" i="32" s="1"/>
  <c r="I59" i="32" s="1"/>
  <c r="I71" i="32" s="1"/>
  <c r="I6" i="32"/>
  <c r="I18" i="32" s="1"/>
  <c r="I30" i="32" s="1"/>
  <c r="I42" i="32" s="1"/>
  <c r="I54" i="32" s="1"/>
  <c r="I66" i="32" s="1"/>
  <c r="I7" i="32"/>
  <c r="I19" i="32" s="1"/>
  <c r="I31" i="32" s="1"/>
  <c r="I43" i="32" s="1"/>
  <c r="I55" i="32" s="1"/>
  <c r="I67" i="32" s="1"/>
  <c r="I10" i="32"/>
  <c r="I22" i="32" s="1"/>
  <c r="I34" i="32" s="1"/>
  <c r="I46" i="32" s="1"/>
  <c r="I58" i="32" s="1"/>
  <c r="I70" i="32" s="1"/>
  <c r="I4" i="32"/>
  <c r="I16" i="32" s="1"/>
  <c r="I28" i="32" s="1"/>
  <c r="I40" i="32" s="1"/>
  <c r="I52" i="32" s="1"/>
  <c r="I64" i="32" s="1"/>
  <c r="C67" i="32"/>
  <c r="E66" i="32"/>
  <c r="D66" i="32"/>
  <c r="V66" i="32"/>
  <c r="I12" i="32"/>
  <c r="I24" i="32" s="1"/>
  <c r="I36" i="32" s="1"/>
  <c r="I48" i="32" s="1"/>
  <c r="I60" i="32" s="1"/>
  <c r="I72" i="32" s="1"/>
  <c r="I5" i="32"/>
  <c r="I17" i="32" s="1"/>
  <c r="I29" i="32" s="1"/>
  <c r="I41" i="32" s="1"/>
  <c r="I53" i="32" s="1"/>
  <c r="I65" i="32" s="1"/>
  <c r="S66" i="32"/>
  <c r="B65" i="30"/>
  <c r="E66" i="30"/>
  <c r="B67" i="32"/>
  <c r="C65" i="30"/>
  <c r="I14" i="32"/>
  <c r="I26" i="32" s="1"/>
  <c r="I38" i="32" s="1"/>
  <c r="I50" i="32" s="1"/>
  <c r="I62" i="32" s="1"/>
  <c r="I74" i="32" s="1"/>
  <c r="J74" i="32" s="1"/>
  <c r="I8" i="32"/>
  <c r="I20" i="32" s="1"/>
  <c r="I32" i="32" s="1"/>
  <c r="I44" i="32" s="1"/>
  <c r="I56" i="32" s="1"/>
  <c r="I68" i="32" s="1"/>
  <c r="B64" i="29"/>
  <c r="S64" i="29" s="1"/>
  <c r="G64" i="29"/>
  <c r="G65" i="29"/>
  <c r="G66" i="29"/>
  <c r="G67" i="29"/>
  <c r="G68" i="29"/>
  <c r="G69" i="29"/>
  <c r="G70" i="29"/>
  <c r="G71" i="29"/>
  <c r="G72" i="29"/>
  <c r="G73" i="29"/>
  <c r="G74" i="29"/>
  <c r="G75" i="29"/>
  <c r="G76" i="29"/>
  <c r="G77" i="29"/>
  <c r="G78" i="29"/>
  <c r="G79" i="29"/>
  <c r="G80" i="29"/>
  <c r="G81" i="29"/>
  <c r="G82" i="29"/>
  <c r="G83" i="29"/>
  <c r="G84" i="29"/>
  <c r="B30" i="28"/>
  <c r="B38" i="28"/>
  <c r="B46" i="28"/>
  <c r="B54" i="28"/>
  <c r="B62" i="28"/>
  <c r="B70" i="28"/>
  <c r="B78" i="28"/>
  <c r="B31" i="28"/>
  <c r="B39" i="28"/>
  <c r="B47" i="28"/>
  <c r="B55" i="28"/>
  <c r="B63" i="28"/>
  <c r="B71" i="28"/>
  <c r="B79" i="28"/>
  <c r="B32" i="28"/>
  <c r="B40" i="28"/>
  <c r="B48" i="28"/>
  <c r="B56" i="28"/>
  <c r="B64" i="28"/>
  <c r="B72" i="28"/>
  <c r="B80" i="28"/>
  <c r="B33" i="28"/>
  <c r="B41" i="28"/>
  <c r="B49" i="28"/>
  <c r="B57" i="28"/>
  <c r="B65" i="28"/>
  <c r="B73" i="28"/>
  <c r="B81" i="28"/>
  <c r="B26" i="28"/>
  <c r="B34" i="28"/>
  <c r="B42" i="28"/>
  <c r="B50" i="28"/>
  <c r="B58" i="28"/>
  <c r="B66" i="28"/>
  <c r="B74" i="28"/>
  <c r="B82" i="28"/>
  <c r="B27" i="28"/>
  <c r="B75" i="28"/>
  <c r="B37" i="28"/>
  <c r="B61" i="28"/>
  <c r="B35" i="28"/>
  <c r="B43" i="28"/>
  <c r="B51" i="28"/>
  <c r="B59" i="28"/>
  <c r="B67" i="28"/>
  <c r="B83" i="28"/>
  <c r="B29" i="28"/>
  <c r="B53" i="28"/>
  <c r="B69" i="28"/>
  <c r="B25" i="28"/>
  <c r="B28" i="28"/>
  <c r="B36" i="28"/>
  <c r="B44" i="28"/>
  <c r="B52" i="28"/>
  <c r="B60" i="28"/>
  <c r="B68" i="28"/>
  <c r="B76" i="28"/>
  <c r="B84" i="28"/>
  <c r="B45" i="28"/>
  <c r="B77" i="28"/>
  <c r="F65" i="29"/>
  <c r="E66" i="29"/>
  <c r="D66" i="29"/>
  <c r="B63" i="29"/>
  <c r="V63" i="29" s="1"/>
  <c r="C62" i="27"/>
  <c r="B62" i="27"/>
  <c r="C154" i="7" l="1"/>
  <c r="A155" i="7"/>
  <c r="B153" i="7"/>
  <c r="E153" i="7"/>
  <c r="F153" i="7"/>
  <c r="D152" i="7"/>
  <c r="J37" i="32"/>
  <c r="U37" i="32" s="1"/>
  <c r="D67" i="27"/>
  <c r="E66" i="27"/>
  <c r="J25" i="32"/>
  <c r="U25" i="32" s="1"/>
  <c r="J63" i="32"/>
  <c r="T63" i="32" s="1"/>
  <c r="J15" i="32"/>
  <c r="U15" i="32" s="1"/>
  <c r="J13" i="32"/>
  <c r="U13" i="32" s="1"/>
  <c r="J27" i="32"/>
  <c r="U27" i="32" s="1"/>
  <c r="J49" i="32"/>
  <c r="U49" i="32" s="1"/>
  <c r="J33" i="32"/>
  <c r="U33" i="32" s="1"/>
  <c r="J55" i="32"/>
  <c r="U55" i="32" s="1"/>
  <c r="J39" i="32"/>
  <c r="U39" i="32" s="1"/>
  <c r="J47" i="32"/>
  <c r="U47" i="32" s="1"/>
  <c r="J51" i="32"/>
  <c r="U51" i="32" s="1"/>
  <c r="J35" i="32"/>
  <c r="U35" i="32" s="1"/>
  <c r="J61" i="32"/>
  <c r="T61" i="32" s="1"/>
  <c r="F66" i="32"/>
  <c r="J10" i="32"/>
  <c r="U10" i="32" s="1"/>
  <c r="J23" i="32"/>
  <c r="U23" i="32" s="1"/>
  <c r="J16" i="32"/>
  <c r="U16" i="32" s="1"/>
  <c r="J20" i="32"/>
  <c r="U20" i="32" s="1"/>
  <c r="J40" i="32"/>
  <c r="U40" i="32" s="1"/>
  <c r="J5" i="32"/>
  <c r="U5" i="32" s="1"/>
  <c r="J28" i="32"/>
  <c r="U28" i="32" s="1"/>
  <c r="J12" i="32"/>
  <c r="U12" i="32" s="1"/>
  <c r="J54" i="32"/>
  <c r="U54" i="32" s="1"/>
  <c r="J6" i="32"/>
  <c r="U6" i="32" s="1"/>
  <c r="J42" i="32"/>
  <c r="J21" i="32"/>
  <c r="J60" i="32"/>
  <c r="U60" i="32" s="1"/>
  <c r="J53" i="32"/>
  <c r="U53" i="32" s="1"/>
  <c r="J29" i="32"/>
  <c r="U29" i="32" s="1"/>
  <c r="J17" i="32"/>
  <c r="U17" i="32" s="1"/>
  <c r="J41" i="32"/>
  <c r="U41" i="32" s="1"/>
  <c r="J26" i="32"/>
  <c r="T26" i="32" s="1"/>
  <c r="J57" i="32"/>
  <c r="U57" i="32" s="1"/>
  <c r="J8" i="32"/>
  <c r="T20" i="32"/>
  <c r="T51" i="32"/>
  <c r="J34" i="32"/>
  <c r="U34" i="32" s="1"/>
  <c r="T16" i="32"/>
  <c r="T53" i="32"/>
  <c r="J22" i="32"/>
  <c r="U22" i="32" s="1"/>
  <c r="D67" i="32"/>
  <c r="V67" i="32"/>
  <c r="C68" i="32"/>
  <c r="E67" i="32"/>
  <c r="T35" i="32"/>
  <c r="I78" i="32"/>
  <c r="J78" i="32" s="1"/>
  <c r="J66" i="32"/>
  <c r="U66" i="32" s="1"/>
  <c r="J14" i="32"/>
  <c r="U14" i="32" s="1"/>
  <c r="I83" i="32"/>
  <c r="J83" i="32" s="1"/>
  <c r="J71" i="32"/>
  <c r="J43" i="32"/>
  <c r="U43" i="32" s="1"/>
  <c r="T28" i="32"/>
  <c r="T60" i="32"/>
  <c r="T42" i="32"/>
  <c r="J62" i="32"/>
  <c r="U62" i="32" s="1"/>
  <c r="I76" i="32"/>
  <c r="J76" i="32" s="1"/>
  <c r="J64" i="32"/>
  <c r="T64" i="32" s="1"/>
  <c r="J19" i="32"/>
  <c r="U19" i="32" s="1"/>
  <c r="J48" i="32"/>
  <c r="U48" i="32" s="1"/>
  <c r="T39" i="32"/>
  <c r="T15" i="32"/>
  <c r="J31" i="32"/>
  <c r="U31" i="32" s="1"/>
  <c r="K47" i="32"/>
  <c r="T47" i="32"/>
  <c r="S67" i="32"/>
  <c r="J30" i="32"/>
  <c r="U30" i="32" s="1"/>
  <c r="J4" i="32"/>
  <c r="U4" i="32" s="1"/>
  <c r="J24" i="32"/>
  <c r="U24" i="32" s="1"/>
  <c r="J7" i="32"/>
  <c r="U7" i="32" s="1"/>
  <c r="J50" i="32"/>
  <c r="U50" i="32" s="1"/>
  <c r="J11" i="32"/>
  <c r="U11" i="32" s="1"/>
  <c r="I81" i="32"/>
  <c r="J81" i="32" s="1"/>
  <c r="J69" i="32"/>
  <c r="I79" i="32"/>
  <c r="J79" i="32" s="1"/>
  <c r="J67" i="32"/>
  <c r="J58" i="32"/>
  <c r="U58" i="32" s="1"/>
  <c r="T25" i="32"/>
  <c r="I80" i="32"/>
  <c r="J80" i="32" s="1"/>
  <c r="J68" i="32"/>
  <c r="B68" i="32"/>
  <c r="E67" i="30"/>
  <c r="B66" i="30"/>
  <c r="C66" i="30"/>
  <c r="J46" i="32"/>
  <c r="U46" i="32" s="1"/>
  <c r="I77" i="32"/>
  <c r="J77" i="32" s="1"/>
  <c r="J65" i="32"/>
  <c r="T65" i="32" s="1"/>
  <c r="J32" i="32"/>
  <c r="U32" i="32" s="1"/>
  <c r="J38" i="32"/>
  <c r="U38" i="32" s="1"/>
  <c r="J45" i="32"/>
  <c r="U45" i="32" s="1"/>
  <c r="J18" i="32"/>
  <c r="U18" i="32" s="1"/>
  <c r="J36" i="32"/>
  <c r="U36" i="32" s="1"/>
  <c r="T13" i="32"/>
  <c r="I82" i="32"/>
  <c r="J82" i="32" s="1"/>
  <c r="J70" i="32"/>
  <c r="T5" i="32"/>
  <c r="T57" i="32"/>
  <c r="T33" i="32"/>
  <c r="T37" i="32"/>
  <c r="J52" i="32"/>
  <c r="U52" i="32" s="1"/>
  <c r="I84" i="32"/>
  <c r="J84" i="32" s="1"/>
  <c r="J72" i="32"/>
  <c r="J44" i="32"/>
  <c r="U44" i="32" s="1"/>
  <c r="K63" i="32"/>
  <c r="U63" i="32"/>
  <c r="J56" i="32"/>
  <c r="U56" i="32" s="1"/>
  <c r="J9" i="32"/>
  <c r="U9" i="32" s="1"/>
  <c r="J59" i="32"/>
  <c r="U59" i="32" s="1"/>
  <c r="B65" i="29"/>
  <c r="G24" i="29"/>
  <c r="C45" i="28"/>
  <c r="H24" i="29" s="1"/>
  <c r="G7" i="29"/>
  <c r="C28" i="28"/>
  <c r="H7" i="29" s="1"/>
  <c r="G30" i="29"/>
  <c r="C51" i="28"/>
  <c r="H30" i="29" s="1"/>
  <c r="G53" i="29"/>
  <c r="C74" i="28"/>
  <c r="H53" i="29" s="1"/>
  <c r="G52" i="29"/>
  <c r="C73" i="28"/>
  <c r="H52" i="29" s="1"/>
  <c r="G43" i="29"/>
  <c r="C64" i="28"/>
  <c r="H43" i="29" s="1"/>
  <c r="G34" i="29"/>
  <c r="C55" i="28"/>
  <c r="H34" i="29" s="1"/>
  <c r="G25" i="29"/>
  <c r="C46" i="28"/>
  <c r="H25" i="29" s="1"/>
  <c r="C25" i="28"/>
  <c r="H4" i="29" s="1"/>
  <c r="G4" i="29"/>
  <c r="G22" i="29"/>
  <c r="C43" i="28"/>
  <c r="H22" i="29" s="1"/>
  <c r="G45" i="29"/>
  <c r="C66" i="28"/>
  <c r="H45" i="29" s="1"/>
  <c r="G44" i="29"/>
  <c r="C65" i="28"/>
  <c r="H44" i="29" s="1"/>
  <c r="G35" i="29"/>
  <c r="C56" i="28"/>
  <c r="H35" i="29" s="1"/>
  <c r="G26" i="29"/>
  <c r="C47" i="28"/>
  <c r="H26" i="29" s="1"/>
  <c r="G17" i="29"/>
  <c r="C38" i="28"/>
  <c r="H17" i="29" s="1"/>
  <c r="G55" i="29"/>
  <c r="C76" i="28"/>
  <c r="H55" i="29" s="1"/>
  <c r="G48" i="29"/>
  <c r="C69" i="28"/>
  <c r="H48" i="29" s="1"/>
  <c r="G14" i="29"/>
  <c r="C35" i="28"/>
  <c r="H14" i="29" s="1"/>
  <c r="G37" i="29"/>
  <c r="C58" i="28"/>
  <c r="H37" i="29" s="1"/>
  <c r="G36" i="29"/>
  <c r="C57" i="28"/>
  <c r="H36" i="29" s="1"/>
  <c r="G27" i="29"/>
  <c r="C48" i="28"/>
  <c r="H27" i="29" s="1"/>
  <c r="G18" i="29"/>
  <c r="C39" i="28"/>
  <c r="H18" i="29" s="1"/>
  <c r="G9" i="29"/>
  <c r="C30" i="28"/>
  <c r="H9" i="29" s="1"/>
  <c r="G47" i="29"/>
  <c r="C68" i="28"/>
  <c r="H47" i="29" s="1"/>
  <c r="G32" i="29"/>
  <c r="C53" i="28"/>
  <c r="H32" i="29" s="1"/>
  <c r="G40" i="29"/>
  <c r="C61" i="28"/>
  <c r="H40" i="29" s="1"/>
  <c r="G29" i="29"/>
  <c r="C50" i="28"/>
  <c r="H29" i="29" s="1"/>
  <c r="G28" i="29"/>
  <c r="C49" i="28"/>
  <c r="H28" i="29" s="1"/>
  <c r="G19" i="29"/>
  <c r="C40" i="28"/>
  <c r="H19" i="29" s="1"/>
  <c r="G10" i="29"/>
  <c r="C31" i="28"/>
  <c r="H10" i="29" s="1"/>
  <c r="G39" i="29"/>
  <c r="C60" i="28"/>
  <c r="H39" i="29" s="1"/>
  <c r="G8" i="29"/>
  <c r="C29" i="28"/>
  <c r="H8" i="29" s="1"/>
  <c r="G16" i="29"/>
  <c r="C37" i="28"/>
  <c r="H16" i="29" s="1"/>
  <c r="G21" i="29"/>
  <c r="C42" i="28"/>
  <c r="H21" i="29" s="1"/>
  <c r="G20" i="29"/>
  <c r="C41" i="28"/>
  <c r="H20" i="29" s="1"/>
  <c r="G11" i="29"/>
  <c r="C32" i="28"/>
  <c r="H11" i="29" s="1"/>
  <c r="G57" i="29"/>
  <c r="C78" i="28"/>
  <c r="H57" i="29" s="1"/>
  <c r="G63" i="29"/>
  <c r="C84" i="28"/>
  <c r="H63" i="29" s="1"/>
  <c r="G31" i="29"/>
  <c r="C52" i="28"/>
  <c r="H31" i="29" s="1"/>
  <c r="G62" i="29"/>
  <c r="C83" i="28"/>
  <c r="H62" i="29" s="1"/>
  <c r="G54" i="29"/>
  <c r="C75" i="28"/>
  <c r="H54" i="29" s="1"/>
  <c r="G13" i="29"/>
  <c r="C34" i="28"/>
  <c r="H13" i="29" s="1"/>
  <c r="G12" i="29"/>
  <c r="C33" i="28"/>
  <c r="H12" i="29" s="1"/>
  <c r="G58" i="29"/>
  <c r="C79" i="28"/>
  <c r="H58" i="29" s="1"/>
  <c r="G49" i="29"/>
  <c r="C70" i="28"/>
  <c r="H49" i="29" s="1"/>
  <c r="G23" i="29"/>
  <c r="C44" i="28"/>
  <c r="H23" i="29" s="1"/>
  <c r="G46" i="29"/>
  <c r="C67" i="28"/>
  <c r="H46" i="29" s="1"/>
  <c r="G6" i="29"/>
  <c r="C27" i="28"/>
  <c r="H6" i="29" s="1"/>
  <c r="G5" i="29"/>
  <c r="C26" i="28"/>
  <c r="H5" i="29" s="1"/>
  <c r="G59" i="29"/>
  <c r="C80" i="28"/>
  <c r="H59" i="29" s="1"/>
  <c r="G50" i="29"/>
  <c r="C71" i="28"/>
  <c r="H50" i="29" s="1"/>
  <c r="G41" i="29"/>
  <c r="C62" i="28"/>
  <c r="H41" i="29" s="1"/>
  <c r="G56" i="29"/>
  <c r="C77" i="28"/>
  <c r="H56" i="29" s="1"/>
  <c r="G15" i="29"/>
  <c r="C36" i="28"/>
  <c r="H15" i="29" s="1"/>
  <c r="G38" i="29"/>
  <c r="C59" i="28"/>
  <c r="H38" i="29" s="1"/>
  <c r="G61" i="29"/>
  <c r="C82" i="28"/>
  <c r="H61" i="29" s="1"/>
  <c r="G60" i="29"/>
  <c r="C81" i="28"/>
  <c r="H60" i="29" s="1"/>
  <c r="G51" i="29"/>
  <c r="C72" i="28"/>
  <c r="H51" i="29" s="1"/>
  <c r="G42" i="29"/>
  <c r="C63" i="28"/>
  <c r="H42" i="29" s="1"/>
  <c r="G33" i="29"/>
  <c r="C54" i="28"/>
  <c r="H33" i="29" s="1"/>
  <c r="F66" i="29"/>
  <c r="S63" i="29"/>
  <c r="T63" i="29"/>
  <c r="C63" i="27"/>
  <c r="B63" i="27"/>
  <c r="K25" i="32" l="1"/>
  <c r="K39" i="32"/>
  <c r="K37" i="32"/>
  <c r="A156" i="7"/>
  <c r="C155" i="7"/>
  <c r="D153" i="7"/>
  <c r="F154" i="7"/>
  <c r="B154" i="7"/>
  <c r="E154" i="7"/>
  <c r="K5" i="32"/>
  <c r="K15" i="32"/>
  <c r="K35" i="32"/>
  <c r="K13" i="32"/>
  <c r="D68" i="27"/>
  <c r="E67" i="27"/>
  <c r="T10" i="32"/>
  <c r="T29" i="32"/>
  <c r="T27" i="32"/>
  <c r="K27" i="32"/>
  <c r="T66" i="32"/>
  <c r="T55" i="32"/>
  <c r="T23" i="32"/>
  <c r="T41" i="32"/>
  <c r="T54" i="32"/>
  <c r="T40" i="32"/>
  <c r="K49" i="32"/>
  <c r="T17" i="32"/>
  <c r="T12" i="32"/>
  <c r="K17" i="32"/>
  <c r="T49" i="32"/>
  <c r="T6" i="32"/>
  <c r="K6" i="32"/>
  <c r="K23" i="32"/>
  <c r="K55" i="32"/>
  <c r="K29" i="32"/>
  <c r="K57" i="32"/>
  <c r="K20" i="32"/>
  <c r="K51" i="32"/>
  <c r="K60" i="32"/>
  <c r="K33" i="32"/>
  <c r="K41" i="32"/>
  <c r="U61" i="32"/>
  <c r="K61" i="32"/>
  <c r="K10" i="32"/>
  <c r="K54" i="32"/>
  <c r="K16" i="32"/>
  <c r="K53" i="32"/>
  <c r="K8" i="32"/>
  <c r="U8" i="32"/>
  <c r="K21" i="32"/>
  <c r="U21" i="32"/>
  <c r="K42" i="32"/>
  <c r="U42" i="32"/>
  <c r="K26" i="32"/>
  <c r="L26" i="32" s="1"/>
  <c r="U26" i="32"/>
  <c r="K12" i="32"/>
  <c r="K28" i="32"/>
  <c r="K40" i="32"/>
  <c r="L40" i="32" s="1"/>
  <c r="T8" i="32"/>
  <c r="T21" i="32"/>
  <c r="K48" i="32"/>
  <c r="L48" i="32" s="1"/>
  <c r="T48" i="32"/>
  <c r="K59" i="32"/>
  <c r="T59" i="32"/>
  <c r="K46" i="32"/>
  <c r="T46" i="32"/>
  <c r="K4" i="32"/>
  <c r="T4" i="32"/>
  <c r="K19" i="32"/>
  <c r="L20" i="32" s="1"/>
  <c r="T19" i="32"/>
  <c r="K9" i="32"/>
  <c r="T9" i="32"/>
  <c r="K36" i="32"/>
  <c r="T36" i="32"/>
  <c r="K30" i="32"/>
  <c r="L30" i="32" s="1"/>
  <c r="T30" i="32"/>
  <c r="K64" i="32"/>
  <c r="L64" i="32" s="1"/>
  <c r="U64" i="32"/>
  <c r="K18" i="32"/>
  <c r="T18" i="32"/>
  <c r="K43" i="32"/>
  <c r="T43" i="32"/>
  <c r="C69" i="32"/>
  <c r="E68" i="32"/>
  <c r="D68" i="32"/>
  <c r="V68" i="32"/>
  <c r="K58" i="32"/>
  <c r="T58" i="32"/>
  <c r="K66" i="32"/>
  <c r="K44" i="32"/>
  <c r="T44" i="32"/>
  <c r="K45" i="32"/>
  <c r="T45" i="32"/>
  <c r="C67" i="30"/>
  <c r="B67" i="30"/>
  <c r="E68" i="30"/>
  <c r="B69" i="32"/>
  <c r="K62" i="32"/>
  <c r="T62" i="32"/>
  <c r="K24" i="32"/>
  <c r="T24" i="32"/>
  <c r="K38" i="32"/>
  <c r="L38" i="32" s="1"/>
  <c r="T38" i="32"/>
  <c r="K68" i="32"/>
  <c r="S68" i="32"/>
  <c r="U67" i="32"/>
  <c r="T67" i="32"/>
  <c r="K11" i="32"/>
  <c r="L11" i="32" s="1"/>
  <c r="T11" i="32"/>
  <c r="K67" i="32"/>
  <c r="F67" i="32"/>
  <c r="K56" i="32"/>
  <c r="T56" i="32"/>
  <c r="U84" i="32"/>
  <c r="K32" i="32"/>
  <c r="T32" i="32"/>
  <c r="K50" i="32"/>
  <c r="T50" i="32"/>
  <c r="K22" i="32"/>
  <c r="T22" i="32"/>
  <c r="K52" i="32"/>
  <c r="T52" i="32"/>
  <c r="K65" i="32"/>
  <c r="U65" i="32"/>
  <c r="K7" i="32"/>
  <c r="T7" i="32"/>
  <c r="K31" i="32"/>
  <c r="T31" i="32"/>
  <c r="K14" i="32"/>
  <c r="T14" i="32"/>
  <c r="K34" i="32"/>
  <c r="T34" i="32"/>
  <c r="S65" i="29"/>
  <c r="T64" i="29"/>
  <c r="B66" i="29"/>
  <c r="I15" i="29"/>
  <c r="I27" i="29" s="1"/>
  <c r="I39" i="29" s="1"/>
  <c r="I51" i="29" s="1"/>
  <c r="I63" i="29" s="1"/>
  <c r="I75" i="29" s="1"/>
  <c r="J75" i="29" s="1"/>
  <c r="I13" i="29"/>
  <c r="I25" i="29" s="1"/>
  <c r="I37" i="29" s="1"/>
  <c r="I49" i="29" s="1"/>
  <c r="I61" i="29" s="1"/>
  <c r="I73" i="29" s="1"/>
  <c r="J73" i="29" s="1"/>
  <c r="I14" i="29"/>
  <c r="I26" i="29" s="1"/>
  <c r="I38" i="29" s="1"/>
  <c r="I50" i="29" s="1"/>
  <c r="I62" i="29" s="1"/>
  <c r="I74" i="29" s="1"/>
  <c r="J74" i="29" s="1"/>
  <c r="I6" i="29"/>
  <c r="I18" i="29" s="1"/>
  <c r="I7" i="29"/>
  <c r="I19" i="29" s="1"/>
  <c r="I31" i="29" s="1"/>
  <c r="I43" i="29" s="1"/>
  <c r="I55" i="29" s="1"/>
  <c r="I67" i="29" s="1"/>
  <c r="I4" i="29"/>
  <c r="I16" i="29" s="1"/>
  <c r="I28" i="29" s="1"/>
  <c r="I40" i="29" s="1"/>
  <c r="I52" i="29" s="1"/>
  <c r="I64" i="29" s="1"/>
  <c r="I12" i="29"/>
  <c r="I24" i="29" s="1"/>
  <c r="I36" i="29" s="1"/>
  <c r="I48" i="29" s="1"/>
  <c r="I60" i="29" s="1"/>
  <c r="I72" i="29" s="1"/>
  <c r="I10" i="29"/>
  <c r="I22" i="29" s="1"/>
  <c r="I34" i="29" s="1"/>
  <c r="I46" i="29" s="1"/>
  <c r="I58" i="29" s="1"/>
  <c r="I70" i="29" s="1"/>
  <c r="I9" i="29"/>
  <c r="I21" i="29" s="1"/>
  <c r="I33" i="29" s="1"/>
  <c r="I45" i="29" s="1"/>
  <c r="I57" i="29" s="1"/>
  <c r="I69" i="29" s="1"/>
  <c r="I5" i="29"/>
  <c r="I17" i="29" s="1"/>
  <c r="I29" i="29" s="1"/>
  <c r="I41" i="29" s="1"/>
  <c r="I53" i="29" s="1"/>
  <c r="I65" i="29" s="1"/>
  <c r="I11" i="29"/>
  <c r="I23" i="29" s="1"/>
  <c r="I35" i="29" s="1"/>
  <c r="I47" i="29" s="1"/>
  <c r="I59" i="29" s="1"/>
  <c r="I71" i="29" s="1"/>
  <c r="I8" i="29"/>
  <c r="I20" i="29" s="1"/>
  <c r="E67" i="29"/>
  <c r="D67" i="29"/>
  <c r="C64" i="27"/>
  <c r="B64" i="27"/>
  <c r="L5" i="32" l="1"/>
  <c r="L6" i="32"/>
  <c r="E155" i="7"/>
  <c r="F155" i="7"/>
  <c r="D154" i="7"/>
  <c r="B155" i="7"/>
  <c r="C156" i="7"/>
  <c r="A157" i="7"/>
  <c r="L16" i="32"/>
  <c r="L50" i="32"/>
  <c r="L22" i="32"/>
  <c r="L14" i="32"/>
  <c r="L36" i="32"/>
  <c r="L13" i="32"/>
  <c r="L24" i="32"/>
  <c r="D69" i="27"/>
  <c r="E68" i="27"/>
  <c r="L27" i="32"/>
  <c r="L42" i="32"/>
  <c r="L9" i="32"/>
  <c r="L58" i="32"/>
  <c r="L43" i="32"/>
  <c r="L18" i="32"/>
  <c r="L54" i="32"/>
  <c r="L60" i="32"/>
  <c r="L61" i="32"/>
  <c r="L41" i="32"/>
  <c r="L21" i="32"/>
  <c r="L55" i="32"/>
  <c r="L52" i="32"/>
  <c r="L34" i="32"/>
  <c r="L7" i="32"/>
  <c r="L56" i="32"/>
  <c r="L29" i="32"/>
  <c r="L44" i="32"/>
  <c r="L45" i="32"/>
  <c r="L17" i="32"/>
  <c r="L62" i="32"/>
  <c r="L28" i="32"/>
  <c r="L8" i="32"/>
  <c r="F68" i="32"/>
  <c r="L68" i="32"/>
  <c r="L53" i="32"/>
  <c r="L66" i="32"/>
  <c r="L63" i="32"/>
  <c r="L46" i="32"/>
  <c r="L49" i="32"/>
  <c r="L23" i="32"/>
  <c r="L37" i="32"/>
  <c r="L31" i="32"/>
  <c r="L65" i="32"/>
  <c r="L59" i="32"/>
  <c r="L47" i="32"/>
  <c r="L12" i="32"/>
  <c r="L35" i="32"/>
  <c r="C68" i="30"/>
  <c r="B68" i="30"/>
  <c r="B70" i="32"/>
  <c r="E69" i="30"/>
  <c r="L67" i="32"/>
  <c r="L32" i="32"/>
  <c r="L10" i="32"/>
  <c r="L39" i="32"/>
  <c r="L25" i="32"/>
  <c r="L57" i="32"/>
  <c r="D69" i="32"/>
  <c r="C70" i="32"/>
  <c r="E69" i="32"/>
  <c r="V69" i="32"/>
  <c r="U68" i="32"/>
  <c r="T68" i="32"/>
  <c r="K69" i="32"/>
  <c r="L69" i="32" s="1"/>
  <c r="S69" i="32"/>
  <c r="L51" i="32"/>
  <c r="L19" i="32"/>
  <c r="L15" i="32"/>
  <c r="L33" i="32"/>
  <c r="S66" i="29"/>
  <c r="T65" i="29"/>
  <c r="J61" i="29"/>
  <c r="K61" i="29" s="1"/>
  <c r="J27" i="29"/>
  <c r="J51" i="29"/>
  <c r="J40" i="29"/>
  <c r="J15" i="29"/>
  <c r="J39" i="29"/>
  <c r="J25" i="29"/>
  <c r="J52" i="29"/>
  <c r="J41" i="29"/>
  <c r="J14" i="29"/>
  <c r="J26" i="29"/>
  <c r="J63" i="29"/>
  <c r="K63" i="29" s="1"/>
  <c r="J49" i="29"/>
  <c r="J13" i="29"/>
  <c r="J7" i="29"/>
  <c r="J12" i="29"/>
  <c r="J62" i="29"/>
  <c r="J10" i="29"/>
  <c r="J24" i="29"/>
  <c r="J5" i="29"/>
  <c r="J37" i="29"/>
  <c r="J50" i="29"/>
  <c r="J53" i="29"/>
  <c r="J9" i="29"/>
  <c r="U9" i="29" s="1"/>
  <c r="J59" i="29"/>
  <c r="U59" i="29" s="1"/>
  <c r="J46" i="29"/>
  <c r="U46" i="29" s="1"/>
  <c r="J47" i="29"/>
  <c r="U47" i="29" s="1"/>
  <c r="J33" i="29"/>
  <c r="U33" i="29" s="1"/>
  <c r="J58" i="29"/>
  <c r="U58" i="29" s="1"/>
  <c r="J28" i="29"/>
  <c r="U28" i="29" s="1"/>
  <c r="I81" i="29"/>
  <c r="J81" i="29" s="1"/>
  <c r="J69" i="29"/>
  <c r="J43" i="29"/>
  <c r="U43" i="29" s="1"/>
  <c r="J18" i="29"/>
  <c r="U18" i="29" s="1"/>
  <c r="I30" i="29"/>
  <c r="I82" i="29"/>
  <c r="J82" i="29" s="1"/>
  <c r="J70" i="29"/>
  <c r="J64" i="29"/>
  <c r="I76" i="29"/>
  <c r="J76" i="29" s="1"/>
  <c r="J60" i="29"/>
  <c r="U60" i="29" s="1"/>
  <c r="J34" i="29"/>
  <c r="U34" i="29" s="1"/>
  <c r="J45" i="29"/>
  <c r="U45" i="29" s="1"/>
  <c r="J38" i="29"/>
  <c r="U38" i="29" s="1"/>
  <c r="I83" i="29"/>
  <c r="J83" i="29" s="1"/>
  <c r="J71" i="29"/>
  <c r="J16" i="29"/>
  <c r="U16" i="29" s="1"/>
  <c r="J35" i="29"/>
  <c r="U35" i="29" s="1"/>
  <c r="J22" i="29"/>
  <c r="U22" i="29" s="1"/>
  <c r="J17" i="29"/>
  <c r="U17" i="29" s="1"/>
  <c r="I79" i="29"/>
  <c r="J79" i="29" s="1"/>
  <c r="J67" i="29"/>
  <c r="J57" i="29"/>
  <c r="U57" i="29" s="1"/>
  <c r="I84" i="29"/>
  <c r="J84" i="29" s="1"/>
  <c r="U84" i="29" s="1"/>
  <c r="J72" i="29"/>
  <c r="J36" i="29"/>
  <c r="U36" i="29" s="1"/>
  <c r="J4" i="29"/>
  <c r="U4" i="29" s="1"/>
  <c r="J48" i="29"/>
  <c r="U48" i="29" s="1"/>
  <c r="J8" i="29"/>
  <c r="U8" i="29" s="1"/>
  <c r="J20" i="29"/>
  <c r="U20" i="29" s="1"/>
  <c r="I32" i="29"/>
  <c r="J31" i="29"/>
  <c r="U31" i="29" s="1"/>
  <c r="J55" i="29"/>
  <c r="U55" i="29" s="1"/>
  <c r="I77" i="29"/>
  <c r="J77" i="29" s="1"/>
  <c r="J65" i="29"/>
  <c r="J23" i="29"/>
  <c r="U23" i="29" s="1"/>
  <c r="J29" i="29"/>
  <c r="U29" i="29" s="1"/>
  <c r="J21" i="29"/>
  <c r="U21" i="29" s="1"/>
  <c r="J6" i="29"/>
  <c r="U6" i="29" s="1"/>
  <c r="J19" i="29"/>
  <c r="U19" i="29" s="1"/>
  <c r="J11" i="29"/>
  <c r="U11" i="29" s="1"/>
  <c r="E68" i="29"/>
  <c r="D68" i="29"/>
  <c r="F67" i="29"/>
  <c r="C65" i="27"/>
  <c r="B65" i="27"/>
  <c r="B67" i="29" s="1"/>
  <c r="C157" i="7" l="1"/>
  <c r="A158" i="7"/>
  <c r="B156" i="7"/>
  <c r="E156" i="7"/>
  <c r="D155" i="7"/>
  <c r="F156" i="7"/>
  <c r="D70" i="27"/>
  <c r="E69" i="27"/>
  <c r="F69" i="32"/>
  <c r="L2" i="32"/>
  <c r="M2" i="32" s="1"/>
  <c r="P73" i="32" s="1"/>
  <c r="C71" i="32"/>
  <c r="E70" i="32"/>
  <c r="D70" i="32"/>
  <c r="V70" i="32"/>
  <c r="B71" i="32"/>
  <c r="B69" i="30"/>
  <c r="E70" i="30"/>
  <c r="C69" i="30"/>
  <c r="U69" i="32"/>
  <c r="K70" i="32"/>
  <c r="L70" i="32" s="1"/>
  <c r="S70" i="32"/>
  <c r="T69" i="32"/>
  <c r="T52" i="29"/>
  <c r="U52" i="29"/>
  <c r="K53" i="29"/>
  <c r="U53" i="29"/>
  <c r="K7" i="29"/>
  <c r="U7" i="29"/>
  <c r="T25" i="29"/>
  <c r="U25" i="29"/>
  <c r="K50" i="29"/>
  <c r="U50" i="29"/>
  <c r="K13" i="29"/>
  <c r="U13" i="29"/>
  <c r="T39" i="29"/>
  <c r="U39" i="29"/>
  <c r="K37" i="29"/>
  <c r="U37" i="29"/>
  <c r="K49" i="29"/>
  <c r="U49" i="29"/>
  <c r="K15" i="29"/>
  <c r="U15" i="29"/>
  <c r="K5" i="29"/>
  <c r="U5" i="29"/>
  <c r="K40" i="29"/>
  <c r="U40" i="29"/>
  <c r="K24" i="29"/>
  <c r="U24" i="29"/>
  <c r="K26" i="29"/>
  <c r="U26" i="29"/>
  <c r="K51" i="29"/>
  <c r="U51" i="29"/>
  <c r="K10" i="29"/>
  <c r="U10" i="29"/>
  <c r="T14" i="29"/>
  <c r="U14" i="29"/>
  <c r="T27" i="29"/>
  <c r="U27" i="29"/>
  <c r="K12" i="29"/>
  <c r="U12" i="29"/>
  <c r="K62" i="29"/>
  <c r="L62" i="29" s="1"/>
  <c r="U62" i="29"/>
  <c r="T41" i="29"/>
  <c r="U41" i="29"/>
  <c r="T61" i="29"/>
  <c r="U61" i="29"/>
  <c r="K27" i="29"/>
  <c r="T24" i="29"/>
  <c r="K39" i="29"/>
  <c r="L40" i="29" s="1"/>
  <c r="T51" i="29"/>
  <c r="T26" i="29"/>
  <c r="T40" i="29"/>
  <c r="K25" i="29"/>
  <c r="K52" i="29"/>
  <c r="T12" i="29"/>
  <c r="K41" i="29"/>
  <c r="K14" i="29"/>
  <c r="T15" i="29"/>
  <c r="T49" i="29"/>
  <c r="U63" i="29"/>
  <c r="T7" i="29"/>
  <c r="T13" i="29"/>
  <c r="T53" i="29"/>
  <c r="T50" i="29"/>
  <c r="T37" i="29"/>
  <c r="T5" i="29"/>
  <c r="T10" i="29"/>
  <c r="T62" i="29"/>
  <c r="K48" i="29"/>
  <c r="T48" i="29"/>
  <c r="K35" i="29"/>
  <c r="T35" i="29"/>
  <c r="K34" i="29"/>
  <c r="T34" i="29"/>
  <c r="T16" i="29"/>
  <c r="K16" i="29"/>
  <c r="K28" i="29"/>
  <c r="T28" i="29"/>
  <c r="K29" i="29"/>
  <c r="T29" i="29"/>
  <c r="T4" i="29"/>
  <c r="K4" i="29"/>
  <c r="K60" i="29"/>
  <c r="L61" i="29" s="1"/>
  <c r="T60" i="29"/>
  <c r="K23" i="29"/>
  <c r="T23" i="29"/>
  <c r="T31" i="29"/>
  <c r="K31" i="29"/>
  <c r="K36" i="29"/>
  <c r="T36" i="29"/>
  <c r="K17" i="29"/>
  <c r="T17" i="29"/>
  <c r="K43" i="29"/>
  <c r="T43" i="29"/>
  <c r="K59" i="29"/>
  <c r="T59" i="29"/>
  <c r="T21" i="29"/>
  <c r="K21" i="29"/>
  <c r="K65" i="29"/>
  <c r="U65" i="29"/>
  <c r="K64" i="29"/>
  <c r="L64" i="29" s="1"/>
  <c r="U64" i="29"/>
  <c r="K19" i="29"/>
  <c r="T19" i="29"/>
  <c r="K20" i="29"/>
  <c r="T20" i="29"/>
  <c r="K38" i="29"/>
  <c r="T38" i="29"/>
  <c r="K58" i="29"/>
  <c r="T58" i="29"/>
  <c r="K11" i="29"/>
  <c r="T11" i="29"/>
  <c r="I44" i="29"/>
  <c r="J32" i="29"/>
  <c r="U32" i="29" s="1"/>
  <c r="K22" i="29"/>
  <c r="T22" i="29"/>
  <c r="K45" i="29"/>
  <c r="T45" i="29"/>
  <c r="K9" i="29"/>
  <c r="T9" i="29"/>
  <c r="K6" i="29"/>
  <c r="T6" i="29"/>
  <c r="K8" i="29"/>
  <c r="T8" i="29"/>
  <c r="K57" i="29"/>
  <c r="T57" i="29"/>
  <c r="I42" i="29"/>
  <c r="J30" i="29"/>
  <c r="U30" i="29" s="1"/>
  <c r="K47" i="29"/>
  <c r="T47" i="29"/>
  <c r="K55" i="29"/>
  <c r="T55" i="29"/>
  <c r="K18" i="29"/>
  <c r="T18" i="29"/>
  <c r="K33" i="29"/>
  <c r="T33" i="29"/>
  <c r="K46" i="29"/>
  <c r="T46" i="29"/>
  <c r="T66" i="29"/>
  <c r="B66" i="27"/>
  <c r="C66" i="27"/>
  <c r="E69" i="29"/>
  <c r="D69" i="29"/>
  <c r="S67" i="29"/>
  <c r="K67" i="29"/>
  <c r="F68" i="29"/>
  <c r="L50" i="29" l="1"/>
  <c r="A159" i="7"/>
  <c r="C158" i="7"/>
  <c r="B157" i="7"/>
  <c r="E157" i="7"/>
  <c r="F157" i="7"/>
  <c r="D156" i="7"/>
  <c r="L6" i="29"/>
  <c r="L5" i="29"/>
  <c r="D71" i="27"/>
  <c r="E70" i="27"/>
  <c r="N62" i="32"/>
  <c r="R46" i="32"/>
  <c r="M56" i="32"/>
  <c r="O62" i="32"/>
  <c r="O48" i="32"/>
  <c r="M76" i="32"/>
  <c r="N56" i="32"/>
  <c r="M72" i="32"/>
  <c r="P32" i="32"/>
  <c r="R44" i="32"/>
  <c r="Q76" i="32"/>
  <c r="R67" i="32"/>
  <c r="Q79" i="32"/>
  <c r="R45" i="32"/>
  <c r="Q22" i="32"/>
  <c r="P46" i="32"/>
  <c r="P30" i="32"/>
  <c r="P72" i="32"/>
  <c r="N14" i="32"/>
  <c r="Q24" i="32"/>
  <c r="R76" i="32"/>
  <c r="O64" i="32"/>
  <c r="N4" i="32"/>
  <c r="O72" i="32"/>
  <c r="M77" i="32"/>
  <c r="O31" i="32"/>
  <c r="P31" i="32"/>
  <c r="M31" i="32"/>
  <c r="O4" i="32"/>
  <c r="R38" i="32"/>
  <c r="P65" i="32"/>
  <c r="Q80" i="32"/>
  <c r="N80" i="32"/>
  <c r="P18" i="32"/>
  <c r="O77" i="32"/>
  <c r="M38" i="32"/>
  <c r="Q64" i="32"/>
  <c r="Q71" i="32"/>
  <c r="R24" i="32"/>
  <c r="Q36" i="32"/>
  <c r="M66" i="32"/>
  <c r="M65" i="32"/>
  <c r="O83" i="32"/>
  <c r="M59" i="32"/>
  <c r="Q78" i="32"/>
  <c r="R43" i="32"/>
  <c r="R70" i="32"/>
  <c r="R79" i="32"/>
  <c r="Q14" i="32"/>
  <c r="N22" i="32"/>
  <c r="R84" i="32"/>
  <c r="Q84" i="32"/>
  <c r="Q45" i="32"/>
  <c r="N58" i="32"/>
  <c r="M43" i="32"/>
  <c r="O18" i="32"/>
  <c r="P52" i="32"/>
  <c r="Q48" i="32"/>
  <c r="R9" i="32"/>
  <c r="P22" i="32"/>
  <c r="R11" i="32"/>
  <c r="N17" i="32"/>
  <c r="P45" i="32"/>
  <c r="Q31" i="32"/>
  <c r="O6" i="32"/>
  <c r="O28" i="32"/>
  <c r="O63" i="32"/>
  <c r="O54" i="32"/>
  <c r="N47" i="32"/>
  <c r="M41" i="32"/>
  <c r="N36" i="32"/>
  <c r="R59" i="32"/>
  <c r="M26" i="32"/>
  <c r="P28" i="32"/>
  <c r="P24" i="32"/>
  <c r="R41" i="32"/>
  <c r="O16" i="32"/>
  <c r="N5" i="32"/>
  <c r="O17" i="32"/>
  <c r="Q17" i="32"/>
  <c r="R23" i="32"/>
  <c r="O27" i="32"/>
  <c r="M15" i="32"/>
  <c r="Q40" i="32"/>
  <c r="O40" i="32"/>
  <c r="R33" i="32"/>
  <c r="Q41" i="32"/>
  <c r="M20" i="32"/>
  <c r="P51" i="32"/>
  <c r="O10" i="32"/>
  <c r="M29" i="32"/>
  <c r="P39" i="32"/>
  <c r="Q11" i="32"/>
  <c r="Q34" i="32"/>
  <c r="M82" i="32"/>
  <c r="Q83" i="32"/>
  <c r="Q70" i="32"/>
  <c r="O19" i="32"/>
  <c r="N52" i="32"/>
  <c r="N65" i="32"/>
  <c r="M24" i="32"/>
  <c r="O69" i="32"/>
  <c r="P78" i="32"/>
  <c r="P44" i="32"/>
  <c r="P83" i="32"/>
  <c r="Q43" i="32"/>
  <c r="M67" i="32"/>
  <c r="Q72" i="32"/>
  <c r="M58" i="32"/>
  <c r="P36" i="32"/>
  <c r="P59" i="32"/>
  <c r="P66" i="32"/>
  <c r="O50" i="32"/>
  <c r="M7" i="32"/>
  <c r="N7" i="32"/>
  <c r="Q56" i="32"/>
  <c r="N44" i="32"/>
  <c r="M30" i="32"/>
  <c r="O22" i="32"/>
  <c r="P68" i="32"/>
  <c r="N46" i="32"/>
  <c r="N68" i="32"/>
  <c r="M71" i="32"/>
  <c r="O76" i="32"/>
  <c r="R4" i="32"/>
  <c r="N21" i="32"/>
  <c r="M55" i="32"/>
  <c r="M74" i="32"/>
  <c r="R42" i="32"/>
  <c r="O25" i="32"/>
  <c r="Q15" i="32"/>
  <c r="N74" i="32"/>
  <c r="M27" i="32"/>
  <c r="Q6" i="32"/>
  <c r="O42" i="32"/>
  <c r="N51" i="32"/>
  <c r="Q37" i="32"/>
  <c r="Q25" i="32"/>
  <c r="O39" i="32"/>
  <c r="M49" i="32"/>
  <c r="Q57" i="32"/>
  <c r="R27" i="32"/>
  <c r="O74" i="32"/>
  <c r="P20" i="32"/>
  <c r="R57" i="32"/>
  <c r="P26" i="32"/>
  <c r="P74" i="32"/>
  <c r="M21" i="32"/>
  <c r="R21" i="32"/>
  <c r="Q42" i="32"/>
  <c r="Q61" i="32"/>
  <c r="M33" i="32"/>
  <c r="R8" i="32"/>
  <c r="M12" i="32"/>
  <c r="M63" i="32"/>
  <c r="P23" i="32"/>
  <c r="O29" i="32"/>
  <c r="O75" i="32"/>
  <c r="F70" i="32"/>
  <c r="O38" i="32"/>
  <c r="N64" i="32"/>
  <c r="R34" i="32"/>
  <c r="M11" i="32"/>
  <c r="P43" i="32"/>
  <c r="M4" i="32"/>
  <c r="R32" i="32"/>
  <c r="O52" i="32"/>
  <c r="P71" i="32"/>
  <c r="Q18" i="32"/>
  <c r="Q19" i="32"/>
  <c r="P76" i="32"/>
  <c r="M45" i="32"/>
  <c r="N18" i="32"/>
  <c r="N48" i="32"/>
  <c r="N24" i="32"/>
  <c r="N70" i="32"/>
  <c r="P9" i="32"/>
  <c r="P48" i="32"/>
  <c r="P38" i="32"/>
  <c r="N11" i="32"/>
  <c r="O80" i="32"/>
  <c r="P80" i="32"/>
  <c r="M83" i="32"/>
  <c r="N66" i="32"/>
  <c r="M79" i="32"/>
  <c r="O32" i="32"/>
  <c r="O56" i="32"/>
  <c r="M14" i="32"/>
  <c r="N32" i="32"/>
  <c r="Q62" i="32"/>
  <c r="R69" i="32"/>
  <c r="Q82" i="32"/>
  <c r="R13" i="32"/>
  <c r="M47" i="32"/>
  <c r="R35" i="32"/>
  <c r="R74" i="32"/>
  <c r="N10" i="32"/>
  <c r="M39" i="32"/>
  <c r="P54" i="32"/>
  <c r="N54" i="32"/>
  <c r="O55" i="32"/>
  <c r="R60" i="32"/>
  <c r="N20" i="32"/>
  <c r="Q33" i="32"/>
  <c r="Q27" i="32"/>
  <c r="N29" i="32"/>
  <c r="P53" i="32"/>
  <c r="P5" i="32"/>
  <c r="Q8" i="32"/>
  <c r="N35" i="32"/>
  <c r="Q23" i="32"/>
  <c r="Q5" i="32"/>
  <c r="N6" i="32"/>
  <c r="O35" i="32"/>
  <c r="P63" i="32"/>
  <c r="P13" i="32"/>
  <c r="N60" i="32"/>
  <c r="M73" i="32"/>
  <c r="O12" i="32"/>
  <c r="P16" i="32"/>
  <c r="Q54" i="32"/>
  <c r="R55" i="32"/>
  <c r="O49" i="32"/>
  <c r="P61" i="32"/>
  <c r="P58" i="32"/>
  <c r="N77" i="32"/>
  <c r="N50" i="32"/>
  <c r="N71" i="32"/>
  <c r="P79" i="32"/>
  <c r="M46" i="32"/>
  <c r="O82" i="32"/>
  <c r="P50" i="32"/>
  <c r="R81" i="32"/>
  <c r="Q30" i="32"/>
  <c r="N67" i="32"/>
  <c r="M78" i="32"/>
  <c r="M80" i="32"/>
  <c r="N9" i="32"/>
  <c r="O65" i="32"/>
  <c r="P62" i="32"/>
  <c r="P69" i="32"/>
  <c r="R78" i="32"/>
  <c r="P7" i="32"/>
  <c r="O81" i="32"/>
  <c r="O71" i="32"/>
  <c r="P84" i="32"/>
  <c r="Q52" i="32"/>
  <c r="R72" i="32"/>
  <c r="O70" i="32"/>
  <c r="Q9" i="32"/>
  <c r="N81" i="32"/>
  <c r="Q44" i="32"/>
  <c r="O7" i="32"/>
  <c r="R56" i="32"/>
  <c r="O44" i="32"/>
  <c r="R64" i="32"/>
  <c r="R48" i="32"/>
  <c r="M10" i="32"/>
  <c r="P12" i="32"/>
  <c r="N40" i="32"/>
  <c r="O37" i="32"/>
  <c r="N8" i="32"/>
  <c r="Q12" i="32"/>
  <c r="Q49" i="32"/>
  <c r="P17" i="32"/>
  <c r="R15" i="32"/>
  <c r="R54" i="32"/>
  <c r="P29" i="32"/>
  <c r="O5" i="32"/>
  <c r="N26" i="32"/>
  <c r="M60" i="32"/>
  <c r="O51" i="32"/>
  <c r="P21" i="32"/>
  <c r="M6" i="32"/>
  <c r="R40" i="32"/>
  <c r="R10" i="32"/>
  <c r="Q21" i="32"/>
  <c r="R47" i="32"/>
  <c r="O53" i="32"/>
  <c r="N37" i="32"/>
  <c r="Q10" i="32"/>
  <c r="P35" i="32"/>
  <c r="R61" i="32"/>
  <c r="O47" i="32"/>
  <c r="P8" i="32"/>
  <c r="O26" i="32"/>
  <c r="M28" i="32"/>
  <c r="R31" i="32"/>
  <c r="M69" i="32"/>
  <c r="N78" i="32"/>
  <c r="Q68" i="32"/>
  <c r="M62" i="32"/>
  <c r="M36" i="32"/>
  <c r="N82" i="32"/>
  <c r="N34" i="32"/>
  <c r="O84" i="32"/>
  <c r="R66" i="32"/>
  <c r="N79" i="32"/>
  <c r="O46" i="32"/>
  <c r="N19" i="32"/>
  <c r="R68" i="32"/>
  <c r="Q77" i="32"/>
  <c r="R22" i="32"/>
  <c r="M81" i="32"/>
  <c r="R18" i="32"/>
  <c r="R19" i="32"/>
  <c r="Q65" i="32"/>
  <c r="Q66" i="32"/>
  <c r="N59" i="32"/>
  <c r="P56" i="32"/>
  <c r="M22" i="32"/>
  <c r="O24" i="32"/>
  <c r="N76" i="32"/>
  <c r="Q4" i="32"/>
  <c r="N43" i="32"/>
  <c r="Q58" i="32"/>
  <c r="R80" i="32"/>
  <c r="N83" i="32"/>
  <c r="O66" i="32"/>
  <c r="N30" i="32"/>
  <c r="Q13" i="32"/>
  <c r="N27" i="32"/>
  <c r="Q29" i="32"/>
  <c r="P49" i="32"/>
  <c r="O33" i="32"/>
  <c r="R26" i="32"/>
  <c r="R29" i="32"/>
  <c r="M53" i="32"/>
  <c r="P25" i="32"/>
  <c r="N39" i="32"/>
  <c r="P40" i="32"/>
  <c r="O60" i="32"/>
  <c r="M23" i="32"/>
  <c r="R6" i="32"/>
  <c r="R28" i="32"/>
  <c r="O20" i="32"/>
  <c r="N13" i="32"/>
  <c r="Q55" i="32"/>
  <c r="N49" i="32"/>
  <c r="P33" i="32"/>
  <c r="O13" i="32"/>
  <c r="O15" i="32"/>
  <c r="R16" i="32"/>
  <c r="N33" i="32"/>
  <c r="R39" i="32"/>
  <c r="R51" i="32"/>
  <c r="M75" i="32"/>
  <c r="Q28" i="32"/>
  <c r="P42" i="32"/>
  <c r="M17" i="32"/>
  <c r="N25" i="32"/>
  <c r="M52" i="32"/>
  <c r="M64" i="32"/>
  <c r="M19" i="32"/>
  <c r="Q32" i="32"/>
  <c r="P81" i="32"/>
  <c r="M9" i="32"/>
  <c r="M50" i="32"/>
  <c r="N31" i="32"/>
  <c r="O11" i="32"/>
  <c r="R58" i="32"/>
  <c r="O36" i="32"/>
  <c r="P82" i="32"/>
  <c r="P67" i="32"/>
  <c r="R83" i="32"/>
  <c r="O78" i="32"/>
  <c r="Q50" i="32"/>
  <c r="N45" i="32"/>
  <c r="P64" i="32"/>
  <c r="P4" i="32"/>
  <c r="R50" i="32"/>
  <c r="O14" i="32"/>
  <c r="P14" i="32"/>
  <c r="P34" i="32"/>
  <c r="M68" i="32"/>
  <c r="R71" i="32"/>
  <c r="Q69" i="32"/>
  <c r="Q46" i="32"/>
  <c r="O30" i="32"/>
  <c r="M34" i="32"/>
  <c r="R65" i="32"/>
  <c r="N38" i="32"/>
  <c r="O58" i="32"/>
  <c r="O79" i="32"/>
  <c r="N28" i="32"/>
  <c r="M8" i="32"/>
  <c r="M42" i="32"/>
  <c r="R53" i="32"/>
  <c r="M57" i="32"/>
  <c r="P6" i="32"/>
  <c r="N42" i="32"/>
  <c r="N16" i="32"/>
  <c r="P27" i="32"/>
  <c r="N41" i="32"/>
  <c r="R49" i="32"/>
  <c r="Q35" i="32"/>
  <c r="O21" i="32"/>
  <c r="P55" i="32"/>
  <c r="M35" i="32"/>
  <c r="N57" i="32"/>
  <c r="R17" i="32"/>
  <c r="Q47" i="32"/>
  <c r="Q53" i="32"/>
  <c r="Q63" i="32"/>
  <c r="M25" i="32"/>
  <c r="Q39" i="32"/>
  <c r="Q51" i="32"/>
  <c r="O57" i="32"/>
  <c r="P41" i="32"/>
  <c r="R20" i="32"/>
  <c r="O61" i="32"/>
  <c r="P37" i="32"/>
  <c r="P57" i="32"/>
  <c r="N23" i="32"/>
  <c r="O23" i="32"/>
  <c r="R63" i="32"/>
  <c r="O68" i="32"/>
  <c r="R77" i="32"/>
  <c r="Q67" i="32"/>
  <c r="N84" i="32"/>
  <c r="O45" i="32"/>
  <c r="P77" i="32"/>
  <c r="O43" i="32"/>
  <c r="R7" i="32"/>
  <c r="Q38" i="32"/>
  <c r="M70" i="32"/>
  <c r="O9" i="32"/>
  <c r="O59" i="32"/>
  <c r="R82" i="32"/>
  <c r="Q81" i="32"/>
  <c r="P19" i="32"/>
  <c r="P11" i="32"/>
  <c r="M44" i="32"/>
  <c r="R30" i="32"/>
  <c r="O67" i="32"/>
  <c r="M84" i="32"/>
  <c r="Q7" i="32"/>
  <c r="O34" i="32"/>
  <c r="R14" i="32"/>
  <c r="M32" i="32"/>
  <c r="R62" i="32"/>
  <c r="M18" i="32"/>
  <c r="Q59" i="32"/>
  <c r="M48" i="32"/>
  <c r="N69" i="32"/>
  <c r="R52" i="32"/>
  <c r="N72" i="32"/>
  <c r="P70" i="32"/>
  <c r="R36" i="32"/>
  <c r="N63" i="32"/>
  <c r="Q26" i="32"/>
  <c r="P60" i="32"/>
  <c r="M16" i="32"/>
  <c r="M5" i="32"/>
  <c r="N55" i="32"/>
  <c r="Q60" i="32"/>
  <c r="M51" i="32"/>
  <c r="O8" i="32"/>
  <c r="R12" i="32"/>
  <c r="N53" i="32"/>
  <c r="M40" i="32"/>
  <c r="M13" i="32"/>
  <c r="P47" i="32"/>
  <c r="M54" i="32"/>
  <c r="R37" i="32"/>
  <c r="R25" i="32"/>
  <c r="N15" i="32"/>
  <c r="Q16" i="32"/>
  <c r="M37" i="32"/>
  <c r="P10" i="32"/>
  <c r="O41" i="32"/>
  <c r="Q20" i="32"/>
  <c r="R5" i="32"/>
  <c r="N12" i="32"/>
  <c r="Q73" i="32"/>
  <c r="M61" i="32"/>
  <c r="N75" i="32"/>
  <c r="O73" i="32"/>
  <c r="P15" i="32"/>
  <c r="Q74" i="32"/>
  <c r="Q75" i="32"/>
  <c r="R73" i="32"/>
  <c r="N61" i="32"/>
  <c r="P75" i="32"/>
  <c r="R75" i="32"/>
  <c r="N73" i="32"/>
  <c r="V71" i="32"/>
  <c r="C72" i="32"/>
  <c r="E71" i="32"/>
  <c r="D71" i="32"/>
  <c r="E71" i="30"/>
  <c r="B72" i="32"/>
  <c r="C70" i="30"/>
  <c r="B70" i="30"/>
  <c r="S71" i="32"/>
  <c r="K71" i="32"/>
  <c r="L71" i="32" s="1"/>
  <c r="U70" i="32"/>
  <c r="T70" i="32"/>
  <c r="L63" i="29"/>
  <c r="L14" i="29"/>
  <c r="L51" i="29"/>
  <c r="L49" i="29"/>
  <c r="L8" i="29"/>
  <c r="L25" i="29"/>
  <c r="L13" i="29"/>
  <c r="L10" i="29"/>
  <c r="L11" i="29"/>
  <c r="L27" i="29"/>
  <c r="L38" i="29"/>
  <c r="L16" i="29"/>
  <c r="L53" i="29"/>
  <c r="L41" i="29"/>
  <c r="L15" i="29"/>
  <c r="L28" i="29"/>
  <c r="L52" i="29"/>
  <c r="L26" i="29"/>
  <c r="L17" i="29"/>
  <c r="L46" i="29"/>
  <c r="L36" i="29"/>
  <c r="L18" i="29"/>
  <c r="L39" i="29"/>
  <c r="L29" i="29"/>
  <c r="L7" i="29"/>
  <c r="L22" i="29"/>
  <c r="L47" i="29"/>
  <c r="L19" i="29"/>
  <c r="L59" i="29"/>
  <c r="L58" i="29"/>
  <c r="L34" i="29"/>
  <c r="K30" i="29"/>
  <c r="L30" i="29" s="1"/>
  <c r="T30" i="29"/>
  <c r="K32" i="29"/>
  <c r="L32" i="29" s="1"/>
  <c r="T32" i="29"/>
  <c r="L23" i="29"/>
  <c r="L35" i="29"/>
  <c r="I54" i="29"/>
  <c r="J42" i="29"/>
  <c r="U42" i="29" s="1"/>
  <c r="I56" i="29"/>
  <c r="J44" i="29"/>
  <c r="U44" i="29" s="1"/>
  <c r="L65" i="29"/>
  <c r="L37" i="29"/>
  <c r="L9" i="29"/>
  <c r="L21" i="29"/>
  <c r="L60" i="29"/>
  <c r="L48" i="29"/>
  <c r="L20" i="29"/>
  <c r="L24" i="29"/>
  <c r="L12" i="29"/>
  <c r="F69" i="29"/>
  <c r="E70" i="29"/>
  <c r="D70" i="29"/>
  <c r="C67" i="27"/>
  <c r="B67" i="27"/>
  <c r="B69" i="29" s="1"/>
  <c r="B68" i="29"/>
  <c r="V68" i="29" s="1"/>
  <c r="D157" i="7" l="1"/>
  <c r="F158" i="7"/>
  <c r="E158" i="7"/>
  <c r="B158" i="7"/>
  <c r="C159" i="7"/>
  <c r="A160" i="7"/>
  <c r="D72" i="27"/>
  <c r="E71" i="27"/>
  <c r="F71" i="32"/>
  <c r="S72" i="32"/>
  <c r="U71" i="32"/>
  <c r="T71" i="32"/>
  <c r="K72" i="32"/>
  <c r="L72" i="32" s="1"/>
  <c r="C71" i="30"/>
  <c r="E72" i="30"/>
  <c r="B73" i="32"/>
  <c r="B71" i="30"/>
  <c r="V72" i="32"/>
  <c r="E72" i="32"/>
  <c r="C73" i="32"/>
  <c r="D72" i="32"/>
  <c r="L33" i="29"/>
  <c r="L31" i="29"/>
  <c r="K44" i="29"/>
  <c r="T44" i="29"/>
  <c r="I68" i="29"/>
  <c r="J56" i="29"/>
  <c r="U56" i="29" s="1"/>
  <c r="K42" i="29"/>
  <c r="T42" i="29"/>
  <c r="I66" i="29"/>
  <c r="J54" i="29"/>
  <c r="U54" i="29" s="1"/>
  <c r="F70" i="29"/>
  <c r="E71" i="29"/>
  <c r="D71" i="29"/>
  <c r="T68" i="29"/>
  <c r="K69" i="29"/>
  <c r="S69" i="29"/>
  <c r="C68" i="27"/>
  <c r="B68" i="27"/>
  <c r="B70" i="29" s="1"/>
  <c r="S68" i="29"/>
  <c r="U67" i="29"/>
  <c r="T67" i="29"/>
  <c r="C160" i="7" l="1"/>
  <c r="A161" i="7"/>
  <c r="B159" i="7"/>
  <c r="E159" i="7"/>
  <c r="F159" i="7"/>
  <c r="D158" i="7"/>
  <c r="D73" i="27"/>
  <c r="E72" i="27"/>
  <c r="F72" i="32"/>
  <c r="K73" i="32"/>
  <c r="L73" i="32" s="1"/>
  <c r="S73" i="32"/>
  <c r="U72" i="32"/>
  <c r="T72" i="32"/>
  <c r="C72" i="30"/>
  <c r="B72" i="30"/>
  <c r="E73" i="30"/>
  <c r="B74" i="32"/>
  <c r="C74" i="32"/>
  <c r="E73" i="32"/>
  <c r="D73" i="32"/>
  <c r="V73" i="32"/>
  <c r="K54" i="29"/>
  <c r="T54" i="29"/>
  <c r="I78" i="29"/>
  <c r="J78" i="29" s="1"/>
  <c r="J66" i="29"/>
  <c r="I80" i="29"/>
  <c r="J80" i="29" s="1"/>
  <c r="J68" i="29"/>
  <c r="L44" i="29"/>
  <c r="L45" i="29"/>
  <c r="L42" i="29"/>
  <c r="L43" i="29"/>
  <c r="K56" i="29"/>
  <c r="T56" i="29"/>
  <c r="F71" i="29"/>
  <c r="C69" i="27"/>
  <c r="B69" i="27"/>
  <c r="B71" i="29" s="1"/>
  <c r="S70" i="29"/>
  <c r="K70" i="29"/>
  <c r="L70" i="29" s="1"/>
  <c r="U69" i="29"/>
  <c r="T69" i="29"/>
  <c r="E72" i="29"/>
  <c r="D72" i="29"/>
  <c r="A162" i="7" l="1"/>
  <c r="C161" i="7"/>
  <c r="B160" i="7"/>
  <c r="E160" i="7"/>
  <c r="F160" i="7"/>
  <c r="D159" i="7"/>
  <c r="D74" i="27"/>
  <c r="E73" i="27"/>
  <c r="K74" i="32"/>
  <c r="L74" i="32" s="1"/>
  <c r="S74" i="32"/>
  <c r="U73" i="32"/>
  <c r="T73" i="32"/>
  <c r="B73" i="30"/>
  <c r="E74" i="30"/>
  <c r="B75" i="32"/>
  <c r="C73" i="30"/>
  <c r="F73" i="32"/>
  <c r="D74" i="32"/>
  <c r="V74" i="32"/>
  <c r="C75" i="32"/>
  <c r="E74" i="32"/>
  <c r="U68" i="29"/>
  <c r="K68" i="29"/>
  <c r="K66" i="29"/>
  <c r="U66" i="29"/>
  <c r="L54" i="29"/>
  <c r="L55" i="29"/>
  <c r="L56" i="29"/>
  <c r="L57" i="29"/>
  <c r="T70" i="29"/>
  <c r="S71" i="29"/>
  <c r="K71" i="29"/>
  <c r="L71" i="29" s="1"/>
  <c r="U70" i="29"/>
  <c r="C70" i="27"/>
  <c r="B70" i="27"/>
  <c r="B72" i="29" s="1"/>
  <c r="D73" i="29"/>
  <c r="E73" i="29"/>
  <c r="F72" i="29"/>
  <c r="F161" i="7" l="1"/>
  <c r="D160" i="7"/>
  <c r="B161" i="7"/>
  <c r="E161" i="7"/>
  <c r="C162" i="7"/>
  <c r="A163" i="7"/>
  <c r="D75" i="27"/>
  <c r="E74" i="27"/>
  <c r="F74" i="32"/>
  <c r="T74" i="32"/>
  <c r="K75" i="32"/>
  <c r="L75" i="32" s="1"/>
  <c r="S75" i="32"/>
  <c r="U74" i="32"/>
  <c r="B76" i="32"/>
  <c r="E75" i="30"/>
  <c r="C74" i="30"/>
  <c r="B74" i="30"/>
  <c r="C76" i="32"/>
  <c r="E75" i="32"/>
  <c r="D75" i="32"/>
  <c r="V75" i="32"/>
  <c r="L2" i="29"/>
  <c r="L66" i="29"/>
  <c r="L67" i="29"/>
  <c r="L68" i="29"/>
  <c r="L69" i="29"/>
  <c r="F73" i="29"/>
  <c r="U71" i="29"/>
  <c r="T71" i="29"/>
  <c r="S72" i="29"/>
  <c r="K72" i="29"/>
  <c r="L72" i="29" s="1"/>
  <c r="C71" i="27"/>
  <c r="B71" i="27"/>
  <c r="B73" i="29" s="1"/>
  <c r="E74" i="29"/>
  <c r="D74" i="29"/>
  <c r="C163" i="7" l="1"/>
  <c r="A164" i="7"/>
  <c r="D161" i="7"/>
  <c r="F162" i="7"/>
  <c r="B162" i="7"/>
  <c r="E162" i="7"/>
  <c r="D76" i="27"/>
  <c r="E75" i="27"/>
  <c r="F75" i="32"/>
  <c r="C75" i="30"/>
  <c r="B75" i="30"/>
  <c r="E76" i="30"/>
  <c r="B77" i="32"/>
  <c r="T75" i="32"/>
  <c r="K76" i="32"/>
  <c r="L76" i="32" s="1"/>
  <c r="S76" i="32"/>
  <c r="U75" i="32"/>
  <c r="C77" i="32"/>
  <c r="E76" i="32"/>
  <c r="D76" i="32"/>
  <c r="F76" i="32" s="1"/>
  <c r="V76" i="32"/>
  <c r="S73" i="29"/>
  <c r="K73" i="29"/>
  <c r="L73" i="29" s="1"/>
  <c r="U72" i="29"/>
  <c r="T72" i="29"/>
  <c r="E75" i="29"/>
  <c r="D75" i="29"/>
  <c r="F74" i="29"/>
  <c r="C72" i="27"/>
  <c r="B72" i="27"/>
  <c r="B74" i="29" s="1"/>
  <c r="A165" i="7" l="1"/>
  <c r="C164" i="7"/>
  <c r="E163" i="7"/>
  <c r="F163" i="7"/>
  <c r="D162" i="7"/>
  <c r="B163" i="7"/>
  <c r="D77" i="27"/>
  <c r="E76" i="27"/>
  <c r="K77" i="32"/>
  <c r="L77" i="32" s="1"/>
  <c r="U76" i="32"/>
  <c r="S77" i="32"/>
  <c r="T76" i="32"/>
  <c r="C76" i="30"/>
  <c r="B76" i="30"/>
  <c r="E77" i="30"/>
  <c r="B78" i="32"/>
  <c r="D77" i="32"/>
  <c r="E77" i="32"/>
  <c r="C78" i="32"/>
  <c r="V77" i="32"/>
  <c r="F75" i="29"/>
  <c r="C73" i="27"/>
  <c r="B73" i="27"/>
  <c r="B75" i="29" s="1"/>
  <c r="U73" i="29"/>
  <c r="T73" i="29"/>
  <c r="K74" i="29"/>
  <c r="L74" i="29" s="1"/>
  <c r="S74" i="29"/>
  <c r="E76" i="29"/>
  <c r="D76" i="29"/>
  <c r="B164" i="7" l="1"/>
  <c r="F164" i="7"/>
  <c r="D163" i="7"/>
  <c r="E164" i="7"/>
  <c r="C165" i="7"/>
  <c r="A166" i="7"/>
  <c r="D78" i="27"/>
  <c r="E77" i="27"/>
  <c r="F77" i="32"/>
  <c r="B79" i="32"/>
  <c r="B77" i="30"/>
  <c r="E78" i="30"/>
  <c r="C77" i="30"/>
  <c r="U77" i="32"/>
  <c r="S78" i="32"/>
  <c r="T77" i="32"/>
  <c r="K78" i="32"/>
  <c r="L78" i="32" s="1"/>
  <c r="E78" i="32"/>
  <c r="D78" i="32"/>
  <c r="C79" i="32"/>
  <c r="V78" i="32"/>
  <c r="S75" i="29"/>
  <c r="K75" i="29"/>
  <c r="L75" i="29" s="1"/>
  <c r="M2" i="29" s="1"/>
  <c r="U74" i="29"/>
  <c r="T74" i="29"/>
  <c r="C74" i="27"/>
  <c r="B74" i="27"/>
  <c r="B76" i="29" s="1"/>
  <c r="F76" i="29"/>
  <c r="E77" i="29"/>
  <c r="D77" i="29"/>
  <c r="C166" i="7" l="1"/>
  <c r="A167" i="7"/>
  <c r="B165" i="7"/>
  <c r="E165" i="7"/>
  <c r="F165" i="7"/>
  <c r="D164" i="7"/>
  <c r="D79" i="27"/>
  <c r="E78" i="27"/>
  <c r="D79" i="32"/>
  <c r="C80" i="32"/>
  <c r="V79" i="32"/>
  <c r="E79" i="32"/>
  <c r="E79" i="30"/>
  <c r="B80" i="32"/>
  <c r="C78" i="30"/>
  <c r="B78" i="30"/>
  <c r="F78" i="32"/>
  <c r="S79" i="32"/>
  <c r="K79" i="32"/>
  <c r="L79" i="32" s="1"/>
  <c r="T78" i="32"/>
  <c r="U78" i="32"/>
  <c r="N65" i="29"/>
  <c r="M66" i="29"/>
  <c r="Q65" i="29"/>
  <c r="P66" i="29"/>
  <c r="P65" i="29"/>
  <c r="O66" i="29"/>
  <c r="M65" i="29"/>
  <c r="R66" i="29"/>
  <c r="N66" i="29"/>
  <c r="R65" i="29"/>
  <c r="Q66" i="29"/>
  <c r="O65" i="29"/>
  <c r="N64" i="29"/>
  <c r="M64" i="29"/>
  <c r="R64" i="29"/>
  <c r="P64" i="29"/>
  <c r="O64" i="29"/>
  <c r="Q64" i="29"/>
  <c r="S76" i="29"/>
  <c r="K76" i="29"/>
  <c r="L76" i="29" s="1"/>
  <c r="T75" i="29"/>
  <c r="U75" i="29"/>
  <c r="B75" i="27"/>
  <c r="C75" i="27"/>
  <c r="F77" i="29"/>
  <c r="O27" i="29"/>
  <c r="R13" i="29"/>
  <c r="P12" i="29"/>
  <c r="O8" i="29"/>
  <c r="Q13" i="29"/>
  <c r="M8" i="29"/>
  <c r="R20" i="29"/>
  <c r="Q10" i="29"/>
  <c r="N27" i="29"/>
  <c r="N5" i="29"/>
  <c r="R12" i="29"/>
  <c r="P13" i="29"/>
  <c r="M13" i="29"/>
  <c r="R5" i="29"/>
  <c r="Q20" i="29"/>
  <c r="P20" i="29"/>
  <c r="M27" i="29"/>
  <c r="R8" i="29"/>
  <c r="Q12" i="29"/>
  <c r="Q9" i="29"/>
  <c r="N13" i="29"/>
  <c r="P27" i="29"/>
  <c r="P5" i="29"/>
  <c r="O20" i="29"/>
  <c r="Q8" i="29"/>
  <c r="O12" i="29"/>
  <c r="P10" i="29"/>
  <c r="R9" i="29"/>
  <c r="P8" i="29"/>
  <c r="N12" i="29"/>
  <c r="N8" i="29"/>
  <c r="P9" i="29"/>
  <c r="Q27" i="29"/>
  <c r="M20" i="29"/>
  <c r="M12" i="29"/>
  <c r="O9" i="29"/>
  <c r="N10" i="29"/>
  <c r="R27" i="29"/>
  <c r="M5" i="29"/>
  <c r="N9" i="29"/>
  <c r="Q5" i="29"/>
  <c r="O13" i="29"/>
  <c r="R10" i="29"/>
  <c r="M9" i="29"/>
  <c r="N20" i="29"/>
  <c r="M10" i="29"/>
  <c r="O10" i="29"/>
  <c r="O5" i="29"/>
  <c r="N24" i="29"/>
  <c r="P31" i="29"/>
  <c r="N34" i="29"/>
  <c r="R14" i="29"/>
  <c r="M36" i="29"/>
  <c r="R17" i="29"/>
  <c r="N43" i="29"/>
  <c r="N57" i="29"/>
  <c r="Q47" i="29"/>
  <c r="N63" i="29"/>
  <c r="P11" i="29"/>
  <c r="P25" i="29"/>
  <c r="O55" i="29"/>
  <c r="R19" i="29"/>
  <c r="O45" i="29"/>
  <c r="R35" i="29"/>
  <c r="P15" i="29"/>
  <c r="M18" i="29"/>
  <c r="P6" i="29"/>
  <c r="Q59" i="29"/>
  <c r="O46" i="29"/>
  <c r="N51" i="29"/>
  <c r="Q7" i="29"/>
  <c r="N11" i="29"/>
  <c r="N15" i="29"/>
  <c r="O59" i="29"/>
  <c r="Q15" i="29"/>
  <c r="Q46" i="29"/>
  <c r="N23" i="29"/>
  <c r="N18" i="29"/>
  <c r="M24" i="29"/>
  <c r="O31" i="29"/>
  <c r="M34" i="29"/>
  <c r="Q14" i="29"/>
  <c r="R36" i="29"/>
  <c r="Q17" i="29"/>
  <c r="M57" i="29"/>
  <c r="O47" i="29"/>
  <c r="M63" i="29"/>
  <c r="O11" i="29"/>
  <c r="O25" i="29"/>
  <c r="N55" i="29"/>
  <c r="Q19" i="29"/>
  <c r="N45" i="29"/>
  <c r="Q35" i="29"/>
  <c r="O15" i="29"/>
  <c r="M39" i="29"/>
  <c r="P59" i="29"/>
  <c r="N46" i="29"/>
  <c r="M7" i="29"/>
  <c r="P33" i="29"/>
  <c r="M45" i="29"/>
  <c r="M46" i="29"/>
  <c r="P51" i="29"/>
  <c r="M17" i="29"/>
  <c r="O43" i="29"/>
  <c r="Q21" i="29"/>
  <c r="O63" i="29"/>
  <c r="N33" i="29"/>
  <c r="P45" i="29"/>
  <c r="Q6" i="29"/>
  <c r="R7" i="29"/>
  <c r="R24" i="29"/>
  <c r="N31" i="29"/>
  <c r="R23" i="29"/>
  <c r="P14" i="29"/>
  <c r="Q36" i="29"/>
  <c r="P21" i="29"/>
  <c r="R22" i="29"/>
  <c r="R57" i="29"/>
  <c r="N47" i="29"/>
  <c r="N25" i="29"/>
  <c r="Q55" i="29"/>
  <c r="M19" i="29"/>
  <c r="O35" i="29"/>
  <c r="R39" i="29"/>
  <c r="O34" i="29"/>
  <c r="M35" i="29"/>
  <c r="P46" i="29"/>
  <c r="Q24" i="29"/>
  <c r="M31" i="29"/>
  <c r="Q23" i="29"/>
  <c r="O14" i="29"/>
  <c r="P36" i="29"/>
  <c r="M43" i="29"/>
  <c r="O21" i="29"/>
  <c r="Q22" i="29"/>
  <c r="P57" i="29"/>
  <c r="P47" i="29"/>
  <c r="R33" i="29"/>
  <c r="Q11" i="29"/>
  <c r="M25" i="29"/>
  <c r="M55" i="29"/>
  <c r="P19" i="29"/>
  <c r="R45" i="29"/>
  <c r="N35" i="29"/>
  <c r="R18" i="29"/>
  <c r="N6" i="29"/>
  <c r="N39" i="29"/>
  <c r="N59" i="29"/>
  <c r="M51" i="29"/>
  <c r="O19" i="29"/>
  <c r="Q18" i="29"/>
  <c r="M6" i="29"/>
  <c r="M59" i="29"/>
  <c r="R51" i="29"/>
  <c r="O18" i="29"/>
  <c r="Q39" i="29"/>
  <c r="P24" i="29"/>
  <c r="R34" i="29"/>
  <c r="P23" i="29"/>
  <c r="N14" i="29"/>
  <c r="P17" i="29"/>
  <c r="R43" i="29"/>
  <c r="N21" i="29"/>
  <c r="P22" i="29"/>
  <c r="O57" i="29"/>
  <c r="R63" i="29"/>
  <c r="Q33" i="29"/>
  <c r="M11" i="29"/>
  <c r="R25" i="29"/>
  <c r="P35" i="29"/>
  <c r="O39" i="29"/>
  <c r="P7" i="29"/>
  <c r="Q31" i="29"/>
  <c r="R47" i="29"/>
  <c r="O24" i="29"/>
  <c r="Q34" i="29"/>
  <c r="O23" i="29"/>
  <c r="M14" i="29"/>
  <c r="O17" i="29"/>
  <c r="Q43" i="29"/>
  <c r="M21" i="29"/>
  <c r="O22" i="29"/>
  <c r="Q57" i="29"/>
  <c r="Q63" i="29"/>
  <c r="O33" i="29"/>
  <c r="R11" i="29"/>
  <c r="Q25" i="29"/>
  <c r="N19" i="29"/>
  <c r="R15" i="29"/>
  <c r="P18" i="29"/>
  <c r="R6" i="29"/>
  <c r="P39" i="29"/>
  <c r="R46" i="29"/>
  <c r="Q51" i="29"/>
  <c r="O7" i="29"/>
  <c r="Q45" i="29"/>
  <c r="O6" i="29"/>
  <c r="N7" i="29"/>
  <c r="N36" i="29"/>
  <c r="M22" i="29"/>
  <c r="P55" i="29"/>
  <c r="M15" i="29"/>
  <c r="R59" i="29"/>
  <c r="O51" i="29"/>
  <c r="R31" i="29"/>
  <c r="P34" i="29"/>
  <c r="M23" i="29"/>
  <c r="O36" i="29"/>
  <c r="N17" i="29"/>
  <c r="P43" i="29"/>
  <c r="R21" i="29"/>
  <c r="N22" i="29"/>
  <c r="M47" i="29"/>
  <c r="P63" i="29"/>
  <c r="M33" i="29"/>
  <c r="R55" i="29"/>
  <c r="P29" i="29"/>
  <c r="O37" i="29"/>
  <c r="O30" i="29"/>
  <c r="N4" i="29"/>
  <c r="M67" i="29"/>
  <c r="N32" i="29"/>
  <c r="N58" i="29"/>
  <c r="R26" i="29"/>
  <c r="O48" i="29"/>
  <c r="P32" i="29"/>
  <c r="M58" i="29"/>
  <c r="R58" i="29"/>
  <c r="Q4" i="29"/>
  <c r="P26" i="29"/>
  <c r="M32" i="29"/>
  <c r="P48" i="29"/>
  <c r="P37" i="29"/>
  <c r="O29" i="29"/>
  <c r="M37" i="29"/>
  <c r="N30" i="29"/>
  <c r="O4" i="29"/>
  <c r="R67" i="29"/>
  <c r="M48" i="29"/>
  <c r="Q58" i="29"/>
  <c r="Q48" i="29"/>
  <c r="N26" i="29"/>
  <c r="Q32" i="29"/>
  <c r="N29" i="29"/>
  <c r="R37" i="29"/>
  <c r="M30" i="29"/>
  <c r="M4" i="29"/>
  <c r="Q26" i="29"/>
  <c r="N48" i="29"/>
  <c r="O32" i="29"/>
  <c r="P30" i="29"/>
  <c r="M29" i="29"/>
  <c r="N37" i="29"/>
  <c r="P67" i="29"/>
  <c r="O58" i="29"/>
  <c r="R29" i="29"/>
  <c r="Q67" i="29"/>
  <c r="O26" i="29"/>
  <c r="R32" i="29"/>
  <c r="Q29" i="29"/>
  <c r="R30" i="29"/>
  <c r="P4" i="29"/>
  <c r="N67" i="29"/>
  <c r="Q37" i="29"/>
  <c r="Q30" i="29"/>
  <c r="R4" i="29"/>
  <c r="O67" i="29"/>
  <c r="M26" i="29"/>
  <c r="R48" i="29"/>
  <c r="P58" i="29"/>
  <c r="O44" i="29"/>
  <c r="O16" i="29"/>
  <c r="R42" i="29"/>
  <c r="Q60" i="29"/>
  <c r="N49" i="29"/>
  <c r="P38" i="29"/>
  <c r="O69" i="29"/>
  <c r="M42" i="29"/>
  <c r="M60" i="29"/>
  <c r="N41" i="29"/>
  <c r="N42" i="29"/>
  <c r="N44" i="29"/>
  <c r="P16" i="29"/>
  <c r="Q42" i="29"/>
  <c r="P60" i="29"/>
  <c r="M49" i="29"/>
  <c r="O38" i="29"/>
  <c r="N60" i="29"/>
  <c r="N16" i="29"/>
  <c r="O41" i="29"/>
  <c r="M16" i="29"/>
  <c r="P49" i="29"/>
  <c r="R60" i="29"/>
  <c r="M44" i="29"/>
  <c r="Q69" i="29"/>
  <c r="Q41" i="29"/>
  <c r="P42" i="29"/>
  <c r="O60" i="29"/>
  <c r="R49" i="29"/>
  <c r="N38" i="29"/>
  <c r="N69" i="29"/>
  <c r="Q49" i="29"/>
  <c r="R44" i="29"/>
  <c r="P69" i="29"/>
  <c r="P41" i="29"/>
  <c r="O42" i="29"/>
  <c r="M38" i="29"/>
  <c r="Q44" i="29"/>
  <c r="P44" i="29"/>
  <c r="R16" i="29"/>
  <c r="M69" i="29"/>
  <c r="M41" i="29"/>
  <c r="R38" i="29"/>
  <c r="Q38" i="29"/>
  <c r="Q16" i="29"/>
  <c r="R69" i="29"/>
  <c r="R41" i="29"/>
  <c r="O49" i="29"/>
  <c r="R54" i="29"/>
  <c r="Q28" i="29"/>
  <c r="R56" i="29"/>
  <c r="R50" i="29"/>
  <c r="M28" i="29"/>
  <c r="Q54" i="29"/>
  <c r="P28" i="29"/>
  <c r="Q56" i="29"/>
  <c r="Q50" i="29"/>
  <c r="P61" i="29"/>
  <c r="R53" i="29"/>
  <c r="R70" i="29"/>
  <c r="O54" i="29"/>
  <c r="N61" i="29"/>
  <c r="P56" i="29"/>
  <c r="P50" i="29"/>
  <c r="Q53" i="29"/>
  <c r="Q70" i="29"/>
  <c r="N54" i="29"/>
  <c r="M61" i="29"/>
  <c r="O56" i="29"/>
  <c r="O50" i="29"/>
  <c r="R61" i="29"/>
  <c r="N50" i="29"/>
  <c r="M56" i="29"/>
  <c r="P53" i="29"/>
  <c r="P70" i="29"/>
  <c r="N28" i="29"/>
  <c r="N56" i="29"/>
  <c r="M50" i="29"/>
  <c r="O53" i="29"/>
  <c r="O70" i="29"/>
  <c r="N53" i="29"/>
  <c r="N70" i="29"/>
  <c r="P54" i="29"/>
  <c r="R28" i="29"/>
  <c r="O61" i="29"/>
  <c r="M53" i="29"/>
  <c r="M70" i="29"/>
  <c r="M54" i="29"/>
  <c r="O28" i="29"/>
  <c r="Q61" i="29"/>
  <c r="P40" i="29"/>
  <c r="P71" i="29"/>
  <c r="R71" i="29"/>
  <c r="O68" i="29"/>
  <c r="N68" i="29"/>
  <c r="P62" i="29"/>
  <c r="Q68" i="29"/>
  <c r="O40" i="29"/>
  <c r="M68" i="29"/>
  <c r="O62" i="29"/>
  <c r="Q62" i="29"/>
  <c r="N40" i="29"/>
  <c r="R68" i="29"/>
  <c r="O71" i="29"/>
  <c r="N62" i="29"/>
  <c r="M62" i="29"/>
  <c r="M71" i="29"/>
  <c r="Q71" i="29"/>
  <c r="M40" i="29"/>
  <c r="P68" i="29"/>
  <c r="N71" i="29"/>
  <c r="R62" i="29"/>
  <c r="R40" i="29"/>
  <c r="Q40" i="29"/>
  <c r="Q52" i="29"/>
  <c r="O72" i="29"/>
  <c r="P52" i="29"/>
  <c r="R72" i="29"/>
  <c r="R52" i="29"/>
  <c r="Q72" i="29"/>
  <c r="O52" i="29"/>
  <c r="M52" i="29"/>
  <c r="N72" i="29"/>
  <c r="P72" i="29"/>
  <c r="N52" i="29"/>
  <c r="M72" i="29"/>
  <c r="P73" i="29"/>
  <c r="N73" i="29"/>
  <c r="O73" i="29"/>
  <c r="R73" i="29"/>
  <c r="Q73" i="29"/>
  <c r="M73" i="29"/>
  <c r="P74" i="29"/>
  <c r="N74" i="29"/>
  <c r="M74" i="29"/>
  <c r="O74" i="29"/>
  <c r="R74" i="29"/>
  <c r="Q74" i="29"/>
  <c r="Q75" i="29"/>
  <c r="P75" i="29"/>
  <c r="M75" i="29"/>
  <c r="R75" i="29"/>
  <c r="O75" i="29"/>
  <c r="N75" i="29"/>
  <c r="M76" i="29"/>
  <c r="N76" i="29"/>
  <c r="R76" i="29"/>
  <c r="Q76" i="29"/>
  <c r="P76" i="29"/>
  <c r="O76" i="29"/>
  <c r="Q77" i="29"/>
  <c r="P77" i="29"/>
  <c r="O77" i="29"/>
  <c r="N77" i="29"/>
  <c r="M77" i="29"/>
  <c r="R77" i="29"/>
  <c r="O78" i="29"/>
  <c r="N78" i="29"/>
  <c r="P78" i="29"/>
  <c r="M78" i="29"/>
  <c r="Q78" i="29"/>
  <c r="R78" i="29"/>
  <c r="O79" i="29"/>
  <c r="N79" i="29"/>
  <c r="M79" i="29"/>
  <c r="Q79" i="29"/>
  <c r="R79" i="29"/>
  <c r="P79" i="29"/>
  <c r="N80" i="29"/>
  <c r="M80" i="29"/>
  <c r="Q80" i="29"/>
  <c r="R80" i="29"/>
  <c r="P80" i="29"/>
  <c r="O80" i="29"/>
  <c r="Q81" i="29"/>
  <c r="M81" i="29"/>
  <c r="P81" i="29"/>
  <c r="O81" i="29"/>
  <c r="N81" i="29"/>
  <c r="R81" i="29"/>
  <c r="N82" i="29"/>
  <c r="R82" i="29"/>
  <c r="Q82" i="29"/>
  <c r="M82" i="29"/>
  <c r="P82" i="29"/>
  <c r="O82" i="29"/>
  <c r="M83" i="29"/>
  <c r="N84" i="29"/>
  <c r="P84" i="29"/>
  <c r="R83" i="29"/>
  <c r="M84" i="29"/>
  <c r="P83" i="29"/>
  <c r="Q84" i="29"/>
  <c r="Q83" i="29"/>
  <c r="R84" i="29"/>
  <c r="O83" i="29"/>
  <c r="N83" i="29"/>
  <c r="O84" i="29"/>
  <c r="E78" i="29"/>
  <c r="D78" i="29"/>
  <c r="A168" i="7" l="1"/>
  <c r="C167" i="7"/>
  <c r="D165" i="7"/>
  <c r="F166" i="7"/>
  <c r="E166" i="7"/>
  <c r="B166" i="7"/>
  <c r="D80" i="27"/>
  <c r="E79" i="27"/>
  <c r="U79" i="32"/>
  <c r="K80" i="32"/>
  <c r="L80" i="32" s="1"/>
  <c r="S80" i="32"/>
  <c r="T79" i="32"/>
  <c r="C79" i="30"/>
  <c r="B79" i="30"/>
  <c r="E80" i="30"/>
  <c r="B81" i="32"/>
  <c r="V80" i="32"/>
  <c r="E80" i="32"/>
  <c r="D80" i="32"/>
  <c r="F80" i="32" s="1"/>
  <c r="C81" i="32"/>
  <c r="F79" i="32"/>
  <c r="E79" i="29"/>
  <c r="D79" i="29"/>
  <c r="C76" i="27"/>
  <c r="B76" i="27"/>
  <c r="B78" i="29" s="1"/>
  <c r="B77" i="29"/>
  <c r="F78" i="29"/>
  <c r="F167" i="7" l="1"/>
  <c r="D166" i="7"/>
  <c r="E167" i="7"/>
  <c r="B167" i="7"/>
  <c r="C168" i="7"/>
  <c r="A169" i="7"/>
  <c r="D81" i="27"/>
  <c r="E80" i="27"/>
  <c r="S81" i="32"/>
  <c r="K81" i="32"/>
  <c r="L81" i="32" s="1"/>
  <c r="U80" i="32"/>
  <c r="T80" i="32"/>
  <c r="B82" i="32"/>
  <c r="C80" i="30"/>
  <c r="B80" i="30"/>
  <c r="E81" i="30"/>
  <c r="D81" i="32"/>
  <c r="C82" i="32"/>
  <c r="E81" i="32"/>
  <c r="V81" i="32"/>
  <c r="S78" i="29"/>
  <c r="K78" i="29"/>
  <c r="U77" i="29"/>
  <c r="T77" i="29"/>
  <c r="U76" i="29"/>
  <c r="T76" i="29"/>
  <c r="S77" i="29"/>
  <c r="K77" i="29"/>
  <c r="L77" i="29" s="1"/>
  <c r="E80" i="29"/>
  <c r="D80" i="29"/>
  <c r="C77" i="27"/>
  <c r="B77" i="27"/>
  <c r="B79" i="29" s="1"/>
  <c r="F79" i="29"/>
  <c r="C169" i="7" l="1"/>
  <c r="A170" i="7"/>
  <c r="B168" i="7"/>
  <c r="E168" i="7"/>
  <c r="F168" i="7"/>
  <c r="D167" i="7"/>
  <c r="D82" i="27"/>
  <c r="E81" i="27"/>
  <c r="U81" i="32"/>
  <c r="S82" i="32"/>
  <c r="K82" i="32"/>
  <c r="L82" i="32" s="1"/>
  <c r="T81" i="32"/>
  <c r="V82" i="32"/>
  <c r="E82" i="32"/>
  <c r="D82" i="32"/>
  <c r="C83" i="32"/>
  <c r="B81" i="30"/>
  <c r="E82" i="30"/>
  <c r="B83" i="32"/>
  <c r="C81" i="30"/>
  <c r="F81" i="32"/>
  <c r="F80" i="29"/>
  <c r="C78" i="27"/>
  <c r="B78" i="27"/>
  <c r="B80" i="29" s="1"/>
  <c r="L78" i="29"/>
  <c r="T78" i="29"/>
  <c r="S79" i="29"/>
  <c r="K79" i="29"/>
  <c r="L79" i="29" s="1"/>
  <c r="U78" i="29"/>
  <c r="D81" i="29"/>
  <c r="E81" i="29"/>
  <c r="E169" i="7" l="1"/>
  <c r="F169" i="7"/>
  <c r="D168" i="7"/>
  <c r="B169" i="7"/>
  <c r="A171" i="7"/>
  <c r="C170" i="7"/>
  <c r="D83" i="27"/>
  <c r="E82" i="27"/>
  <c r="F82" i="32"/>
  <c r="C84" i="32"/>
  <c r="V83" i="32"/>
  <c r="E83" i="32"/>
  <c r="D83" i="32"/>
  <c r="S83" i="32"/>
  <c r="K83" i="32"/>
  <c r="L83" i="32" s="1"/>
  <c r="U82" i="32"/>
  <c r="T82" i="32"/>
  <c r="B84" i="32"/>
  <c r="C82" i="30"/>
  <c r="B82" i="30"/>
  <c r="E83" i="30"/>
  <c r="C79" i="27"/>
  <c r="B79" i="27"/>
  <c r="B81" i="29" s="1"/>
  <c r="U79" i="29"/>
  <c r="T79" i="29"/>
  <c r="S80" i="29"/>
  <c r="K80" i="29"/>
  <c r="L80" i="29" s="1"/>
  <c r="E82" i="29"/>
  <c r="D82" i="29"/>
  <c r="F81" i="29"/>
  <c r="D169" i="7" l="1"/>
  <c r="F170" i="7"/>
  <c r="B170" i="7"/>
  <c r="E170" i="7"/>
  <c r="C171" i="7"/>
  <c r="A172" i="7"/>
  <c r="D84" i="27"/>
  <c r="E83" i="27"/>
  <c r="F83" i="32"/>
  <c r="C83" i="30"/>
  <c r="B83" i="30"/>
  <c r="E84" i="30"/>
  <c r="S84" i="32"/>
  <c r="K84" i="32"/>
  <c r="L84" i="32" s="1"/>
  <c r="U83" i="32"/>
  <c r="T83" i="32"/>
  <c r="V84" i="32"/>
  <c r="E84" i="32"/>
  <c r="D84" i="32"/>
  <c r="F84" i="32" s="1"/>
  <c r="S81" i="29"/>
  <c r="K81" i="29"/>
  <c r="L81" i="29" s="1"/>
  <c r="T80" i="29"/>
  <c r="U80" i="29"/>
  <c r="E83" i="29"/>
  <c r="D83" i="29"/>
  <c r="F82" i="29"/>
  <c r="C80" i="27"/>
  <c r="B80" i="27"/>
  <c r="B82" i="29" s="1"/>
  <c r="B171" i="7" l="1"/>
  <c r="E171" i="7"/>
  <c r="F171" i="7"/>
  <c r="D170" i="7"/>
  <c r="A173" i="7"/>
  <c r="C172" i="7"/>
  <c r="D85" i="27"/>
  <c r="E84" i="27"/>
  <c r="C84" i="30"/>
  <c r="B84" i="30"/>
  <c r="E85" i="30"/>
  <c r="F83" i="29"/>
  <c r="U81" i="29"/>
  <c r="T81" i="29"/>
  <c r="S82" i="29"/>
  <c r="K82" i="29"/>
  <c r="L82" i="29" s="1"/>
  <c r="C81" i="27"/>
  <c r="B81" i="27"/>
  <c r="B83" i="29" s="1"/>
  <c r="E84" i="29"/>
  <c r="D84" i="29"/>
  <c r="B172" i="7" l="1"/>
  <c r="E172" i="7"/>
  <c r="F172" i="7"/>
  <c r="D171" i="7"/>
  <c r="A174" i="7"/>
  <c r="C173" i="7"/>
  <c r="D86" i="27"/>
  <c r="E86" i="27" s="1"/>
  <c r="E85" i="27"/>
  <c r="C85" i="30"/>
  <c r="B85" i="30"/>
  <c r="E86" i="30"/>
  <c r="F84" i="29"/>
  <c r="S83" i="29"/>
  <c r="K83" i="29"/>
  <c r="L83" i="29" s="1"/>
  <c r="U82" i="29"/>
  <c r="T82" i="29"/>
  <c r="B82" i="27"/>
  <c r="B84" i="29" s="1"/>
  <c r="C82" i="27"/>
  <c r="C174" i="7" l="1"/>
  <c r="A175" i="7"/>
  <c r="D172" i="7"/>
  <c r="B173" i="7"/>
  <c r="E173" i="7"/>
  <c r="F173" i="7"/>
  <c r="C86" i="30"/>
  <c r="B86" i="30"/>
  <c r="C83" i="27"/>
  <c r="B83" i="27"/>
  <c r="S84" i="29"/>
  <c r="K84" i="29"/>
  <c r="L84" i="29" s="1"/>
  <c r="U83" i="29"/>
  <c r="T83" i="29"/>
  <c r="A176" i="7" l="1"/>
  <c r="C175" i="7"/>
  <c r="D173" i="7"/>
  <c r="F174" i="7"/>
  <c r="B174" i="7"/>
  <c r="E174" i="7"/>
  <c r="C84" i="27"/>
  <c r="B84" i="27"/>
  <c r="E175" i="7" l="1"/>
  <c r="F175" i="7"/>
  <c r="D174" i="7"/>
  <c r="B175" i="7"/>
  <c r="A177" i="7"/>
  <c r="C176" i="7"/>
  <c r="C85" i="27"/>
  <c r="B85" i="27"/>
  <c r="C177" i="7" l="1"/>
  <c r="A178" i="7"/>
  <c r="B176" i="7"/>
  <c r="D175" i="7"/>
  <c r="E176" i="7"/>
  <c r="F176" i="7"/>
  <c r="C86" i="27"/>
  <c r="B86" i="27"/>
  <c r="D335" i="15" a="1"/>
  <c r="D335" i="15" s="1"/>
  <c r="D334" i="15" a="1"/>
  <c r="D334" i="15" s="1"/>
  <c r="D333" i="15" a="1"/>
  <c r="D333" i="15" s="1"/>
  <c r="D332" i="15" a="1"/>
  <c r="D332" i="15" s="1"/>
  <c r="D331" i="15" a="1"/>
  <c r="D331" i="15" s="1"/>
  <c r="D330" i="15" a="1"/>
  <c r="D330" i="15" s="1"/>
  <c r="D329" i="15" a="1"/>
  <c r="D329" i="15" s="1"/>
  <c r="D328" i="15" a="1"/>
  <c r="D328" i="15" s="1"/>
  <c r="D327" i="15" a="1"/>
  <c r="D327" i="15" s="1"/>
  <c r="D326" i="15" a="1"/>
  <c r="D326" i="15" s="1"/>
  <c r="D325" i="15" a="1"/>
  <c r="D325" i="15" s="1"/>
  <c r="D324" i="15" a="1"/>
  <c r="D324" i="15" s="1"/>
  <c r="D323" i="15" a="1"/>
  <c r="D323" i="15" s="1"/>
  <c r="D322" i="15" a="1"/>
  <c r="D322" i="15" s="1"/>
  <c r="D321" i="15" a="1"/>
  <c r="D321" i="15" s="1"/>
  <c r="D320" i="15" a="1"/>
  <c r="D320" i="15" s="1"/>
  <c r="D319" i="15" a="1"/>
  <c r="D319" i="15" s="1"/>
  <c r="D318" i="15" a="1"/>
  <c r="D318" i="15" s="1"/>
  <c r="D317" i="15" a="1"/>
  <c r="D317" i="15" s="1"/>
  <c r="D316" i="15" a="1"/>
  <c r="D316" i="15" s="1"/>
  <c r="D315" i="15" a="1"/>
  <c r="D315" i="15" s="1"/>
  <c r="D314" i="15" a="1"/>
  <c r="D314" i="15" s="1"/>
  <c r="D313" i="15" a="1"/>
  <c r="D313" i="15" s="1"/>
  <c r="D312" i="15" a="1"/>
  <c r="D312" i="15" s="1"/>
  <c r="D311" i="15" a="1"/>
  <c r="D311" i="15" s="1"/>
  <c r="D310" i="15" a="1"/>
  <c r="D310" i="15" s="1"/>
  <c r="D309" i="15" a="1"/>
  <c r="D309" i="15" s="1"/>
  <c r="D308" i="15" a="1"/>
  <c r="D308" i="15" s="1"/>
  <c r="D307" i="15" a="1"/>
  <c r="D307" i="15" s="1"/>
  <c r="D306" i="15" a="1"/>
  <c r="D306" i="15" s="1"/>
  <c r="D305" i="15" a="1"/>
  <c r="D305" i="15" s="1"/>
  <c r="D304" i="15" a="1"/>
  <c r="D304" i="15" s="1"/>
  <c r="D303" i="15" a="1"/>
  <c r="D303" i="15" s="1"/>
  <c r="D302" i="15" a="1"/>
  <c r="D302" i="15" s="1"/>
  <c r="D301" i="15" a="1"/>
  <c r="D301" i="15" s="1"/>
  <c r="D300" i="15" a="1"/>
  <c r="D300" i="15" s="1"/>
  <c r="D299" i="15" a="1"/>
  <c r="D299" i="15" s="1"/>
  <c r="D298" i="15" a="1"/>
  <c r="D298" i="15" s="1"/>
  <c r="D297" i="15" a="1"/>
  <c r="D297" i="15" s="1"/>
  <c r="D296" i="15" a="1"/>
  <c r="D296" i="15" s="1"/>
  <c r="D295" i="15" a="1"/>
  <c r="D295" i="15" s="1"/>
  <c r="D294" i="15" a="1"/>
  <c r="D294" i="15" s="1"/>
  <c r="D293" i="15" a="1"/>
  <c r="D293" i="15" s="1"/>
  <c r="D292" i="15" a="1"/>
  <c r="D292" i="15" s="1"/>
  <c r="D291" i="15" a="1"/>
  <c r="D291" i="15" s="1"/>
  <c r="D290" i="15" a="1"/>
  <c r="D290" i="15" s="1"/>
  <c r="D289" i="15" a="1"/>
  <c r="D289" i="15" s="1"/>
  <c r="D288" i="15" a="1"/>
  <c r="D288" i="15" s="1"/>
  <c r="D287" i="15" a="1"/>
  <c r="D287" i="15" s="1"/>
  <c r="D286" i="15" a="1"/>
  <c r="D286" i="15" s="1"/>
  <c r="D285" i="15" a="1"/>
  <c r="D285" i="15" s="1"/>
  <c r="D284" i="15" a="1"/>
  <c r="D284" i="15" s="1"/>
  <c r="D283" i="15" a="1"/>
  <c r="D283" i="15" s="1"/>
  <c r="D282" i="15" a="1"/>
  <c r="D282" i="15" s="1"/>
  <c r="D281" i="15" a="1"/>
  <c r="D281" i="15" s="1"/>
  <c r="D280" i="15" a="1"/>
  <c r="D280" i="15" s="1"/>
  <c r="D279" i="15" a="1"/>
  <c r="D279" i="15" s="1"/>
  <c r="D278" i="15" a="1"/>
  <c r="D278" i="15" s="1"/>
  <c r="D277" i="15" a="1"/>
  <c r="D277" i="15" s="1"/>
  <c r="D276" i="15" a="1"/>
  <c r="D276" i="15" s="1"/>
  <c r="D275" i="15" a="1"/>
  <c r="D275" i="15" s="1"/>
  <c r="D274" i="15" a="1"/>
  <c r="D274" i="15" s="1"/>
  <c r="D273" i="15" a="1"/>
  <c r="D273" i="15" s="1"/>
  <c r="D272" i="15" a="1"/>
  <c r="D272" i="15" s="1"/>
  <c r="D271" i="15" a="1"/>
  <c r="D271" i="15" s="1"/>
  <c r="D270" i="15" a="1"/>
  <c r="D270" i="15" s="1"/>
  <c r="D269" i="15" a="1"/>
  <c r="D269" i="15" s="1"/>
  <c r="D268" i="15" a="1"/>
  <c r="D268" i="15" s="1"/>
  <c r="D267" i="15" a="1"/>
  <c r="D267" i="15" s="1"/>
  <c r="D266" i="15" a="1"/>
  <c r="D266" i="15" s="1"/>
  <c r="D265" i="15" a="1"/>
  <c r="D265" i="15" s="1"/>
  <c r="D264" i="15" a="1"/>
  <c r="D264" i="15" s="1"/>
  <c r="D263" i="15" a="1"/>
  <c r="D263" i="15" s="1"/>
  <c r="D262" i="15" a="1"/>
  <c r="D262" i="15" s="1"/>
  <c r="D261" i="15" a="1"/>
  <c r="D261" i="15" s="1"/>
  <c r="D260" i="15" a="1"/>
  <c r="D260" i="15" s="1"/>
  <c r="D259" i="15" a="1"/>
  <c r="D259" i="15" s="1"/>
  <c r="D258" i="15" a="1"/>
  <c r="D258" i="15" s="1"/>
  <c r="D257" i="15" a="1"/>
  <c r="D257" i="15" s="1"/>
  <c r="D256" i="15" a="1"/>
  <c r="D256" i="15" s="1"/>
  <c r="D255" i="15" a="1"/>
  <c r="D255" i="15" s="1"/>
  <c r="D254" i="15" a="1"/>
  <c r="D254" i="15" s="1"/>
  <c r="D253" i="15" a="1"/>
  <c r="D253" i="15" s="1"/>
  <c r="D252" i="15" a="1"/>
  <c r="D252" i="15" s="1"/>
  <c r="D251" i="15" a="1"/>
  <c r="D251" i="15" s="1"/>
  <c r="D250" i="15" a="1"/>
  <c r="D250" i="15" s="1"/>
  <c r="D249" i="15" a="1"/>
  <c r="D249" i="15" s="1"/>
  <c r="D248" i="15" a="1"/>
  <c r="D248" i="15" s="1"/>
  <c r="D247" i="15" a="1"/>
  <c r="D247" i="15" s="1"/>
  <c r="D246" i="15" a="1"/>
  <c r="D246" i="15" s="1"/>
  <c r="D245" i="15" a="1"/>
  <c r="D245" i="15" s="1"/>
  <c r="D244" i="15" a="1"/>
  <c r="D244" i="15" s="1"/>
  <c r="D243" i="15" a="1"/>
  <c r="D243" i="15" s="1"/>
  <c r="D242" i="15" a="1"/>
  <c r="D242" i="15" s="1"/>
  <c r="D241" i="15" a="1"/>
  <c r="D241" i="15" s="1"/>
  <c r="D240" i="15" a="1"/>
  <c r="D240" i="15" s="1"/>
  <c r="D239" i="15" a="1"/>
  <c r="D239" i="15" s="1"/>
  <c r="D238" i="15" a="1"/>
  <c r="D238" i="15" s="1"/>
  <c r="D237" i="15" a="1"/>
  <c r="D237" i="15" s="1"/>
  <c r="D236" i="15" a="1"/>
  <c r="D236" i="15" s="1"/>
  <c r="D235" i="15" a="1"/>
  <c r="D235" i="15" s="1"/>
  <c r="D234" i="15" a="1"/>
  <c r="D234" i="15" s="1"/>
  <c r="D233" i="15" a="1"/>
  <c r="D233" i="15" s="1"/>
  <c r="D232" i="15" a="1"/>
  <c r="D232" i="15" s="1"/>
  <c r="D231" i="15" a="1"/>
  <c r="D231" i="15" s="1"/>
  <c r="D230" i="15" a="1"/>
  <c r="D230" i="15" s="1"/>
  <c r="D229" i="15" a="1"/>
  <c r="D229" i="15" s="1"/>
  <c r="D228" i="15" a="1"/>
  <c r="D228" i="15" s="1"/>
  <c r="D227" i="15" a="1"/>
  <c r="D227" i="15" s="1"/>
  <c r="D226" i="15" a="1"/>
  <c r="D226" i="15" s="1"/>
  <c r="D225" i="15" a="1"/>
  <c r="D225" i="15" s="1"/>
  <c r="D224" i="15" a="1"/>
  <c r="D224" i="15" s="1"/>
  <c r="D223" i="15" a="1"/>
  <c r="D223" i="15" s="1"/>
  <c r="D222" i="15" a="1"/>
  <c r="D222" i="15" s="1"/>
  <c r="D221" i="15" a="1"/>
  <c r="D221" i="15" s="1"/>
  <c r="D220" i="15" a="1"/>
  <c r="D220" i="15" s="1"/>
  <c r="D219" i="15" a="1"/>
  <c r="D219" i="15" s="1"/>
  <c r="D218" i="15" a="1"/>
  <c r="D218" i="15" s="1"/>
  <c r="D217" i="15" a="1"/>
  <c r="D217" i="15" s="1"/>
  <c r="D216" i="15" a="1"/>
  <c r="D216" i="15" s="1"/>
  <c r="D215" i="15" a="1"/>
  <c r="D215" i="15" s="1"/>
  <c r="D214" i="15" a="1"/>
  <c r="D214" i="15" s="1"/>
  <c r="D213" i="15" a="1"/>
  <c r="D213" i="15" s="1"/>
  <c r="D212" i="15" a="1"/>
  <c r="D212" i="15" s="1"/>
  <c r="D211" i="15" a="1"/>
  <c r="D211" i="15" s="1"/>
  <c r="D210" i="15" a="1"/>
  <c r="D210" i="15" s="1"/>
  <c r="D209" i="15" a="1"/>
  <c r="D209" i="15" s="1"/>
  <c r="D208" i="15" a="1"/>
  <c r="D208" i="15" s="1"/>
  <c r="D207" i="15" a="1"/>
  <c r="D207" i="15" s="1"/>
  <c r="D206" i="15" a="1"/>
  <c r="D206" i="15" s="1"/>
  <c r="D205" i="15" a="1"/>
  <c r="D205" i="15" s="1"/>
  <c r="D204" i="15" a="1"/>
  <c r="D204" i="15" s="1"/>
  <c r="D203" i="15" a="1"/>
  <c r="D203" i="15" s="1"/>
  <c r="D202" i="15" a="1"/>
  <c r="D202" i="15" s="1"/>
  <c r="D201" i="15" a="1"/>
  <c r="D201" i="15" s="1"/>
  <c r="D200" i="15" a="1"/>
  <c r="D200" i="15" s="1"/>
  <c r="D199" i="15" a="1"/>
  <c r="D199" i="15" s="1"/>
  <c r="D198" i="15" a="1"/>
  <c r="D198" i="15" s="1"/>
  <c r="D197" i="15" a="1"/>
  <c r="D197" i="15" s="1"/>
  <c r="D196" i="15" a="1"/>
  <c r="D196" i="15" s="1"/>
  <c r="D195" i="15" a="1"/>
  <c r="D195" i="15" s="1"/>
  <c r="D194" i="15" a="1"/>
  <c r="D194" i="15" s="1"/>
  <c r="D193" i="15" a="1"/>
  <c r="D193" i="15" s="1"/>
  <c r="D192" i="15" a="1"/>
  <c r="D192" i="15" s="1"/>
  <c r="D191" i="15" a="1"/>
  <c r="D191" i="15" s="1"/>
  <c r="D190" i="15" a="1"/>
  <c r="D190" i="15" s="1"/>
  <c r="D189" i="15" a="1"/>
  <c r="D189" i="15" s="1"/>
  <c r="D188" i="15" a="1"/>
  <c r="D188" i="15" s="1"/>
  <c r="D187" i="15" a="1"/>
  <c r="D187" i="15" s="1"/>
  <c r="D186" i="15" a="1"/>
  <c r="D186" i="15" s="1"/>
  <c r="D185" i="15" a="1"/>
  <c r="D185" i="15" s="1"/>
  <c r="D184" i="15" a="1"/>
  <c r="D184" i="15" s="1"/>
  <c r="D183" i="15" a="1"/>
  <c r="D183" i="15" s="1"/>
  <c r="D182" i="15" a="1"/>
  <c r="D182" i="15" s="1"/>
  <c r="D181" i="15" a="1"/>
  <c r="D181" i="15" s="1"/>
  <c r="D180" i="15" a="1"/>
  <c r="D180" i="15" s="1"/>
  <c r="D179" i="15" a="1"/>
  <c r="D179" i="15" s="1"/>
  <c r="D178" i="15" a="1"/>
  <c r="D178" i="15" s="1"/>
  <c r="D177" i="15" a="1"/>
  <c r="D177" i="15" s="1"/>
  <c r="D176" i="15" a="1"/>
  <c r="D176" i="15" s="1"/>
  <c r="D175" i="15" a="1"/>
  <c r="D175" i="15" s="1"/>
  <c r="D174" i="15" a="1"/>
  <c r="D174" i="15" s="1"/>
  <c r="D173" i="15" a="1"/>
  <c r="D173" i="15" s="1"/>
  <c r="D172" i="15" a="1"/>
  <c r="D172" i="15" s="1"/>
  <c r="D171" i="15" a="1"/>
  <c r="D171" i="15" s="1"/>
  <c r="D170" i="15" a="1"/>
  <c r="D170" i="15" s="1"/>
  <c r="D169" i="15" a="1"/>
  <c r="D169" i="15" s="1"/>
  <c r="D168" i="15" a="1"/>
  <c r="D168" i="15" s="1"/>
  <c r="D167" i="15" a="1"/>
  <c r="D167" i="15" s="1"/>
  <c r="D166" i="15" a="1"/>
  <c r="D166" i="15" s="1"/>
  <c r="D165" i="15" a="1"/>
  <c r="D165" i="15" s="1"/>
  <c r="D164" i="15" a="1"/>
  <c r="D164" i="15" s="1"/>
  <c r="D163" i="15" a="1"/>
  <c r="D163" i="15" s="1"/>
  <c r="D162" i="15" a="1"/>
  <c r="D162" i="15" s="1"/>
  <c r="D161" i="15" a="1"/>
  <c r="D161" i="15" s="1"/>
  <c r="D160" i="15" a="1"/>
  <c r="D160" i="15" s="1"/>
  <c r="D159" i="15" a="1"/>
  <c r="D159" i="15" s="1"/>
  <c r="D158" i="15" a="1"/>
  <c r="D158" i="15" s="1"/>
  <c r="D157" i="15" a="1"/>
  <c r="D157" i="15" s="1"/>
  <c r="D156" i="15" a="1"/>
  <c r="D156" i="15" s="1"/>
  <c r="D155" i="15" a="1"/>
  <c r="D155" i="15" s="1"/>
  <c r="D154" i="15" a="1"/>
  <c r="D154" i="15" s="1"/>
  <c r="D153" i="15" a="1"/>
  <c r="D153" i="15" s="1"/>
  <c r="D152" i="15" a="1"/>
  <c r="D152" i="15" s="1"/>
  <c r="D151" i="15" a="1"/>
  <c r="D151" i="15" s="1"/>
  <c r="D150" i="15" a="1"/>
  <c r="D150" i="15" s="1"/>
  <c r="D149" i="15" a="1"/>
  <c r="D149" i="15" s="1"/>
  <c r="D148" i="15" a="1"/>
  <c r="D148" i="15" s="1"/>
  <c r="D147" i="15" a="1"/>
  <c r="D147" i="15" s="1"/>
  <c r="D146" i="15" a="1"/>
  <c r="D146" i="15" s="1"/>
  <c r="D145" i="15" a="1"/>
  <c r="D145" i="15" s="1"/>
  <c r="D144" i="15" a="1"/>
  <c r="D144" i="15" s="1"/>
  <c r="D143" i="15" a="1"/>
  <c r="D143" i="15" s="1"/>
  <c r="D142" i="15" a="1"/>
  <c r="D142" i="15" s="1"/>
  <c r="D141" i="15" a="1"/>
  <c r="D141" i="15" s="1"/>
  <c r="D140" i="15" a="1"/>
  <c r="D140" i="15" s="1"/>
  <c r="D139" i="15" a="1"/>
  <c r="D139" i="15" s="1"/>
  <c r="D138" i="15" a="1"/>
  <c r="D138" i="15" s="1"/>
  <c r="D137" i="15" a="1"/>
  <c r="D137" i="15" s="1"/>
  <c r="D136" i="15" a="1"/>
  <c r="D136" i="15" s="1"/>
  <c r="D135" i="15" a="1"/>
  <c r="D135" i="15" s="1"/>
  <c r="D134" i="15" a="1"/>
  <c r="D134" i="15" s="1"/>
  <c r="D133" i="15" a="1"/>
  <c r="D133" i="15" s="1"/>
  <c r="D132" i="15" a="1"/>
  <c r="D132" i="15" s="1"/>
  <c r="D131" i="15" a="1"/>
  <c r="D131" i="15" s="1"/>
  <c r="D130" i="15" a="1"/>
  <c r="D130" i="15" s="1"/>
  <c r="D129" i="15" a="1"/>
  <c r="D129" i="15" s="1"/>
  <c r="D128" i="15" a="1"/>
  <c r="D128" i="15" s="1"/>
  <c r="D127" i="15" a="1"/>
  <c r="D127" i="15" s="1"/>
  <c r="D126" i="15" a="1"/>
  <c r="D126" i="15" s="1"/>
  <c r="D125" i="15" a="1"/>
  <c r="D125" i="15" s="1"/>
  <c r="D124" i="15" a="1"/>
  <c r="D124" i="15" s="1"/>
  <c r="D123" i="15" a="1"/>
  <c r="D123" i="15" s="1"/>
  <c r="D122" i="15" a="1"/>
  <c r="D122" i="15" s="1"/>
  <c r="D121" i="15" a="1"/>
  <c r="D121" i="15" s="1"/>
  <c r="D120" i="15" a="1"/>
  <c r="D120" i="15" s="1"/>
  <c r="D119" i="15" a="1"/>
  <c r="D119" i="15" s="1"/>
  <c r="D118" i="15" a="1"/>
  <c r="D118" i="15" s="1"/>
  <c r="D117" i="15" a="1"/>
  <c r="D117" i="15" s="1"/>
  <c r="D116" i="15" a="1"/>
  <c r="D116" i="15" s="1"/>
  <c r="D115" i="15" a="1"/>
  <c r="D115" i="15" s="1"/>
  <c r="D114" i="15" a="1"/>
  <c r="D114" i="15" s="1"/>
  <c r="D113" i="15" a="1"/>
  <c r="D113" i="15" s="1"/>
  <c r="D112" i="15" a="1"/>
  <c r="D112" i="15" s="1"/>
  <c r="D111" i="15" a="1"/>
  <c r="D111" i="15" s="1"/>
  <c r="D110" i="15" a="1"/>
  <c r="D110" i="15" s="1"/>
  <c r="D109" i="15" a="1"/>
  <c r="D109" i="15" s="1"/>
  <c r="D108" i="15" a="1"/>
  <c r="D108" i="15" s="1"/>
  <c r="D107" i="15" a="1"/>
  <c r="D107" i="15" s="1"/>
  <c r="D106" i="15" a="1"/>
  <c r="D106" i="15" s="1"/>
  <c r="D105" i="15" a="1"/>
  <c r="D105" i="15" s="1"/>
  <c r="D104" i="15" a="1"/>
  <c r="D104" i="15" s="1"/>
  <c r="D103" i="15" a="1"/>
  <c r="D103" i="15" s="1"/>
  <c r="D102" i="15" a="1"/>
  <c r="D102" i="15" s="1"/>
  <c r="D101" i="15" a="1"/>
  <c r="D101" i="15" s="1"/>
  <c r="D100" i="15" a="1"/>
  <c r="D100" i="15" s="1"/>
  <c r="D99" i="15" a="1"/>
  <c r="D99" i="15" s="1"/>
  <c r="D98" i="15" a="1"/>
  <c r="D98" i="15" s="1"/>
  <c r="D97" i="15" a="1"/>
  <c r="D97" i="15" s="1"/>
  <c r="D96" i="15" a="1"/>
  <c r="D96" i="15" s="1"/>
  <c r="D95" i="15" a="1"/>
  <c r="D95" i="15" s="1"/>
  <c r="D94" i="15" a="1"/>
  <c r="D94" i="15" s="1"/>
  <c r="D93" i="15" a="1"/>
  <c r="D93" i="15" s="1"/>
  <c r="D92" i="15" a="1"/>
  <c r="D92" i="15" s="1"/>
  <c r="D91" i="15" a="1"/>
  <c r="D91" i="15" s="1"/>
  <c r="D90" i="15" a="1"/>
  <c r="D90" i="15" s="1"/>
  <c r="D89" i="15" a="1"/>
  <c r="D89" i="15" s="1"/>
  <c r="D88" i="15" a="1"/>
  <c r="D88" i="15" s="1"/>
  <c r="D87" i="15" a="1"/>
  <c r="D87" i="15" s="1"/>
  <c r="D86" i="15" a="1"/>
  <c r="D86" i="15" s="1"/>
  <c r="D85" i="15" a="1"/>
  <c r="D85" i="15" s="1"/>
  <c r="D84" i="15" a="1"/>
  <c r="D84" i="15" s="1"/>
  <c r="D83" i="15" a="1"/>
  <c r="D83" i="15" s="1"/>
  <c r="D82" i="15" a="1"/>
  <c r="D82" i="15" s="1"/>
  <c r="D81" i="15" a="1"/>
  <c r="D81" i="15" s="1"/>
  <c r="D80" i="15" a="1"/>
  <c r="D80" i="15" s="1"/>
  <c r="D79" i="15" a="1"/>
  <c r="D79" i="15" s="1"/>
  <c r="D78" i="15" a="1"/>
  <c r="D78" i="15" s="1"/>
  <c r="D77" i="15" a="1"/>
  <c r="D77" i="15" s="1"/>
  <c r="D76" i="15" a="1"/>
  <c r="D76" i="15" s="1"/>
  <c r="D75" i="15" a="1"/>
  <c r="D75" i="15" s="1"/>
  <c r="D74" i="15" a="1"/>
  <c r="D74" i="15" s="1"/>
  <c r="D73" i="15" a="1"/>
  <c r="D73" i="15" s="1"/>
  <c r="D72" i="15" a="1"/>
  <c r="D72" i="15" s="1"/>
  <c r="D71" i="15" a="1"/>
  <c r="D71" i="15" s="1"/>
  <c r="D70" i="15" a="1"/>
  <c r="D70" i="15" s="1"/>
  <c r="D69" i="15" a="1"/>
  <c r="D69" i="15" s="1"/>
  <c r="D68" i="15" a="1"/>
  <c r="D68" i="15" s="1"/>
  <c r="D67" i="15" a="1"/>
  <c r="D67" i="15" s="1"/>
  <c r="D66" i="15" a="1"/>
  <c r="D66" i="15" s="1"/>
  <c r="D65" i="15" a="1"/>
  <c r="D65" i="15" s="1"/>
  <c r="D64" i="15" a="1"/>
  <c r="D64" i="15" s="1"/>
  <c r="D63" i="15" a="1"/>
  <c r="D63" i="15" s="1"/>
  <c r="D62" i="15" a="1"/>
  <c r="D62" i="15" s="1"/>
  <c r="D61" i="15" a="1"/>
  <c r="D61" i="15" s="1"/>
  <c r="D60" i="15" a="1"/>
  <c r="D60" i="15" s="1"/>
  <c r="D59" i="15" a="1"/>
  <c r="D59" i="15" s="1"/>
  <c r="D58" i="15" a="1"/>
  <c r="D58" i="15" s="1"/>
  <c r="D57" i="15" a="1"/>
  <c r="D57" i="15" s="1"/>
  <c r="D56" i="15" a="1"/>
  <c r="D56" i="15" s="1"/>
  <c r="D55" i="15" a="1"/>
  <c r="D55" i="15" s="1"/>
  <c r="D54" i="15" a="1"/>
  <c r="D54" i="15" s="1"/>
  <c r="D53" i="15" a="1"/>
  <c r="D53" i="15" s="1"/>
  <c r="D52" i="15" a="1"/>
  <c r="D52" i="15" s="1"/>
  <c r="D51" i="15" a="1"/>
  <c r="D51" i="15" s="1"/>
  <c r="D50" i="15" a="1"/>
  <c r="D50" i="15" s="1"/>
  <c r="D49" i="15" a="1"/>
  <c r="D49" i="15" s="1"/>
  <c r="D48" i="15" a="1"/>
  <c r="D48" i="15" s="1"/>
  <c r="D47" i="15" a="1"/>
  <c r="D47" i="15" s="1"/>
  <c r="D46" i="15" a="1"/>
  <c r="D46" i="15" s="1"/>
  <c r="D45" i="15" a="1"/>
  <c r="D45" i="15" s="1"/>
  <c r="D44" i="15" a="1"/>
  <c r="D44" i="15" s="1"/>
  <c r="D43" i="15" a="1"/>
  <c r="D43" i="15" s="1"/>
  <c r="D42" i="15" a="1"/>
  <c r="D42" i="15" s="1"/>
  <c r="D41" i="15" a="1"/>
  <c r="D41" i="15" s="1"/>
  <c r="D40" i="15" a="1"/>
  <c r="D40" i="15" s="1"/>
  <c r="D39" i="15" a="1"/>
  <c r="D39" i="15" s="1"/>
  <c r="D38" i="15" a="1"/>
  <c r="D38" i="15" s="1"/>
  <c r="D37" i="15" a="1"/>
  <c r="D37" i="15" s="1"/>
  <c r="D36" i="15" a="1"/>
  <c r="D36" i="15" s="1"/>
  <c r="D35" i="15" a="1"/>
  <c r="D35" i="15" s="1"/>
  <c r="D34" i="15" a="1"/>
  <c r="D34" i="15" s="1"/>
  <c r="D33" i="15" a="1"/>
  <c r="D33" i="15" s="1"/>
  <c r="D32" i="15" a="1"/>
  <c r="D32" i="15" s="1"/>
  <c r="D31" i="15" a="1"/>
  <c r="D31" i="15" s="1"/>
  <c r="D30" i="15" a="1"/>
  <c r="D30" i="15" s="1"/>
  <c r="D29" i="15" a="1"/>
  <c r="D29" i="15" s="1"/>
  <c r="D28" i="15" a="1"/>
  <c r="D28" i="15" s="1"/>
  <c r="D27" i="15" a="1"/>
  <c r="D27" i="15" s="1"/>
  <c r="D26" i="15" a="1"/>
  <c r="D26" i="15" s="1"/>
  <c r="D25" i="15" a="1"/>
  <c r="D25" i="15" s="1"/>
  <c r="D24" i="15" a="1"/>
  <c r="D24" i="15" s="1"/>
  <c r="D23" i="15" a="1"/>
  <c r="D23" i="15" s="1"/>
  <c r="D22" i="15" a="1"/>
  <c r="D22" i="15" s="1"/>
  <c r="D21" i="15" a="1"/>
  <c r="D21" i="15" s="1"/>
  <c r="D20" i="15" a="1"/>
  <c r="D20" i="15" s="1"/>
  <c r="D19" i="15" a="1"/>
  <c r="D19" i="15" s="1"/>
  <c r="D18" i="15" a="1"/>
  <c r="D18" i="15" s="1"/>
  <c r="D17" i="15" a="1"/>
  <c r="D17" i="15" s="1"/>
  <c r="D16" i="15" a="1"/>
  <c r="D16" i="15" s="1"/>
  <c r="D15" i="15" a="1"/>
  <c r="D15" i="15" s="1"/>
  <c r="D14" i="15" a="1"/>
  <c r="D14" i="15" s="1"/>
  <c r="D13" i="15" a="1"/>
  <c r="D13" i="15" s="1"/>
  <c r="D12" i="15" a="1"/>
  <c r="D12" i="15" s="1"/>
  <c r="D11" i="15" a="1"/>
  <c r="D11" i="15" s="1"/>
  <c r="D10" i="15" a="1"/>
  <c r="D10" i="15" s="1"/>
  <c r="D9" i="15" a="1"/>
  <c r="D9" i="15" s="1"/>
  <c r="D8" i="15" a="1"/>
  <c r="D8" i="15" s="1"/>
  <c r="D7" i="15" a="1"/>
  <c r="D7" i="15" s="1"/>
  <c r="D6" i="15" a="1"/>
  <c r="D6" i="15" s="1"/>
  <c r="D5" i="15" a="1"/>
  <c r="D5" i="15" s="1"/>
  <c r="D4" i="15" a="1"/>
  <c r="D4" i="15" s="1"/>
  <c r="D3" i="15" a="1"/>
  <c r="D3" i="15" s="1"/>
  <c r="D2" i="15" a="1"/>
  <c r="D2" i="15" s="1"/>
  <c r="C3" i="15"/>
  <c r="C4" i="15" s="1"/>
  <c r="B2" i="15"/>
  <c r="A2" i="15"/>
  <c r="B2" i="13"/>
  <c r="C3" i="13"/>
  <c r="C4" i="13" s="1"/>
  <c r="A2" i="13"/>
  <c r="C2" i="7"/>
  <c r="B2" i="7" s="1"/>
  <c r="D85" i="7"/>
  <c r="A3" i="7"/>
  <c r="A4" i="7" s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C85" i="7" s="1"/>
  <c r="B85" i="7" s="1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61" i="6"/>
  <c r="E262" i="6"/>
  <c r="E263" i="6"/>
  <c r="E264" i="6"/>
  <c r="E265" i="6"/>
  <c r="E266" i="6"/>
  <c r="E267" i="6"/>
  <c r="E268" i="6"/>
  <c r="E269" i="6"/>
  <c r="E270" i="6"/>
  <c r="E271" i="6"/>
  <c r="E272" i="6"/>
  <c r="E273" i="6"/>
  <c r="E274" i="6"/>
  <c r="E275" i="6"/>
  <c r="E276" i="6"/>
  <c r="E277" i="6"/>
  <c r="E278" i="6"/>
  <c r="E279" i="6"/>
  <c r="E280" i="6"/>
  <c r="E281" i="6"/>
  <c r="E282" i="6"/>
  <c r="E283" i="6"/>
  <c r="E284" i="6"/>
  <c r="E285" i="6"/>
  <c r="E286" i="6"/>
  <c r="E287" i="6"/>
  <c r="E288" i="6"/>
  <c r="E289" i="6"/>
  <c r="E290" i="6"/>
  <c r="E291" i="6"/>
  <c r="E292" i="6"/>
  <c r="E293" i="6"/>
  <c r="E294" i="6"/>
  <c r="E295" i="6"/>
  <c r="E296" i="6"/>
  <c r="E297" i="6"/>
  <c r="E298" i="6"/>
  <c r="E299" i="6"/>
  <c r="E300" i="6"/>
  <c r="E301" i="6"/>
  <c r="E302" i="6"/>
  <c r="E303" i="6"/>
  <c r="E304" i="6"/>
  <c r="E305" i="6"/>
  <c r="E306" i="6"/>
  <c r="E307" i="6"/>
  <c r="E308" i="6"/>
  <c r="E309" i="6"/>
  <c r="E310" i="6"/>
  <c r="E311" i="6"/>
  <c r="E312" i="6"/>
  <c r="E313" i="6"/>
  <c r="E314" i="6"/>
  <c r="E315" i="6"/>
  <c r="E316" i="6"/>
  <c r="E317" i="6"/>
  <c r="E318" i="6"/>
  <c r="E319" i="6"/>
  <c r="E320" i="6"/>
  <c r="E321" i="6"/>
  <c r="E322" i="6"/>
  <c r="E323" i="6"/>
  <c r="E324" i="6"/>
  <c r="E325" i="6"/>
  <c r="E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2" i="6"/>
  <c r="I325" i="6"/>
  <c r="H325" i="6"/>
  <c r="G325" i="6"/>
  <c r="A5" i="6"/>
  <c r="C4" i="6"/>
  <c r="C5" i="6" s="1"/>
  <c r="C6" i="6" s="1"/>
  <c r="C7" i="6" s="1"/>
  <c r="B4" i="6"/>
  <c r="C3" i="6"/>
  <c r="B2" i="6"/>
  <c r="A2" i="6"/>
  <c r="H325" i="5"/>
  <c r="I325" i="5"/>
  <c r="G325" i="5"/>
  <c r="B2" i="5"/>
  <c r="A2" i="5"/>
  <c r="C3" i="5"/>
  <c r="A179" i="7" l="1"/>
  <c r="C178" i="7"/>
  <c r="B177" i="7"/>
  <c r="E177" i="7"/>
  <c r="F177" i="7"/>
  <c r="D176" i="7"/>
  <c r="C82" i="7"/>
  <c r="E82" i="7" s="1"/>
  <c r="C74" i="7"/>
  <c r="E74" i="7" s="1"/>
  <c r="C66" i="7"/>
  <c r="E66" i="7" s="1"/>
  <c r="C58" i="7"/>
  <c r="E58" i="7" s="1"/>
  <c r="C50" i="7"/>
  <c r="E50" i="7" s="1"/>
  <c r="C42" i="7"/>
  <c r="E42" i="7" s="1"/>
  <c r="C34" i="7"/>
  <c r="E34" i="7" s="1"/>
  <c r="C26" i="7"/>
  <c r="E26" i="7" s="1"/>
  <c r="C18" i="7"/>
  <c r="E18" i="7" s="1"/>
  <c r="C10" i="7"/>
  <c r="E10" i="7" s="1"/>
  <c r="C81" i="7"/>
  <c r="B81" i="7" s="1"/>
  <c r="C73" i="7"/>
  <c r="E73" i="7" s="1"/>
  <c r="C65" i="7"/>
  <c r="E65" i="7" s="1"/>
  <c r="C57" i="7"/>
  <c r="E57" i="7" s="1"/>
  <c r="C49" i="7"/>
  <c r="B49" i="7" s="1"/>
  <c r="C41" i="7"/>
  <c r="B41" i="7" s="1"/>
  <c r="C33" i="7"/>
  <c r="E33" i="7" s="1"/>
  <c r="C25" i="7"/>
  <c r="B25" i="7" s="1"/>
  <c r="C17" i="7"/>
  <c r="E17" i="7" s="1"/>
  <c r="C9" i="7"/>
  <c r="B9" i="7" s="1"/>
  <c r="C80" i="7"/>
  <c r="E80" i="7" s="1"/>
  <c r="C72" i="7"/>
  <c r="E72" i="7" s="1"/>
  <c r="C64" i="7"/>
  <c r="E64" i="7" s="1"/>
  <c r="C56" i="7"/>
  <c r="E56" i="7" s="1"/>
  <c r="C48" i="7"/>
  <c r="E48" i="7" s="1"/>
  <c r="C40" i="7"/>
  <c r="E40" i="7" s="1"/>
  <c r="C32" i="7"/>
  <c r="E32" i="7" s="1"/>
  <c r="C24" i="7"/>
  <c r="E24" i="7" s="1"/>
  <c r="C16" i="7"/>
  <c r="E16" i="7" s="1"/>
  <c r="C8" i="7"/>
  <c r="E8" i="7" s="1"/>
  <c r="C79" i="7"/>
  <c r="F79" i="7" s="1"/>
  <c r="C71" i="7"/>
  <c r="F71" i="7" s="1"/>
  <c r="C63" i="7"/>
  <c r="F63" i="7" s="1"/>
  <c r="C55" i="7"/>
  <c r="F55" i="7" s="1"/>
  <c r="C47" i="7"/>
  <c r="F47" i="7" s="1"/>
  <c r="C39" i="7"/>
  <c r="F39" i="7" s="1"/>
  <c r="C31" i="7"/>
  <c r="F31" i="7" s="1"/>
  <c r="C23" i="7"/>
  <c r="F23" i="7" s="1"/>
  <c r="C15" i="7"/>
  <c r="F15" i="7" s="1"/>
  <c r="C7" i="7"/>
  <c r="F7" i="7" s="1"/>
  <c r="C78" i="7"/>
  <c r="E78" i="7" s="1"/>
  <c r="C70" i="7"/>
  <c r="E70" i="7" s="1"/>
  <c r="C62" i="7"/>
  <c r="B62" i="7" s="1"/>
  <c r="C54" i="7"/>
  <c r="E54" i="7" s="1"/>
  <c r="C46" i="7"/>
  <c r="B46" i="7" s="1"/>
  <c r="C38" i="7"/>
  <c r="B38" i="7" s="1"/>
  <c r="C30" i="7"/>
  <c r="E30" i="7" s="1"/>
  <c r="C22" i="7"/>
  <c r="B22" i="7" s="1"/>
  <c r="C14" i="7"/>
  <c r="E14" i="7" s="1"/>
  <c r="C6" i="7"/>
  <c r="B6" i="7" s="1"/>
  <c r="C77" i="7"/>
  <c r="E77" i="7" s="1"/>
  <c r="C69" i="7"/>
  <c r="B69" i="7" s="1"/>
  <c r="C61" i="7"/>
  <c r="B61" i="7" s="1"/>
  <c r="C53" i="7"/>
  <c r="E53" i="7" s="1"/>
  <c r="C45" i="7"/>
  <c r="E45" i="7" s="1"/>
  <c r="C37" i="7"/>
  <c r="B37" i="7" s="1"/>
  <c r="C29" i="7"/>
  <c r="B29" i="7" s="1"/>
  <c r="C21" i="7"/>
  <c r="E21" i="7" s="1"/>
  <c r="C13" i="7"/>
  <c r="B13" i="7" s="1"/>
  <c r="C5" i="7"/>
  <c r="B5" i="7" s="1"/>
  <c r="C84" i="7"/>
  <c r="E84" i="7" s="1"/>
  <c r="C76" i="7"/>
  <c r="B76" i="7" s="1"/>
  <c r="C68" i="7"/>
  <c r="E68" i="7" s="1"/>
  <c r="C60" i="7"/>
  <c r="E60" i="7" s="1"/>
  <c r="C52" i="7"/>
  <c r="B52" i="7" s="1"/>
  <c r="C44" i="7"/>
  <c r="E44" i="7" s="1"/>
  <c r="C36" i="7"/>
  <c r="B36" i="7" s="1"/>
  <c r="C28" i="7"/>
  <c r="E28" i="7" s="1"/>
  <c r="C20" i="7"/>
  <c r="F20" i="7" s="1"/>
  <c r="C12" i="7"/>
  <c r="E12" i="7" s="1"/>
  <c r="C4" i="7"/>
  <c r="B4" i="7" s="1"/>
  <c r="C83" i="7"/>
  <c r="F83" i="7" s="1"/>
  <c r="C75" i="7"/>
  <c r="F75" i="7" s="1"/>
  <c r="C67" i="7"/>
  <c r="F67" i="7" s="1"/>
  <c r="C59" i="7"/>
  <c r="F59" i="7" s="1"/>
  <c r="C51" i="7"/>
  <c r="F51" i="7" s="1"/>
  <c r="C43" i="7"/>
  <c r="F43" i="7" s="1"/>
  <c r="C35" i="7"/>
  <c r="F35" i="7" s="1"/>
  <c r="C27" i="7"/>
  <c r="F27" i="7" s="1"/>
  <c r="C19" i="7"/>
  <c r="F19" i="7" s="1"/>
  <c r="C11" i="7"/>
  <c r="F11" i="7" s="1"/>
  <c r="C3" i="7"/>
  <c r="F3" i="7" s="1"/>
  <c r="F57" i="6"/>
  <c r="F49" i="6"/>
  <c r="F33" i="6"/>
  <c r="F17" i="6"/>
  <c r="F41" i="6"/>
  <c r="F25" i="6"/>
  <c r="F9" i="6"/>
  <c r="F48" i="6"/>
  <c r="F8" i="6"/>
  <c r="F40" i="6"/>
  <c r="F24" i="6"/>
  <c r="F56" i="6"/>
  <c r="F32" i="6"/>
  <c r="F16" i="6"/>
  <c r="F55" i="6"/>
  <c r="F47" i="6"/>
  <c r="F39" i="6"/>
  <c r="F31" i="6"/>
  <c r="F23" i="6"/>
  <c r="F15" i="6"/>
  <c r="F7" i="6"/>
  <c r="F85" i="6"/>
  <c r="F69" i="6"/>
  <c r="F61" i="6"/>
  <c r="F53" i="6"/>
  <c r="F45" i="6"/>
  <c r="F37" i="6"/>
  <c r="F29" i="6"/>
  <c r="F21" i="6"/>
  <c r="F13" i="6"/>
  <c r="F5" i="6"/>
  <c r="F77" i="6"/>
  <c r="F54" i="6"/>
  <c r="F46" i="6"/>
  <c r="F38" i="6"/>
  <c r="F30" i="6"/>
  <c r="F22" i="6"/>
  <c r="F14" i="6"/>
  <c r="F6" i="6"/>
  <c r="F90" i="6"/>
  <c r="F26" i="6"/>
  <c r="F36" i="6"/>
  <c r="F28" i="6"/>
  <c r="F20" i="6"/>
  <c r="F12" i="6"/>
  <c r="F4" i="6"/>
  <c r="F44" i="6"/>
  <c r="F292" i="6"/>
  <c r="F276" i="6"/>
  <c r="F244" i="6"/>
  <c r="F228" i="6"/>
  <c r="F212" i="6"/>
  <c r="F196" i="6"/>
  <c r="F180" i="6"/>
  <c r="F156" i="6"/>
  <c r="F124" i="6"/>
  <c r="F108" i="6"/>
  <c r="F92" i="6"/>
  <c r="F76" i="6"/>
  <c r="F68" i="6"/>
  <c r="F52" i="6"/>
  <c r="F300" i="6"/>
  <c r="F268" i="6"/>
  <c r="F236" i="6"/>
  <c r="F220" i="6"/>
  <c r="F204" i="6"/>
  <c r="F188" i="6"/>
  <c r="F164" i="6"/>
  <c r="F148" i="6"/>
  <c r="F116" i="6"/>
  <c r="F100" i="6"/>
  <c r="F84" i="6"/>
  <c r="F60" i="6"/>
  <c r="F275" i="6"/>
  <c r="F251" i="6"/>
  <c r="F227" i="6"/>
  <c r="F219" i="6"/>
  <c r="F211" i="6"/>
  <c r="F187" i="6"/>
  <c r="F179" i="6"/>
  <c r="F171" i="6"/>
  <c r="F163" i="6"/>
  <c r="F155" i="6"/>
  <c r="F147" i="6"/>
  <c r="F139" i="6"/>
  <c r="F131" i="6"/>
  <c r="F123" i="6"/>
  <c r="F115" i="6"/>
  <c r="F107" i="6"/>
  <c r="F99" i="6"/>
  <c r="F91" i="6"/>
  <c r="F83" i="6"/>
  <c r="F75" i="6"/>
  <c r="F67" i="6"/>
  <c r="F59" i="6"/>
  <c r="F51" i="6"/>
  <c r="F43" i="6"/>
  <c r="F35" i="6"/>
  <c r="F27" i="6"/>
  <c r="F19" i="6"/>
  <c r="F11" i="6"/>
  <c r="F3" i="6"/>
  <c r="F267" i="6"/>
  <c r="F235" i="6"/>
  <c r="F195" i="6"/>
  <c r="F259" i="6"/>
  <c r="F243" i="6"/>
  <c r="F203" i="6"/>
  <c r="F265" i="6"/>
  <c r="F257" i="6"/>
  <c r="F233" i="6"/>
  <c r="F225" i="6"/>
  <c r="F217" i="6"/>
  <c r="F209" i="6"/>
  <c r="F201" i="6"/>
  <c r="F193" i="6"/>
  <c r="F185" i="6"/>
  <c r="F161" i="6"/>
  <c r="F153" i="6"/>
  <c r="F97" i="6"/>
  <c r="F89" i="6"/>
  <c r="F81" i="6"/>
  <c r="F73" i="6"/>
  <c r="F65" i="6"/>
  <c r="F319" i="6"/>
  <c r="F295" i="6"/>
  <c r="F279" i="6"/>
  <c r="F271" i="6"/>
  <c r="F255" i="6"/>
  <c r="F247" i="6"/>
  <c r="F239" i="6"/>
  <c r="F231" i="6"/>
  <c r="F223" i="6"/>
  <c r="F215" i="6"/>
  <c r="F207" i="6"/>
  <c r="F199" i="6"/>
  <c r="F191" i="6"/>
  <c r="F183" i="6"/>
  <c r="F175" i="6"/>
  <c r="F167" i="6"/>
  <c r="F159" i="6"/>
  <c r="F151" i="6"/>
  <c r="F143" i="6"/>
  <c r="F135" i="6"/>
  <c r="F127" i="6"/>
  <c r="F119" i="6"/>
  <c r="F111" i="6"/>
  <c r="F103" i="6"/>
  <c r="F95" i="6"/>
  <c r="F87" i="6"/>
  <c r="F79" i="6"/>
  <c r="F71" i="6"/>
  <c r="F63" i="6"/>
  <c r="F311" i="6"/>
  <c r="F303" i="6"/>
  <c r="F287" i="6"/>
  <c r="F263" i="6"/>
  <c r="F262" i="6"/>
  <c r="F254" i="6"/>
  <c r="F246" i="6"/>
  <c r="F238" i="6"/>
  <c r="F190" i="6"/>
  <c r="F182" i="6"/>
  <c r="F174" i="6"/>
  <c r="F150" i="6"/>
  <c r="F142" i="6"/>
  <c r="F134" i="6"/>
  <c r="F126" i="6"/>
  <c r="F118" i="6"/>
  <c r="F110" i="6"/>
  <c r="F102" i="6"/>
  <c r="F94" i="6"/>
  <c r="F86" i="6"/>
  <c r="F78" i="6"/>
  <c r="F70" i="6"/>
  <c r="F62" i="6"/>
  <c r="F280" i="6"/>
  <c r="F272" i="6"/>
  <c r="F264" i="6"/>
  <c r="F248" i="6"/>
  <c r="F240" i="6"/>
  <c r="F232" i="6"/>
  <c r="F224" i="6"/>
  <c r="F216" i="6"/>
  <c r="F208" i="6"/>
  <c r="F200" i="6"/>
  <c r="F192" i="6"/>
  <c r="F184" i="6"/>
  <c r="F176" i="6"/>
  <c r="F168" i="6"/>
  <c r="F160" i="6"/>
  <c r="F152" i="6"/>
  <c r="F144" i="6"/>
  <c r="F136" i="6"/>
  <c r="F128" i="6"/>
  <c r="F120" i="6"/>
  <c r="F112" i="6"/>
  <c r="F104" i="6"/>
  <c r="F96" i="6"/>
  <c r="F88" i="6"/>
  <c r="F80" i="6"/>
  <c r="F72" i="6"/>
  <c r="F64" i="6"/>
  <c r="F312" i="6"/>
  <c r="F304" i="6"/>
  <c r="F296" i="6"/>
  <c r="F149" i="6"/>
  <c r="F285" i="6"/>
  <c r="F269" i="6"/>
  <c r="F261" i="6"/>
  <c r="F229" i="6"/>
  <c r="F221" i="6"/>
  <c r="F213" i="6"/>
  <c r="F205" i="6"/>
  <c r="F197" i="6"/>
  <c r="F189" i="6"/>
  <c r="F181" i="6"/>
  <c r="F173" i="6"/>
  <c r="F165" i="6"/>
  <c r="F157" i="6"/>
  <c r="F141" i="6"/>
  <c r="F133" i="6"/>
  <c r="F117" i="6"/>
  <c r="F109" i="6"/>
  <c r="F101" i="6"/>
  <c r="F93" i="6"/>
  <c r="F237" i="6"/>
  <c r="F324" i="6"/>
  <c r="F316" i="6"/>
  <c r="F284" i="6"/>
  <c r="F260" i="6"/>
  <c r="F252" i="6"/>
  <c r="F172" i="6"/>
  <c r="F132" i="6"/>
  <c r="F194" i="6"/>
  <c r="F146" i="6"/>
  <c r="F305" i="6"/>
  <c r="F297" i="6"/>
  <c r="F273" i="6"/>
  <c r="F169" i="6"/>
  <c r="F321" i="6"/>
  <c r="F301" i="6"/>
  <c r="F294" i="6"/>
  <c r="F177" i="6"/>
  <c r="F308" i="6"/>
  <c r="F293" i="6"/>
  <c r="F286" i="6"/>
  <c r="F278" i="6"/>
  <c r="F145" i="6"/>
  <c r="F137" i="6"/>
  <c r="F129" i="6"/>
  <c r="F121" i="6"/>
  <c r="F113" i="6"/>
  <c r="F105" i="6"/>
  <c r="F318" i="6"/>
  <c r="F325" i="6"/>
  <c r="F178" i="6"/>
  <c r="F317" i="6"/>
  <c r="F310" i="6"/>
  <c r="F289" i="6"/>
  <c r="F253" i="6"/>
  <c r="F309" i="6"/>
  <c r="F302" i="6"/>
  <c r="F288" i="6"/>
  <c r="F281" i="6"/>
  <c r="F245" i="6"/>
  <c r="F230" i="6"/>
  <c r="F222" i="6"/>
  <c r="F214" i="6"/>
  <c r="F206" i="6"/>
  <c r="F198" i="6"/>
  <c r="F162" i="6"/>
  <c r="F140" i="6"/>
  <c r="F125" i="6"/>
  <c r="F130" i="6"/>
  <c r="F320" i="6"/>
  <c r="F313" i="6"/>
  <c r="F277" i="6"/>
  <c r="F270" i="6"/>
  <c r="F256" i="6"/>
  <c r="F249" i="6"/>
  <c r="F241" i="6"/>
  <c r="F166" i="6"/>
  <c r="F158" i="6"/>
  <c r="F186" i="6"/>
  <c r="F170" i="6"/>
  <c r="F154" i="6"/>
  <c r="F138" i="6"/>
  <c r="F122" i="6"/>
  <c r="F114" i="6"/>
  <c r="F106" i="6"/>
  <c r="F98" i="6"/>
  <c r="F82" i="6"/>
  <c r="F74" i="6"/>
  <c r="F66" i="6"/>
  <c r="F58" i="6"/>
  <c r="F50" i="6"/>
  <c r="F42" i="6"/>
  <c r="F34" i="6"/>
  <c r="F18" i="6"/>
  <c r="F10" i="6"/>
  <c r="C5" i="15"/>
  <c r="B4" i="15"/>
  <c r="A4" i="15"/>
  <c r="F2" i="15"/>
  <c r="A3" i="15"/>
  <c r="B3" i="15"/>
  <c r="D2" i="13" a="1"/>
  <c r="D2" i="13" s="1"/>
  <c r="F2" i="13" s="1"/>
  <c r="A3" i="13"/>
  <c r="B3" i="13"/>
  <c r="B4" i="13"/>
  <c r="A4" i="13"/>
  <c r="C5" i="13"/>
  <c r="B65" i="7"/>
  <c r="B57" i="7"/>
  <c r="B12" i="7"/>
  <c r="E36" i="7"/>
  <c r="E62" i="7"/>
  <c r="B78" i="7"/>
  <c r="E46" i="7"/>
  <c r="E85" i="7"/>
  <c r="B72" i="7"/>
  <c r="B8" i="7"/>
  <c r="B32" i="7"/>
  <c r="B23" i="7"/>
  <c r="E47" i="7"/>
  <c r="B31" i="7"/>
  <c r="E23" i="7"/>
  <c r="E2" i="7"/>
  <c r="F66" i="7"/>
  <c r="F62" i="7"/>
  <c r="F42" i="7"/>
  <c r="F34" i="7"/>
  <c r="F2" i="7"/>
  <c r="E59" i="7"/>
  <c r="F85" i="7"/>
  <c r="F81" i="7"/>
  <c r="F65" i="7"/>
  <c r="F57" i="7"/>
  <c r="E81" i="7"/>
  <c r="F72" i="7"/>
  <c r="F36" i="7"/>
  <c r="F32" i="7"/>
  <c r="F16" i="7"/>
  <c r="F8" i="7"/>
  <c r="B66" i="7"/>
  <c r="B42" i="7"/>
  <c r="D16" i="7"/>
  <c r="D31" i="7"/>
  <c r="D7" i="7"/>
  <c r="D22" i="7"/>
  <c r="D12" i="7"/>
  <c r="D33" i="7"/>
  <c r="D83" i="7"/>
  <c r="D11" i="7"/>
  <c r="D65" i="7"/>
  <c r="D58" i="7"/>
  <c r="F234" i="6"/>
  <c r="F315" i="6"/>
  <c r="F299" i="6"/>
  <c r="F283" i="6"/>
  <c r="F210" i="6"/>
  <c r="F314" i="6"/>
  <c r="F298" i="6"/>
  <c r="F282" i="6"/>
  <c r="F266" i="6"/>
  <c r="F250" i="6"/>
  <c r="F226" i="6"/>
  <c r="F202" i="6"/>
  <c r="F323" i="6"/>
  <c r="F307" i="6"/>
  <c r="F291" i="6"/>
  <c r="F242" i="6"/>
  <c r="F322" i="6"/>
  <c r="F306" i="6"/>
  <c r="F290" i="6"/>
  <c r="F274" i="6"/>
  <c r="F258" i="6"/>
  <c r="F218" i="6"/>
  <c r="F2" i="6"/>
  <c r="B7" i="6"/>
  <c r="A7" i="6"/>
  <c r="C8" i="6"/>
  <c r="B3" i="6"/>
  <c r="A3" i="6"/>
  <c r="J2" i="6"/>
  <c r="B5" i="6"/>
  <c r="A4" i="6"/>
  <c r="B6" i="6"/>
  <c r="A6" i="6"/>
  <c r="D2" i="5"/>
  <c r="E2" i="5"/>
  <c r="C4" i="5"/>
  <c r="A4" i="5" s="1"/>
  <c r="B3" i="5"/>
  <c r="A3" i="5"/>
  <c r="D25" i="7" l="1"/>
  <c r="F78" i="7"/>
  <c r="F82" i="7"/>
  <c r="D81" i="7"/>
  <c r="B58" i="7"/>
  <c r="D23" i="7"/>
  <c r="F80" i="7"/>
  <c r="B59" i="7"/>
  <c r="B80" i="7"/>
  <c r="E13" i="7"/>
  <c r="D19" i="7"/>
  <c r="D30" i="7"/>
  <c r="F13" i="7"/>
  <c r="B43" i="7"/>
  <c r="D35" i="7"/>
  <c r="D46" i="7"/>
  <c r="F17" i="7"/>
  <c r="B47" i="7"/>
  <c r="B17" i="7"/>
  <c r="D36" i="7"/>
  <c r="B26" i="7"/>
  <c r="E43" i="7"/>
  <c r="B60" i="7"/>
  <c r="D49" i="7"/>
  <c r="D60" i="7"/>
  <c r="D15" i="7"/>
  <c r="B50" i="7"/>
  <c r="F61" i="7"/>
  <c r="F22" i="7"/>
  <c r="E31" i="7"/>
  <c r="F84" i="7"/>
  <c r="F46" i="7"/>
  <c r="E22" i="7"/>
  <c r="D40" i="7"/>
  <c r="F50" i="7"/>
  <c r="B7" i="7"/>
  <c r="D42" i="7"/>
  <c r="B16" i="7"/>
  <c r="D70" i="7"/>
  <c r="B34" i="7"/>
  <c r="F24" i="7"/>
  <c r="B84" i="7"/>
  <c r="E61" i="7"/>
  <c r="B30" i="7"/>
  <c r="E83" i="7"/>
  <c r="E37" i="7"/>
  <c r="F26" i="7"/>
  <c r="D21" i="7"/>
  <c r="E41" i="7"/>
  <c r="D6" i="7"/>
  <c r="B71" i="7"/>
  <c r="F37" i="7"/>
  <c r="E7" i="7"/>
  <c r="B56" i="7"/>
  <c r="D55" i="7"/>
  <c r="F56" i="7"/>
  <c r="D82" i="7"/>
  <c r="B83" i="7"/>
  <c r="F60" i="7"/>
  <c r="F41" i="7"/>
  <c r="E71" i="7"/>
  <c r="D57" i="7"/>
  <c r="D38" i="7"/>
  <c r="D8" i="7"/>
  <c r="B24" i="7"/>
  <c r="B39" i="7"/>
  <c r="E9" i="7"/>
  <c r="F58" i="7"/>
  <c r="F9" i="7"/>
  <c r="F73" i="7"/>
  <c r="E39" i="7"/>
  <c r="B73" i="7"/>
  <c r="F49" i="7"/>
  <c r="E15" i="7"/>
  <c r="E49" i="7"/>
  <c r="D24" i="7"/>
  <c r="B14" i="7"/>
  <c r="D77" i="7"/>
  <c r="D32" i="7"/>
  <c r="F29" i="7"/>
  <c r="E11" i="7"/>
  <c r="E63" i="7"/>
  <c r="B33" i="7"/>
  <c r="D18" i="7"/>
  <c r="B40" i="7"/>
  <c r="D13" i="7"/>
  <c r="B63" i="7"/>
  <c r="D28" i="7"/>
  <c r="D17" i="7"/>
  <c r="B82" i="7"/>
  <c r="B11" i="7"/>
  <c r="F33" i="7"/>
  <c r="F14" i="7"/>
  <c r="B18" i="7"/>
  <c r="B19" i="7"/>
  <c r="F40" i="7"/>
  <c r="B75" i="7"/>
  <c r="F18" i="7"/>
  <c r="B48" i="7"/>
  <c r="F48" i="7"/>
  <c r="E19" i="7"/>
  <c r="E25" i="7"/>
  <c r="F6" i="7"/>
  <c r="E3" i="7"/>
  <c r="D3" i="7"/>
  <c r="D20" i="7"/>
  <c r="B10" i="7"/>
  <c r="B74" i="7"/>
  <c r="F21" i="7"/>
  <c r="E67" i="7"/>
  <c r="D39" i="7"/>
  <c r="F25" i="7"/>
  <c r="B68" i="7"/>
  <c r="D26" i="7"/>
  <c r="D73" i="7"/>
  <c r="F4" i="7"/>
  <c r="F44" i="7"/>
  <c r="F45" i="7"/>
  <c r="F10" i="7"/>
  <c r="E55" i="7"/>
  <c r="E6" i="7"/>
  <c r="D34" i="7"/>
  <c r="D5" i="7"/>
  <c r="D14" i="7"/>
  <c r="B21" i="7"/>
  <c r="E4" i="7"/>
  <c r="D29" i="7"/>
  <c r="B64" i="7"/>
  <c r="B35" i="7"/>
  <c r="B45" i="7"/>
  <c r="D66" i="7"/>
  <c r="B27" i="7"/>
  <c r="F64" i="7"/>
  <c r="D44" i="7"/>
  <c r="D69" i="7"/>
  <c r="E27" i="7"/>
  <c r="F68" i="7"/>
  <c r="B3" i="7"/>
  <c r="F30" i="7"/>
  <c r="F70" i="7"/>
  <c r="B15" i="7"/>
  <c r="B55" i="7"/>
  <c r="E79" i="7"/>
  <c r="D2" i="7"/>
  <c r="D9" i="7"/>
  <c r="B67" i="7"/>
  <c r="F74" i="7"/>
  <c r="B79" i="7"/>
  <c r="B70" i="7"/>
  <c r="B44" i="7"/>
  <c r="D177" i="7"/>
  <c r="F178" i="7"/>
  <c r="E178" i="7"/>
  <c r="B178" i="7"/>
  <c r="A180" i="7"/>
  <c r="C179" i="7"/>
  <c r="B77" i="7"/>
  <c r="B28" i="7"/>
  <c r="F77" i="7"/>
  <c r="F54" i="7"/>
  <c r="D10" i="7"/>
  <c r="D27" i="7"/>
  <c r="F12" i="7"/>
  <c r="F76" i="7"/>
  <c r="E35" i="7"/>
  <c r="B51" i="7"/>
  <c r="E52" i="7"/>
  <c r="F5" i="7"/>
  <c r="F69" i="7"/>
  <c r="E69" i="7"/>
  <c r="D37" i="7"/>
  <c r="F52" i="7"/>
  <c r="E51" i="7"/>
  <c r="F38" i="7"/>
  <c r="B20" i="7"/>
  <c r="E20" i="7"/>
  <c r="F28" i="7"/>
  <c r="E38" i="7"/>
  <c r="D50" i="7"/>
  <c r="D4" i="7"/>
  <c r="F53" i="7"/>
  <c r="E75" i="7"/>
  <c r="B54" i="7"/>
  <c r="E5" i="7"/>
  <c r="E76" i="7"/>
  <c r="B53" i="7"/>
  <c r="E29" i="7"/>
  <c r="F3" i="15"/>
  <c r="F4" i="15"/>
  <c r="C6" i="15"/>
  <c r="B5" i="15"/>
  <c r="A5" i="15"/>
  <c r="D4" i="13" a="1"/>
  <c r="D4" i="13" s="1"/>
  <c r="F4" i="13" s="1"/>
  <c r="D3" i="13" a="1"/>
  <c r="D3" i="13" s="1"/>
  <c r="F3" i="13" s="1"/>
  <c r="C6" i="13"/>
  <c r="B5" i="13"/>
  <c r="A5" i="13"/>
  <c r="D43" i="7"/>
  <c r="D68" i="7"/>
  <c r="D78" i="7"/>
  <c r="D63" i="7"/>
  <c r="D48" i="7"/>
  <c r="D51" i="7"/>
  <c r="D76" i="7"/>
  <c r="D45" i="7"/>
  <c r="D71" i="7"/>
  <c r="D56" i="7"/>
  <c r="D59" i="7"/>
  <c r="D53" i="7"/>
  <c r="D79" i="7"/>
  <c r="D64" i="7"/>
  <c r="D67" i="7"/>
  <c r="D61" i="7"/>
  <c r="D72" i="7"/>
  <c r="D75" i="7"/>
  <c r="D80" i="7"/>
  <c r="D54" i="7"/>
  <c r="D41" i="7"/>
  <c r="D74" i="7"/>
  <c r="D52" i="7"/>
  <c r="D62" i="7"/>
  <c r="D47" i="7"/>
  <c r="D84" i="7"/>
  <c r="G4" i="6"/>
  <c r="C9" i="6"/>
  <c r="A8" i="6"/>
  <c r="B8" i="6"/>
  <c r="H5" i="6"/>
  <c r="H6" i="6"/>
  <c r="H2" i="6"/>
  <c r="J7" i="6"/>
  <c r="H3" i="6"/>
  <c r="J5" i="6"/>
  <c r="H4" i="6"/>
  <c r="F2" i="5"/>
  <c r="C5" i="5"/>
  <c r="B4" i="5"/>
  <c r="D3" i="5"/>
  <c r="E3" i="5"/>
  <c r="H2" i="5" s="1"/>
  <c r="J2" i="5"/>
  <c r="C180" i="7" l="1"/>
  <c r="A181" i="7"/>
  <c r="D178" i="7"/>
  <c r="B179" i="7"/>
  <c r="E179" i="7"/>
  <c r="F179" i="7"/>
  <c r="J3" i="5"/>
  <c r="G2" i="5"/>
  <c r="F5" i="15"/>
  <c r="C7" i="15"/>
  <c r="B6" i="15"/>
  <c r="A6" i="15"/>
  <c r="D5" i="13" a="1"/>
  <c r="D5" i="13" s="1"/>
  <c r="F5" i="13" s="1"/>
  <c r="B6" i="13"/>
  <c r="A6" i="13"/>
  <c r="C7" i="13"/>
  <c r="G5" i="6"/>
  <c r="I5" i="6"/>
  <c r="J6" i="6"/>
  <c r="H7" i="6"/>
  <c r="I3" i="6"/>
  <c r="G3" i="6"/>
  <c r="J4" i="6"/>
  <c r="I2" i="6"/>
  <c r="G2" i="6"/>
  <c r="C10" i="6"/>
  <c r="B9" i="6"/>
  <c r="A9" i="6"/>
  <c r="J3" i="6"/>
  <c r="I6" i="6"/>
  <c r="G6" i="6"/>
  <c r="I4" i="6"/>
  <c r="E4" i="5"/>
  <c r="H3" i="5" s="1"/>
  <c r="F3" i="5"/>
  <c r="I2" i="5" s="1"/>
  <c r="C6" i="5"/>
  <c r="B5" i="5"/>
  <c r="A5" i="5"/>
  <c r="D4" i="5"/>
  <c r="G3" i="5" s="1"/>
  <c r="B180" i="7" l="1"/>
  <c r="E180" i="7"/>
  <c r="F180" i="7"/>
  <c r="D179" i="7"/>
  <c r="A182" i="7"/>
  <c r="C181" i="7"/>
  <c r="C8" i="15"/>
  <c r="B7" i="15"/>
  <c r="A7" i="15"/>
  <c r="F6" i="15"/>
  <c r="D6" i="13" a="1"/>
  <c r="D6" i="13" s="1"/>
  <c r="F6" i="13" s="1"/>
  <c r="C8" i="13"/>
  <c r="B7" i="13"/>
  <c r="A7" i="13"/>
  <c r="H8" i="6"/>
  <c r="B10" i="6"/>
  <c r="A10" i="6"/>
  <c r="C11" i="6"/>
  <c r="I7" i="6"/>
  <c r="G7" i="6"/>
  <c r="J8" i="6"/>
  <c r="F4" i="5"/>
  <c r="I3" i="5" s="1"/>
  <c r="E5" i="5"/>
  <c r="H4" i="5" s="1"/>
  <c r="D5" i="5"/>
  <c r="G4" i="5" s="1"/>
  <c r="C7" i="5"/>
  <c r="B6" i="5"/>
  <c r="A6" i="5"/>
  <c r="J4" i="5"/>
  <c r="E181" i="7" l="1"/>
  <c r="F181" i="7"/>
  <c r="D180" i="7"/>
  <c r="B181" i="7"/>
  <c r="C182" i="7"/>
  <c r="A183" i="7"/>
  <c r="F7" i="15"/>
  <c r="C9" i="15"/>
  <c r="B8" i="15"/>
  <c r="A8" i="15"/>
  <c r="D7" i="13" a="1"/>
  <c r="D7" i="13" s="1"/>
  <c r="F7" i="13" s="1"/>
  <c r="B8" i="13"/>
  <c r="A8" i="13"/>
  <c r="C9" i="13"/>
  <c r="B11" i="6"/>
  <c r="A11" i="6"/>
  <c r="C12" i="6"/>
  <c r="J10" i="6"/>
  <c r="H9" i="6"/>
  <c r="I8" i="6"/>
  <c r="G8" i="6"/>
  <c r="J9" i="6"/>
  <c r="F5" i="5"/>
  <c r="I4" i="5" s="1"/>
  <c r="E6" i="5"/>
  <c r="H5" i="5" s="1"/>
  <c r="D6" i="5"/>
  <c r="G5" i="5" s="1"/>
  <c r="C8" i="5"/>
  <c r="A7" i="5"/>
  <c r="B7" i="5"/>
  <c r="J5" i="5"/>
  <c r="D181" i="7" l="1"/>
  <c r="F182" i="7"/>
  <c r="B182" i="7"/>
  <c r="E182" i="7"/>
  <c r="C183" i="7"/>
  <c r="A184" i="7"/>
  <c r="C10" i="15"/>
  <c r="B9" i="15"/>
  <c r="A9" i="15"/>
  <c r="F8" i="15"/>
  <c r="D8" i="13" a="1"/>
  <c r="D8" i="13" s="1"/>
  <c r="F8" i="13" s="1"/>
  <c r="C10" i="13"/>
  <c r="B9" i="13"/>
  <c r="A9" i="13"/>
  <c r="G9" i="6"/>
  <c r="I9" i="6"/>
  <c r="C13" i="6"/>
  <c r="A12" i="6"/>
  <c r="B12" i="6"/>
  <c r="H10" i="6"/>
  <c r="F6" i="5"/>
  <c r="I5" i="5" s="1"/>
  <c r="E7" i="5"/>
  <c r="H6" i="5" s="1"/>
  <c r="D7" i="5"/>
  <c r="G6" i="5" s="1"/>
  <c r="C9" i="5"/>
  <c r="B8" i="5"/>
  <c r="A8" i="5"/>
  <c r="J6" i="5"/>
  <c r="A185" i="7" l="1"/>
  <c r="C184" i="7"/>
  <c r="B183" i="7"/>
  <c r="E183" i="7"/>
  <c r="F183" i="7"/>
  <c r="D182" i="7"/>
  <c r="F9" i="15"/>
  <c r="A10" i="15"/>
  <c r="C11" i="15"/>
  <c r="B10" i="15"/>
  <c r="D9" i="13" a="1"/>
  <c r="D9" i="13" s="1"/>
  <c r="F9" i="13" s="1"/>
  <c r="B10" i="13"/>
  <c r="A10" i="13"/>
  <c r="C11" i="13"/>
  <c r="G10" i="6"/>
  <c r="I10" i="6"/>
  <c r="J11" i="6"/>
  <c r="H11" i="6"/>
  <c r="C14" i="6"/>
  <c r="B13" i="6"/>
  <c r="A13" i="6"/>
  <c r="E8" i="5"/>
  <c r="H7" i="5" s="1"/>
  <c r="D8" i="5"/>
  <c r="G7" i="5" s="1"/>
  <c r="F7" i="5"/>
  <c r="I6" i="5" s="1"/>
  <c r="C10" i="5"/>
  <c r="B9" i="5"/>
  <c r="A9" i="5"/>
  <c r="J7" i="5"/>
  <c r="B184" i="7" l="1"/>
  <c r="E184" i="7"/>
  <c r="F184" i="7"/>
  <c r="D183" i="7"/>
  <c r="C185" i="7"/>
  <c r="A186" i="7"/>
  <c r="C12" i="15"/>
  <c r="B11" i="15"/>
  <c r="A11" i="15"/>
  <c r="F10" i="15"/>
  <c r="D10" i="13" a="1"/>
  <c r="D10" i="13" s="1"/>
  <c r="F10" i="13" s="1"/>
  <c r="C12" i="13"/>
  <c r="B11" i="13"/>
  <c r="A11" i="13"/>
  <c r="I11" i="6"/>
  <c r="G11" i="6"/>
  <c r="B14" i="6"/>
  <c r="A14" i="6"/>
  <c r="C15" i="6"/>
  <c r="J12" i="6"/>
  <c r="H12" i="6"/>
  <c r="J13" i="6"/>
  <c r="E9" i="5"/>
  <c r="H8" i="5" s="1"/>
  <c r="D9" i="5"/>
  <c r="F8" i="5"/>
  <c r="I7" i="5" s="1"/>
  <c r="C11" i="5"/>
  <c r="B10" i="5"/>
  <c r="A10" i="5"/>
  <c r="J8" i="5"/>
  <c r="B185" i="7" l="1"/>
  <c r="D184" i="7"/>
  <c r="E185" i="7"/>
  <c r="F185" i="7"/>
  <c r="C186" i="7"/>
  <c r="A187" i="7"/>
  <c r="F9" i="5"/>
  <c r="I8" i="5" s="1"/>
  <c r="G8" i="5"/>
  <c r="F11" i="15"/>
  <c r="C13" i="15"/>
  <c r="B12" i="15"/>
  <c r="A12" i="15"/>
  <c r="D11" i="13" a="1"/>
  <c r="D11" i="13" s="1"/>
  <c r="F11" i="13" s="1"/>
  <c r="B12" i="13"/>
  <c r="A12" i="13"/>
  <c r="C13" i="13"/>
  <c r="B15" i="6"/>
  <c r="A15" i="6"/>
  <c r="C16" i="6"/>
  <c r="J14" i="6"/>
  <c r="H13" i="6"/>
  <c r="I12" i="6"/>
  <c r="G12" i="6"/>
  <c r="C12" i="5"/>
  <c r="B11" i="5"/>
  <c r="A11" i="5"/>
  <c r="E10" i="5"/>
  <c r="H9" i="5" s="1"/>
  <c r="D10" i="5"/>
  <c r="J9" i="5"/>
  <c r="A188" i="7" l="1"/>
  <c r="C187" i="7"/>
  <c r="D185" i="7"/>
  <c r="F186" i="7"/>
  <c r="B186" i="7"/>
  <c r="E186" i="7"/>
  <c r="F10" i="5"/>
  <c r="I9" i="5" s="1"/>
  <c r="G9" i="5"/>
  <c r="C14" i="15"/>
  <c r="B13" i="15"/>
  <c r="A13" i="15"/>
  <c r="F12" i="15"/>
  <c r="D12" i="13" a="1"/>
  <c r="D12" i="13" s="1"/>
  <c r="F12" i="13" s="1"/>
  <c r="C14" i="13"/>
  <c r="B13" i="13"/>
  <c r="A13" i="13"/>
  <c r="C17" i="6"/>
  <c r="A16" i="6"/>
  <c r="B16" i="6"/>
  <c r="G13" i="6"/>
  <c r="I13" i="6"/>
  <c r="H14" i="6"/>
  <c r="D11" i="5"/>
  <c r="G10" i="5" s="1"/>
  <c r="E11" i="5"/>
  <c r="H10" i="5" s="1"/>
  <c r="C13" i="5"/>
  <c r="B12" i="5"/>
  <c r="A12" i="5"/>
  <c r="J10" i="5"/>
  <c r="C188" i="7" l="1"/>
  <c r="A189" i="7"/>
  <c r="E187" i="7"/>
  <c r="F187" i="7"/>
  <c r="D186" i="7"/>
  <c r="B187" i="7"/>
  <c r="F13" i="15"/>
  <c r="C15" i="15"/>
  <c r="B14" i="15"/>
  <c r="A14" i="15"/>
  <c r="D13" i="13" a="1"/>
  <c r="D13" i="13" s="1"/>
  <c r="F13" i="13" s="1"/>
  <c r="B14" i="13"/>
  <c r="A14" i="13"/>
  <c r="C15" i="13"/>
  <c r="I14" i="6"/>
  <c r="G14" i="6"/>
  <c r="H15" i="6"/>
  <c r="J15" i="6"/>
  <c r="C18" i="6"/>
  <c r="B17" i="6"/>
  <c r="A17" i="6"/>
  <c r="F11" i="5"/>
  <c r="I10" i="5" s="1"/>
  <c r="C14" i="5"/>
  <c r="B13" i="5"/>
  <c r="A13" i="5"/>
  <c r="J11" i="5"/>
  <c r="E12" i="5"/>
  <c r="H11" i="5" s="1"/>
  <c r="D12" i="5"/>
  <c r="G11" i="5" s="1"/>
  <c r="C189" i="7" l="1"/>
  <c r="A190" i="7"/>
  <c r="B188" i="7"/>
  <c r="E188" i="7"/>
  <c r="D187" i="7"/>
  <c r="F188" i="7"/>
  <c r="C16" i="15"/>
  <c r="B15" i="15"/>
  <c r="A15" i="15"/>
  <c r="D14" i="13" a="1"/>
  <c r="D14" i="13" s="1"/>
  <c r="C16" i="13"/>
  <c r="B15" i="13"/>
  <c r="A15" i="13"/>
  <c r="I15" i="6"/>
  <c r="G15" i="6"/>
  <c r="J16" i="6"/>
  <c r="B18" i="6"/>
  <c r="A18" i="6"/>
  <c r="C19" i="6"/>
  <c r="H16" i="6"/>
  <c r="F12" i="5"/>
  <c r="I11" i="5" s="1"/>
  <c r="C15" i="5"/>
  <c r="B14" i="5"/>
  <c r="A14" i="5"/>
  <c r="D13" i="5"/>
  <c r="G12" i="5" s="1"/>
  <c r="E13" i="5"/>
  <c r="H12" i="5" s="1"/>
  <c r="J12" i="5"/>
  <c r="A191" i="7" l="1"/>
  <c r="C190" i="7"/>
  <c r="B189" i="7"/>
  <c r="E189" i="7"/>
  <c r="F189" i="7"/>
  <c r="D188" i="7"/>
  <c r="F14" i="13"/>
  <c r="E14" i="13"/>
  <c r="C17" i="15"/>
  <c r="B16" i="15"/>
  <c r="A16" i="15"/>
  <c r="F14" i="15"/>
  <c r="E14" i="15"/>
  <c r="D15" i="13" a="1"/>
  <c r="D15" i="13" s="1"/>
  <c r="B16" i="13"/>
  <c r="A16" i="13"/>
  <c r="C17" i="13"/>
  <c r="B19" i="6"/>
  <c r="A19" i="6"/>
  <c r="C20" i="6"/>
  <c r="J18" i="6"/>
  <c r="H17" i="6"/>
  <c r="I16" i="6"/>
  <c r="G16" i="6"/>
  <c r="J17" i="6"/>
  <c r="F13" i="5"/>
  <c r="I12" i="5" s="1"/>
  <c r="E14" i="5"/>
  <c r="H13" i="5" s="1"/>
  <c r="D14" i="5"/>
  <c r="G13" i="5" s="1"/>
  <c r="C16" i="5"/>
  <c r="B15" i="5"/>
  <c r="A15" i="5"/>
  <c r="J13" i="5"/>
  <c r="D189" i="7" l="1"/>
  <c r="F190" i="7"/>
  <c r="B190" i="7"/>
  <c r="E190" i="7"/>
  <c r="C191" i="7"/>
  <c r="A192" i="7"/>
  <c r="F15" i="13"/>
  <c r="E15" i="13"/>
  <c r="C18" i="15"/>
  <c r="B17" i="15"/>
  <c r="A17" i="15"/>
  <c r="F15" i="15"/>
  <c r="E15" i="15"/>
  <c r="D16" i="13" a="1"/>
  <c r="D16" i="13" s="1"/>
  <c r="C18" i="13"/>
  <c r="B17" i="13"/>
  <c r="A17" i="13"/>
  <c r="G17" i="6"/>
  <c r="I17" i="6"/>
  <c r="C21" i="6"/>
  <c r="A20" i="6"/>
  <c r="B20" i="6"/>
  <c r="H18" i="6"/>
  <c r="J19" i="6"/>
  <c r="F14" i="5"/>
  <c r="I13" i="5" s="1"/>
  <c r="J14" i="5"/>
  <c r="E15" i="5"/>
  <c r="H14" i="5" s="1"/>
  <c r="D15" i="5"/>
  <c r="C17" i="5"/>
  <c r="B16" i="5"/>
  <c r="A16" i="5"/>
  <c r="A193" i="7" l="1"/>
  <c r="C192" i="7"/>
  <c r="B191" i="7"/>
  <c r="E191" i="7"/>
  <c r="D190" i="7"/>
  <c r="F191" i="7"/>
  <c r="F16" i="13"/>
  <c r="E16" i="13"/>
  <c r="J15" i="5"/>
  <c r="G14" i="5"/>
  <c r="F16" i="15"/>
  <c r="E16" i="15"/>
  <c r="C19" i="15"/>
  <c r="B18" i="15"/>
  <c r="A18" i="15"/>
  <c r="D17" i="13" a="1"/>
  <c r="D17" i="13" s="1"/>
  <c r="B18" i="13"/>
  <c r="A18" i="13"/>
  <c r="C19" i="13"/>
  <c r="G18" i="6"/>
  <c r="I18" i="6"/>
  <c r="H19" i="6"/>
  <c r="C22" i="6"/>
  <c r="B21" i="6"/>
  <c r="A21" i="6"/>
  <c r="E16" i="5"/>
  <c r="H15" i="5" s="1"/>
  <c r="D16" i="5"/>
  <c r="C18" i="5"/>
  <c r="B17" i="5"/>
  <c r="A17" i="5"/>
  <c r="F15" i="5"/>
  <c r="I14" i="5" s="1"/>
  <c r="B192" i="7" l="1"/>
  <c r="E192" i="7"/>
  <c r="F192" i="7"/>
  <c r="D191" i="7"/>
  <c r="A194" i="7"/>
  <c r="C193" i="7"/>
  <c r="F17" i="13"/>
  <c r="E17" i="13"/>
  <c r="J16" i="5"/>
  <c r="G15" i="5"/>
  <c r="C20" i="15"/>
  <c r="B19" i="15"/>
  <c r="A19" i="15"/>
  <c r="F17" i="15"/>
  <c r="E17" i="15"/>
  <c r="D18" i="13" a="1"/>
  <c r="D18" i="13" s="1"/>
  <c r="C20" i="13"/>
  <c r="B19" i="13"/>
  <c r="A19" i="13"/>
  <c r="H20" i="6"/>
  <c r="J21" i="6"/>
  <c r="B22" i="6"/>
  <c r="A22" i="6"/>
  <c r="C23" i="6"/>
  <c r="I19" i="6"/>
  <c r="G19" i="6"/>
  <c r="J20" i="6"/>
  <c r="C19" i="5"/>
  <c r="B18" i="5"/>
  <c r="A18" i="5"/>
  <c r="E17" i="5"/>
  <c r="H16" i="5" s="1"/>
  <c r="D17" i="5"/>
  <c r="G16" i="5" s="1"/>
  <c r="F16" i="5"/>
  <c r="I15" i="5" s="1"/>
  <c r="F193" i="7" l="1"/>
  <c r="D192" i="7"/>
  <c r="B193" i="7"/>
  <c r="E193" i="7"/>
  <c r="C194" i="7"/>
  <c r="A195" i="7"/>
  <c r="F18" i="13"/>
  <c r="E18" i="13"/>
  <c r="C21" i="15"/>
  <c r="B20" i="15"/>
  <c r="A20" i="15"/>
  <c r="F18" i="15"/>
  <c r="E18" i="15"/>
  <c r="D19" i="13" a="1"/>
  <c r="D19" i="13" s="1"/>
  <c r="B20" i="13"/>
  <c r="A20" i="13"/>
  <c r="C21" i="13"/>
  <c r="B23" i="6"/>
  <c r="A23" i="6"/>
  <c r="C24" i="6"/>
  <c r="J22" i="6"/>
  <c r="H21" i="6"/>
  <c r="I20" i="6"/>
  <c r="G20" i="6"/>
  <c r="F17" i="5"/>
  <c r="I16" i="5" s="1"/>
  <c r="E18" i="5"/>
  <c r="H17" i="5" s="1"/>
  <c r="D18" i="5"/>
  <c r="G17" i="5" s="1"/>
  <c r="C20" i="5"/>
  <c r="B19" i="5"/>
  <c r="A19" i="5"/>
  <c r="J17" i="5"/>
  <c r="D193" i="7" l="1"/>
  <c r="F194" i="7"/>
  <c r="B194" i="7"/>
  <c r="E194" i="7"/>
  <c r="A196" i="7"/>
  <c r="C195" i="7"/>
  <c r="F19" i="13"/>
  <c r="E19" i="13"/>
  <c r="C22" i="15"/>
  <c r="B21" i="15"/>
  <c r="A21" i="15"/>
  <c r="F19" i="15"/>
  <c r="E19" i="15"/>
  <c r="D20" i="13" a="1"/>
  <c r="D20" i="13" s="1"/>
  <c r="C22" i="13"/>
  <c r="B21" i="13"/>
  <c r="A21" i="13"/>
  <c r="C25" i="6"/>
  <c r="A24" i="6"/>
  <c r="B24" i="6"/>
  <c r="G21" i="6"/>
  <c r="I21" i="6"/>
  <c r="H22" i="6"/>
  <c r="F18" i="5"/>
  <c r="I17" i="5" s="1"/>
  <c r="C21" i="5"/>
  <c r="B20" i="5"/>
  <c r="A20" i="5"/>
  <c r="D19" i="5"/>
  <c r="G18" i="5" s="1"/>
  <c r="E19" i="5"/>
  <c r="H18" i="5" s="1"/>
  <c r="J18" i="5"/>
  <c r="E195" i="7" l="1"/>
  <c r="F195" i="7"/>
  <c r="D194" i="7"/>
  <c r="B195" i="7"/>
  <c r="A197" i="7"/>
  <c r="C196" i="7"/>
  <c r="F20" i="13"/>
  <c r="E20" i="13"/>
  <c r="C23" i="15"/>
  <c r="B22" i="15"/>
  <c r="A22" i="15"/>
  <c r="F20" i="15"/>
  <c r="E20" i="15"/>
  <c r="D21" i="13" a="1"/>
  <c r="D21" i="13" s="1"/>
  <c r="B22" i="13"/>
  <c r="A22" i="13"/>
  <c r="C23" i="13"/>
  <c r="I22" i="6"/>
  <c r="G22" i="6"/>
  <c r="J23" i="6"/>
  <c r="H23" i="6"/>
  <c r="C26" i="6"/>
  <c r="B25" i="6"/>
  <c r="A25" i="6"/>
  <c r="F19" i="5"/>
  <c r="I18" i="5" s="1"/>
  <c r="J19" i="5"/>
  <c r="E20" i="5"/>
  <c r="H19" i="5" s="1"/>
  <c r="D20" i="5"/>
  <c r="C22" i="5"/>
  <c r="B21" i="5"/>
  <c r="A21" i="5"/>
  <c r="B196" i="7" l="1"/>
  <c r="D195" i="7"/>
  <c r="F196" i="7"/>
  <c r="E196" i="7"/>
  <c r="C197" i="7"/>
  <c r="F21" i="13"/>
  <c r="E21" i="13"/>
  <c r="J20" i="5"/>
  <c r="G19" i="5"/>
  <c r="F21" i="15"/>
  <c r="E21" i="15"/>
  <c r="C24" i="15"/>
  <c r="B23" i="15"/>
  <c r="A23" i="15"/>
  <c r="D22" i="13" a="1"/>
  <c r="D22" i="13" s="1"/>
  <c r="C24" i="13"/>
  <c r="B23" i="13"/>
  <c r="A23" i="13"/>
  <c r="I23" i="6"/>
  <c r="G23" i="6"/>
  <c r="B26" i="6"/>
  <c r="A26" i="6"/>
  <c r="C27" i="6"/>
  <c r="J24" i="6"/>
  <c r="J25" i="6"/>
  <c r="H24" i="6"/>
  <c r="E21" i="5"/>
  <c r="H20" i="5" s="1"/>
  <c r="D21" i="5"/>
  <c r="C23" i="5"/>
  <c r="B22" i="5"/>
  <c r="A22" i="5"/>
  <c r="F20" i="5"/>
  <c r="I19" i="5" s="1"/>
  <c r="B197" i="7" l="1"/>
  <c r="E197" i="7"/>
  <c r="F197" i="7"/>
  <c r="D196" i="7"/>
  <c r="F22" i="13"/>
  <c r="E22" i="13"/>
  <c r="J21" i="5"/>
  <c r="G20" i="5"/>
  <c r="C25" i="15"/>
  <c r="B24" i="15"/>
  <c r="A24" i="15"/>
  <c r="F22" i="15"/>
  <c r="E22" i="15"/>
  <c r="D23" i="13" a="1"/>
  <c r="D23" i="13" s="1"/>
  <c r="B24" i="13"/>
  <c r="A24" i="13"/>
  <c r="C25" i="13"/>
  <c r="B27" i="6"/>
  <c r="A27" i="6"/>
  <c r="C28" i="6"/>
  <c r="H25" i="6"/>
  <c r="I24" i="6"/>
  <c r="G24" i="6"/>
  <c r="E22" i="5"/>
  <c r="H21" i="5" s="1"/>
  <c r="D22" i="5"/>
  <c r="C24" i="5"/>
  <c r="B23" i="5"/>
  <c r="A23" i="5"/>
  <c r="F21" i="5"/>
  <c r="I20" i="5" s="1"/>
  <c r="D197" i="7" l="1"/>
  <c r="F23" i="13"/>
  <c r="E23" i="13"/>
  <c r="F22" i="5"/>
  <c r="I21" i="5" s="1"/>
  <c r="G21" i="5"/>
  <c r="F23" i="15"/>
  <c r="E23" i="15"/>
  <c r="C26" i="15"/>
  <c r="B25" i="15"/>
  <c r="A25" i="15"/>
  <c r="D24" i="13" a="1"/>
  <c r="D24" i="13" s="1"/>
  <c r="C26" i="13"/>
  <c r="B25" i="13"/>
  <c r="A25" i="13"/>
  <c r="G25" i="6"/>
  <c r="I25" i="6"/>
  <c r="J26" i="6"/>
  <c r="C29" i="6"/>
  <c r="A28" i="6"/>
  <c r="B28" i="6"/>
  <c r="H26" i="6"/>
  <c r="B24" i="5"/>
  <c r="C25" i="5"/>
  <c r="A24" i="5"/>
  <c r="J22" i="5"/>
  <c r="D23" i="5"/>
  <c r="G22" i="5" s="1"/>
  <c r="E23" i="5"/>
  <c r="H22" i="5" s="1"/>
  <c r="F24" i="13" l="1"/>
  <c r="E24" i="13"/>
  <c r="F24" i="15"/>
  <c r="E24" i="15"/>
  <c r="C27" i="15"/>
  <c r="B26" i="15"/>
  <c r="A26" i="15"/>
  <c r="D25" i="13" a="1"/>
  <c r="D25" i="13" s="1"/>
  <c r="B26" i="13"/>
  <c r="A26" i="13"/>
  <c r="C27" i="13"/>
  <c r="G26" i="6"/>
  <c r="I26" i="6"/>
  <c r="C30" i="6"/>
  <c r="B29" i="6"/>
  <c r="A29" i="6"/>
  <c r="H27" i="6"/>
  <c r="J27" i="6"/>
  <c r="F23" i="5"/>
  <c r="I22" i="5" s="1"/>
  <c r="B25" i="5"/>
  <c r="A25" i="5"/>
  <c r="C26" i="5"/>
  <c r="E24" i="5"/>
  <c r="H23" i="5" s="1"/>
  <c r="D24" i="5"/>
  <c r="G23" i="5" s="1"/>
  <c r="J23" i="5"/>
  <c r="F25" i="13" l="1"/>
  <c r="E25" i="13"/>
  <c r="C28" i="15"/>
  <c r="B27" i="15"/>
  <c r="A27" i="15"/>
  <c r="F25" i="15"/>
  <c r="E25" i="15"/>
  <c r="D26" i="13" a="1"/>
  <c r="D26" i="13" s="1"/>
  <c r="C28" i="13"/>
  <c r="B27" i="13"/>
  <c r="A27" i="13"/>
  <c r="I27" i="6"/>
  <c r="G27" i="6"/>
  <c r="H28" i="6"/>
  <c r="J28" i="6"/>
  <c r="B30" i="6"/>
  <c r="A30" i="6"/>
  <c r="C31" i="6"/>
  <c r="F24" i="5"/>
  <c r="I23" i="5" s="1"/>
  <c r="B26" i="5"/>
  <c r="C27" i="5"/>
  <c r="A26" i="5"/>
  <c r="J24" i="5"/>
  <c r="E25" i="5"/>
  <c r="H24" i="5" s="1"/>
  <c r="D25" i="5"/>
  <c r="G24" i="5" s="1"/>
  <c r="F26" i="13" l="1"/>
  <c r="E26" i="13"/>
  <c r="F26" i="15"/>
  <c r="E26" i="15"/>
  <c r="C29" i="15"/>
  <c r="B28" i="15"/>
  <c r="A28" i="15"/>
  <c r="D27" i="13" a="1"/>
  <c r="D27" i="13" s="1"/>
  <c r="B28" i="13"/>
  <c r="A28" i="13"/>
  <c r="C29" i="13"/>
  <c r="J30" i="6"/>
  <c r="H29" i="6"/>
  <c r="I28" i="6"/>
  <c r="G28" i="6"/>
  <c r="J29" i="6"/>
  <c r="B31" i="6"/>
  <c r="A31" i="6"/>
  <c r="C32" i="6"/>
  <c r="F25" i="5"/>
  <c r="I24" i="5" s="1"/>
  <c r="J25" i="5"/>
  <c r="E26" i="5"/>
  <c r="H25" i="5" s="1"/>
  <c r="D26" i="5"/>
  <c r="B27" i="5"/>
  <c r="C28" i="5"/>
  <c r="A27" i="5"/>
  <c r="F27" i="13" l="1"/>
  <c r="E27" i="13"/>
  <c r="J26" i="5"/>
  <c r="G25" i="5"/>
  <c r="F27" i="15"/>
  <c r="E27" i="15"/>
  <c r="C30" i="15"/>
  <c r="B29" i="15"/>
  <c r="A29" i="15"/>
  <c r="D28" i="13" a="1"/>
  <c r="D28" i="13" s="1"/>
  <c r="B29" i="13"/>
  <c r="C30" i="13"/>
  <c r="A29" i="13"/>
  <c r="H30" i="6"/>
  <c r="C33" i="6"/>
  <c r="A32" i="6"/>
  <c r="B32" i="6"/>
  <c r="G29" i="6"/>
  <c r="I29" i="6"/>
  <c r="E27" i="5"/>
  <c r="H26" i="5" s="1"/>
  <c r="D27" i="5"/>
  <c r="B28" i="5"/>
  <c r="C29" i="5"/>
  <c r="A28" i="5"/>
  <c r="F26" i="5"/>
  <c r="I25" i="5" s="1"/>
  <c r="F28" i="13" l="1"/>
  <c r="E28" i="13"/>
  <c r="J27" i="5"/>
  <c r="G26" i="5"/>
  <c r="C31" i="15"/>
  <c r="B30" i="15"/>
  <c r="A30" i="15"/>
  <c r="F28" i="15"/>
  <c r="E28" i="15"/>
  <c r="D29" i="13" a="1"/>
  <c r="D29" i="13" s="1"/>
  <c r="B30" i="13"/>
  <c r="A30" i="13"/>
  <c r="C31" i="13"/>
  <c r="H31" i="6"/>
  <c r="C34" i="6"/>
  <c r="B33" i="6"/>
  <c r="A33" i="6"/>
  <c r="I30" i="6"/>
  <c r="G30" i="6"/>
  <c r="J31" i="6"/>
  <c r="E28" i="5"/>
  <c r="H27" i="5" s="1"/>
  <c r="D28" i="5"/>
  <c r="B29" i="5"/>
  <c r="C30" i="5"/>
  <c r="A29" i="5"/>
  <c r="F27" i="5"/>
  <c r="I26" i="5" s="1"/>
  <c r="F29" i="13" l="1"/>
  <c r="E29" i="13"/>
  <c r="J28" i="5"/>
  <c r="G27" i="5"/>
  <c r="C32" i="15"/>
  <c r="B31" i="15"/>
  <c r="A31" i="15"/>
  <c r="F29" i="15"/>
  <c r="E29" i="15"/>
  <c r="D30" i="13" a="1"/>
  <c r="D30" i="13" s="1"/>
  <c r="B31" i="13"/>
  <c r="C32" i="13"/>
  <c r="A31" i="13"/>
  <c r="I31" i="6"/>
  <c r="G31" i="6"/>
  <c r="H32" i="6"/>
  <c r="B34" i="6"/>
  <c r="A34" i="6"/>
  <c r="C35" i="6"/>
  <c r="J32" i="6"/>
  <c r="E29" i="5"/>
  <c r="H28" i="5" s="1"/>
  <c r="D29" i="5"/>
  <c r="G28" i="5" s="1"/>
  <c r="B30" i="5"/>
  <c r="A30" i="5"/>
  <c r="C31" i="5"/>
  <c r="F28" i="5"/>
  <c r="I27" i="5" s="1"/>
  <c r="F30" i="13" l="1"/>
  <c r="E30" i="13"/>
  <c r="C33" i="15"/>
  <c r="B32" i="15"/>
  <c r="A32" i="15"/>
  <c r="F30" i="15"/>
  <c r="E30" i="15"/>
  <c r="D31" i="13" a="1"/>
  <c r="D31" i="13" s="1"/>
  <c r="B32" i="13"/>
  <c r="A32" i="13"/>
  <c r="C33" i="13"/>
  <c r="H33" i="6"/>
  <c r="B35" i="6"/>
  <c r="A35" i="6"/>
  <c r="C36" i="6"/>
  <c r="I32" i="6"/>
  <c r="G32" i="6"/>
  <c r="J33" i="6"/>
  <c r="F29" i="5"/>
  <c r="I28" i="5" s="1"/>
  <c r="J29" i="5"/>
  <c r="B31" i="5"/>
  <c r="C32" i="5"/>
  <c r="A31" i="5"/>
  <c r="E30" i="5"/>
  <c r="H29" i="5" s="1"/>
  <c r="D30" i="5"/>
  <c r="F31" i="13" l="1"/>
  <c r="E31" i="13"/>
  <c r="J30" i="5"/>
  <c r="G29" i="5"/>
  <c r="C34" i="15"/>
  <c r="B33" i="15"/>
  <c r="A33" i="15"/>
  <c r="F31" i="15"/>
  <c r="E31" i="15"/>
  <c r="D32" i="13" a="1"/>
  <c r="D32" i="13" s="1"/>
  <c r="B33" i="13"/>
  <c r="A33" i="13"/>
  <c r="C34" i="13"/>
  <c r="C37" i="6"/>
  <c r="A36" i="6"/>
  <c r="B36" i="6"/>
  <c r="H34" i="6"/>
  <c r="G33" i="6"/>
  <c r="I33" i="6"/>
  <c r="J34" i="6"/>
  <c r="F30" i="5"/>
  <c r="I29" i="5" s="1"/>
  <c r="B32" i="5"/>
  <c r="C33" i="5"/>
  <c r="A32" i="5"/>
  <c r="D31" i="5"/>
  <c r="E31" i="5"/>
  <c r="H30" i="5" s="1"/>
  <c r="F32" i="13" l="1"/>
  <c r="E32" i="13"/>
  <c r="J31" i="5"/>
  <c r="G30" i="5"/>
  <c r="C35" i="15"/>
  <c r="B34" i="15"/>
  <c r="A34" i="15"/>
  <c r="F32" i="15"/>
  <c r="E32" i="15"/>
  <c r="D33" i="13" a="1"/>
  <c r="D33" i="13" s="1"/>
  <c r="C35" i="13"/>
  <c r="B34" i="13"/>
  <c r="A34" i="13"/>
  <c r="G34" i="6"/>
  <c r="I34" i="6"/>
  <c r="J35" i="6"/>
  <c r="H35" i="6"/>
  <c r="C38" i="6"/>
  <c r="B37" i="6"/>
  <c r="A37" i="6"/>
  <c r="F31" i="5"/>
  <c r="I30" i="5" s="1"/>
  <c r="B33" i="5"/>
  <c r="C34" i="5"/>
  <c r="A33" i="5"/>
  <c r="D32" i="5"/>
  <c r="G31" i="5" s="1"/>
  <c r="E32" i="5"/>
  <c r="H31" i="5" s="1"/>
  <c r="F33" i="13" l="1"/>
  <c r="E33" i="13"/>
  <c r="F33" i="15"/>
  <c r="E33" i="15"/>
  <c r="C36" i="15"/>
  <c r="B35" i="15"/>
  <c r="A35" i="15"/>
  <c r="D34" i="13" a="1"/>
  <c r="D34" i="13" s="1"/>
  <c r="B35" i="13"/>
  <c r="A35" i="13"/>
  <c r="C36" i="13"/>
  <c r="B38" i="6"/>
  <c r="A38" i="6"/>
  <c r="C39" i="6"/>
  <c r="I35" i="6"/>
  <c r="G35" i="6"/>
  <c r="J36" i="6"/>
  <c r="H36" i="6"/>
  <c r="F32" i="5"/>
  <c r="I31" i="5" s="1"/>
  <c r="J32" i="5"/>
  <c r="E33" i="5"/>
  <c r="H32" i="5" s="1"/>
  <c r="D33" i="5"/>
  <c r="B34" i="5"/>
  <c r="A34" i="5"/>
  <c r="C35" i="5"/>
  <c r="F34" i="13" l="1"/>
  <c r="E34" i="13"/>
  <c r="F33" i="5"/>
  <c r="I32" i="5" s="1"/>
  <c r="G32" i="5"/>
  <c r="C37" i="15"/>
  <c r="B36" i="15"/>
  <c r="A36" i="15"/>
  <c r="F34" i="15"/>
  <c r="E34" i="15"/>
  <c r="D35" i="13" a="1"/>
  <c r="D35" i="13" s="1"/>
  <c r="C37" i="13"/>
  <c r="B36" i="13"/>
  <c r="A36" i="13"/>
  <c r="I36" i="6"/>
  <c r="G36" i="6"/>
  <c r="J37" i="6"/>
  <c r="B39" i="6"/>
  <c r="A39" i="6"/>
  <c r="C40" i="6"/>
  <c r="H37" i="6"/>
  <c r="B35" i="5"/>
  <c r="A35" i="5"/>
  <c r="C36" i="5"/>
  <c r="J33" i="5"/>
  <c r="E34" i="5"/>
  <c r="H33" i="5" s="1"/>
  <c r="D34" i="5"/>
  <c r="G33" i="5" s="1"/>
  <c r="F35" i="13" l="1"/>
  <c r="E35" i="13"/>
  <c r="E35" i="15"/>
  <c r="F35" i="15"/>
  <c r="C38" i="15"/>
  <c r="B37" i="15"/>
  <c r="A37" i="15"/>
  <c r="D36" i="13" a="1"/>
  <c r="D36" i="13" s="1"/>
  <c r="B37" i="13"/>
  <c r="A37" i="13"/>
  <c r="C38" i="13"/>
  <c r="H38" i="6"/>
  <c r="J39" i="6"/>
  <c r="C41" i="6"/>
  <c r="A40" i="6"/>
  <c r="B40" i="6"/>
  <c r="G37" i="6"/>
  <c r="I37" i="6"/>
  <c r="J38" i="6"/>
  <c r="F34" i="5"/>
  <c r="I33" i="5" s="1"/>
  <c r="J34" i="5"/>
  <c r="B36" i="5"/>
  <c r="C37" i="5"/>
  <c r="A36" i="5"/>
  <c r="E35" i="5"/>
  <c r="H34" i="5" s="1"/>
  <c r="D35" i="5"/>
  <c r="G34" i="5" s="1"/>
  <c r="F36" i="13" l="1"/>
  <c r="E36" i="13"/>
  <c r="C39" i="15"/>
  <c r="B38" i="15"/>
  <c r="A38" i="15"/>
  <c r="F36" i="15"/>
  <c r="E36" i="15"/>
  <c r="D37" i="13" a="1"/>
  <c r="D37" i="13" s="1"/>
  <c r="C39" i="13"/>
  <c r="B38" i="13"/>
  <c r="A38" i="13"/>
  <c r="C42" i="6"/>
  <c r="B41" i="6"/>
  <c r="A41" i="6"/>
  <c r="H39" i="6"/>
  <c r="I38" i="6"/>
  <c r="G38" i="6"/>
  <c r="F35" i="5"/>
  <c r="I34" i="5" s="1"/>
  <c r="J35" i="5"/>
  <c r="E36" i="5"/>
  <c r="H35" i="5" s="1"/>
  <c r="D36" i="5"/>
  <c r="G35" i="5" s="1"/>
  <c r="B37" i="5"/>
  <c r="C38" i="5"/>
  <c r="A37" i="5"/>
  <c r="F37" i="13" l="1"/>
  <c r="E37" i="13"/>
  <c r="A39" i="15"/>
  <c r="C40" i="15"/>
  <c r="B39" i="15"/>
  <c r="F37" i="15"/>
  <c r="E37" i="15"/>
  <c r="D38" i="13" a="1"/>
  <c r="D38" i="13" s="1"/>
  <c r="B39" i="13"/>
  <c r="A39" i="13"/>
  <c r="C40" i="13"/>
  <c r="H40" i="6"/>
  <c r="J41" i="6"/>
  <c r="I39" i="6"/>
  <c r="G39" i="6"/>
  <c r="B42" i="6"/>
  <c r="A42" i="6"/>
  <c r="C43" i="6"/>
  <c r="J40" i="6"/>
  <c r="F36" i="5"/>
  <c r="I35" i="5" s="1"/>
  <c r="B38" i="5"/>
  <c r="A38" i="5"/>
  <c r="C39" i="5"/>
  <c r="D37" i="5"/>
  <c r="E37" i="5"/>
  <c r="H36" i="5" s="1"/>
  <c r="J36" i="5"/>
  <c r="F38" i="13" l="1"/>
  <c r="E38" i="13"/>
  <c r="J37" i="5"/>
  <c r="G36" i="5"/>
  <c r="C41" i="15"/>
  <c r="B40" i="15"/>
  <c r="A40" i="15"/>
  <c r="F38" i="15"/>
  <c r="E38" i="15"/>
  <c r="D39" i="13" a="1"/>
  <c r="D39" i="13" s="1"/>
  <c r="A40" i="13"/>
  <c r="C41" i="13"/>
  <c r="B40" i="13"/>
  <c r="J42" i="6"/>
  <c r="H41" i="6"/>
  <c r="B43" i="6"/>
  <c r="A43" i="6"/>
  <c r="C44" i="6"/>
  <c r="I40" i="6"/>
  <c r="G40" i="6"/>
  <c r="F37" i="5"/>
  <c r="I36" i="5" s="1"/>
  <c r="B39" i="5"/>
  <c r="A39" i="5"/>
  <c r="C40" i="5"/>
  <c r="E38" i="5"/>
  <c r="H37" i="5" s="1"/>
  <c r="D38" i="5"/>
  <c r="G37" i="5" s="1"/>
  <c r="F39" i="13" l="1"/>
  <c r="E39" i="13"/>
  <c r="F39" i="15"/>
  <c r="E39" i="15"/>
  <c r="C42" i="15"/>
  <c r="B41" i="15"/>
  <c r="A41" i="15"/>
  <c r="D40" i="13" a="1"/>
  <c r="D40" i="13" s="1"/>
  <c r="B41" i="13"/>
  <c r="A41" i="13"/>
  <c r="C42" i="13"/>
  <c r="C45" i="6"/>
  <c r="A44" i="6"/>
  <c r="B44" i="6"/>
  <c r="J43" i="6"/>
  <c r="H42" i="6"/>
  <c r="G41" i="6"/>
  <c r="I41" i="6"/>
  <c r="F38" i="5"/>
  <c r="I37" i="5" s="1"/>
  <c r="J38" i="5"/>
  <c r="B40" i="5"/>
  <c r="C41" i="5"/>
  <c r="A40" i="5"/>
  <c r="D39" i="5"/>
  <c r="G38" i="5" s="1"/>
  <c r="E39" i="5"/>
  <c r="H38" i="5" s="1"/>
  <c r="F40" i="13" l="1"/>
  <c r="E40" i="13"/>
  <c r="C43" i="15"/>
  <c r="B42" i="15"/>
  <c r="A42" i="15"/>
  <c r="F40" i="15"/>
  <c r="E40" i="15"/>
  <c r="D41" i="13" a="1"/>
  <c r="D41" i="13" s="1"/>
  <c r="B42" i="13"/>
  <c r="A42" i="13"/>
  <c r="C43" i="13"/>
  <c r="H43" i="6"/>
  <c r="G42" i="6"/>
  <c r="I42" i="6"/>
  <c r="C46" i="6"/>
  <c r="B45" i="6"/>
  <c r="A45" i="6"/>
  <c r="F39" i="5"/>
  <c r="I38" i="5" s="1"/>
  <c r="J39" i="5"/>
  <c r="D40" i="5"/>
  <c r="E40" i="5"/>
  <c r="H39" i="5" s="1"/>
  <c r="B41" i="5"/>
  <c r="A41" i="5"/>
  <c r="C42" i="5"/>
  <c r="F41" i="13" l="1"/>
  <c r="E41" i="13"/>
  <c r="J40" i="5"/>
  <c r="G39" i="5"/>
  <c r="F41" i="15"/>
  <c r="E41" i="15"/>
  <c r="C44" i="15"/>
  <c r="B43" i="15"/>
  <c r="A43" i="15"/>
  <c r="D42" i="13" a="1"/>
  <c r="D42" i="13" s="1"/>
  <c r="B43" i="13"/>
  <c r="C44" i="13"/>
  <c r="A43" i="13"/>
  <c r="H44" i="6"/>
  <c r="B46" i="6"/>
  <c r="A46" i="6"/>
  <c r="C47" i="6"/>
  <c r="I43" i="6"/>
  <c r="G43" i="6"/>
  <c r="J45" i="6"/>
  <c r="J44" i="6"/>
  <c r="B42" i="5"/>
  <c r="C43" i="5"/>
  <c r="A42" i="5"/>
  <c r="D41" i="5"/>
  <c r="E41" i="5"/>
  <c r="H40" i="5" s="1"/>
  <c r="F40" i="5"/>
  <c r="I39" i="5" s="1"/>
  <c r="F42" i="13" l="1"/>
  <c r="E42" i="13"/>
  <c r="J41" i="5"/>
  <c r="G40" i="5"/>
  <c r="F42" i="15"/>
  <c r="E42" i="15"/>
  <c r="C45" i="15"/>
  <c r="B44" i="15"/>
  <c r="A44" i="15"/>
  <c r="D43" i="13" a="1"/>
  <c r="D43" i="13" s="1"/>
  <c r="B44" i="13"/>
  <c r="A44" i="13"/>
  <c r="C45" i="13"/>
  <c r="B47" i="6"/>
  <c r="A47" i="6"/>
  <c r="C48" i="6"/>
  <c r="H45" i="6"/>
  <c r="I44" i="6"/>
  <c r="G44" i="6"/>
  <c r="E42" i="5"/>
  <c r="H41" i="5" s="1"/>
  <c r="D42" i="5"/>
  <c r="G41" i="5" s="1"/>
  <c r="F41" i="5"/>
  <c r="I40" i="5" s="1"/>
  <c r="B43" i="5"/>
  <c r="A43" i="5"/>
  <c r="C44" i="5"/>
  <c r="F43" i="13" l="1"/>
  <c r="E43" i="13"/>
  <c r="C46" i="15"/>
  <c r="B45" i="15"/>
  <c r="A45" i="15"/>
  <c r="E43" i="15"/>
  <c r="F43" i="15"/>
  <c r="D44" i="13" a="1"/>
  <c r="D44" i="13" s="1"/>
  <c r="B45" i="13"/>
  <c r="C46" i="13"/>
  <c r="A45" i="13"/>
  <c r="G45" i="6"/>
  <c r="I45" i="6"/>
  <c r="J46" i="6"/>
  <c r="C49" i="6"/>
  <c r="A48" i="6"/>
  <c r="B48" i="6"/>
  <c r="H46" i="6"/>
  <c r="F42" i="5"/>
  <c r="I41" i="5" s="1"/>
  <c r="B44" i="5"/>
  <c r="A44" i="5"/>
  <c r="C45" i="5"/>
  <c r="E43" i="5"/>
  <c r="H42" i="5" s="1"/>
  <c r="D43" i="5"/>
  <c r="J42" i="5"/>
  <c r="F44" i="13" l="1"/>
  <c r="E44" i="13"/>
  <c r="F43" i="5"/>
  <c r="I42" i="5" s="1"/>
  <c r="G42" i="5"/>
  <c r="F44" i="15"/>
  <c r="E44" i="15"/>
  <c r="C47" i="15"/>
  <c r="B46" i="15"/>
  <c r="A46" i="15"/>
  <c r="D45" i="13" a="1"/>
  <c r="D45" i="13" s="1"/>
  <c r="B46" i="13"/>
  <c r="A46" i="13"/>
  <c r="C47" i="13"/>
  <c r="I46" i="6"/>
  <c r="G46" i="6"/>
  <c r="H47" i="6"/>
  <c r="C50" i="6"/>
  <c r="B49" i="6"/>
  <c r="A49" i="6"/>
  <c r="J47" i="6"/>
  <c r="J43" i="5"/>
  <c r="B45" i="5"/>
  <c r="A45" i="5"/>
  <c r="C46" i="5"/>
  <c r="E44" i="5"/>
  <c r="H43" i="5" s="1"/>
  <c r="D44" i="5"/>
  <c r="F45" i="13" l="1"/>
  <c r="E45" i="13"/>
  <c r="F44" i="5"/>
  <c r="I43" i="5" s="1"/>
  <c r="G43" i="5"/>
  <c r="A47" i="15"/>
  <c r="C48" i="15"/>
  <c r="B47" i="15"/>
  <c r="F45" i="15"/>
  <c r="E45" i="15"/>
  <c r="D46" i="13" a="1"/>
  <c r="D46" i="13" s="1"/>
  <c r="B47" i="13"/>
  <c r="C48" i="13"/>
  <c r="A47" i="13"/>
  <c r="H48" i="6"/>
  <c r="J49" i="6"/>
  <c r="I47" i="6"/>
  <c r="G47" i="6"/>
  <c r="B50" i="6"/>
  <c r="A50" i="6"/>
  <c r="C51" i="6"/>
  <c r="J48" i="6"/>
  <c r="J44" i="5"/>
  <c r="B46" i="5"/>
  <c r="A46" i="5"/>
  <c r="C47" i="5"/>
  <c r="E45" i="5"/>
  <c r="H44" i="5" s="1"/>
  <c r="D45" i="5"/>
  <c r="F46" i="13" l="1"/>
  <c r="E46" i="13"/>
  <c r="F45" i="5"/>
  <c r="I44" i="5" s="1"/>
  <c r="G44" i="5"/>
  <c r="C49" i="15"/>
  <c r="B48" i="15"/>
  <c r="A48" i="15"/>
  <c r="F46" i="15"/>
  <c r="E46" i="15"/>
  <c r="D47" i="13" a="1"/>
  <c r="D47" i="13" s="1"/>
  <c r="C49" i="13"/>
  <c r="B48" i="13"/>
  <c r="A48" i="13"/>
  <c r="B51" i="6"/>
  <c r="A51" i="6"/>
  <c r="C52" i="6"/>
  <c r="H49" i="6"/>
  <c r="I48" i="6"/>
  <c r="G48" i="6"/>
  <c r="J45" i="5"/>
  <c r="B47" i="5"/>
  <c r="C48" i="5"/>
  <c r="A47" i="5"/>
  <c r="E46" i="5"/>
  <c r="H45" i="5" s="1"/>
  <c r="D46" i="5"/>
  <c r="F47" i="13" l="1"/>
  <c r="E47" i="13"/>
  <c r="J46" i="5"/>
  <c r="G45" i="5"/>
  <c r="C50" i="15"/>
  <c r="B49" i="15"/>
  <c r="A49" i="15"/>
  <c r="F47" i="15"/>
  <c r="E47" i="15"/>
  <c r="D48" i="13" a="1"/>
  <c r="D48" i="13" s="1"/>
  <c r="B49" i="13"/>
  <c r="A49" i="13"/>
  <c r="C50" i="13"/>
  <c r="G49" i="6"/>
  <c r="I49" i="6"/>
  <c r="J50" i="6"/>
  <c r="C53" i="6"/>
  <c r="A52" i="6"/>
  <c r="B52" i="6"/>
  <c r="H50" i="6"/>
  <c r="F46" i="5"/>
  <c r="I45" i="5" s="1"/>
  <c r="E47" i="5"/>
  <c r="H46" i="5" s="1"/>
  <c r="D47" i="5"/>
  <c r="B48" i="5"/>
  <c r="C49" i="5"/>
  <c r="A48" i="5"/>
  <c r="F48" i="13" l="1"/>
  <c r="E48" i="13"/>
  <c r="J47" i="5"/>
  <c r="G46" i="5"/>
  <c r="C51" i="15"/>
  <c r="B50" i="15"/>
  <c r="A50" i="15"/>
  <c r="F48" i="15"/>
  <c r="E48" i="15"/>
  <c r="D49" i="13" a="1"/>
  <c r="D49" i="13" s="1"/>
  <c r="C51" i="13"/>
  <c r="B50" i="13"/>
  <c r="A50" i="13"/>
  <c r="I50" i="6"/>
  <c r="G50" i="6"/>
  <c r="C54" i="6"/>
  <c r="B53" i="6"/>
  <c r="A53" i="6"/>
  <c r="H51" i="6"/>
  <c r="J51" i="6"/>
  <c r="E48" i="5"/>
  <c r="H47" i="5" s="1"/>
  <c r="D48" i="5"/>
  <c r="B49" i="5"/>
  <c r="A49" i="5"/>
  <c r="C50" i="5"/>
  <c r="F47" i="5"/>
  <c r="I46" i="5" s="1"/>
  <c r="F49" i="13" l="1"/>
  <c r="E49" i="13"/>
  <c r="J48" i="5"/>
  <c r="G47" i="5"/>
  <c r="B51" i="15"/>
  <c r="C52" i="15"/>
  <c r="A51" i="15"/>
  <c r="F49" i="15"/>
  <c r="E49" i="15"/>
  <c r="D50" i="13" a="1"/>
  <c r="D50" i="13" s="1"/>
  <c r="B51" i="13"/>
  <c r="A51" i="13"/>
  <c r="C52" i="13"/>
  <c r="B54" i="6"/>
  <c r="A54" i="6"/>
  <c r="C55" i="6"/>
  <c r="I51" i="6"/>
  <c r="G51" i="6"/>
  <c r="J52" i="6"/>
  <c r="H52" i="6"/>
  <c r="E49" i="5"/>
  <c r="H48" i="5" s="1"/>
  <c r="D49" i="5"/>
  <c r="B50" i="5"/>
  <c r="C51" i="5"/>
  <c r="A50" i="5"/>
  <c r="F48" i="5"/>
  <c r="I47" i="5" s="1"/>
  <c r="F50" i="13" l="1"/>
  <c r="E50" i="13"/>
  <c r="J49" i="5"/>
  <c r="G48" i="5"/>
  <c r="B52" i="15"/>
  <c r="C53" i="15"/>
  <c r="A52" i="15"/>
  <c r="F50" i="15"/>
  <c r="E50" i="15"/>
  <c r="D51" i="13" a="1"/>
  <c r="D51" i="13" s="1"/>
  <c r="A52" i="13"/>
  <c r="C53" i="13"/>
  <c r="B52" i="13"/>
  <c r="B55" i="6"/>
  <c r="A55" i="6"/>
  <c r="C56" i="6"/>
  <c r="J54" i="6"/>
  <c r="H53" i="6"/>
  <c r="I52" i="6"/>
  <c r="G52" i="6"/>
  <c r="J53" i="6"/>
  <c r="E50" i="5"/>
  <c r="H49" i="5" s="1"/>
  <c r="D50" i="5"/>
  <c r="B51" i="5"/>
  <c r="A51" i="5"/>
  <c r="C52" i="5"/>
  <c r="F49" i="5"/>
  <c r="I48" i="5" s="1"/>
  <c r="F51" i="13" l="1"/>
  <c r="E51" i="13"/>
  <c r="J50" i="5"/>
  <c r="G49" i="5"/>
  <c r="E51" i="15"/>
  <c r="F51" i="15"/>
  <c r="C54" i="15"/>
  <c r="A53" i="15"/>
  <c r="B53" i="15"/>
  <c r="D52" i="13" a="1"/>
  <c r="D52" i="13" s="1"/>
  <c r="B53" i="13"/>
  <c r="A53" i="13"/>
  <c r="C54" i="13"/>
  <c r="G53" i="6"/>
  <c r="I53" i="6"/>
  <c r="C57" i="6"/>
  <c r="A56" i="6"/>
  <c r="B56" i="6"/>
  <c r="H54" i="6"/>
  <c r="J55" i="6"/>
  <c r="B52" i="5"/>
  <c r="A52" i="5"/>
  <c r="C53" i="5"/>
  <c r="E51" i="5"/>
  <c r="H50" i="5" s="1"/>
  <c r="D51" i="5"/>
  <c r="G50" i="5" s="1"/>
  <c r="F50" i="5"/>
  <c r="I49" i="5" s="1"/>
  <c r="F52" i="13" l="1"/>
  <c r="E52" i="13"/>
  <c r="B54" i="15"/>
  <c r="C55" i="15"/>
  <c r="A54" i="15"/>
  <c r="E52" i="15"/>
  <c r="F52" i="15"/>
  <c r="D53" i="13" a="1"/>
  <c r="D53" i="13" s="1"/>
  <c r="B54" i="13"/>
  <c r="A54" i="13"/>
  <c r="C55" i="13"/>
  <c r="H55" i="6"/>
  <c r="I54" i="6"/>
  <c r="G54" i="6"/>
  <c r="C58" i="6"/>
  <c r="B57" i="6"/>
  <c r="A57" i="6"/>
  <c r="F51" i="5"/>
  <c r="I50" i="5" s="1"/>
  <c r="B53" i="5"/>
  <c r="A53" i="5"/>
  <c r="C54" i="5"/>
  <c r="E52" i="5"/>
  <c r="H51" i="5" s="1"/>
  <c r="D52" i="5"/>
  <c r="G51" i="5" s="1"/>
  <c r="J51" i="5"/>
  <c r="F53" i="13" l="1"/>
  <c r="E53" i="13"/>
  <c r="B55" i="15"/>
  <c r="C56" i="15"/>
  <c r="A55" i="15"/>
  <c r="E53" i="15"/>
  <c r="F53" i="15"/>
  <c r="D54" i="13" a="1"/>
  <c r="D54" i="13" s="1"/>
  <c r="B55" i="13"/>
  <c r="A55" i="13"/>
  <c r="C56" i="13"/>
  <c r="B58" i="6"/>
  <c r="A58" i="6"/>
  <c r="C59" i="6"/>
  <c r="H56" i="6"/>
  <c r="J57" i="6"/>
  <c r="I55" i="6"/>
  <c r="G55" i="6"/>
  <c r="J56" i="6"/>
  <c r="F52" i="5"/>
  <c r="I51" i="5" s="1"/>
  <c r="B54" i="5"/>
  <c r="A54" i="5"/>
  <c r="C55" i="5"/>
  <c r="E53" i="5"/>
  <c r="H52" i="5" s="1"/>
  <c r="D53" i="5"/>
  <c r="G52" i="5" s="1"/>
  <c r="J52" i="5"/>
  <c r="F54" i="13" l="1"/>
  <c r="E54" i="13"/>
  <c r="E54" i="15"/>
  <c r="F54" i="15"/>
  <c r="B56" i="15"/>
  <c r="C57" i="15"/>
  <c r="A56" i="15"/>
  <c r="D55" i="13" a="1"/>
  <c r="D55" i="13" s="1"/>
  <c r="C57" i="13"/>
  <c r="B56" i="13"/>
  <c r="A56" i="13"/>
  <c r="I56" i="6"/>
  <c r="G56" i="6"/>
  <c r="B59" i="6"/>
  <c r="A59" i="6"/>
  <c r="C60" i="6"/>
  <c r="H57" i="6"/>
  <c r="F53" i="5"/>
  <c r="I52" i="5" s="1"/>
  <c r="B55" i="5"/>
  <c r="A55" i="5"/>
  <c r="C56" i="5"/>
  <c r="J53" i="5"/>
  <c r="D54" i="5"/>
  <c r="E54" i="5"/>
  <c r="H53" i="5" s="1"/>
  <c r="F55" i="13" l="1"/>
  <c r="E55" i="13"/>
  <c r="F54" i="5"/>
  <c r="I53" i="5" s="1"/>
  <c r="G53" i="5"/>
  <c r="C58" i="15"/>
  <c r="A57" i="15"/>
  <c r="B57" i="15"/>
  <c r="E55" i="15"/>
  <c r="F55" i="15"/>
  <c r="D56" i="13" a="1"/>
  <c r="D56" i="13" s="1"/>
  <c r="B57" i="13"/>
  <c r="A57" i="13"/>
  <c r="C58" i="13"/>
  <c r="G57" i="6"/>
  <c r="I57" i="6"/>
  <c r="H58" i="6"/>
  <c r="C61" i="6"/>
  <c r="A60" i="6"/>
  <c r="B60" i="6"/>
  <c r="J58" i="6"/>
  <c r="J54" i="5"/>
  <c r="B56" i="5"/>
  <c r="C57" i="5"/>
  <c r="A56" i="5"/>
  <c r="D55" i="5"/>
  <c r="E55" i="5"/>
  <c r="H54" i="5" s="1"/>
  <c r="F56" i="13" l="1"/>
  <c r="E56" i="13"/>
  <c r="J55" i="5"/>
  <c r="G54" i="5"/>
  <c r="B58" i="15"/>
  <c r="C59" i="15"/>
  <c r="A58" i="15"/>
  <c r="E56" i="15"/>
  <c r="F56" i="15"/>
  <c r="D57" i="13" a="1"/>
  <c r="D57" i="13" s="1"/>
  <c r="C59" i="13"/>
  <c r="B58" i="13"/>
  <c r="A58" i="13"/>
  <c r="H59" i="6"/>
  <c r="J60" i="6"/>
  <c r="C62" i="6"/>
  <c r="B61" i="6"/>
  <c r="A61" i="6"/>
  <c r="I58" i="6"/>
  <c r="G58" i="6"/>
  <c r="J59" i="6"/>
  <c r="F55" i="5"/>
  <c r="I54" i="5" s="1"/>
  <c r="B57" i="5"/>
  <c r="C58" i="5"/>
  <c r="A57" i="5"/>
  <c r="D56" i="5"/>
  <c r="G55" i="5" s="1"/>
  <c r="E56" i="5"/>
  <c r="H55" i="5" s="1"/>
  <c r="F57" i="13" l="1"/>
  <c r="E57" i="13"/>
  <c r="B59" i="15"/>
  <c r="C60" i="15"/>
  <c r="A59" i="15"/>
  <c r="E57" i="15"/>
  <c r="F57" i="15"/>
  <c r="D58" i="13" a="1"/>
  <c r="D58" i="13" s="1"/>
  <c r="B59" i="13"/>
  <c r="A59" i="13"/>
  <c r="C60" i="13"/>
  <c r="H60" i="6"/>
  <c r="J61" i="6"/>
  <c r="B62" i="6"/>
  <c r="A62" i="6"/>
  <c r="C63" i="6"/>
  <c r="I59" i="6"/>
  <c r="G59" i="6"/>
  <c r="F56" i="5"/>
  <c r="I55" i="5" s="1"/>
  <c r="B58" i="5"/>
  <c r="A58" i="5"/>
  <c r="C59" i="5"/>
  <c r="J56" i="5"/>
  <c r="D57" i="5"/>
  <c r="G56" i="5" s="1"/>
  <c r="E57" i="5"/>
  <c r="H56" i="5" s="1"/>
  <c r="F58" i="13" l="1"/>
  <c r="E58" i="13"/>
  <c r="B60" i="15"/>
  <c r="C61" i="15"/>
  <c r="A60" i="15"/>
  <c r="E58" i="15"/>
  <c r="F58" i="15"/>
  <c r="D59" i="13" a="1"/>
  <c r="D59" i="13" s="1"/>
  <c r="A60" i="13"/>
  <c r="C61" i="13"/>
  <c r="B60" i="13"/>
  <c r="B63" i="6"/>
  <c r="A63" i="6"/>
  <c r="C64" i="6"/>
  <c r="H61" i="6"/>
  <c r="I60" i="6"/>
  <c r="G60" i="6"/>
  <c r="F57" i="5"/>
  <c r="I56" i="5" s="1"/>
  <c r="J57" i="5"/>
  <c r="E58" i="5"/>
  <c r="H57" i="5" s="1"/>
  <c r="D58" i="5"/>
  <c r="B59" i="5"/>
  <c r="C60" i="5"/>
  <c r="A59" i="5"/>
  <c r="F59" i="13" l="1"/>
  <c r="E59" i="13"/>
  <c r="F58" i="5"/>
  <c r="I57" i="5" s="1"/>
  <c r="G57" i="5"/>
  <c r="C62" i="15"/>
  <c r="A61" i="15"/>
  <c r="B61" i="15"/>
  <c r="E59" i="15"/>
  <c r="F59" i="15"/>
  <c r="D60" i="13" a="1"/>
  <c r="D60" i="13" s="1"/>
  <c r="B61" i="13"/>
  <c r="A61" i="13"/>
  <c r="C62" i="13"/>
  <c r="G61" i="6"/>
  <c r="I61" i="6"/>
  <c r="J62" i="6"/>
  <c r="C65" i="6"/>
  <c r="A64" i="6"/>
  <c r="B64" i="6"/>
  <c r="H62" i="6"/>
  <c r="B60" i="5"/>
  <c r="A60" i="5"/>
  <c r="C61" i="5"/>
  <c r="J58" i="5"/>
  <c r="E59" i="5"/>
  <c r="H58" i="5" s="1"/>
  <c r="D59" i="5"/>
  <c r="F60" i="13" l="1"/>
  <c r="E60" i="13"/>
  <c r="F59" i="5"/>
  <c r="I58" i="5" s="1"/>
  <c r="G58" i="5"/>
  <c r="B62" i="15"/>
  <c r="C63" i="15"/>
  <c r="A62" i="15"/>
  <c r="E60" i="15"/>
  <c r="F60" i="15"/>
  <c r="D61" i="13" a="1"/>
  <c r="D61" i="13" s="1"/>
  <c r="B62" i="13"/>
  <c r="A62" i="13"/>
  <c r="C63" i="13"/>
  <c r="H63" i="6"/>
  <c r="I62" i="6"/>
  <c r="G62" i="6"/>
  <c r="C66" i="6"/>
  <c r="B65" i="6"/>
  <c r="A65" i="6"/>
  <c r="J63" i="6"/>
  <c r="J59" i="5"/>
  <c r="B61" i="5"/>
  <c r="A61" i="5"/>
  <c r="C62" i="5"/>
  <c r="E60" i="5"/>
  <c r="H59" i="5" s="1"/>
  <c r="D60" i="5"/>
  <c r="G59" i="5" s="1"/>
  <c r="F61" i="13" l="1"/>
  <c r="E61" i="13"/>
  <c r="B63" i="15"/>
  <c r="C64" i="15"/>
  <c r="A63" i="15"/>
  <c r="E61" i="15"/>
  <c r="F61" i="15"/>
  <c r="D62" i="13" a="1"/>
  <c r="D62" i="13" s="1"/>
  <c r="B63" i="13"/>
  <c r="A63" i="13"/>
  <c r="C64" i="13"/>
  <c r="H64" i="6"/>
  <c r="J65" i="6"/>
  <c r="I63" i="6"/>
  <c r="G63" i="6"/>
  <c r="B66" i="6"/>
  <c r="A66" i="6"/>
  <c r="C67" i="6"/>
  <c r="J64" i="6"/>
  <c r="F60" i="5"/>
  <c r="I59" i="5" s="1"/>
  <c r="J60" i="5"/>
  <c r="E61" i="5"/>
  <c r="H60" i="5" s="1"/>
  <c r="D61" i="5"/>
  <c r="G60" i="5" s="1"/>
  <c r="B62" i="5"/>
  <c r="A62" i="5"/>
  <c r="C63" i="5"/>
  <c r="F62" i="13" l="1"/>
  <c r="E62" i="13"/>
  <c r="C65" i="15"/>
  <c r="B64" i="15"/>
  <c r="A64" i="15"/>
  <c r="E62" i="15"/>
  <c r="F62" i="15"/>
  <c r="D63" i="13" a="1"/>
  <c r="D63" i="13" s="1"/>
  <c r="C65" i="13"/>
  <c r="B64" i="13"/>
  <c r="A64" i="13"/>
  <c r="J66" i="6"/>
  <c r="H65" i="6"/>
  <c r="B67" i="6"/>
  <c r="A67" i="6"/>
  <c r="C68" i="6"/>
  <c r="I64" i="6"/>
  <c r="G64" i="6"/>
  <c r="F61" i="5"/>
  <c r="I60" i="5" s="1"/>
  <c r="D62" i="5"/>
  <c r="G61" i="5" s="1"/>
  <c r="E62" i="5"/>
  <c r="H61" i="5" s="1"/>
  <c r="B63" i="5"/>
  <c r="A63" i="5"/>
  <c r="C64" i="5"/>
  <c r="J61" i="5"/>
  <c r="F63" i="13" l="1"/>
  <c r="E63" i="13"/>
  <c r="B65" i="15"/>
  <c r="A65" i="15"/>
  <c r="C66" i="15"/>
  <c r="E63" i="15"/>
  <c r="F63" i="15"/>
  <c r="D64" i="13" a="1"/>
  <c r="D64" i="13" s="1"/>
  <c r="B65" i="13"/>
  <c r="A65" i="13"/>
  <c r="C66" i="13"/>
  <c r="C69" i="6"/>
  <c r="A68" i="6"/>
  <c r="B68" i="6"/>
  <c r="H66" i="6"/>
  <c r="J67" i="6"/>
  <c r="G65" i="6"/>
  <c r="I65" i="6"/>
  <c r="B64" i="5"/>
  <c r="A64" i="5"/>
  <c r="C65" i="5"/>
  <c r="D63" i="5"/>
  <c r="E63" i="5"/>
  <c r="H62" i="5" s="1"/>
  <c r="F62" i="5"/>
  <c r="I61" i="5" s="1"/>
  <c r="J62" i="5"/>
  <c r="F64" i="13" l="1"/>
  <c r="E64" i="13"/>
  <c r="J63" i="5"/>
  <c r="G62" i="5"/>
  <c r="B66" i="15"/>
  <c r="A66" i="15"/>
  <c r="C67" i="15"/>
  <c r="E64" i="15"/>
  <c r="F64" i="15"/>
  <c r="D65" i="13" a="1"/>
  <c r="D65" i="13" s="1"/>
  <c r="C67" i="13"/>
  <c r="B66" i="13"/>
  <c r="A66" i="13"/>
  <c r="I66" i="6"/>
  <c r="G66" i="6"/>
  <c r="H67" i="6"/>
  <c r="J68" i="6"/>
  <c r="C70" i="6"/>
  <c r="B69" i="6"/>
  <c r="A69" i="6"/>
  <c r="F63" i="5"/>
  <c r="I62" i="5" s="1"/>
  <c r="B65" i="5"/>
  <c r="C66" i="5"/>
  <c r="A65" i="5"/>
  <c r="D64" i="5"/>
  <c r="E64" i="5"/>
  <c r="H63" i="5" s="1"/>
  <c r="F65" i="13" l="1"/>
  <c r="E65" i="13"/>
  <c r="J64" i="5"/>
  <c r="G63" i="5"/>
  <c r="E65" i="15"/>
  <c r="F65" i="15"/>
  <c r="B67" i="15"/>
  <c r="A67" i="15"/>
  <c r="C68" i="15"/>
  <c r="D66" i="13" a="1"/>
  <c r="D66" i="13" s="1"/>
  <c r="B67" i="13"/>
  <c r="A67" i="13"/>
  <c r="C68" i="13"/>
  <c r="B70" i="6"/>
  <c r="A70" i="6"/>
  <c r="C71" i="6"/>
  <c r="H68" i="6"/>
  <c r="J69" i="6"/>
  <c r="I67" i="6"/>
  <c r="G67" i="6"/>
  <c r="F64" i="5"/>
  <c r="I63" i="5" s="1"/>
  <c r="D65" i="5"/>
  <c r="E65" i="5"/>
  <c r="H64" i="5" s="1"/>
  <c r="B66" i="5"/>
  <c r="A66" i="5"/>
  <c r="C67" i="5"/>
  <c r="F66" i="13" l="1"/>
  <c r="E66" i="13"/>
  <c r="J65" i="5"/>
  <c r="G64" i="5"/>
  <c r="B68" i="15"/>
  <c r="A68" i="15"/>
  <c r="C69" i="15"/>
  <c r="E66" i="15"/>
  <c r="F66" i="15"/>
  <c r="D67" i="13" a="1"/>
  <c r="D67" i="13" s="1"/>
  <c r="A68" i="13"/>
  <c r="C69" i="13"/>
  <c r="B68" i="13"/>
  <c r="B71" i="6"/>
  <c r="A71" i="6"/>
  <c r="C72" i="6"/>
  <c r="I68" i="6"/>
  <c r="G68" i="6"/>
  <c r="H69" i="6"/>
  <c r="B67" i="5"/>
  <c r="C68" i="5"/>
  <c r="A67" i="5"/>
  <c r="E66" i="5"/>
  <c r="H65" i="5" s="1"/>
  <c r="D66" i="5"/>
  <c r="F65" i="5"/>
  <c r="I64" i="5" s="1"/>
  <c r="F67" i="13" l="1"/>
  <c r="E67" i="13"/>
  <c r="F66" i="5"/>
  <c r="I65" i="5" s="1"/>
  <c r="G65" i="5"/>
  <c r="B69" i="15"/>
  <c r="A69" i="15"/>
  <c r="C70" i="15"/>
  <c r="E67" i="15"/>
  <c r="F67" i="15"/>
  <c r="D68" i="13" a="1"/>
  <c r="D68" i="13" s="1"/>
  <c r="B69" i="13"/>
  <c r="A69" i="13"/>
  <c r="C70" i="13"/>
  <c r="C73" i="6"/>
  <c r="A72" i="6"/>
  <c r="B72" i="6"/>
  <c r="G69" i="6"/>
  <c r="I69" i="6"/>
  <c r="H70" i="6"/>
  <c r="J70" i="6"/>
  <c r="J66" i="5"/>
  <c r="E67" i="5"/>
  <c r="H66" i="5" s="1"/>
  <c r="D67" i="5"/>
  <c r="B68" i="5"/>
  <c r="A68" i="5"/>
  <c r="C69" i="5"/>
  <c r="F68" i="13" l="1"/>
  <c r="E68" i="13"/>
  <c r="J67" i="5"/>
  <c r="G66" i="5"/>
  <c r="B70" i="15"/>
  <c r="A70" i="15"/>
  <c r="C71" i="15"/>
  <c r="E68" i="15"/>
  <c r="F68" i="15"/>
  <c r="D69" i="13" a="1"/>
  <c r="D69" i="13" s="1"/>
  <c r="B70" i="13"/>
  <c r="A70" i="13"/>
  <c r="C71" i="13"/>
  <c r="H71" i="6"/>
  <c r="I70" i="6"/>
  <c r="G70" i="6"/>
  <c r="J71" i="6"/>
  <c r="C74" i="6"/>
  <c r="B73" i="6"/>
  <c r="A73" i="6"/>
  <c r="B69" i="5"/>
  <c r="A69" i="5"/>
  <c r="C70" i="5"/>
  <c r="E68" i="5"/>
  <c r="H67" i="5" s="1"/>
  <c r="D68" i="5"/>
  <c r="F67" i="5"/>
  <c r="I66" i="5" s="1"/>
  <c r="F69" i="13" l="1"/>
  <c r="E69" i="13"/>
  <c r="J68" i="5"/>
  <c r="G67" i="5"/>
  <c r="B71" i="15"/>
  <c r="A71" i="15"/>
  <c r="C72" i="15"/>
  <c r="E69" i="15"/>
  <c r="F69" i="15"/>
  <c r="D70" i="13" a="1"/>
  <c r="D70" i="13" s="1"/>
  <c r="B71" i="13"/>
  <c r="A71" i="13"/>
  <c r="C72" i="13"/>
  <c r="B74" i="6"/>
  <c r="A74" i="6"/>
  <c r="C75" i="6"/>
  <c r="I71" i="6"/>
  <c r="G71" i="6"/>
  <c r="H72" i="6"/>
  <c r="J72" i="6"/>
  <c r="F68" i="5"/>
  <c r="I67" i="5" s="1"/>
  <c r="B70" i="5"/>
  <c r="C71" i="5"/>
  <c r="A70" i="5"/>
  <c r="D69" i="5"/>
  <c r="G68" i="5" s="1"/>
  <c r="E69" i="5"/>
  <c r="H68" i="5" s="1"/>
  <c r="F70" i="13" l="1"/>
  <c r="E70" i="13"/>
  <c r="B72" i="15"/>
  <c r="A72" i="15"/>
  <c r="C73" i="15"/>
  <c r="E70" i="15"/>
  <c r="F70" i="15"/>
  <c r="D71" i="13" a="1"/>
  <c r="D71" i="13" s="1"/>
  <c r="C73" i="13"/>
  <c r="B72" i="13"/>
  <c r="A72" i="13"/>
  <c r="I72" i="6"/>
  <c r="G72" i="6"/>
  <c r="B75" i="6"/>
  <c r="A75" i="6"/>
  <c r="C76" i="6"/>
  <c r="H73" i="6"/>
  <c r="J73" i="6"/>
  <c r="F69" i="5"/>
  <c r="I68" i="5" s="1"/>
  <c r="J69" i="5"/>
  <c r="D70" i="5"/>
  <c r="G69" i="5" s="1"/>
  <c r="E70" i="5"/>
  <c r="H69" i="5" s="1"/>
  <c r="B71" i="5"/>
  <c r="C72" i="5"/>
  <c r="A71" i="5"/>
  <c r="F71" i="13" l="1"/>
  <c r="E71" i="13"/>
  <c r="J70" i="5"/>
  <c r="E71" i="15"/>
  <c r="F71" i="15"/>
  <c r="B73" i="15"/>
  <c r="A73" i="15"/>
  <c r="C74" i="15"/>
  <c r="D72" i="13" a="1"/>
  <c r="D72" i="13" s="1"/>
  <c r="B73" i="13"/>
  <c r="A73" i="13"/>
  <c r="C74" i="13"/>
  <c r="G73" i="6"/>
  <c r="I73" i="6"/>
  <c r="J74" i="6"/>
  <c r="C77" i="6"/>
  <c r="A76" i="6"/>
  <c r="B76" i="6"/>
  <c r="H74" i="6"/>
  <c r="J75" i="6"/>
  <c r="D71" i="5"/>
  <c r="G70" i="5" s="1"/>
  <c r="E71" i="5"/>
  <c r="H70" i="5" s="1"/>
  <c r="B72" i="5"/>
  <c r="C73" i="5"/>
  <c r="A72" i="5"/>
  <c r="F70" i="5"/>
  <c r="I69" i="5" s="1"/>
  <c r="F72" i="13" l="1"/>
  <c r="E72" i="13"/>
  <c r="E72" i="15"/>
  <c r="F72" i="15"/>
  <c r="B74" i="15"/>
  <c r="A74" i="15"/>
  <c r="C75" i="15"/>
  <c r="D73" i="13" a="1"/>
  <c r="D73" i="13" s="1"/>
  <c r="C75" i="13"/>
  <c r="B74" i="13"/>
  <c r="A74" i="13"/>
  <c r="H75" i="6"/>
  <c r="J76" i="6"/>
  <c r="C78" i="6"/>
  <c r="B77" i="6"/>
  <c r="A77" i="6"/>
  <c r="I74" i="6"/>
  <c r="G74" i="6"/>
  <c r="F71" i="5"/>
  <c r="I70" i="5" s="1"/>
  <c r="E72" i="5"/>
  <c r="H71" i="5" s="1"/>
  <c r="D72" i="5"/>
  <c r="B73" i="5"/>
  <c r="A73" i="5"/>
  <c r="C74" i="5"/>
  <c r="J71" i="5"/>
  <c r="F73" i="13" l="1"/>
  <c r="E73" i="13"/>
  <c r="F72" i="5"/>
  <c r="I71" i="5" s="1"/>
  <c r="G71" i="5"/>
  <c r="B75" i="15"/>
  <c r="A75" i="15"/>
  <c r="C76" i="15"/>
  <c r="E73" i="15"/>
  <c r="F73" i="15"/>
  <c r="D74" i="13" a="1"/>
  <c r="D74" i="13" s="1"/>
  <c r="B75" i="13"/>
  <c r="A75" i="13"/>
  <c r="C76" i="13"/>
  <c r="H76" i="6"/>
  <c r="J77" i="6"/>
  <c r="B78" i="6"/>
  <c r="A78" i="6"/>
  <c r="C79" i="6"/>
  <c r="I75" i="6"/>
  <c r="G75" i="6"/>
  <c r="J72" i="5"/>
  <c r="B74" i="5"/>
  <c r="A74" i="5"/>
  <c r="C75" i="5"/>
  <c r="E73" i="5"/>
  <c r="H72" i="5" s="1"/>
  <c r="D73" i="5"/>
  <c r="G72" i="5" s="1"/>
  <c r="F74" i="13" l="1"/>
  <c r="E74" i="13"/>
  <c r="B76" i="15"/>
  <c r="A76" i="15"/>
  <c r="C77" i="15"/>
  <c r="E74" i="15"/>
  <c r="F74" i="15"/>
  <c r="D75" i="13" a="1"/>
  <c r="D75" i="13" s="1"/>
  <c r="A76" i="13"/>
  <c r="C77" i="13"/>
  <c r="B76" i="13"/>
  <c r="B79" i="6"/>
  <c r="A79" i="6"/>
  <c r="C80" i="6"/>
  <c r="H77" i="6"/>
  <c r="I76" i="6"/>
  <c r="G76" i="6"/>
  <c r="F73" i="5"/>
  <c r="I72" i="5" s="1"/>
  <c r="J73" i="5"/>
  <c r="B75" i="5"/>
  <c r="A75" i="5"/>
  <c r="C76" i="5"/>
  <c r="E74" i="5"/>
  <c r="H73" i="5" s="1"/>
  <c r="D74" i="5"/>
  <c r="F75" i="13" l="1"/>
  <c r="E75" i="13"/>
  <c r="F74" i="5"/>
  <c r="I73" i="5" s="1"/>
  <c r="G73" i="5"/>
  <c r="E75" i="15"/>
  <c r="F75" i="15"/>
  <c r="C78" i="15"/>
  <c r="B77" i="15"/>
  <c r="A77" i="15"/>
  <c r="D76" i="13" a="1"/>
  <c r="D76" i="13" s="1"/>
  <c r="B77" i="13"/>
  <c r="A77" i="13"/>
  <c r="C78" i="13"/>
  <c r="C81" i="6"/>
  <c r="A80" i="6"/>
  <c r="B80" i="6"/>
  <c r="G77" i="6"/>
  <c r="I77" i="6"/>
  <c r="J78" i="6"/>
  <c r="H78" i="6"/>
  <c r="B76" i="5"/>
  <c r="A76" i="5"/>
  <c r="C77" i="5"/>
  <c r="E75" i="5"/>
  <c r="H74" i="5" s="1"/>
  <c r="D75" i="5"/>
  <c r="J74" i="5"/>
  <c r="F76" i="13" l="1"/>
  <c r="E76" i="13"/>
  <c r="J75" i="5"/>
  <c r="G74" i="5"/>
  <c r="E76" i="15"/>
  <c r="F76" i="15"/>
  <c r="C79" i="15"/>
  <c r="B78" i="15"/>
  <c r="A78" i="15"/>
  <c r="D77" i="13" a="1"/>
  <c r="D77" i="13" s="1"/>
  <c r="B78" i="13"/>
  <c r="A78" i="13"/>
  <c r="C79" i="13"/>
  <c r="I78" i="6"/>
  <c r="G78" i="6"/>
  <c r="H79" i="6"/>
  <c r="J80" i="6"/>
  <c r="J79" i="6"/>
  <c r="C82" i="6"/>
  <c r="B81" i="6"/>
  <c r="A81" i="6"/>
  <c r="B77" i="5"/>
  <c r="A77" i="5"/>
  <c r="C78" i="5"/>
  <c r="F75" i="5"/>
  <c r="I74" i="5" s="1"/>
  <c r="E76" i="5"/>
  <c r="H75" i="5" s="1"/>
  <c r="D76" i="5"/>
  <c r="F77" i="13" l="1"/>
  <c r="E77" i="13"/>
  <c r="F76" i="5"/>
  <c r="I75" i="5" s="1"/>
  <c r="G75" i="5"/>
  <c r="C80" i="15"/>
  <c r="B79" i="15"/>
  <c r="A79" i="15"/>
  <c r="E77" i="15"/>
  <c r="F77" i="15"/>
  <c r="D78" i="13" a="1"/>
  <c r="D78" i="13" s="1"/>
  <c r="B79" i="13"/>
  <c r="A79" i="13"/>
  <c r="C80" i="13"/>
  <c r="B82" i="6"/>
  <c r="A82" i="6"/>
  <c r="C83" i="6"/>
  <c r="I79" i="6"/>
  <c r="G79" i="6"/>
  <c r="H80" i="6"/>
  <c r="J76" i="5"/>
  <c r="B78" i="5"/>
  <c r="A78" i="5"/>
  <c r="C79" i="5"/>
  <c r="E77" i="5"/>
  <c r="H76" i="5" s="1"/>
  <c r="D77" i="5"/>
  <c r="F78" i="13" l="1"/>
  <c r="E78" i="13"/>
  <c r="F77" i="5"/>
  <c r="I76" i="5" s="1"/>
  <c r="G76" i="5"/>
  <c r="E78" i="15"/>
  <c r="F78" i="15"/>
  <c r="C81" i="15"/>
  <c r="B80" i="15"/>
  <c r="A80" i="15"/>
  <c r="D79" i="13" a="1"/>
  <c r="D79" i="13" s="1"/>
  <c r="C81" i="13"/>
  <c r="B80" i="13"/>
  <c r="A80" i="13"/>
  <c r="I80" i="6"/>
  <c r="G80" i="6"/>
  <c r="J81" i="6"/>
  <c r="B83" i="6"/>
  <c r="A83" i="6"/>
  <c r="C84" i="6"/>
  <c r="H81" i="6"/>
  <c r="B79" i="5"/>
  <c r="C80" i="5"/>
  <c r="A79" i="5"/>
  <c r="J77" i="5"/>
  <c r="D78" i="5"/>
  <c r="G77" i="5" s="1"/>
  <c r="E78" i="5"/>
  <c r="H77" i="5" s="1"/>
  <c r="F79" i="13" l="1"/>
  <c r="E79" i="13"/>
  <c r="C82" i="15"/>
  <c r="B81" i="15"/>
  <c r="A81" i="15"/>
  <c r="E79" i="15"/>
  <c r="F79" i="15"/>
  <c r="D80" i="13" a="1"/>
  <c r="D80" i="13" s="1"/>
  <c r="B81" i="13"/>
  <c r="A81" i="13"/>
  <c r="C82" i="13"/>
  <c r="G81" i="6"/>
  <c r="I81" i="6"/>
  <c r="C85" i="6"/>
  <c r="A84" i="6"/>
  <c r="B84" i="6"/>
  <c r="H82" i="6"/>
  <c r="J82" i="6"/>
  <c r="F78" i="5"/>
  <c r="I77" i="5" s="1"/>
  <c r="D79" i="5"/>
  <c r="G78" i="5" s="1"/>
  <c r="E79" i="5"/>
  <c r="H78" i="5" s="1"/>
  <c r="J78" i="5"/>
  <c r="B80" i="5"/>
  <c r="A80" i="5"/>
  <c r="C81" i="5"/>
  <c r="F80" i="13" l="1"/>
  <c r="E80" i="13"/>
  <c r="E80" i="15"/>
  <c r="F80" i="15"/>
  <c r="C83" i="15"/>
  <c r="B82" i="15"/>
  <c r="A82" i="15"/>
  <c r="D81" i="13" a="1"/>
  <c r="D81" i="13" s="1"/>
  <c r="C83" i="13"/>
  <c r="B82" i="13"/>
  <c r="A82" i="13"/>
  <c r="I82" i="6"/>
  <c r="G82" i="6"/>
  <c r="C86" i="6"/>
  <c r="B85" i="6"/>
  <c r="A85" i="6"/>
  <c r="H83" i="6"/>
  <c r="J84" i="6"/>
  <c r="J83" i="6"/>
  <c r="F79" i="5"/>
  <c r="I78" i="5" s="1"/>
  <c r="J79" i="5"/>
  <c r="B81" i="5"/>
  <c r="C82" i="5"/>
  <c r="A81" i="5"/>
  <c r="D80" i="5"/>
  <c r="G79" i="5" s="1"/>
  <c r="E80" i="5"/>
  <c r="H79" i="5" s="1"/>
  <c r="F81" i="13" l="1"/>
  <c r="E81" i="13"/>
  <c r="E81" i="15"/>
  <c r="F81" i="15"/>
  <c r="C84" i="15"/>
  <c r="B83" i="15"/>
  <c r="A83" i="15"/>
  <c r="D82" i="13" a="1"/>
  <c r="D82" i="13" s="1"/>
  <c r="B83" i="13"/>
  <c r="A83" i="13"/>
  <c r="C84" i="13"/>
  <c r="I83" i="6"/>
  <c r="G83" i="6"/>
  <c r="H84" i="6"/>
  <c r="J85" i="6"/>
  <c r="B86" i="6"/>
  <c r="A86" i="6"/>
  <c r="C87" i="6"/>
  <c r="F80" i="5"/>
  <c r="I79" i="5" s="1"/>
  <c r="D81" i="5"/>
  <c r="G80" i="5" s="1"/>
  <c r="E81" i="5"/>
  <c r="H80" i="5" s="1"/>
  <c r="B82" i="5"/>
  <c r="A82" i="5"/>
  <c r="C83" i="5"/>
  <c r="J80" i="5"/>
  <c r="F82" i="13" l="1"/>
  <c r="E82" i="13"/>
  <c r="E82" i="15"/>
  <c r="F82" i="15"/>
  <c r="C85" i="15"/>
  <c r="B84" i="15"/>
  <c r="A84" i="15"/>
  <c r="D83" i="13" a="1"/>
  <c r="D83" i="13" s="1"/>
  <c r="A84" i="13"/>
  <c r="C85" i="13"/>
  <c r="B84" i="13"/>
  <c r="B87" i="6"/>
  <c r="A87" i="6"/>
  <c r="C88" i="6"/>
  <c r="J86" i="6"/>
  <c r="H85" i="6"/>
  <c r="I84" i="6"/>
  <c r="G84" i="6"/>
  <c r="B83" i="5"/>
  <c r="C84" i="5"/>
  <c r="A83" i="5"/>
  <c r="E82" i="5"/>
  <c r="H81" i="5" s="1"/>
  <c r="D82" i="5"/>
  <c r="F81" i="5"/>
  <c r="I80" i="5" s="1"/>
  <c r="J81" i="5"/>
  <c r="F83" i="13" l="1"/>
  <c r="E83" i="13"/>
  <c r="F82" i="5"/>
  <c r="I81" i="5" s="1"/>
  <c r="G81" i="5"/>
  <c r="E83" i="15"/>
  <c r="F83" i="15"/>
  <c r="C86" i="15"/>
  <c r="B85" i="15"/>
  <c r="A85" i="15"/>
  <c r="D84" i="13" a="1"/>
  <c r="D84" i="13" s="1"/>
  <c r="B85" i="13"/>
  <c r="A85" i="13"/>
  <c r="C86" i="13"/>
  <c r="G85" i="6"/>
  <c r="I85" i="6"/>
  <c r="C89" i="6"/>
  <c r="A88" i="6"/>
  <c r="B88" i="6"/>
  <c r="H86" i="6"/>
  <c r="J82" i="5"/>
  <c r="E83" i="5"/>
  <c r="H82" i="5" s="1"/>
  <c r="D83" i="5"/>
  <c r="B84" i="5"/>
  <c r="A84" i="5"/>
  <c r="C85" i="5"/>
  <c r="F84" i="13" l="1"/>
  <c r="E84" i="13"/>
  <c r="J83" i="5"/>
  <c r="G82" i="5"/>
  <c r="E84" i="15"/>
  <c r="F84" i="15"/>
  <c r="C87" i="15"/>
  <c r="B86" i="15"/>
  <c r="A86" i="15"/>
  <c r="D85" i="13" a="1"/>
  <c r="D85" i="13" s="1"/>
  <c r="B86" i="13"/>
  <c r="A86" i="13"/>
  <c r="C87" i="13"/>
  <c r="I86" i="6"/>
  <c r="G86" i="6"/>
  <c r="H87" i="6"/>
  <c r="J87" i="6"/>
  <c r="C90" i="6"/>
  <c r="B89" i="6"/>
  <c r="A89" i="6"/>
  <c r="B85" i="5"/>
  <c r="A85" i="5"/>
  <c r="C86" i="5"/>
  <c r="E84" i="5"/>
  <c r="H83" i="5" s="1"/>
  <c r="D84" i="5"/>
  <c r="F83" i="5"/>
  <c r="I82" i="5" s="1"/>
  <c r="F85" i="13" l="1"/>
  <c r="E85" i="13"/>
  <c r="J84" i="5"/>
  <c r="G83" i="5"/>
  <c r="E85" i="15"/>
  <c r="F85" i="15"/>
  <c r="C88" i="15"/>
  <c r="B87" i="15"/>
  <c r="A87" i="15"/>
  <c r="D86" i="13" a="1"/>
  <c r="D86" i="13" s="1"/>
  <c r="B87" i="13"/>
  <c r="A87" i="13"/>
  <c r="C88" i="13"/>
  <c r="B90" i="6"/>
  <c r="A90" i="6"/>
  <c r="C91" i="6"/>
  <c r="I87" i="6"/>
  <c r="G87" i="6"/>
  <c r="J88" i="6"/>
  <c r="H88" i="6"/>
  <c r="J89" i="6"/>
  <c r="F84" i="5"/>
  <c r="I83" i="5" s="1"/>
  <c r="B86" i="5"/>
  <c r="A86" i="5"/>
  <c r="C87" i="5"/>
  <c r="E85" i="5"/>
  <c r="H84" i="5" s="1"/>
  <c r="D85" i="5"/>
  <c r="F86" i="13" l="1"/>
  <c r="E86" i="13"/>
  <c r="F85" i="5"/>
  <c r="I84" i="5" s="1"/>
  <c r="G84" i="5"/>
  <c r="C89" i="15"/>
  <c r="B88" i="15"/>
  <c r="A88" i="15"/>
  <c r="E86" i="15"/>
  <c r="F86" i="15"/>
  <c r="D87" i="13" a="1"/>
  <c r="D87" i="13" s="1"/>
  <c r="C89" i="13"/>
  <c r="B88" i="13"/>
  <c r="A88" i="13"/>
  <c r="B91" i="6"/>
  <c r="A91" i="6"/>
  <c r="C92" i="6"/>
  <c r="H89" i="6"/>
  <c r="I88" i="6"/>
  <c r="G88" i="6"/>
  <c r="J90" i="6"/>
  <c r="E86" i="5"/>
  <c r="H85" i="5" s="1"/>
  <c r="D86" i="5"/>
  <c r="J85" i="5"/>
  <c r="B87" i="5"/>
  <c r="A87" i="5"/>
  <c r="C88" i="5"/>
  <c r="F87" i="13" l="1"/>
  <c r="E87" i="13"/>
  <c r="J86" i="5"/>
  <c r="G85" i="5"/>
  <c r="E87" i="15"/>
  <c r="F87" i="15"/>
  <c r="C90" i="15"/>
  <c r="B89" i="15"/>
  <c r="A89" i="15"/>
  <c r="D88" i="13" a="1"/>
  <c r="D88" i="13" s="1"/>
  <c r="B89" i="13"/>
  <c r="A89" i="13"/>
  <c r="C90" i="13"/>
  <c r="G89" i="6"/>
  <c r="I89" i="6"/>
  <c r="C93" i="6"/>
  <c r="A92" i="6"/>
  <c r="B92" i="6"/>
  <c r="H90" i="6"/>
  <c r="B88" i="5"/>
  <c r="C89" i="5"/>
  <c r="A88" i="5"/>
  <c r="E87" i="5"/>
  <c r="H86" i="5" s="1"/>
  <c r="D87" i="5"/>
  <c r="G86" i="5" s="1"/>
  <c r="F86" i="5"/>
  <c r="I85" i="5" s="1"/>
  <c r="F88" i="13" l="1"/>
  <c r="E88" i="13"/>
  <c r="E88" i="15"/>
  <c r="F88" i="15"/>
  <c r="C91" i="15"/>
  <c r="B90" i="15"/>
  <c r="A90" i="15"/>
  <c r="D89" i="13" a="1"/>
  <c r="D89" i="13" s="1"/>
  <c r="C91" i="13"/>
  <c r="B90" i="13"/>
  <c r="A90" i="13"/>
  <c r="I90" i="6"/>
  <c r="G90" i="6"/>
  <c r="H91" i="6"/>
  <c r="J91" i="6"/>
  <c r="C94" i="6"/>
  <c r="B93" i="6"/>
  <c r="A93" i="6"/>
  <c r="F87" i="5"/>
  <c r="I86" i="5" s="1"/>
  <c r="E88" i="5"/>
  <c r="H87" i="5" s="1"/>
  <c r="D88" i="5"/>
  <c r="J87" i="5"/>
  <c r="B89" i="5"/>
  <c r="A89" i="5"/>
  <c r="C90" i="5"/>
  <c r="F89" i="13" l="1"/>
  <c r="E89" i="13"/>
  <c r="J88" i="5"/>
  <c r="G87" i="5"/>
  <c r="C92" i="15"/>
  <c r="B91" i="15"/>
  <c r="A91" i="15"/>
  <c r="E89" i="15"/>
  <c r="F89" i="15"/>
  <c r="D90" i="13" a="1"/>
  <c r="D90" i="13" s="1"/>
  <c r="B91" i="13"/>
  <c r="A91" i="13"/>
  <c r="C92" i="13"/>
  <c r="I91" i="6"/>
  <c r="G91" i="6"/>
  <c r="B94" i="6"/>
  <c r="A94" i="6"/>
  <c r="C95" i="6"/>
  <c r="H92" i="6"/>
  <c r="J92" i="6"/>
  <c r="F88" i="5"/>
  <c r="I87" i="5" s="1"/>
  <c r="B90" i="5"/>
  <c r="A90" i="5"/>
  <c r="C91" i="5"/>
  <c r="E89" i="5"/>
  <c r="H88" i="5" s="1"/>
  <c r="D89" i="5"/>
  <c r="G88" i="5" s="1"/>
  <c r="F90" i="13" l="1"/>
  <c r="E90" i="13"/>
  <c r="C93" i="15"/>
  <c r="B92" i="15"/>
  <c r="A92" i="15"/>
  <c r="E90" i="15"/>
  <c r="F90" i="15"/>
  <c r="D91" i="13" a="1"/>
  <c r="D91" i="13" s="1"/>
  <c r="A92" i="13"/>
  <c r="C93" i="13"/>
  <c r="B92" i="13"/>
  <c r="I92" i="6"/>
  <c r="G92" i="6"/>
  <c r="B95" i="6"/>
  <c r="A95" i="6"/>
  <c r="C96" i="6"/>
  <c r="H93" i="6"/>
  <c r="J93" i="6"/>
  <c r="F89" i="5"/>
  <c r="I88" i="5" s="1"/>
  <c r="B91" i="5"/>
  <c r="A91" i="5"/>
  <c r="C92" i="5"/>
  <c r="E90" i="5"/>
  <c r="H89" i="5" s="1"/>
  <c r="D90" i="5"/>
  <c r="G89" i="5" s="1"/>
  <c r="J89" i="5"/>
  <c r="F91" i="13" l="1"/>
  <c r="E91" i="13"/>
  <c r="C94" i="15"/>
  <c r="B93" i="15"/>
  <c r="A93" i="15"/>
  <c r="E91" i="15"/>
  <c r="F91" i="15"/>
  <c r="D92" i="13" a="1"/>
  <c r="D92" i="13" s="1"/>
  <c r="B93" i="13"/>
  <c r="A93" i="13"/>
  <c r="C94" i="13"/>
  <c r="G93" i="6"/>
  <c r="I93" i="6"/>
  <c r="C97" i="6"/>
  <c r="A96" i="6"/>
  <c r="B96" i="6"/>
  <c r="H94" i="6"/>
  <c r="J94" i="6"/>
  <c r="F90" i="5"/>
  <c r="I89" i="5" s="1"/>
  <c r="B92" i="5"/>
  <c r="C93" i="5"/>
  <c r="A92" i="5"/>
  <c r="J90" i="5"/>
  <c r="E91" i="5"/>
  <c r="H90" i="5" s="1"/>
  <c r="D91" i="5"/>
  <c r="G90" i="5" s="1"/>
  <c r="F92" i="13" l="1"/>
  <c r="E92" i="13"/>
  <c r="C95" i="15"/>
  <c r="B94" i="15"/>
  <c r="A94" i="15"/>
  <c r="F92" i="15"/>
  <c r="E92" i="15"/>
  <c r="D93" i="13" a="1"/>
  <c r="D93" i="13" s="1"/>
  <c r="B94" i="13"/>
  <c r="A94" i="13"/>
  <c r="C95" i="13"/>
  <c r="I94" i="6"/>
  <c r="G94" i="6"/>
  <c r="A97" i="6"/>
  <c r="C98" i="6"/>
  <c r="B97" i="6"/>
  <c r="H95" i="6"/>
  <c r="J95" i="6"/>
  <c r="F91" i="5"/>
  <c r="I90" i="5" s="1"/>
  <c r="J91" i="5"/>
  <c r="E92" i="5"/>
  <c r="H91" i="5" s="1"/>
  <c r="D92" i="5"/>
  <c r="B93" i="5"/>
  <c r="A93" i="5"/>
  <c r="C94" i="5"/>
  <c r="F93" i="13" l="1"/>
  <c r="E93" i="13"/>
  <c r="J92" i="5"/>
  <c r="G91" i="5"/>
  <c r="A95" i="15"/>
  <c r="B95" i="15"/>
  <c r="C96" i="15"/>
  <c r="F93" i="15"/>
  <c r="E93" i="15"/>
  <c r="D94" i="13" a="1"/>
  <c r="D94" i="13" s="1"/>
  <c r="B95" i="13"/>
  <c r="A95" i="13"/>
  <c r="C96" i="13"/>
  <c r="A98" i="6"/>
  <c r="C99" i="6"/>
  <c r="B98" i="6"/>
  <c r="H96" i="6"/>
  <c r="I95" i="6"/>
  <c r="G95" i="6"/>
  <c r="J96" i="6"/>
  <c r="F92" i="5"/>
  <c r="I91" i="5" s="1"/>
  <c r="B94" i="5"/>
  <c r="A94" i="5"/>
  <c r="C95" i="5"/>
  <c r="E93" i="5"/>
  <c r="H92" i="5" s="1"/>
  <c r="D93" i="5"/>
  <c r="G92" i="5" s="1"/>
  <c r="F94" i="13" l="1"/>
  <c r="E94" i="13"/>
  <c r="C97" i="15"/>
  <c r="B96" i="15"/>
  <c r="A96" i="15"/>
  <c r="F94" i="15"/>
  <c r="E94" i="15"/>
  <c r="D95" i="13" a="1"/>
  <c r="D95" i="13" s="1"/>
  <c r="C97" i="13"/>
  <c r="B96" i="13"/>
  <c r="A96" i="13"/>
  <c r="G96" i="6"/>
  <c r="I96" i="6"/>
  <c r="J97" i="6"/>
  <c r="C100" i="6"/>
  <c r="B99" i="6"/>
  <c r="A99" i="6"/>
  <c r="H97" i="6"/>
  <c r="F93" i="5"/>
  <c r="I92" i="5" s="1"/>
  <c r="B95" i="5"/>
  <c r="A95" i="5"/>
  <c r="C96" i="5"/>
  <c r="D94" i="5"/>
  <c r="G93" i="5" s="1"/>
  <c r="E94" i="5"/>
  <c r="H93" i="5" s="1"/>
  <c r="J93" i="5"/>
  <c r="F95" i="13" l="1"/>
  <c r="E95" i="13"/>
  <c r="F95" i="15"/>
  <c r="E95" i="15"/>
  <c r="C98" i="15"/>
  <c r="B97" i="15"/>
  <c r="A97" i="15"/>
  <c r="D96" i="13" a="1"/>
  <c r="D96" i="13" s="1"/>
  <c r="B97" i="13"/>
  <c r="A97" i="13"/>
  <c r="C98" i="13"/>
  <c r="I97" i="6"/>
  <c r="G97" i="6"/>
  <c r="C101" i="6"/>
  <c r="B100" i="6"/>
  <c r="A100" i="6"/>
  <c r="J98" i="6"/>
  <c r="H98" i="6"/>
  <c r="J99" i="6"/>
  <c r="F94" i="5"/>
  <c r="I93" i="5" s="1"/>
  <c r="D95" i="5"/>
  <c r="E95" i="5"/>
  <c r="H94" i="5" s="1"/>
  <c r="J94" i="5"/>
  <c r="B96" i="5"/>
  <c r="A96" i="5"/>
  <c r="C97" i="5"/>
  <c r="F96" i="13" l="1"/>
  <c r="E96" i="13"/>
  <c r="J95" i="5"/>
  <c r="G94" i="5"/>
  <c r="F96" i="15"/>
  <c r="E96" i="15"/>
  <c r="C99" i="15"/>
  <c r="B98" i="15"/>
  <c r="A98" i="15"/>
  <c r="D97" i="13" a="1"/>
  <c r="D97" i="13" s="1"/>
  <c r="B98" i="13"/>
  <c r="C99" i="13"/>
  <c r="A98" i="13"/>
  <c r="H99" i="6"/>
  <c r="A101" i="6"/>
  <c r="C102" i="6"/>
  <c r="B101" i="6"/>
  <c r="G98" i="6"/>
  <c r="I98" i="6"/>
  <c r="D96" i="5"/>
  <c r="E96" i="5"/>
  <c r="H95" i="5" s="1"/>
  <c r="F95" i="5"/>
  <c r="I94" i="5" s="1"/>
  <c r="B97" i="5"/>
  <c r="C98" i="5"/>
  <c r="A97" i="5"/>
  <c r="F97" i="13" l="1"/>
  <c r="E97" i="13"/>
  <c r="F96" i="5"/>
  <c r="I95" i="5" s="1"/>
  <c r="G95" i="5"/>
  <c r="C100" i="15"/>
  <c r="B99" i="15"/>
  <c r="A99" i="15"/>
  <c r="F97" i="15"/>
  <c r="E97" i="15"/>
  <c r="D98" i="13" a="1"/>
  <c r="D98" i="13" s="1"/>
  <c r="B99" i="13"/>
  <c r="A99" i="13"/>
  <c r="C100" i="13"/>
  <c r="A102" i="6"/>
  <c r="B102" i="6"/>
  <c r="C103" i="6"/>
  <c r="H100" i="6"/>
  <c r="J101" i="6"/>
  <c r="G99" i="6"/>
  <c r="I99" i="6"/>
  <c r="J100" i="6"/>
  <c r="E97" i="5"/>
  <c r="H96" i="5" s="1"/>
  <c r="D97" i="5"/>
  <c r="G96" i="5" s="1"/>
  <c r="B98" i="5"/>
  <c r="A98" i="5"/>
  <c r="C99" i="5"/>
  <c r="J96" i="5"/>
  <c r="F98" i="13" l="1"/>
  <c r="E98" i="13"/>
  <c r="F98" i="15"/>
  <c r="E98" i="15"/>
  <c r="C101" i="15"/>
  <c r="B100" i="15"/>
  <c r="A100" i="15"/>
  <c r="D99" i="13" a="1"/>
  <c r="D99" i="13" s="1"/>
  <c r="B100" i="13"/>
  <c r="A100" i="13"/>
  <c r="C101" i="13"/>
  <c r="G100" i="6"/>
  <c r="I100" i="6"/>
  <c r="C104" i="6"/>
  <c r="B103" i="6"/>
  <c r="A103" i="6"/>
  <c r="H101" i="6"/>
  <c r="F97" i="5"/>
  <c r="I96" i="5" s="1"/>
  <c r="B99" i="5"/>
  <c r="A99" i="5"/>
  <c r="C100" i="5"/>
  <c r="E98" i="5"/>
  <c r="H97" i="5" s="1"/>
  <c r="D98" i="5"/>
  <c r="J97" i="5"/>
  <c r="F99" i="13" l="1"/>
  <c r="E99" i="13"/>
  <c r="F98" i="5"/>
  <c r="I97" i="5" s="1"/>
  <c r="G97" i="5"/>
  <c r="C102" i="15"/>
  <c r="B101" i="15"/>
  <c r="A101" i="15"/>
  <c r="E99" i="15"/>
  <c r="F99" i="15"/>
  <c r="D100" i="13" a="1"/>
  <c r="D100" i="13" s="1"/>
  <c r="B101" i="13"/>
  <c r="A101" i="13"/>
  <c r="C102" i="13"/>
  <c r="I101" i="6"/>
  <c r="G101" i="6"/>
  <c r="C105" i="6"/>
  <c r="B104" i="6"/>
  <c r="A104" i="6"/>
  <c r="H102" i="6"/>
  <c r="J103" i="6"/>
  <c r="J102" i="6"/>
  <c r="E99" i="5"/>
  <c r="H98" i="5" s="1"/>
  <c r="D99" i="5"/>
  <c r="G98" i="5" s="1"/>
  <c r="B100" i="5"/>
  <c r="A100" i="5"/>
  <c r="C101" i="5"/>
  <c r="J98" i="5"/>
  <c r="F100" i="13" l="1"/>
  <c r="E100" i="13"/>
  <c r="C103" i="15"/>
  <c r="B102" i="15"/>
  <c r="A102" i="15"/>
  <c r="F100" i="15"/>
  <c r="E100" i="15"/>
  <c r="D101" i="13" a="1"/>
  <c r="D101" i="13" s="1"/>
  <c r="B102" i="13"/>
  <c r="C103" i="13"/>
  <c r="A102" i="13"/>
  <c r="G102" i="6"/>
  <c r="I102" i="6"/>
  <c r="A105" i="6"/>
  <c r="B105" i="6"/>
  <c r="C106" i="6"/>
  <c r="H103" i="6"/>
  <c r="F99" i="5"/>
  <c r="I98" i="5" s="1"/>
  <c r="B101" i="5"/>
  <c r="A101" i="5"/>
  <c r="C102" i="5"/>
  <c r="E100" i="5"/>
  <c r="H99" i="5" s="1"/>
  <c r="D100" i="5"/>
  <c r="J99" i="5"/>
  <c r="F101" i="13" l="1"/>
  <c r="E101" i="13"/>
  <c r="F100" i="5"/>
  <c r="I99" i="5" s="1"/>
  <c r="G99" i="5"/>
  <c r="A103" i="15"/>
  <c r="C104" i="15"/>
  <c r="B103" i="15"/>
  <c r="F101" i="15"/>
  <c r="E101" i="15"/>
  <c r="D102" i="13" a="1"/>
  <c r="D102" i="13" s="1"/>
  <c r="B103" i="13"/>
  <c r="A103" i="13"/>
  <c r="C104" i="13"/>
  <c r="G103" i="6"/>
  <c r="I103" i="6"/>
  <c r="A106" i="6"/>
  <c r="B106" i="6"/>
  <c r="C107" i="6"/>
  <c r="J105" i="6"/>
  <c r="H104" i="6"/>
  <c r="J104" i="6"/>
  <c r="J100" i="5"/>
  <c r="B102" i="5"/>
  <c r="A102" i="5"/>
  <c r="C103" i="5"/>
  <c r="E101" i="5"/>
  <c r="H100" i="5" s="1"/>
  <c r="D101" i="5"/>
  <c r="F102" i="13" l="1"/>
  <c r="E102" i="13"/>
  <c r="J101" i="5"/>
  <c r="G100" i="5"/>
  <c r="C105" i="15"/>
  <c r="B104" i="15"/>
  <c r="A104" i="15"/>
  <c r="F102" i="15"/>
  <c r="E102" i="15"/>
  <c r="D103" i="13" a="1"/>
  <c r="D103" i="13" s="1"/>
  <c r="B104" i="13"/>
  <c r="C105" i="13"/>
  <c r="A104" i="13"/>
  <c r="C108" i="6"/>
  <c r="A107" i="6"/>
  <c r="B107" i="6"/>
  <c r="G104" i="6"/>
  <c r="I104" i="6"/>
  <c r="H105" i="6"/>
  <c r="J106" i="6"/>
  <c r="F101" i="5"/>
  <c r="I100" i="5" s="1"/>
  <c r="B103" i="5"/>
  <c r="C104" i="5"/>
  <c r="A103" i="5"/>
  <c r="D102" i="5"/>
  <c r="E102" i="5"/>
  <c r="H101" i="5" s="1"/>
  <c r="F103" i="13" l="1"/>
  <c r="E103" i="13"/>
  <c r="F102" i="5"/>
  <c r="I101" i="5" s="1"/>
  <c r="G101" i="5"/>
  <c r="F103" i="15"/>
  <c r="E103" i="15"/>
  <c r="C106" i="15"/>
  <c r="B105" i="15"/>
  <c r="A105" i="15"/>
  <c r="D104" i="13" a="1"/>
  <c r="D104" i="13" s="1"/>
  <c r="B105" i="13"/>
  <c r="A105" i="13"/>
  <c r="C106" i="13"/>
  <c r="I105" i="6"/>
  <c r="G105" i="6"/>
  <c r="H106" i="6"/>
  <c r="J107" i="6"/>
  <c r="C109" i="6"/>
  <c r="B108" i="6"/>
  <c r="A108" i="6"/>
  <c r="J102" i="5"/>
  <c r="B104" i="5"/>
  <c r="C105" i="5"/>
  <c r="A104" i="5"/>
  <c r="D103" i="5"/>
  <c r="E103" i="5"/>
  <c r="H102" i="5" s="1"/>
  <c r="F104" i="13" l="1"/>
  <c r="E104" i="13"/>
  <c r="F103" i="5"/>
  <c r="I102" i="5" s="1"/>
  <c r="G102" i="5"/>
  <c r="C107" i="15"/>
  <c r="B106" i="15"/>
  <c r="A106" i="15"/>
  <c r="F104" i="15"/>
  <c r="E104" i="15"/>
  <c r="D105" i="13" a="1"/>
  <c r="D105" i="13" s="1"/>
  <c r="B106" i="13"/>
  <c r="A106" i="13"/>
  <c r="C107" i="13"/>
  <c r="A109" i="6"/>
  <c r="B109" i="6"/>
  <c r="C110" i="6"/>
  <c r="G106" i="6"/>
  <c r="I106" i="6"/>
  <c r="H107" i="6"/>
  <c r="J108" i="6"/>
  <c r="J103" i="5"/>
  <c r="B105" i="5"/>
  <c r="C106" i="5"/>
  <c r="A105" i="5"/>
  <c r="D104" i="5"/>
  <c r="E104" i="5"/>
  <c r="H103" i="5" s="1"/>
  <c r="F105" i="13" l="1"/>
  <c r="E105" i="13"/>
  <c r="F104" i="5"/>
  <c r="I103" i="5" s="1"/>
  <c r="G103" i="5"/>
  <c r="F105" i="15"/>
  <c r="E105" i="15"/>
  <c r="C108" i="15"/>
  <c r="B107" i="15"/>
  <c r="A107" i="15"/>
  <c r="D106" i="13" a="1"/>
  <c r="D106" i="13" s="1"/>
  <c r="B107" i="13"/>
  <c r="A107" i="13"/>
  <c r="C108" i="13"/>
  <c r="G107" i="6"/>
  <c r="I107" i="6"/>
  <c r="A110" i="6"/>
  <c r="B110" i="6"/>
  <c r="C111" i="6"/>
  <c r="H108" i="6"/>
  <c r="J104" i="5"/>
  <c r="D105" i="5"/>
  <c r="E105" i="5"/>
  <c r="H104" i="5" s="1"/>
  <c r="B106" i="5"/>
  <c r="A106" i="5"/>
  <c r="C107" i="5"/>
  <c r="F106" i="13" l="1"/>
  <c r="E106" i="13"/>
  <c r="J105" i="5"/>
  <c r="G104" i="5"/>
  <c r="F106" i="15"/>
  <c r="E106" i="15"/>
  <c r="C109" i="15"/>
  <c r="B108" i="15"/>
  <c r="A108" i="15"/>
  <c r="D107" i="13" a="1"/>
  <c r="D107" i="13" s="1"/>
  <c r="B108" i="13"/>
  <c r="C109" i="13"/>
  <c r="A108" i="13"/>
  <c r="C112" i="6"/>
  <c r="B111" i="6"/>
  <c r="A111" i="6"/>
  <c r="I108" i="6"/>
  <c r="G108" i="6"/>
  <c r="H109" i="6"/>
  <c r="J109" i="6"/>
  <c r="E106" i="5"/>
  <c r="H105" i="5" s="1"/>
  <c r="D106" i="5"/>
  <c r="G105" i="5" s="1"/>
  <c r="B107" i="5"/>
  <c r="A107" i="5"/>
  <c r="C108" i="5"/>
  <c r="F105" i="5"/>
  <c r="I104" i="5" s="1"/>
  <c r="F107" i="13" l="1"/>
  <c r="E107" i="13"/>
  <c r="E107" i="15"/>
  <c r="F107" i="15"/>
  <c r="C110" i="15"/>
  <c r="B109" i="15"/>
  <c r="A109" i="15"/>
  <c r="D108" i="13" a="1"/>
  <c r="D108" i="13" s="1"/>
  <c r="B109" i="13"/>
  <c r="A109" i="13"/>
  <c r="C110" i="13"/>
  <c r="I109" i="6"/>
  <c r="G109" i="6"/>
  <c r="J110" i="6"/>
  <c r="H110" i="6"/>
  <c r="J111" i="6"/>
  <c r="C113" i="6"/>
  <c r="B112" i="6"/>
  <c r="A112" i="6"/>
  <c r="F106" i="5"/>
  <c r="I105" i="5" s="1"/>
  <c r="B108" i="5"/>
  <c r="A108" i="5"/>
  <c r="C109" i="5"/>
  <c r="E107" i="5"/>
  <c r="H106" i="5" s="1"/>
  <c r="D107" i="5"/>
  <c r="J106" i="5"/>
  <c r="F108" i="13" l="1"/>
  <c r="E108" i="13"/>
  <c r="F107" i="5"/>
  <c r="I106" i="5" s="1"/>
  <c r="G106" i="5"/>
  <c r="C111" i="15"/>
  <c r="B110" i="15"/>
  <c r="A110" i="15"/>
  <c r="F108" i="15"/>
  <c r="E108" i="15"/>
  <c r="D109" i="13" a="1"/>
  <c r="D109" i="13" s="1"/>
  <c r="B110" i="13"/>
  <c r="A110" i="13"/>
  <c r="C111" i="13"/>
  <c r="A113" i="6"/>
  <c r="B113" i="6"/>
  <c r="C114" i="6"/>
  <c r="G110" i="6"/>
  <c r="I110" i="6"/>
  <c r="H111" i="6"/>
  <c r="E108" i="5"/>
  <c r="H107" i="5" s="1"/>
  <c r="D108" i="5"/>
  <c r="B109" i="5"/>
  <c r="C110" i="5"/>
  <c r="A109" i="5"/>
  <c r="J107" i="5"/>
  <c r="F109" i="13" l="1"/>
  <c r="E109" i="13"/>
  <c r="F108" i="5"/>
  <c r="I107" i="5" s="1"/>
  <c r="G107" i="5"/>
  <c r="F109" i="15"/>
  <c r="E109" i="15"/>
  <c r="A111" i="15"/>
  <c r="C112" i="15"/>
  <c r="B111" i="15"/>
  <c r="D110" i="13" a="1"/>
  <c r="D110" i="13" s="1"/>
  <c r="B111" i="13"/>
  <c r="A111" i="13"/>
  <c r="C112" i="13"/>
  <c r="G111" i="6"/>
  <c r="I111" i="6"/>
  <c r="A114" i="6"/>
  <c r="B114" i="6"/>
  <c r="C115" i="6"/>
  <c r="H112" i="6"/>
  <c r="J112" i="6"/>
  <c r="E109" i="5"/>
  <c r="H108" i="5" s="1"/>
  <c r="D109" i="5"/>
  <c r="B110" i="5"/>
  <c r="C111" i="5"/>
  <c r="A110" i="5"/>
  <c r="J108" i="5"/>
  <c r="F110" i="13" l="1"/>
  <c r="E110" i="13"/>
  <c r="F109" i="5"/>
  <c r="I108" i="5" s="1"/>
  <c r="G108" i="5"/>
  <c r="C113" i="15"/>
  <c r="B112" i="15"/>
  <c r="A112" i="15"/>
  <c r="F110" i="15"/>
  <c r="E110" i="15"/>
  <c r="D111" i="13" a="1"/>
  <c r="D111" i="13" s="1"/>
  <c r="B112" i="13"/>
  <c r="C113" i="13"/>
  <c r="A112" i="13"/>
  <c r="G112" i="6"/>
  <c r="I112" i="6"/>
  <c r="H113" i="6"/>
  <c r="C116" i="6"/>
  <c r="A115" i="6"/>
  <c r="B115" i="6"/>
  <c r="J114" i="6"/>
  <c r="J113" i="6"/>
  <c r="D110" i="5"/>
  <c r="E110" i="5"/>
  <c r="H109" i="5" s="1"/>
  <c r="B111" i="5"/>
  <c r="C112" i="5"/>
  <c r="A111" i="5"/>
  <c r="J109" i="5"/>
  <c r="F111" i="13" l="1"/>
  <c r="E111" i="13"/>
  <c r="J110" i="5"/>
  <c r="G109" i="5"/>
  <c r="F111" i="15"/>
  <c r="E111" i="15"/>
  <c r="B113" i="15"/>
  <c r="C114" i="15"/>
  <c r="A113" i="15"/>
  <c r="D112" i="13" a="1"/>
  <c r="D112" i="13" s="1"/>
  <c r="B113" i="13"/>
  <c r="A113" i="13"/>
  <c r="C114" i="13"/>
  <c r="C117" i="6"/>
  <c r="B116" i="6"/>
  <c r="A116" i="6"/>
  <c r="I113" i="6"/>
  <c r="G113" i="6"/>
  <c r="H114" i="6"/>
  <c r="D111" i="5"/>
  <c r="E111" i="5"/>
  <c r="H110" i="5" s="1"/>
  <c r="B112" i="5"/>
  <c r="A112" i="5"/>
  <c r="C113" i="5"/>
  <c r="F110" i="5"/>
  <c r="I109" i="5" s="1"/>
  <c r="F112" i="13" l="1"/>
  <c r="E112" i="13"/>
  <c r="J111" i="5"/>
  <c r="G110" i="5"/>
  <c r="F112" i="15"/>
  <c r="E112" i="15"/>
  <c r="B114" i="15"/>
  <c r="A114" i="15"/>
  <c r="C115" i="15"/>
  <c r="D113" i="13" a="1"/>
  <c r="D113" i="13" s="1"/>
  <c r="B114" i="13"/>
  <c r="A114" i="13"/>
  <c r="C115" i="13"/>
  <c r="H115" i="6"/>
  <c r="A117" i="6"/>
  <c r="C118" i="6"/>
  <c r="B117" i="6"/>
  <c r="G114" i="6"/>
  <c r="I114" i="6"/>
  <c r="J115" i="6"/>
  <c r="B113" i="5"/>
  <c r="C114" i="5"/>
  <c r="A113" i="5"/>
  <c r="D112" i="5"/>
  <c r="G111" i="5" s="1"/>
  <c r="E112" i="5"/>
  <c r="H111" i="5" s="1"/>
  <c r="F111" i="5"/>
  <c r="I110" i="5" s="1"/>
  <c r="F113" i="13" l="1"/>
  <c r="E113" i="13"/>
  <c r="B115" i="15"/>
  <c r="A115" i="15"/>
  <c r="C116" i="15"/>
  <c r="F113" i="15"/>
  <c r="E113" i="15"/>
  <c r="D114" i="13" a="1"/>
  <c r="D114" i="13" s="1"/>
  <c r="C116" i="13"/>
  <c r="B115" i="13"/>
  <c r="A115" i="13"/>
  <c r="G115" i="6"/>
  <c r="I115" i="6"/>
  <c r="A118" i="6"/>
  <c r="B118" i="6"/>
  <c r="C119" i="6"/>
  <c r="H116" i="6"/>
  <c r="J116" i="6"/>
  <c r="F112" i="5"/>
  <c r="I111" i="5" s="1"/>
  <c r="D113" i="5"/>
  <c r="E113" i="5"/>
  <c r="H112" i="5" s="1"/>
  <c r="J112" i="5"/>
  <c r="B114" i="5"/>
  <c r="A114" i="5"/>
  <c r="C115" i="5"/>
  <c r="F114" i="13" l="1"/>
  <c r="E114" i="13"/>
  <c r="J113" i="5"/>
  <c r="G112" i="5"/>
  <c r="F114" i="15"/>
  <c r="E114" i="15"/>
  <c r="B116" i="15"/>
  <c r="A116" i="15"/>
  <c r="C117" i="15"/>
  <c r="D115" i="13" a="1"/>
  <c r="D115" i="13" s="1"/>
  <c r="A116" i="13"/>
  <c r="C117" i="13"/>
  <c r="B116" i="13"/>
  <c r="I116" i="6"/>
  <c r="G116" i="6"/>
  <c r="C120" i="6"/>
  <c r="B119" i="6"/>
  <c r="A119" i="6"/>
  <c r="H117" i="6"/>
  <c r="J117" i="6"/>
  <c r="B115" i="5"/>
  <c r="A115" i="5"/>
  <c r="C116" i="5"/>
  <c r="E114" i="5"/>
  <c r="H113" i="5" s="1"/>
  <c r="D114" i="5"/>
  <c r="G113" i="5" s="1"/>
  <c r="F113" i="5"/>
  <c r="I112" i="5" s="1"/>
  <c r="F115" i="13" l="1"/>
  <c r="E115" i="13"/>
  <c r="B117" i="15"/>
  <c r="A117" i="15"/>
  <c r="C118" i="15"/>
  <c r="F115" i="15"/>
  <c r="E115" i="15"/>
  <c r="D116" i="13" a="1"/>
  <c r="D116" i="13" s="1"/>
  <c r="C118" i="13"/>
  <c r="B117" i="13"/>
  <c r="A117" i="13"/>
  <c r="I117" i="6"/>
  <c r="G117" i="6"/>
  <c r="C121" i="6"/>
  <c r="B120" i="6"/>
  <c r="A120" i="6"/>
  <c r="H118" i="6"/>
  <c r="J118" i="6"/>
  <c r="F114" i="5"/>
  <c r="I113" i="5" s="1"/>
  <c r="D115" i="5"/>
  <c r="G114" i="5" s="1"/>
  <c r="E115" i="5"/>
  <c r="H114" i="5" s="1"/>
  <c r="B116" i="5"/>
  <c r="C117" i="5"/>
  <c r="A116" i="5"/>
  <c r="J114" i="5"/>
  <c r="F116" i="13" l="1"/>
  <c r="E116" i="13"/>
  <c r="F116" i="15"/>
  <c r="E116" i="15"/>
  <c r="B118" i="15"/>
  <c r="A118" i="15"/>
  <c r="C119" i="15"/>
  <c r="D117" i="13" a="1"/>
  <c r="D117" i="13" s="1"/>
  <c r="A118" i="13"/>
  <c r="B118" i="13"/>
  <c r="C119" i="13"/>
  <c r="H119" i="6"/>
  <c r="G118" i="6"/>
  <c r="I118" i="6"/>
  <c r="J119" i="6"/>
  <c r="A121" i="6"/>
  <c r="B121" i="6"/>
  <c r="C122" i="6"/>
  <c r="F115" i="5"/>
  <c r="I114" i="5" s="1"/>
  <c r="E116" i="5"/>
  <c r="H115" i="5" s="1"/>
  <c r="D116" i="5"/>
  <c r="B117" i="5"/>
  <c r="C118" i="5"/>
  <c r="A117" i="5"/>
  <c r="J115" i="5"/>
  <c r="F117" i="13" l="1"/>
  <c r="E117" i="13"/>
  <c r="F116" i="5"/>
  <c r="I115" i="5" s="1"/>
  <c r="G115" i="5"/>
  <c r="F117" i="15"/>
  <c r="E117" i="15"/>
  <c r="B119" i="15"/>
  <c r="A119" i="15"/>
  <c r="C120" i="15"/>
  <c r="D118" i="13" a="1"/>
  <c r="D118" i="13" s="1"/>
  <c r="C120" i="13"/>
  <c r="A119" i="13"/>
  <c r="B119" i="13"/>
  <c r="J121" i="6"/>
  <c r="H120" i="6"/>
  <c r="G119" i="6"/>
  <c r="I119" i="6"/>
  <c r="A122" i="6"/>
  <c r="B122" i="6"/>
  <c r="C123" i="6"/>
  <c r="J120" i="6"/>
  <c r="B118" i="5"/>
  <c r="A118" i="5"/>
  <c r="C119" i="5"/>
  <c r="J116" i="5"/>
  <c r="D117" i="5"/>
  <c r="E117" i="5"/>
  <c r="H116" i="5" s="1"/>
  <c r="F118" i="13" l="1"/>
  <c r="E118" i="13"/>
  <c r="J117" i="5"/>
  <c r="G116" i="5"/>
  <c r="F118" i="15"/>
  <c r="E118" i="15"/>
  <c r="B120" i="15"/>
  <c r="A120" i="15"/>
  <c r="C121" i="15"/>
  <c r="D119" i="13" a="1"/>
  <c r="D119" i="13" s="1"/>
  <c r="A120" i="13"/>
  <c r="C121" i="13"/>
  <c r="B120" i="13"/>
  <c r="C124" i="6"/>
  <c r="A123" i="6"/>
  <c r="B123" i="6"/>
  <c r="H121" i="6"/>
  <c r="J122" i="6"/>
  <c r="G120" i="6"/>
  <c r="I120" i="6"/>
  <c r="F117" i="5"/>
  <c r="I116" i="5" s="1"/>
  <c r="B119" i="5"/>
  <c r="A119" i="5"/>
  <c r="C120" i="5"/>
  <c r="D118" i="5"/>
  <c r="E118" i="5"/>
  <c r="H117" i="5" s="1"/>
  <c r="F119" i="13" l="1"/>
  <c r="E119" i="13"/>
  <c r="J118" i="5"/>
  <c r="G117" i="5"/>
  <c r="F119" i="15"/>
  <c r="E119" i="15"/>
  <c r="B121" i="15"/>
  <c r="A121" i="15"/>
  <c r="C122" i="15"/>
  <c r="D120" i="13" a="1"/>
  <c r="D120" i="13" s="1"/>
  <c r="A121" i="13"/>
  <c r="C122" i="13"/>
  <c r="B121" i="13"/>
  <c r="H122" i="6"/>
  <c r="I121" i="6"/>
  <c r="G121" i="6"/>
  <c r="C125" i="6"/>
  <c r="B124" i="6"/>
  <c r="A124" i="6"/>
  <c r="B120" i="5"/>
  <c r="C121" i="5"/>
  <c r="A120" i="5"/>
  <c r="F118" i="5"/>
  <c r="I117" i="5" s="1"/>
  <c r="E119" i="5"/>
  <c r="H118" i="5" s="1"/>
  <c r="D119" i="5"/>
  <c r="F120" i="13" l="1"/>
  <c r="E120" i="13"/>
  <c r="J119" i="5"/>
  <c r="G118" i="5"/>
  <c r="B122" i="15"/>
  <c r="A122" i="15"/>
  <c r="C123" i="15"/>
  <c r="F120" i="15"/>
  <c r="E120" i="15"/>
  <c r="D121" i="13" a="1"/>
  <c r="D121" i="13" s="1"/>
  <c r="A122" i="13"/>
  <c r="B122" i="13"/>
  <c r="C123" i="13"/>
  <c r="A125" i="6"/>
  <c r="B125" i="6"/>
  <c r="C126" i="6"/>
  <c r="G122" i="6"/>
  <c r="I122" i="6"/>
  <c r="H123" i="6"/>
  <c r="J123" i="6"/>
  <c r="E120" i="5"/>
  <c r="H119" i="5" s="1"/>
  <c r="D120" i="5"/>
  <c r="F119" i="5"/>
  <c r="I118" i="5" s="1"/>
  <c r="B121" i="5"/>
  <c r="A121" i="5"/>
  <c r="C122" i="5"/>
  <c r="F121" i="13" l="1"/>
  <c r="E121" i="13"/>
  <c r="F120" i="5"/>
  <c r="I119" i="5" s="1"/>
  <c r="G119" i="5"/>
  <c r="B123" i="15"/>
  <c r="A123" i="15"/>
  <c r="C124" i="15"/>
  <c r="F121" i="15"/>
  <c r="E121" i="15"/>
  <c r="D122" i="13" a="1"/>
  <c r="D122" i="13" s="1"/>
  <c r="B123" i="13"/>
  <c r="A123" i="13"/>
  <c r="C124" i="13"/>
  <c r="G123" i="6"/>
  <c r="I123" i="6"/>
  <c r="A126" i="6"/>
  <c r="B126" i="6"/>
  <c r="C127" i="6"/>
  <c r="H124" i="6"/>
  <c r="J124" i="6"/>
  <c r="J120" i="5"/>
  <c r="B122" i="5"/>
  <c r="C123" i="5"/>
  <c r="A122" i="5"/>
  <c r="E121" i="5"/>
  <c r="H120" i="5" s="1"/>
  <c r="D121" i="5"/>
  <c r="F122" i="13" l="1"/>
  <c r="E122" i="13"/>
  <c r="F121" i="5"/>
  <c r="I120" i="5" s="1"/>
  <c r="G120" i="5"/>
  <c r="F122" i="15"/>
  <c r="E122" i="15"/>
  <c r="B124" i="15"/>
  <c r="A124" i="15"/>
  <c r="C125" i="15"/>
  <c r="D123" i="13" a="1"/>
  <c r="D123" i="13" s="1"/>
  <c r="A124" i="13"/>
  <c r="C125" i="13"/>
  <c r="B124" i="13"/>
  <c r="I124" i="6"/>
  <c r="G124" i="6"/>
  <c r="J125" i="6"/>
  <c r="C128" i="6"/>
  <c r="B127" i="6"/>
  <c r="A127" i="6"/>
  <c r="H125" i="6"/>
  <c r="J126" i="6"/>
  <c r="E122" i="5"/>
  <c r="H121" i="5" s="1"/>
  <c r="D122" i="5"/>
  <c r="G121" i="5" s="1"/>
  <c r="J121" i="5"/>
  <c r="B123" i="5"/>
  <c r="A123" i="5"/>
  <c r="C124" i="5"/>
  <c r="F123" i="13" l="1"/>
  <c r="E123" i="13"/>
  <c r="B125" i="15"/>
  <c r="A125" i="15"/>
  <c r="C126" i="15"/>
  <c r="F123" i="15"/>
  <c r="E123" i="15"/>
  <c r="D124" i="13" a="1"/>
  <c r="D124" i="13" s="1"/>
  <c r="B125" i="13"/>
  <c r="A125" i="13"/>
  <c r="C126" i="13"/>
  <c r="C129" i="6"/>
  <c r="B128" i="6"/>
  <c r="A128" i="6"/>
  <c r="H126" i="6"/>
  <c r="I125" i="6"/>
  <c r="G125" i="6"/>
  <c r="F122" i="5"/>
  <c r="I121" i="5" s="1"/>
  <c r="B124" i="5"/>
  <c r="A124" i="5"/>
  <c r="C125" i="5"/>
  <c r="E123" i="5"/>
  <c r="H122" i="5" s="1"/>
  <c r="D123" i="5"/>
  <c r="J122" i="5"/>
  <c r="F124" i="13" l="1"/>
  <c r="E124" i="13"/>
  <c r="F123" i="5"/>
  <c r="I122" i="5" s="1"/>
  <c r="G122" i="5"/>
  <c r="F124" i="15"/>
  <c r="E124" i="15"/>
  <c r="B126" i="15"/>
  <c r="A126" i="15"/>
  <c r="C127" i="15"/>
  <c r="D125" i="13" a="1"/>
  <c r="D125" i="13" s="1"/>
  <c r="A126" i="13"/>
  <c r="C127" i="13"/>
  <c r="B126" i="13"/>
  <c r="G126" i="6"/>
  <c r="I126" i="6"/>
  <c r="J127" i="6"/>
  <c r="H127" i="6"/>
  <c r="J128" i="6"/>
  <c r="A129" i="6"/>
  <c r="B129" i="6"/>
  <c r="C130" i="6"/>
  <c r="E124" i="5"/>
  <c r="H123" i="5" s="1"/>
  <c r="D124" i="5"/>
  <c r="B125" i="5"/>
  <c r="A125" i="5"/>
  <c r="C126" i="5"/>
  <c r="J123" i="5"/>
  <c r="F125" i="13" l="1"/>
  <c r="E125" i="13"/>
  <c r="J124" i="5"/>
  <c r="G123" i="5"/>
  <c r="B127" i="15"/>
  <c r="A127" i="15"/>
  <c r="C128" i="15"/>
  <c r="F125" i="15"/>
  <c r="E125" i="15"/>
  <c r="D126" i="13" a="1"/>
  <c r="D126" i="13" s="1"/>
  <c r="B127" i="13"/>
  <c r="A127" i="13"/>
  <c r="C128" i="13"/>
  <c r="H128" i="6"/>
  <c r="G127" i="6"/>
  <c r="I127" i="6"/>
  <c r="A130" i="6"/>
  <c r="B130" i="6"/>
  <c r="C131" i="6"/>
  <c r="B126" i="5"/>
  <c r="A126" i="5"/>
  <c r="C127" i="5"/>
  <c r="E125" i="5"/>
  <c r="H124" i="5" s="1"/>
  <c r="D125" i="5"/>
  <c r="F124" i="5"/>
  <c r="I123" i="5" s="1"/>
  <c r="F126" i="13" l="1"/>
  <c r="E126" i="13"/>
  <c r="F125" i="5"/>
  <c r="I124" i="5" s="1"/>
  <c r="G124" i="5"/>
  <c r="F126" i="15"/>
  <c r="E126" i="15"/>
  <c r="B128" i="15"/>
  <c r="A128" i="15"/>
  <c r="C129" i="15"/>
  <c r="D127" i="13" a="1"/>
  <c r="D127" i="13" s="1"/>
  <c r="A128" i="13"/>
  <c r="C129" i="13"/>
  <c r="B128" i="13"/>
  <c r="H129" i="6"/>
  <c r="C132" i="6"/>
  <c r="A131" i="6"/>
  <c r="B131" i="6"/>
  <c r="G128" i="6"/>
  <c r="I128" i="6"/>
  <c r="J129" i="6"/>
  <c r="J125" i="5"/>
  <c r="B127" i="5"/>
  <c r="A127" i="5"/>
  <c r="C128" i="5"/>
  <c r="D126" i="5"/>
  <c r="E126" i="5"/>
  <c r="H125" i="5" s="1"/>
  <c r="F127" i="13" l="1"/>
  <c r="E127" i="13"/>
  <c r="J126" i="5"/>
  <c r="G125" i="5"/>
  <c r="B129" i="15"/>
  <c r="A129" i="15"/>
  <c r="C130" i="15"/>
  <c r="F127" i="15"/>
  <c r="E127" i="15"/>
  <c r="D128" i="13" a="1"/>
  <c r="D128" i="13" s="1"/>
  <c r="B129" i="13"/>
  <c r="A129" i="13"/>
  <c r="C130" i="13"/>
  <c r="H130" i="6"/>
  <c r="C133" i="6"/>
  <c r="B132" i="6"/>
  <c r="A132" i="6"/>
  <c r="I129" i="6"/>
  <c r="G129" i="6"/>
  <c r="J130" i="6"/>
  <c r="B128" i="5"/>
  <c r="C129" i="5"/>
  <c r="A128" i="5"/>
  <c r="F126" i="5"/>
  <c r="I125" i="5" s="1"/>
  <c r="D127" i="5"/>
  <c r="G126" i="5" s="1"/>
  <c r="E127" i="5"/>
  <c r="H126" i="5" s="1"/>
  <c r="F128" i="13" l="1"/>
  <c r="E128" i="13"/>
  <c r="F128" i="15"/>
  <c r="E128" i="15"/>
  <c r="B130" i="15"/>
  <c r="A130" i="15"/>
  <c r="C131" i="15"/>
  <c r="D129" i="13" a="1"/>
  <c r="D129" i="13" s="1"/>
  <c r="A130" i="13"/>
  <c r="B130" i="13"/>
  <c r="C131" i="13"/>
  <c r="C134" i="6"/>
  <c r="B133" i="6"/>
  <c r="A133" i="6"/>
  <c r="H131" i="6"/>
  <c r="G130" i="6"/>
  <c r="I130" i="6"/>
  <c r="J131" i="6"/>
  <c r="F127" i="5"/>
  <c r="I126" i="5" s="1"/>
  <c r="D128" i="5"/>
  <c r="G127" i="5" s="1"/>
  <c r="E128" i="5"/>
  <c r="H127" i="5" s="1"/>
  <c r="J127" i="5"/>
  <c r="B129" i="5"/>
  <c r="A129" i="5"/>
  <c r="C130" i="5"/>
  <c r="F129" i="13" l="1"/>
  <c r="E129" i="13"/>
  <c r="F129" i="15"/>
  <c r="E129" i="15"/>
  <c r="B131" i="15"/>
  <c r="A131" i="15"/>
  <c r="C132" i="15"/>
  <c r="D130" i="13" a="1"/>
  <c r="D130" i="13" s="1"/>
  <c r="C132" i="13"/>
  <c r="B131" i="13"/>
  <c r="A131" i="13"/>
  <c r="H132" i="6"/>
  <c r="A134" i="6"/>
  <c r="C135" i="6"/>
  <c r="B134" i="6"/>
  <c r="G131" i="6"/>
  <c r="I131" i="6"/>
  <c r="J132" i="6"/>
  <c r="F128" i="5"/>
  <c r="I127" i="5" s="1"/>
  <c r="E129" i="5"/>
  <c r="H128" i="5" s="1"/>
  <c r="D129" i="5"/>
  <c r="B130" i="5"/>
  <c r="A130" i="5"/>
  <c r="C131" i="5"/>
  <c r="J128" i="5"/>
  <c r="F130" i="13" l="1"/>
  <c r="E130" i="13"/>
  <c r="F129" i="5"/>
  <c r="I128" i="5" s="1"/>
  <c r="G128" i="5"/>
  <c r="B132" i="15"/>
  <c r="A132" i="15"/>
  <c r="C133" i="15"/>
  <c r="F130" i="15"/>
  <c r="E130" i="15"/>
  <c r="D131" i="13" a="1"/>
  <c r="D131" i="13" s="1"/>
  <c r="A132" i="13"/>
  <c r="B132" i="13"/>
  <c r="C133" i="13"/>
  <c r="C136" i="6"/>
  <c r="B135" i="6"/>
  <c r="A135" i="6"/>
  <c r="H133" i="6"/>
  <c r="I132" i="6"/>
  <c r="G132" i="6"/>
  <c r="J133" i="6"/>
  <c r="B131" i="5"/>
  <c r="A131" i="5"/>
  <c r="C132" i="5"/>
  <c r="E130" i="5"/>
  <c r="H129" i="5" s="1"/>
  <c r="D130" i="5"/>
  <c r="G129" i="5" s="1"/>
  <c r="J129" i="5"/>
  <c r="F131" i="13" l="1"/>
  <c r="E131" i="13"/>
  <c r="F131" i="15"/>
  <c r="E131" i="15"/>
  <c r="B133" i="15"/>
  <c r="A133" i="15"/>
  <c r="C134" i="15"/>
  <c r="D132" i="13" a="1"/>
  <c r="D132" i="13" s="1"/>
  <c r="C134" i="13"/>
  <c r="B133" i="13"/>
  <c r="A133" i="13"/>
  <c r="H134" i="6"/>
  <c r="I133" i="6"/>
  <c r="G133" i="6"/>
  <c r="C137" i="6"/>
  <c r="B136" i="6"/>
  <c r="A136" i="6"/>
  <c r="J135" i="6"/>
  <c r="J134" i="6"/>
  <c r="F130" i="5"/>
  <c r="I129" i="5" s="1"/>
  <c r="J130" i="5"/>
  <c r="B132" i="5"/>
  <c r="A132" i="5"/>
  <c r="C133" i="5"/>
  <c r="E131" i="5"/>
  <c r="H130" i="5" s="1"/>
  <c r="D131" i="5"/>
  <c r="G130" i="5" s="1"/>
  <c r="F132" i="13" l="1"/>
  <c r="E132" i="13"/>
  <c r="B134" i="15"/>
  <c r="A134" i="15"/>
  <c r="C135" i="15"/>
  <c r="F132" i="15"/>
  <c r="E132" i="15"/>
  <c r="D133" i="13" a="1"/>
  <c r="D133" i="13" s="1"/>
  <c r="A134" i="13"/>
  <c r="B134" i="13"/>
  <c r="C135" i="13"/>
  <c r="B137" i="6"/>
  <c r="C138" i="6"/>
  <c r="A137" i="6"/>
  <c r="H135" i="6"/>
  <c r="G134" i="6"/>
  <c r="I134" i="6"/>
  <c r="F131" i="5"/>
  <c r="I130" i="5" s="1"/>
  <c r="J131" i="5"/>
  <c r="B133" i="5"/>
  <c r="A133" i="5"/>
  <c r="C134" i="5"/>
  <c r="E132" i="5"/>
  <c r="H131" i="5" s="1"/>
  <c r="D132" i="5"/>
  <c r="G131" i="5" s="1"/>
  <c r="F133" i="13" l="1"/>
  <c r="E133" i="13"/>
  <c r="F133" i="15"/>
  <c r="E133" i="15"/>
  <c r="B135" i="15"/>
  <c r="A135" i="15"/>
  <c r="C136" i="15"/>
  <c r="D134" i="13" a="1"/>
  <c r="D134" i="13" s="1"/>
  <c r="C136" i="13"/>
  <c r="B135" i="13"/>
  <c r="A135" i="13"/>
  <c r="H136" i="6"/>
  <c r="J137" i="6"/>
  <c r="G135" i="6"/>
  <c r="I135" i="6"/>
  <c r="A138" i="6"/>
  <c r="C139" i="6"/>
  <c r="B138" i="6"/>
  <c r="J136" i="6"/>
  <c r="F132" i="5"/>
  <c r="I131" i="5" s="1"/>
  <c r="J132" i="5"/>
  <c r="E133" i="5"/>
  <c r="H132" i="5" s="1"/>
  <c r="D133" i="5"/>
  <c r="G132" i="5" s="1"/>
  <c r="B134" i="5"/>
  <c r="A134" i="5"/>
  <c r="C135" i="5"/>
  <c r="F134" i="13" l="1"/>
  <c r="E134" i="13"/>
  <c r="B136" i="15"/>
  <c r="A136" i="15"/>
  <c r="C137" i="15"/>
  <c r="F134" i="15"/>
  <c r="E134" i="15"/>
  <c r="D135" i="13" a="1"/>
  <c r="D135" i="13" s="1"/>
  <c r="A136" i="13"/>
  <c r="B136" i="13"/>
  <c r="C137" i="13"/>
  <c r="C140" i="6"/>
  <c r="B139" i="6"/>
  <c r="A139" i="6"/>
  <c r="H137" i="6"/>
  <c r="I136" i="6"/>
  <c r="G136" i="6"/>
  <c r="F133" i="5"/>
  <c r="I132" i="5" s="1"/>
  <c r="J133" i="5"/>
  <c r="B135" i="5"/>
  <c r="C136" i="5"/>
  <c r="A135" i="5"/>
  <c r="D134" i="5"/>
  <c r="G133" i="5" s="1"/>
  <c r="E134" i="5"/>
  <c r="H133" i="5" s="1"/>
  <c r="F135" i="13" l="1"/>
  <c r="E135" i="13"/>
  <c r="B137" i="15"/>
  <c r="A137" i="15"/>
  <c r="C138" i="15"/>
  <c r="F135" i="15"/>
  <c r="E135" i="15"/>
  <c r="D136" i="13" a="1"/>
  <c r="D136" i="13" s="1"/>
  <c r="A137" i="13"/>
  <c r="C138" i="13"/>
  <c r="B137" i="13"/>
  <c r="I137" i="6"/>
  <c r="G137" i="6"/>
  <c r="H138" i="6"/>
  <c r="C141" i="6"/>
  <c r="B140" i="6"/>
  <c r="A140" i="6"/>
  <c r="J138" i="6"/>
  <c r="F134" i="5"/>
  <c r="I133" i="5" s="1"/>
  <c r="D135" i="5"/>
  <c r="G134" i="5" s="1"/>
  <c r="E135" i="5"/>
  <c r="H134" i="5" s="1"/>
  <c r="B136" i="5"/>
  <c r="A136" i="5"/>
  <c r="C137" i="5"/>
  <c r="J134" i="5"/>
  <c r="F136" i="13" l="1"/>
  <c r="E136" i="13"/>
  <c r="F136" i="15"/>
  <c r="E136" i="15"/>
  <c r="B138" i="15"/>
  <c r="A138" i="15"/>
  <c r="C139" i="15"/>
  <c r="D137" i="13" a="1"/>
  <c r="D137" i="13" s="1"/>
  <c r="A138" i="13"/>
  <c r="B138" i="13"/>
  <c r="C139" i="13"/>
  <c r="H139" i="6"/>
  <c r="B141" i="6"/>
  <c r="A141" i="6"/>
  <c r="C142" i="6"/>
  <c r="I138" i="6"/>
  <c r="G138" i="6"/>
  <c r="J139" i="6"/>
  <c r="D136" i="5"/>
  <c r="G135" i="5" s="1"/>
  <c r="E136" i="5"/>
  <c r="H135" i="5" s="1"/>
  <c r="F135" i="5"/>
  <c r="I134" i="5" s="1"/>
  <c r="B137" i="5"/>
  <c r="C138" i="5"/>
  <c r="A137" i="5"/>
  <c r="J135" i="5"/>
  <c r="F137" i="13" l="1"/>
  <c r="E137" i="13"/>
  <c r="B139" i="15"/>
  <c r="A139" i="15"/>
  <c r="C140" i="15"/>
  <c r="F137" i="15"/>
  <c r="E137" i="15"/>
  <c r="D138" i="13" a="1"/>
  <c r="D138" i="13" s="1"/>
  <c r="B139" i="13"/>
  <c r="A139" i="13"/>
  <c r="C140" i="13"/>
  <c r="A142" i="6"/>
  <c r="C143" i="6"/>
  <c r="B142" i="6"/>
  <c r="H140" i="6"/>
  <c r="J141" i="6"/>
  <c r="G139" i="6"/>
  <c r="I139" i="6"/>
  <c r="J140" i="6"/>
  <c r="B138" i="5"/>
  <c r="A138" i="5"/>
  <c r="C139" i="5"/>
  <c r="F136" i="5"/>
  <c r="I135" i="5" s="1"/>
  <c r="D137" i="5"/>
  <c r="G136" i="5" s="1"/>
  <c r="E137" i="5"/>
  <c r="H136" i="5" s="1"/>
  <c r="J136" i="5"/>
  <c r="F138" i="13" l="1"/>
  <c r="E138" i="13"/>
  <c r="F138" i="15"/>
  <c r="E138" i="15"/>
  <c r="B140" i="15"/>
  <c r="A140" i="15"/>
  <c r="C141" i="15"/>
  <c r="D139" i="13" a="1"/>
  <c r="D139" i="13" s="1"/>
  <c r="A140" i="13"/>
  <c r="C141" i="13"/>
  <c r="B140" i="13"/>
  <c r="G140" i="6"/>
  <c r="I140" i="6"/>
  <c r="C144" i="6"/>
  <c r="B143" i="6"/>
  <c r="A143" i="6"/>
  <c r="H141" i="6"/>
  <c r="F137" i="5"/>
  <c r="I136" i="5" s="1"/>
  <c r="B139" i="5"/>
  <c r="C140" i="5"/>
  <c r="A139" i="5"/>
  <c r="E138" i="5"/>
  <c r="H137" i="5" s="1"/>
  <c r="D138" i="5"/>
  <c r="J137" i="5"/>
  <c r="F139" i="13" l="1"/>
  <c r="E139" i="13"/>
  <c r="F138" i="5"/>
  <c r="I137" i="5" s="1"/>
  <c r="G137" i="5"/>
  <c r="B141" i="15"/>
  <c r="A141" i="15"/>
  <c r="C142" i="15"/>
  <c r="F139" i="15"/>
  <c r="E139" i="15"/>
  <c r="D140" i="13" a="1"/>
  <c r="D140" i="13" s="1"/>
  <c r="B141" i="13"/>
  <c r="A141" i="13"/>
  <c r="C142" i="13"/>
  <c r="G141" i="6"/>
  <c r="I141" i="6"/>
  <c r="H142" i="6"/>
  <c r="C145" i="6"/>
  <c r="B144" i="6"/>
  <c r="A144" i="6"/>
  <c r="J142" i="6"/>
  <c r="J138" i="5"/>
  <c r="D139" i="5"/>
  <c r="E139" i="5"/>
  <c r="H138" i="5" s="1"/>
  <c r="B140" i="5"/>
  <c r="A140" i="5"/>
  <c r="C141" i="5"/>
  <c r="F140" i="13" l="1"/>
  <c r="E140" i="13"/>
  <c r="J139" i="5"/>
  <c r="G138" i="5"/>
  <c r="F140" i="15"/>
  <c r="E140" i="15"/>
  <c r="B142" i="15"/>
  <c r="A142" i="15"/>
  <c r="C143" i="15"/>
  <c r="D141" i="13" a="1"/>
  <c r="D141" i="13" s="1"/>
  <c r="A142" i="13"/>
  <c r="C143" i="13"/>
  <c r="B142" i="13"/>
  <c r="H143" i="6"/>
  <c r="B145" i="6"/>
  <c r="A145" i="6"/>
  <c r="C146" i="6"/>
  <c r="I142" i="6"/>
  <c r="G142" i="6"/>
  <c r="J143" i="6"/>
  <c r="E140" i="5"/>
  <c r="H139" i="5" s="1"/>
  <c r="D140" i="5"/>
  <c r="F139" i="5"/>
  <c r="I138" i="5" s="1"/>
  <c r="B141" i="5"/>
  <c r="A141" i="5"/>
  <c r="C142" i="5"/>
  <c r="F141" i="13" l="1"/>
  <c r="E141" i="13"/>
  <c r="F140" i="5"/>
  <c r="I139" i="5" s="1"/>
  <c r="G139" i="5"/>
  <c r="B143" i="15"/>
  <c r="A143" i="15"/>
  <c r="C144" i="15"/>
  <c r="F141" i="15"/>
  <c r="E141" i="15"/>
  <c r="D142" i="13" a="1"/>
  <c r="D142" i="13" s="1"/>
  <c r="B143" i="13"/>
  <c r="A143" i="13"/>
  <c r="C144" i="13"/>
  <c r="G143" i="6"/>
  <c r="I143" i="6"/>
  <c r="A146" i="6"/>
  <c r="C147" i="6"/>
  <c r="B146" i="6"/>
  <c r="H144" i="6"/>
  <c r="J145" i="6"/>
  <c r="J144" i="6"/>
  <c r="B142" i="5"/>
  <c r="A142" i="5"/>
  <c r="C143" i="5"/>
  <c r="J140" i="5"/>
  <c r="E141" i="5"/>
  <c r="H140" i="5" s="1"/>
  <c r="D141" i="5"/>
  <c r="F142" i="13" l="1"/>
  <c r="E142" i="13"/>
  <c r="F141" i="5"/>
  <c r="I140" i="5" s="1"/>
  <c r="G140" i="5"/>
  <c r="F142" i="15"/>
  <c r="E142" i="15"/>
  <c r="B144" i="15"/>
  <c r="A144" i="15"/>
  <c r="C145" i="15"/>
  <c r="D143" i="13" a="1"/>
  <c r="D143" i="13" s="1"/>
  <c r="A144" i="13"/>
  <c r="C145" i="13"/>
  <c r="B144" i="13"/>
  <c r="C148" i="6"/>
  <c r="B147" i="6"/>
  <c r="A147" i="6"/>
  <c r="H145" i="6"/>
  <c r="G144" i="6"/>
  <c r="I144" i="6"/>
  <c r="J146" i="6"/>
  <c r="B143" i="5"/>
  <c r="A143" i="5"/>
  <c r="C144" i="5"/>
  <c r="D142" i="5"/>
  <c r="G141" i="5" s="1"/>
  <c r="E142" i="5"/>
  <c r="H141" i="5" s="1"/>
  <c r="J141" i="5"/>
  <c r="F143" i="13" l="1"/>
  <c r="E143" i="13"/>
  <c r="B145" i="15"/>
  <c r="A145" i="15"/>
  <c r="C146" i="15"/>
  <c r="F143" i="15"/>
  <c r="E143" i="15"/>
  <c r="D144" i="13" a="1"/>
  <c r="D144" i="13" s="1"/>
  <c r="B145" i="13"/>
  <c r="A145" i="13"/>
  <c r="C146" i="13"/>
  <c r="G145" i="6"/>
  <c r="I145" i="6"/>
  <c r="H146" i="6"/>
  <c r="C149" i="6"/>
  <c r="B148" i="6"/>
  <c r="A148" i="6"/>
  <c r="F142" i="5"/>
  <c r="I141" i="5" s="1"/>
  <c r="J142" i="5"/>
  <c r="B144" i="5"/>
  <c r="C145" i="5"/>
  <c r="A144" i="5"/>
  <c r="D143" i="5"/>
  <c r="G142" i="5" s="1"/>
  <c r="E143" i="5"/>
  <c r="H142" i="5" s="1"/>
  <c r="F144" i="13" l="1"/>
  <c r="E144" i="13"/>
  <c r="B146" i="15"/>
  <c r="A146" i="15"/>
  <c r="C147" i="15"/>
  <c r="F144" i="15"/>
  <c r="E144" i="15"/>
  <c r="D145" i="13" a="1"/>
  <c r="D145" i="13" s="1"/>
  <c r="A146" i="13"/>
  <c r="B146" i="13"/>
  <c r="C147" i="13"/>
  <c r="B149" i="6"/>
  <c r="A149" i="6"/>
  <c r="C150" i="6"/>
  <c r="H147" i="6"/>
  <c r="J148" i="6"/>
  <c r="I146" i="6"/>
  <c r="G146" i="6"/>
  <c r="J147" i="6"/>
  <c r="F143" i="5"/>
  <c r="I142" i="5" s="1"/>
  <c r="D144" i="5"/>
  <c r="G143" i="5" s="1"/>
  <c r="E144" i="5"/>
  <c r="H143" i="5" s="1"/>
  <c r="B145" i="5"/>
  <c r="A145" i="5"/>
  <c r="C146" i="5"/>
  <c r="J143" i="5"/>
  <c r="F145" i="13" l="1"/>
  <c r="E145" i="13"/>
  <c r="J144" i="5"/>
  <c r="F145" i="15"/>
  <c r="E145" i="15"/>
  <c r="B147" i="15"/>
  <c r="A147" i="15"/>
  <c r="C148" i="15"/>
  <c r="D146" i="13" a="1"/>
  <c r="D146" i="13" s="1"/>
  <c r="C148" i="13"/>
  <c r="B147" i="13"/>
  <c r="A147" i="13"/>
  <c r="G147" i="6"/>
  <c r="I147" i="6"/>
  <c r="A150" i="6"/>
  <c r="C151" i="6"/>
  <c r="B150" i="6"/>
  <c r="H148" i="6"/>
  <c r="E145" i="5"/>
  <c r="H144" i="5" s="1"/>
  <c r="D145" i="5"/>
  <c r="B146" i="5"/>
  <c r="A146" i="5"/>
  <c r="C147" i="5"/>
  <c r="F144" i="5"/>
  <c r="I143" i="5" s="1"/>
  <c r="F146" i="13" l="1"/>
  <c r="E146" i="13"/>
  <c r="J145" i="5"/>
  <c r="G144" i="5"/>
  <c r="F146" i="15"/>
  <c r="E146" i="15"/>
  <c r="B148" i="15"/>
  <c r="A148" i="15"/>
  <c r="C149" i="15"/>
  <c r="D147" i="13" a="1"/>
  <c r="D147" i="13" s="1"/>
  <c r="A148" i="13"/>
  <c r="B148" i="13"/>
  <c r="C149" i="13"/>
  <c r="C152" i="6"/>
  <c r="B151" i="6"/>
  <c r="A151" i="6"/>
  <c r="G148" i="6"/>
  <c r="I148" i="6"/>
  <c r="J149" i="6"/>
  <c r="H149" i="6"/>
  <c r="J150" i="6"/>
  <c r="B147" i="5"/>
  <c r="A147" i="5"/>
  <c r="C148" i="5"/>
  <c r="E146" i="5"/>
  <c r="H145" i="5" s="1"/>
  <c r="D146" i="5"/>
  <c r="F145" i="5"/>
  <c r="I144" i="5" s="1"/>
  <c r="F147" i="13" l="1"/>
  <c r="E147" i="13"/>
  <c r="J146" i="5"/>
  <c r="G145" i="5"/>
  <c r="F147" i="15"/>
  <c r="E147" i="15"/>
  <c r="C150" i="15"/>
  <c r="B149" i="15"/>
  <c r="A149" i="15"/>
  <c r="D148" i="13" a="1"/>
  <c r="D148" i="13" s="1"/>
  <c r="C150" i="13"/>
  <c r="B149" i="13"/>
  <c r="A149" i="13"/>
  <c r="H150" i="6"/>
  <c r="G149" i="6"/>
  <c r="I149" i="6"/>
  <c r="C153" i="6"/>
  <c r="B152" i="6"/>
  <c r="A152" i="6"/>
  <c r="F146" i="5"/>
  <c r="I145" i="5" s="1"/>
  <c r="B148" i="5"/>
  <c r="C149" i="5"/>
  <c r="A148" i="5"/>
  <c r="E147" i="5"/>
  <c r="H146" i="5" s="1"/>
  <c r="D147" i="5"/>
  <c r="G146" i="5" s="1"/>
  <c r="F148" i="13" l="1"/>
  <c r="E148" i="13"/>
  <c r="F148" i="15"/>
  <c r="E148" i="15"/>
  <c r="C151" i="15"/>
  <c r="B150" i="15"/>
  <c r="A150" i="15"/>
  <c r="D149" i="13" a="1"/>
  <c r="D149" i="13" s="1"/>
  <c r="A150" i="13"/>
  <c r="B150" i="13"/>
  <c r="C151" i="13"/>
  <c r="H151" i="6"/>
  <c r="B153" i="6"/>
  <c r="A153" i="6"/>
  <c r="C154" i="6"/>
  <c r="I150" i="6"/>
  <c r="G150" i="6"/>
  <c r="J151" i="6"/>
  <c r="F147" i="5"/>
  <c r="I146" i="5" s="1"/>
  <c r="E148" i="5"/>
  <c r="H147" i="5" s="1"/>
  <c r="D148" i="5"/>
  <c r="B149" i="5"/>
  <c r="C150" i="5"/>
  <c r="A149" i="5"/>
  <c r="J147" i="5"/>
  <c r="F149" i="13" l="1"/>
  <c r="E149" i="13"/>
  <c r="J148" i="5"/>
  <c r="G147" i="5"/>
  <c r="C152" i="15"/>
  <c r="B151" i="15"/>
  <c r="A151" i="15"/>
  <c r="F149" i="15"/>
  <c r="E149" i="15"/>
  <c r="D150" i="13" a="1"/>
  <c r="D150" i="13" s="1"/>
  <c r="C152" i="13"/>
  <c r="B151" i="13"/>
  <c r="A151" i="13"/>
  <c r="G151" i="6"/>
  <c r="I151" i="6"/>
  <c r="A154" i="6"/>
  <c r="B154" i="6"/>
  <c r="C155" i="6"/>
  <c r="H152" i="6"/>
  <c r="J152" i="6"/>
  <c r="E149" i="5"/>
  <c r="H148" i="5" s="1"/>
  <c r="D149" i="5"/>
  <c r="B150" i="5"/>
  <c r="C151" i="5"/>
  <c r="A150" i="5"/>
  <c r="F148" i="5"/>
  <c r="I147" i="5" s="1"/>
  <c r="F150" i="13" l="1"/>
  <c r="E150" i="13"/>
  <c r="J149" i="5"/>
  <c r="G148" i="5"/>
  <c r="F150" i="15"/>
  <c r="E150" i="15"/>
  <c r="C153" i="15"/>
  <c r="B152" i="15"/>
  <c r="A152" i="15"/>
  <c r="D151" i="13" a="1"/>
  <c r="D151" i="13" s="1"/>
  <c r="A152" i="13"/>
  <c r="B152" i="13"/>
  <c r="C153" i="13"/>
  <c r="C156" i="6"/>
  <c r="A155" i="6"/>
  <c r="B155" i="6"/>
  <c r="I152" i="6"/>
  <c r="G152" i="6"/>
  <c r="H153" i="6"/>
  <c r="J154" i="6"/>
  <c r="J153" i="6"/>
  <c r="D150" i="5"/>
  <c r="E150" i="5"/>
  <c r="H149" i="5" s="1"/>
  <c r="B151" i="5"/>
  <c r="A151" i="5"/>
  <c r="C152" i="5"/>
  <c r="F149" i="5"/>
  <c r="I148" i="5" s="1"/>
  <c r="F151" i="13" l="1"/>
  <c r="E151" i="13"/>
  <c r="J150" i="5"/>
  <c r="G149" i="5"/>
  <c r="F151" i="15"/>
  <c r="E151" i="15"/>
  <c r="C154" i="15"/>
  <c r="B153" i="15"/>
  <c r="A153" i="15"/>
  <c r="D152" i="13" a="1"/>
  <c r="D152" i="13" s="1"/>
  <c r="A153" i="13"/>
  <c r="C154" i="13"/>
  <c r="B153" i="13"/>
  <c r="G153" i="6"/>
  <c r="I153" i="6"/>
  <c r="H154" i="6"/>
  <c r="C157" i="6"/>
  <c r="B156" i="6"/>
  <c r="A156" i="6"/>
  <c r="E151" i="5"/>
  <c r="H150" i="5" s="1"/>
  <c r="D151" i="5"/>
  <c r="B152" i="5"/>
  <c r="A152" i="5"/>
  <c r="C153" i="5"/>
  <c r="F150" i="5"/>
  <c r="I149" i="5" s="1"/>
  <c r="F152" i="13" l="1"/>
  <c r="E152" i="13"/>
  <c r="J151" i="5"/>
  <c r="G150" i="5"/>
  <c r="C155" i="15"/>
  <c r="B154" i="15"/>
  <c r="A154" i="15"/>
  <c r="F152" i="15"/>
  <c r="E152" i="15"/>
  <c r="D153" i="13" a="1"/>
  <c r="D153" i="13" s="1"/>
  <c r="B154" i="13"/>
  <c r="A154" i="13"/>
  <c r="C155" i="13"/>
  <c r="I154" i="6"/>
  <c r="G154" i="6"/>
  <c r="C158" i="6"/>
  <c r="B157" i="6"/>
  <c r="A157" i="6"/>
  <c r="J155" i="6"/>
  <c r="H155" i="6"/>
  <c r="E152" i="5"/>
  <c r="H151" i="5" s="1"/>
  <c r="D152" i="5"/>
  <c r="B153" i="5"/>
  <c r="A153" i="5"/>
  <c r="C154" i="5"/>
  <c r="F151" i="5"/>
  <c r="I150" i="5" s="1"/>
  <c r="F153" i="13" l="1"/>
  <c r="E153" i="13"/>
  <c r="J152" i="5"/>
  <c r="G151" i="5"/>
  <c r="C156" i="15"/>
  <c r="B155" i="15"/>
  <c r="A155" i="15"/>
  <c r="F153" i="15"/>
  <c r="E153" i="15"/>
  <c r="D154" i="13" a="1"/>
  <c r="D154" i="13" s="1"/>
  <c r="C156" i="13"/>
  <c r="B155" i="13"/>
  <c r="A155" i="13"/>
  <c r="C159" i="6"/>
  <c r="B158" i="6"/>
  <c r="A158" i="6"/>
  <c r="H156" i="6"/>
  <c r="G155" i="6"/>
  <c r="I155" i="6"/>
  <c r="J156" i="6"/>
  <c r="B154" i="5"/>
  <c r="A154" i="5"/>
  <c r="C155" i="5"/>
  <c r="E153" i="5"/>
  <c r="H152" i="5" s="1"/>
  <c r="D153" i="5"/>
  <c r="G152" i="5" s="1"/>
  <c r="F152" i="5"/>
  <c r="I151" i="5" s="1"/>
  <c r="F154" i="13" l="1"/>
  <c r="E154" i="13"/>
  <c r="C157" i="15"/>
  <c r="B156" i="15"/>
  <c r="A156" i="15"/>
  <c r="F154" i="15"/>
  <c r="E154" i="15"/>
  <c r="D155" i="13" a="1"/>
  <c r="D155" i="13" s="1"/>
  <c r="B156" i="13"/>
  <c r="A156" i="13"/>
  <c r="C157" i="13"/>
  <c r="J158" i="6"/>
  <c r="H157" i="6"/>
  <c r="I156" i="6"/>
  <c r="G156" i="6"/>
  <c r="B159" i="6"/>
  <c r="A159" i="6"/>
  <c r="C160" i="6"/>
  <c r="J157" i="6"/>
  <c r="F153" i="5"/>
  <c r="I152" i="5" s="1"/>
  <c r="B155" i="5"/>
  <c r="C156" i="5"/>
  <c r="A155" i="5"/>
  <c r="J153" i="5"/>
  <c r="E154" i="5"/>
  <c r="H153" i="5" s="1"/>
  <c r="D154" i="5"/>
  <c r="G153" i="5" s="1"/>
  <c r="F155" i="13" l="1"/>
  <c r="E155" i="13"/>
  <c r="F155" i="15"/>
  <c r="E155" i="15"/>
  <c r="C158" i="15"/>
  <c r="B157" i="15"/>
  <c r="A157" i="15"/>
  <c r="D156" i="13" a="1"/>
  <c r="D156" i="13" s="1"/>
  <c r="C158" i="13"/>
  <c r="B157" i="13"/>
  <c r="A157" i="13"/>
  <c r="B160" i="6"/>
  <c r="A160" i="6"/>
  <c r="C161" i="6"/>
  <c r="H158" i="6"/>
  <c r="J159" i="6"/>
  <c r="I157" i="6"/>
  <c r="G157" i="6"/>
  <c r="F154" i="5"/>
  <c r="I153" i="5" s="1"/>
  <c r="J154" i="5"/>
  <c r="B156" i="5"/>
  <c r="A156" i="5"/>
  <c r="C157" i="5"/>
  <c r="E155" i="5"/>
  <c r="H154" i="5" s="1"/>
  <c r="D155" i="5"/>
  <c r="G154" i="5" s="1"/>
  <c r="F156" i="13" l="1"/>
  <c r="E156" i="13"/>
  <c r="C159" i="15"/>
  <c r="B158" i="15"/>
  <c r="A158" i="15"/>
  <c r="F156" i="15"/>
  <c r="E156" i="15"/>
  <c r="D157" i="13" a="1"/>
  <c r="D157" i="13" s="1"/>
  <c r="B158" i="13"/>
  <c r="A158" i="13"/>
  <c r="C159" i="13"/>
  <c r="I158" i="6"/>
  <c r="G158" i="6"/>
  <c r="H159" i="6"/>
  <c r="A161" i="6"/>
  <c r="C162" i="6"/>
  <c r="B161" i="6"/>
  <c r="J160" i="6"/>
  <c r="F155" i="5"/>
  <c r="I154" i="5" s="1"/>
  <c r="J155" i="5"/>
  <c r="B157" i="5"/>
  <c r="C158" i="5"/>
  <c r="A157" i="5"/>
  <c r="E156" i="5"/>
  <c r="H155" i="5" s="1"/>
  <c r="D156" i="5"/>
  <c r="G155" i="5" s="1"/>
  <c r="F157" i="13" l="1"/>
  <c r="E157" i="13"/>
  <c r="C160" i="15"/>
  <c r="B159" i="15"/>
  <c r="A159" i="15"/>
  <c r="F157" i="15"/>
  <c r="E157" i="15"/>
  <c r="D158" i="13" a="1"/>
  <c r="D158" i="13" s="1"/>
  <c r="A159" i="13"/>
  <c r="C160" i="13"/>
  <c r="B159" i="13"/>
  <c r="B162" i="6"/>
  <c r="A162" i="6"/>
  <c r="C163" i="6"/>
  <c r="H160" i="6"/>
  <c r="G159" i="6"/>
  <c r="I159" i="6"/>
  <c r="F156" i="5"/>
  <c r="I155" i="5" s="1"/>
  <c r="J156" i="5"/>
  <c r="D157" i="5"/>
  <c r="E157" i="5"/>
  <c r="H156" i="5" s="1"/>
  <c r="B158" i="5"/>
  <c r="C159" i="5"/>
  <c r="A158" i="5"/>
  <c r="F158" i="13" l="1"/>
  <c r="E158" i="13"/>
  <c r="J157" i="5"/>
  <c r="G156" i="5"/>
  <c r="C161" i="15"/>
  <c r="B160" i="15"/>
  <c r="A160" i="15"/>
  <c r="F158" i="15"/>
  <c r="E158" i="15"/>
  <c r="D159" i="13" a="1"/>
  <c r="D159" i="13" s="1"/>
  <c r="B160" i="13"/>
  <c r="C161" i="13"/>
  <c r="A160" i="13"/>
  <c r="I160" i="6"/>
  <c r="G160" i="6"/>
  <c r="B163" i="6"/>
  <c r="C164" i="6"/>
  <c r="A163" i="6"/>
  <c r="J162" i="6"/>
  <c r="H161" i="6"/>
  <c r="J161" i="6"/>
  <c r="F157" i="5"/>
  <c r="I156" i="5" s="1"/>
  <c r="D158" i="5"/>
  <c r="G157" i="5" s="1"/>
  <c r="E158" i="5"/>
  <c r="H157" i="5" s="1"/>
  <c r="B159" i="5"/>
  <c r="C160" i="5"/>
  <c r="A159" i="5"/>
  <c r="F159" i="13" l="1"/>
  <c r="E159" i="13"/>
  <c r="C162" i="15"/>
  <c r="B161" i="15"/>
  <c r="A161" i="15"/>
  <c r="F159" i="15"/>
  <c r="E159" i="15"/>
  <c r="D160" i="13" a="1"/>
  <c r="D160" i="13" s="1"/>
  <c r="A161" i="13"/>
  <c r="C162" i="13"/>
  <c r="B161" i="13"/>
  <c r="H162" i="6"/>
  <c r="A164" i="6"/>
  <c r="B164" i="6"/>
  <c r="C165" i="6"/>
  <c r="J163" i="6"/>
  <c r="I161" i="6"/>
  <c r="G161" i="6"/>
  <c r="B160" i="5"/>
  <c r="C161" i="5"/>
  <c r="A160" i="5"/>
  <c r="D159" i="5"/>
  <c r="G158" i="5" s="1"/>
  <c r="E159" i="5"/>
  <c r="H158" i="5" s="1"/>
  <c r="F158" i="5"/>
  <c r="I157" i="5" s="1"/>
  <c r="J158" i="5"/>
  <c r="F160" i="13" l="1"/>
  <c r="E160" i="13"/>
  <c r="C163" i="15"/>
  <c r="B162" i="15"/>
  <c r="A162" i="15"/>
  <c r="F160" i="15"/>
  <c r="E160" i="15"/>
  <c r="D161" i="13" a="1"/>
  <c r="D161" i="13" s="1"/>
  <c r="B162" i="13"/>
  <c r="A162" i="13"/>
  <c r="C163" i="13"/>
  <c r="G162" i="6"/>
  <c r="I162" i="6"/>
  <c r="A165" i="6"/>
  <c r="C166" i="6"/>
  <c r="B165" i="6"/>
  <c r="H163" i="6"/>
  <c r="F159" i="5"/>
  <c r="I158" i="5" s="1"/>
  <c r="J159" i="5"/>
  <c r="D160" i="5"/>
  <c r="E160" i="5"/>
  <c r="H159" i="5" s="1"/>
  <c r="B161" i="5"/>
  <c r="A161" i="5"/>
  <c r="C162" i="5"/>
  <c r="F161" i="13" l="1"/>
  <c r="E161" i="13"/>
  <c r="J160" i="5"/>
  <c r="G159" i="5"/>
  <c r="C164" i="15"/>
  <c r="B163" i="15"/>
  <c r="A163" i="15"/>
  <c r="F161" i="15"/>
  <c r="E161" i="15"/>
  <c r="D162" i="13" a="1"/>
  <c r="D162" i="13" s="1"/>
  <c r="B163" i="13"/>
  <c r="A163" i="13"/>
  <c r="C164" i="13"/>
  <c r="H164" i="6"/>
  <c r="I163" i="6"/>
  <c r="G163" i="6"/>
  <c r="B166" i="6"/>
  <c r="C167" i="6"/>
  <c r="A166" i="6"/>
  <c r="J164" i="6"/>
  <c r="B162" i="5"/>
  <c r="A162" i="5"/>
  <c r="C163" i="5"/>
  <c r="E161" i="5"/>
  <c r="H160" i="5" s="1"/>
  <c r="D161" i="5"/>
  <c r="F160" i="5"/>
  <c r="I159" i="5" s="1"/>
  <c r="F162" i="13" l="1"/>
  <c r="E162" i="13"/>
  <c r="F161" i="5"/>
  <c r="I160" i="5" s="1"/>
  <c r="G160" i="5"/>
  <c r="C165" i="15"/>
  <c r="B164" i="15"/>
  <c r="A164" i="15"/>
  <c r="F162" i="15"/>
  <c r="E162" i="15"/>
  <c r="D163" i="13" a="1"/>
  <c r="D163" i="13" s="1"/>
  <c r="B164" i="13"/>
  <c r="C165" i="13"/>
  <c r="A164" i="13"/>
  <c r="B167" i="6"/>
  <c r="C168" i="6"/>
  <c r="A167" i="6"/>
  <c r="H165" i="6"/>
  <c r="I164" i="6"/>
  <c r="G164" i="6"/>
  <c r="J165" i="6"/>
  <c r="B163" i="5"/>
  <c r="A163" i="5"/>
  <c r="C164" i="5"/>
  <c r="E162" i="5"/>
  <c r="H161" i="5" s="1"/>
  <c r="D162" i="5"/>
  <c r="G161" i="5" s="1"/>
  <c r="J161" i="5"/>
  <c r="F163" i="13" l="1"/>
  <c r="E163" i="13"/>
  <c r="C166" i="15"/>
  <c r="B165" i="15"/>
  <c r="A165" i="15"/>
  <c r="F163" i="15"/>
  <c r="E163" i="15"/>
  <c r="D164" i="13" a="1"/>
  <c r="D164" i="13" s="1"/>
  <c r="B165" i="13"/>
  <c r="A165" i="13"/>
  <c r="C166" i="13"/>
  <c r="G165" i="6"/>
  <c r="I165" i="6"/>
  <c r="J166" i="6"/>
  <c r="H166" i="6"/>
  <c r="C169" i="6"/>
  <c r="B168" i="6"/>
  <c r="A168" i="6"/>
  <c r="F162" i="5"/>
  <c r="I161" i="5" s="1"/>
  <c r="J162" i="5"/>
  <c r="B164" i="5"/>
  <c r="C165" i="5"/>
  <c r="A164" i="5"/>
  <c r="E163" i="5"/>
  <c r="H162" i="5" s="1"/>
  <c r="D163" i="5"/>
  <c r="F164" i="13" l="1"/>
  <c r="E164" i="13"/>
  <c r="F163" i="5"/>
  <c r="I162" i="5" s="1"/>
  <c r="G162" i="5"/>
  <c r="C167" i="15"/>
  <c r="B166" i="15"/>
  <c r="A166" i="15"/>
  <c r="F164" i="15"/>
  <c r="E164" i="15"/>
  <c r="D165" i="13" a="1"/>
  <c r="D165" i="13" s="1"/>
  <c r="B166" i="13"/>
  <c r="C167" i="13"/>
  <c r="A166" i="13"/>
  <c r="I166" i="6"/>
  <c r="G166" i="6"/>
  <c r="H167" i="6"/>
  <c r="C170" i="6"/>
  <c r="B169" i="6"/>
  <c r="A169" i="6"/>
  <c r="J167" i="6"/>
  <c r="E164" i="5"/>
  <c r="H163" i="5" s="1"/>
  <c r="D164" i="5"/>
  <c r="G163" i="5" s="1"/>
  <c r="B165" i="5"/>
  <c r="A165" i="5"/>
  <c r="C166" i="5"/>
  <c r="J163" i="5"/>
  <c r="F165" i="13" l="1"/>
  <c r="E165" i="13"/>
  <c r="C168" i="15"/>
  <c r="B167" i="15"/>
  <c r="A167" i="15"/>
  <c r="F165" i="15"/>
  <c r="E165" i="15"/>
  <c r="D166" i="13" a="1"/>
  <c r="D166" i="13" s="1"/>
  <c r="C168" i="13"/>
  <c r="B167" i="13"/>
  <c r="A167" i="13"/>
  <c r="B170" i="6"/>
  <c r="C171" i="6"/>
  <c r="A170" i="6"/>
  <c r="H168" i="6"/>
  <c r="I167" i="6"/>
  <c r="G167" i="6"/>
  <c r="J168" i="6"/>
  <c r="F164" i="5"/>
  <c r="I163" i="5" s="1"/>
  <c r="B166" i="5"/>
  <c r="C167" i="5"/>
  <c r="A166" i="5"/>
  <c r="E165" i="5"/>
  <c r="H164" i="5" s="1"/>
  <c r="D165" i="5"/>
  <c r="G164" i="5" s="1"/>
  <c r="J164" i="5"/>
  <c r="F166" i="13" l="1"/>
  <c r="E166" i="13"/>
  <c r="C169" i="15"/>
  <c r="B168" i="15"/>
  <c r="A168" i="15"/>
  <c r="F166" i="15"/>
  <c r="E166" i="15"/>
  <c r="D167" i="13" a="1"/>
  <c r="D167" i="13" s="1"/>
  <c r="B168" i="13"/>
  <c r="A168" i="13"/>
  <c r="C169" i="13"/>
  <c r="J170" i="6"/>
  <c r="H169" i="6"/>
  <c r="I168" i="6"/>
  <c r="G168" i="6"/>
  <c r="B171" i="6"/>
  <c r="C172" i="6"/>
  <c r="A171" i="6"/>
  <c r="J169" i="6"/>
  <c r="F165" i="5"/>
  <c r="I164" i="5" s="1"/>
  <c r="J165" i="5"/>
  <c r="D166" i="5"/>
  <c r="E166" i="5"/>
  <c r="H165" i="5" s="1"/>
  <c r="B167" i="5"/>
  <c r="C168" i="5"/>
  <c r="A167" i="5"/>
  <c r="F167" i="13" l="1"/>
  <c r="E167" i="13"/>
  <c r="J166" i="5"/>
  <c r="G165" i="5"/>
  <c r="C170" i="15"/>
  <c r="B169" i="15"/>
  <c r="A169" i="15"/>
  <c r="F167" i="15"/>
  <c r="E167" i="15"/>
  <c r="D168" i="13" a="1"/>
  <c r="D168" i="13" s="1"/>
  <c r="C170" i="13"/>
  <c r="B169" i="13"/>
  <c r="A169" i="13"/>
  <c r="H170" i="6"/>
  <c r="J171" i="6"/>
  <c r="C173" i="6"/>
  <c r="B172" i="6"/>
  <c r="A172" i="6"/>
  <c r="I169" i="6"/>
  <c r="G169" i="6"/>
  <c r="B168" i="5"/>
  <c r="C169" i="5"/>
  <c r="A168" i="5"/>
  <c r="F166" i="5"/>
  <c r="I165" i="5" s="1"/>
  <c r="D167" i="5"/>
  <c r="G166" i="5" s="1"/>
  <c r="E167" i="5"/>
  <c r="H166" i="5" s="1"/>
  <c r="F168" i="13" l="1"/>
  <c r="E168" i="13"/>
  <c r="C171" i="15"/>
  <c r="B170" i="15"/>
  <c r="A170" i="15"/>
  <c r="F168" i="15"/>
  <c r="E168" i="15"/>
  <c r="D169" i="13" a="1"/>
  <c r="D169" i="13" s="1"/>
  <c r="B170" i="13"/>
  <c r="A170" i="13"/>
  <c r="C171" i="13"/>
  <c r="H171" i="6"/>
  <c r="G170" i="6"/>
  <c r="I170" i="6"/>
  <c r="C174" i="6"/>
  <c r="B173" i="6"/>
  <c r="A173" i="6"/>
  <c r="F167" i="5"/>
  <c r="I166" i="5" s="1"/>
  <c r="J167" i="5"/>
  <c r="D168" i="5"/>
  <c r="E168" i="5"/>
  <c r="H167" i="5" s="1"/>
  <c r="B169" i="5"/>
  <c r="A169" i="5"/>
  <c r="C170" i="5"/>
  <c r="F169" i="13" l="1"/>
  <c r="E169" i="13"/>
  <c r="J168" i="5"/>
  <c r="G167" i="5"/>
  <c r="C172" i="15"/>
  <c r="B171" i="15"/>
  <c r="A171" i="15"/>
  <c r="F169" i="15"/>
  <c r="E169" i="15"/>
  <c r="D170" i="13" a="1"/>
  <c r="D170" i="13" s="1"/>
  <c r="C172" i="13"/>
  <c r="B171" i="13"/>
  <c r="A171" i="13"/>
  <c r="H172" i="6"/>
  <c r="B174" i="6"/>
  <c r="A174" i="6"/>
  <c r="C175" i="6"/>
  <c r="I171" i="6"/>
  <c r="G171" i="6"/>
  <c r="J173" i="6"/>
  <c r="J172" i="6"/>
  <c r="B170" i="5"/>
  <c r="C171" i="5"/>
  <c r="A170" i="5"/>
  <c r="D169" i="5"/>
  <c r="G168" i="5" s="1"/>
  <c r="E169" i="5"/>
  <c r="H168" i="5" s="1"/>
  <c r="F168" i="5"/>
  <c r="I167" i="5" s="1"/>
  <c r="F170" i="13" l="1"/>
  <c r="E170" i="13"/>
  <c r="C173" i="15"/>
  <c r="B172" i="15"/>
  <c r="A172" i="15"/>
  <c r="F170" i="15"/>
  <c r="E170" i="15"/>
  <c r="D171" i="13" a="1"/>
  <c r="D171" i="13" s="1"/>
  <c r="B172" i="13"/>
  <c r="A172" i="13"/>
  <c r="C173" i="13"/>
  <c r="B175" i="6"/>
  <c r="C176" i="6"/>
  <c r="A175" i="6"/>
  <c r="H173" i="6"/>
  <c r="I172" i="6"/>
  <c r="G172" i="6"/>
  <c r="F169" i="5"/>
  <c r="I168" i="5" s="1"/>
  <c r="J169" i="5"/>
  <c r="E170" i="5"/>
  <c r="H169" i="5" s="1"/>
  <c r="D170" i="5"/>
  <c r="B171" i="5"/>
  <c r="C172" i="5"/>
  <c r="A171" i="5"/>
  <c r="F171" i="13" l="1"/>
  <c r="E171" i="13"/>
  <c r="J170" i="5"/>
  <c r="G169" i="5"/>
  <c r="F171" i="15"/>
  <c r="E171" i="15"/>
  <c r="C174" i="15"/>
  <c r="B173" i="15"/>
  <c r="A173" i="15"/>
  <c r="D172" i="13" a="1"/>
  <c r="D172" i="13" s="1"/>
  <c r="B173" i="13"/>
  <c r="A173" i="13"/>
  <c r="C174" i="13"/>
  <c r="H174" i="6"/>
  <c r="J175" i="6"/>
  <c r="G173" i="6"/>
  <c r="I173" i="6"/>
  <c r="C177" i="6"/>
  <c r="B176" i="6"/>
  <c r="A176" i="6"/>
  <c r="J174" i="6"/>
  <c r="D171" i="5"/>
  <c r="E171" i="5"/>
  <c r="H170" i="5" s="1"/>
  <c r="F170" i="5"/>
  <c r="I169" i="5" s="1"/>
  <c r="B172" i="5"/>
  <c r="C173" i="5"/>
  <c r="A172" i="5"/>
  <c r="F172" i="13" l="1"/>
  <c r="E172" i="13"/>
  <c r="J171" i="5"/>
  <c r="G170" i="5"/>
  <c r="F172" i="15"/>
  <c r="E172" i="15"/>
  <c r="C175" i="15"/>
  <c r="B174" i="15"/>
  <c r="A174" i="15"/>
  <c r="D173" i="13" a="1"/>
  <c r="D173" i="13" s="1"/>
  <c r="B174" i="13"/>
  <c r="A174" i="13"/>
  <c r="C175" i="13"/>
  <c r="H175" i="6"/>
  <c r="A177" i="6"/>
  <c r="B177" i="6"/>
  <c r="C178" i="6"/>
  <c r="G174" i="6"/>
  <c r="I174" i="6"/>
  <c r="E172" i="5"/>
  <c r="H171" i="5" s="1"/>
  <c r="D172" i="5"/>
  <c r="B173" i="5"/>
  <c r="A173" i="5"/>
  <c r="C174" i="5"/>
  <c r="F171" i="5"/>
  <c r="I170" i="5" s="1"/>
  <c r="F173" i="13" l="1"/>
  <c r="E173" i="13"/>
  <c r="F172" i="5"/>
  <c r="I171" i="5" s="1"/>
  <c r="G171" i="5"/>
  <c r="C176" i="15"/>
  <c r="B175" i="15"/>
  <c r="A175" i="15"/>
  <c r="F173" i="15"/>
  <c r="E173" i="15"/>
  <c r="D174" i="13" a="1"/>
  <c r="D174" i="13" s="1"/>
  <c r="C176" i="13"/>
  <c r="B175" i="13"/>
  <c r="A175" i="13"/>
  <c r="B178" i="6"/>
  <c r="A178" i="6"/>
  <c r="C179" i="6"/>
  <c r="H176" i="6"/>
  <c r="I175" i="6"/>
  <c r="G175" i="6"/>
  <c r="J176" i="6"/>
  <c r="B174" i="5"/>
  <c r="A174" i="5"/>
  <c r="C175" i="5"/>
  <c r="E173" i="5"/>
  <c r="H172" i="5" s="1"/>
  <c r="D173" i="5"/>
  <c r="G172" i="5" s="1"/>
  <c r="J172" i="5"/>
  <c r="F174" i="13" l="1"/>
  <c r="E174" i="13"/>
  <c r="F174" i="15"/>
  <c r="E174" i="15"/>
  <c r="C177" i="15"/>
  <c r="B176" i="15"/>
  <c r="A176" i="15"/>
  <c r="D175" i="13" a="1"/>
  <c r="D175" i="13" s="1"/>
  <c r="B176" i="13"/>
  <c r="A176" i="13"/>
  <c r="C177" i="13"/>
  <c r="I176" i="6"/>
  <c r="G176" i="6"/>
  <c r="B179" i="6"/>
  <c r="C180" i="6"/>
  <c r="A179" i="6"/>
  <c r="J177" i="6"/>
  <c r="H177" i="6"/>
  <c r="F173" i="5"/>
  <c r="I172" i="5" s="1"/>
  <c r="J173" i="5"/>
  <c r="B175" i="5"/>
  <c r="C176" i="5"/>
  <c r="A175" i="5"/>
  <c r="D174" i="5"/>
  <c r="E174" i="5"/>
  <c r="H173" i="5" s="1"/>
  <c r="F175" i="13" l="1"/>
  <c r="E175" i="13"/>
  <c r="J174" i="5"/>
  <c r="G173" i="5"/>
  <c r="F175" i="15"/>
  <c r="E175" i="15"/>
  <c r="C178" i="15"/>
  <c r="B177" i="15"/>
  <c r="A177" i="15"/>
  <c r="D176" i="13" a="1"/>
  <c r="D176" i="13" s="1"/>
  <c r="C178" i="13"/>
  <c r="B177" i="13"/>
  <c r="A177" i="13"/>
  <c r="G177" i="6"/>
  <c r="I177" i="6"/>
  <c r="H178" i="6"/>
  <c r="C181" i="6"/>
  <c r="B180" i="6"/>
  <c r="A180" i="6"/>
  <c r="J179" i="6"/>
  <c r="J178" i="6"/>
  <c r="F174" i="5"/>
  <c r="I173" i="5" s="1"/>
  <c r="B176" i="5"/>
  <c r="C177" i="5"/>
  <c r="A176" i="5"/>
  <c r="D175" i="5"/>
  <c r="G174" i="5" s="1"/>
  <c r="E175" i="5"/>
  <c r="H174" i="5" s="1"/>
  <c r="F176" i="13" l="1"/>
  <c r="E176" i="13"/>
  <c r="C179" i="15"/>
  <c r="B178" i="15"/>
  <c r="A178" i="15"/>
  <c r="F176" i="15"/>
  <c r="E176" i="15"/>
  <c r="D177" i="13" a="1"/>
  <c r="D177" i="13" s="1"/>
  <c r="B178" i="13"/>
  <c r="A178" i="13"/>
  <c r="C179" i="13"/>
  <c r="H179" i="6"/>
  <c r="J180" i="6"/>
  <c r="C182" i="6"/>
  <c r="B181" i="6"/>
  <c r="A181" i="6"/>
  <c r="I178" i="6"/>
  <c r="G178" i="6"/>
  <c r="F175" i="5"/>
  <c r="I174" i="5" s="1"/>
  <c r="J175" i="5"/>
  <c r="B177" i="5"/>
  <c r="A177" i="5"/>
  <c r="C178" i="5"/>
  <c r="D176" i="5"/>
  <c r="G175" i="5" s="1"/>
  <c r="E176" i="5"/>
  <c r="H175" i="5" s="1"/>
  <c r="F177" i="13" l="1"/>
  <c r="E177" i="13"/>
  <c r="C180" i="15"/>
  <c r="B179" i="15"/>
  <c r="A179" i="15"/>
  <c r="F177" i="15"/>
  <c r="E177" i="15"/>
  <c r="D178" i="13" a="1"/>
  <c r="D178" i="13" s="1"/>
  <c r="A179" i="13"/>
  <c r="C180" i="13"/>
  <c r="B179" i="13"/>
  <c r="H180" i="6"/>
  <c r="I179" i="6"/>
  <c r="G179" i="6"/>
  <c r="C183" i="6"/>
  <c r="B182" i="6"/>
  <c r="A182" i="6"/>
  <c r="F176" i="5"/>
  <c r="I175" i="5" s="1"/>
  <c r="B178" i="5"/>
  <c r="A178" i="5"/>
  <c r="C179" i="5"/>
  <c r="J176" i="5"/>
  <c r="E177" i="5"/>
  <c r="H176" i="5" s="1"/>
  <c r="D177" i="5"/>
  <c r="F178" i="13" l="1"/>
  <c r="E178" i="13"/>
  <c r="F177" i="5"/>
  <c r="I176" i="5" s="1"/>
  <c r="G176" i="5"/>
  <c r="C181" i="15"/>
  <c r="B180" i="15"/>
  <c r="A180" i="15"/>
  <c r="F178" i="15"/>
  <c r="E178" i="15"/>
  <c r="D179" i="13" a="1"/>
  <c r="D179" i="13" s="1"/>
  <c r="B180" i="13"/>
  <c r="A180" i="13"/>
  <c r="C181" i="13"/>
  <c r="I180" i="6"/>
  <c r="G180" i="6"/>
  <c r="H181" i="6"/>
  <c r="B183" i="6"/>
  <c r="A183" i="6"/>
  <c r="C184" i="6"/>
  <c r="J181" i="6"/>
  <c r="B179" i="5"/>
  <c r="A179" i="5"/>
  <c r="C180" i="5"/>
  <c r="J177" i="5"/>
  <c r="E178" i="5"/>
  <c r="H177" i="5" s="1"/>
  <c r="D178" i="5"/>
  <c r="G177" i="5" s="1"/>
  <c r="F179" i="13" l="1"/>
  <c r="E179" i="13"/>
  <c r="C182" i="15"/>
  <c r="B181" i="15"/>
  <c r="A181" i="15"/>
  <c r="F179" i="15"/>
  <c r="E179" i="15"/>
  <c r="D180" i="13" a="1"/>
  <c r="D180" i="13" s="1"/>
  <c r="B181" i="13"/>
  <c r="A181" i="13"/>
  <c r="C182" i="13"/>
  <c r="A184" i="6"/>
  <c r="C185" i="6"/>
  <c r="B184" i="6"/>
  <c r="H182" i="6"/>
  <c r="G181" i="6"/>
  <c r="I181" i="6"/>
  <c r="J182" i="6"/>
  <c r="F178" i="5"/>
  <c r="I177" i="5" s="1"/>
  <c r="J178" i="5"/>
  <c r="B180" i="5"/>
  <c r="C181" i="5"/>
  <c r="A180" i="5"/>
  <c r="E179" i="5"/>
  <c r="H178" i="5" s="1"/>
  <c r="D179" i="5"/>
  <c r="G178" i="5" s="1"/>
  <c r="F180" i="13" l="1"/>
  <c r="E180" i="13"/>
  <c r="C183" i="15"/>
  <c r="B182" i="15"/>
  <c r="A182" i="15"/>
  <c r="F180" i="15"/>
  <c r="E180" i="15"/>
  <c r="D181" i="13" a="1"/>
  <c r="D181" i="13" s="1"/>
  <c r="B182" i="13"/>
  <c r="A182" i="13"/>
  <c r="C183" i="13"/>
  <c r="I182" i="6"/>
  <c r="G182" i="6"/>
  <c r="B185" i="6"/>
  <c r="A185" i="6"/>
  <c r="C186" i="6"/>
  <c r="J183" i="6"/>
  <c r="H183" i="6"/>
  <c r="J184" i="6"/>
  <c r="F179" i="5"/>
  <c r="I178" i="5" s="1"/>
  <c r="J179" i="5"/>
  <c r="E180" i="5"/>
  <c r="H179" i="5" s="1"/>
  <c r="D180" i="5"/>
  <c r="B181" i="5"/>
  <c r="C182" i="5"/>
  <c r="A181" i="5"/>
  <c r="F181" i="13" l="1"/>
  <c r="E181" i="13"/>
  <c r="F180" i="5"/>
  <c r="I179" i="5" s="1"/>
  <c r="G179" i="5"/>
  <c r="C184" i="15"/>
  <c r="B183" i="15"/>
  <c r="A183" i="15"/>
  <c r="F181" i="15"/>
  <c r="E181" i="15"/>
  <c r="D182" i="13" a="1"/>
  <c r="D182" i="13" s="1"/>
  <c r="A183" i="13"/>
  <c r="C184" i="13"/>
  <c r="B183" i="13"/>
  <c r="C187" i="6"/>
  <c r="B186" i="6"/>
  <c r="A186" i="6"/>
  <c r="H184" i="6"/>
  <c r="J185" i="6"/>
  <c r="I183" i="6"/>
  <c r="G183" i="6"/>
  <c r="J180" i="5"/>
  <c r="D181" i="5"/>
  <c r="E181" i="5"/>
  <c r="H180" i="5" s="1"/>
  <c r="B182" i="5"/>
  <c r="A182" i="5"/>
  <c r="C183" i="5"/>
  <c r="F182" i="13" l="1"/>
  <c r="E182" i="13"/>
  <c r="J181" i="5"/>
  <c r="G180" i="5"/>
  <c r="F182" i="15"/>
  <c r="E182" i="15"/>
  <c r="C185" i="15"/>
  <c r="B184" i="15"/>
  <c r="A184" i="15"/>
  <c r="D183" i="13" a="1"/>
  <c r="D183" i="13" s="1"/>
  <c r="B184" i="13"/>
  <c r="A184" i="13"/>
  <c r="C185" i="13"/>
  <c r="I184" i="6"/>
  <c r="G184" i="6"/>
  <c r="H185" i="6"/>
  <c r="J186" i="6"/>
  <c r="B187" i="6"/>
  <c r="C188" i="6"/>
  <c r="A187" i="6"/>
  <c r="B183" i="5"/>
  <c r="A183" i="5"/>
  <c r="C184" i="5"/>
  <c r="D182" i="5"/>
  <c r="G181" i="5" s="1"/>
  <c r="E182" i="5"/>
  <c r="H181" i="5" s="1"/>
  <c r="F181" i="5"/>
  <c r="I180" i="5" s="1"/>
  <c r="F183" i="13" l="1"/>
  <c r="E183" i="13"/>
  <c r="F183" i="15"/>
  <c r="E183" i="15"/>
  <c r="C186" i="15"/>
  <c r="B185" i="15"/>
  <c r="A185" i="15"/>
  <c r="D184" i="13" a="1"/>
  <c r="D184" i="13" s="1"/>
  <c r="C186" i="13"/>
  <c r="B185" i="13"/>
  <c r="A185" i="13"/>
  <c r="H186" i="6"/>
  <c r="A188" i="6"/>
  <c r="C189" i="6"/>
  <c r="B188" i="6"/>
  <c r="G185" i="6"/>
  <c r="I185" i="6"/>
  <c r="F182" i="5"/>
  <c r="I181" i="5" s="1"/>
  <c r="B184" i="5"/>
  <c r="C185" i="5"/>
  <c r="A184" i="5"/>
  <c r="E183" i="5"/>
  <c r="H182" i="5" s="1"/>
  <c r="D183" i="5"/>
  <c r="G182" i="5" s="1"/>
  <c r="J182" i="5"/>
  <c r="F184" i="13" l="1"/>
  <c r="E184" i="13"/>
  <c r="C187" i="15"/>
  <c r="B186" i="15"/>
  <c r="A186" i="15"/>
  <c r="F184" i="15"/>
  <c r="E184" i="15"/>
  <c r="D185" i="13" a="1"/>
  <c r="D185" i="13" s="1"/>
  <c r="B186" i="13"/>
  <c r="A186" i="13"/>
  <c r="C187" i="13"/>
  <c r="A189" i="6"/>
  <c r="C190" i="6"/>
  <c r="B189" i="6"/>
  <c r="H187" i="6"/>
  <c r="G186" i="6"/>
  <c r="I186" i="6"/>
  <c r="J187" i="6"/>
  <c r="F183" i="5"/>
  <c r="I182" i="5" s="1"/>
  <c r="E184" i="5"/>
  <c r="H183" i="5" s="1"/>
  <c r="D184" i="5"/>
  <c r="J183" i="5"/>
  <c r="B185" i="5"/>
  <c r="C186" i="5"/>
  <c r="A185" i="5"/>
  <c r="F185" i="13" l="1"/>
  <c r="E185" i="13"/>
  <c r="J184" i="5"/>
  <c r="G183" i="5"/>
  <c r="C188" i="15"/>
  <c r="B187" i="15"/>
  <c r="A187" i="15"/>
  <c r="F185" i="15"/>
  <c r="E185" i="15"/>
  <c r="D186" i="13" a="1"/>
  <c r="D186" i="13" s="1"/>
  <c r="B187" i="13"/>
  <c r="A187" i="13"/>
  <c r="C188" i="13"/>
  <c r="I187" i="6"/>
  <c r="G187" i="6"/>
  <c r="C191" i="6"/>
  <c r="B190" i="6"/>
  <c r="A190" i="6"/>
  <c r="J188" i="6"/>
  <c r="H188" i="6"/>
  <c r="B186" i="5"/>
  <c r="A186" i="5"/>
  <c r="C187" i="5"/>
  <c r="E185" i="5"/>
  <c r="H184" i="5" s="1"/>
  <c r="D185" i="5"/>
  <c r="F184" i="5"/>
  <c r="I183" i="5" s="1"/>
  <c r="F186" i="13" l="1"/>
  <c r="E186" i="13"/>
  <c r="F185" i="5"/>
  <c r="I184" i="5" s="1"/>
  <c r="G184" i="5"/>
  <c r="F186" i="15"/>
  <c r="E186" i="15"/>
  <c r="C189" i="15"/>
  <c r="B188" i="15"/>
  <c r="A188" i="15"/>
  <c r="D187" i="13" a="1"/>
  <c r="D187" i="13" s="1"/>
  <c r="B188" i="13"/>
  <c r="A188" i="13"/>
  <c r="C189" i="13"/>
  <c r="I188" i="6"/>
  <c r="G188" i="6"/>
  <c r="H189" i="6"/>
  <c r="J190" i="6"/>
  <c r="B191" i="6"/>
  <c r="A191" i="6"/>
  <c r="C192" i="6"/>
  <c r="J189" i="6"/>
  <c r="J185" i="5"/>
  <c r="B187" i="5"/>
  <c r="A187" i="5"/>
  <c r="C188" i="5"/>
  <c r="E186" i="5"/>
  <c r="H185" i="5" s="1"/>
  <c r="D186" i="5"/>
  <c r="F187" i="13" l="1"/>
  <c r="E187" i="13"/>
  <c r="F186" i="5"/>
  <c r="I185" i="5" s="1"/>
  <c r="G185" i="5"/>
  <c r="C190" i="15"/>
  <c r="B189" i="15"/>
  <c r="A189" i="15"/>
  <c r="F187" i="15"/>
  <c r="E187" i="15"/>
  <c r="D188" i="13" a="1"/>
  <c r="D188" i="13" s="1"/>
  <c r="B189" i="13"/>
  <c r="A189" i="13"/>
  <c r="C190" i="13"/>
  <c r="A192" i="6"/>
  <c r="C193" i="6"/>
  <c r="B192" i="6"/>
  <c r="H190" i="6"/>
  <c r="G189" i="6"/>
  <c r="I189" i="6"/>
  <c r="J186" i="5"/>
  <c r="B188" i="5"/>
  <c r="A188" i="5"/>
  <c r="C189" i="5"/>
  <c r="E187" i="5"/>
  <c r="H186" i="5" s="1"/>
  <c r="D187" i="5"/>
  <c r="G186" i="5" s="1"/>
  <c r="F188" i="13" l="1"/>
  <c r="E188" i="13"/>
  <c r="C191" i="15"/>
  <c r="A190" i="15"/>
  <c r="B190" i="15"/>
  <c r="F188" i="15"/>
  <c r="E188" i="15"/>
  <c r="D189" i="13" a="1"/>
  <c r="D189" i="13" s="1"/>
  <c r="B190" i="13"/>
  <c r="A190" i="13"/>
  <c r="C191" i="13"/>
  <c r="I190" i="6"/>
  <c r="G190" i="6"/>
  <c r="J191" i="6"/>
  <c r="B193" i="6"/>
  <c r="A193" i="6"/>
  <c r="C194" i="6"/>
  <c r="H191" i="6"/>
  <c r="J192" i="6"/>
  <c r="F187" i="5"/>
  <c r="I186" i="5" s="1"/>
  <c r="J187" i="5"/>
  <c r="B189" i="5"/>
  <c r="C190" i="5"/>
  <c r="A189" i="5"/>
  <c r="E188" i="5"/>
  <c r="H187" i="5" s="1"/>
  <c r="D188" i="5"/>
  <c r="F189" i="13" l="1"/>
  <c r="E189" i="13"/>
  <c r="F188" i="5"/>
  <c r="I187" i="5" s="1"/>
  <c r="G187" i="5"/>
  <c r="B191" i="15"/>
  <c r="A191" i="15"/>
  <c r="C192" i="15"/>
  <c r="F189" i="15"/>
  <c r="E189" i="15"/>
  <c r="D190" i="13" a="1"/>
  <c r="D190" i="13" s="1"/>
  <c r="B191" i="13"/>
  <c r="A191" i="13"/>
  <c r="C192" i="13"/>
  <c r="C195" i="6"/>
  <c r="B194" i="6"/>
  <c r="A194" i="6"/>
  <c r="J193" i="6"/>
  <c r="H192" i="6"/>
  <c r="I191" i="6"/>
  <c r="G191" i="6"/>
  <c r="B190" i="5"/>
  <c r="A190" i="5"/>
  <c r="C191" i="5"/>
  <c r="J188" i="5"/>
  <c r="E189" i="5"/>
  <c r="H188" i="5" s="1"/>
  <c r="D189" i="5"/>
  <c r="F190" i="13" l="1"/>
  <c r="E190" i="13"/>
  <c r="F189" i="5"/>
  <c r="I188" i="5" s="1"/>
  <c r="G188" i="5"/>
  <c r="B192" i="15"/>
  <c r="A192" i="15"/>
  <c r="C193" i="15"/>
  <c r="F190" i="15"/>
  <c r="E190" i="15"/>
  <c r="D191" i="13" a="1"/>
  <c r="D191" i="13" s="1"/>
  <c r="B192" i="13"/>
  <c r="A192" i="13"/>
  <c r="C193" i="13"/>
  <c r="H193" i="6"/>
  <c r="J194" i="6"/>
  <c r="I192" i="6"/>
  <c r="G192" i="6"/>
  <c r="B195" i="6"/>
  <c r="C196" i="6"/>
  <c r="A195" i="6"/>
  <c r="B191" i="5"/>
  <c r="A191" i="5"/>
  <c r="C192" i="5"/>
  <c r="J189" i="5"/>
  <c r="D190" i="5"/>
  <c r="G189" i="5" s="1"/>
  <c r="E190" i="5"/>
  <c r="H189" i="5" s="1"/>
  <c r="F191" i="13" l="1"/>
  <c r="E191" i="13"/>
  <c r="B193" i="15"/>
  <c r="C194" i="15"/>
  <c r="A193" i="15"/>
  <c r="F191" i="15"/>
  <c r="E191" i="15"/>
  <c r="D192" i="13" a="1"/>
  <c r="D192" i="13" s="1"/>
  <c r="C194" i="13"/>
  <c r="B193" i="13"/>
  <c r="A193" i="13"/>
  <c r="H194" i="6"/>
  <c r="B196" i="6"/>
  <c r="A196" i="6"/>
  <c r="C197" i="6"/>
  <c r="G193" i="6"/>
  <c r="I193" i="6"/>
  <c r="F190" i="5"/>
  <c r="I189" i="5" s="1"/>
  <c r="J190" i="5"/>
  <c r="B192" i="5"/>
  <c r="A192" i="5"/>
  <c r="C193" i="5"/>
  <c r="D191" i="5"/>
  <c r="E191" i="5"/>
  <c r="H190" i="5" s="1"/>
  <c r="F192" i="13" l="1"/>
  <c r="E192" i="13"/>
  <c r="J191" i="5"/>
  <c r="G190" i="5"/>
  <c r="B194" i="15"/>
  <c r="A194" i="15"/>
  <c r="C195" i="15"/>
  <c r="E192" i="15"/>
  <c r="F192" i="15"/>
  <c r="D193" i="13" a="1"/>
  <c r="D193" i="13" s="1"/>
  <c r="B194" i="13"/>
  <c r="A194" i="13"/>
  <c r="C195" i="13"/>
  <c r="A197" i="6"/>
  <c r="C198" i="6"/>
  <c r="B197" i="6"/>
  <c r="H195" i="6"/>
  <c r="G194" i="6"/>
  <c r="I194" i="6"/>
  <c r="J195" i="6"/>
  <c r="F191" i="5"/>
  <c r="I190" i="5" s="1"/>
  <c r="B193" i="5"/>
  <c r="A193" i="5"/>
  <c r="C194" i="5"/>
  <c r="D192" i="5"/>
  <c r="E192" i="5"/>
  <c r="H191" i="5" s="1"/>
  <c r="F193" i="13" l="1"/>
  <c r="E193" i="13"/>
  <c r="F192" i="5"/>
  <c r="I191" i="5" s="1"/>
  <c r="G191" i="5"/>
  <c r="B195" i="15"/>
  <c r="C196" i="15"/>
  <c r="A195" i="15"/>
  <c r="F193" i="15"/>
  <c r="E193" i="15"/>
  <c r="D194" i="13" a="1"/>
  <c r="D194" i="13" s="1"/>
  <c r="C196" i="13"/>
  <c r="B195" i="13"/>
  <c r="A195" i="13"/>
  <c r="I195" i="6"/>
  <c r="G195" i="6"/>
  <c r="J196" i="6"/>
  <c r="B198" i="6"/>
  <c r="A198" i="6"/>
  <c r="C199" i="6"/>
  <c r="H196" i="6"/>
  <c r="J197" i="6"/>
  <c r="J192" i="5"/>
  <c r="B194" i="5"/>
  <c r="A194" i="5"/>
  <c r="C195" i="5"/>
  <c r="E193" i="5"/>
  <c r="H192" i="5" s="1"/>
  <c r="D193" i="5"/>
  <c r="G192" i="5" s="1"/>
  <c r="F194" i="13" l="1"/>
  <c r="E194" i="13"/>
  <c r="F194" i="15"/>
  <c r="E194" i="15"/>
  <c r="B196" i="15"/>
  <c r="A196" i="15"/>
  <c r="C197" i="15"/>
  <c r="D195" i="13" a="1"/>
  <c r="D195" i="13" s="1"/>
  <c r="B196" i="13"/>
  <c r="A196" i="13"/>
  <c r="C197" i="13"/>
  <c r="B199" i="6"/>
  <c r="C200" i="6"/>
  <c r="A199" i="6"/>
  <c r="J198" i="6"/>
  <c r="H197" i="6"/>
  <c r="I196" i="6"/>
  <c r="G196" i="6"/>
  <c r="F193" i="5"/>
  <c r="I192" i="5" s="1"/>
  <c r="J193" i="5"/>
  <c r="B195" i="5"/>
  <c r="C196" i="5"/>
  <c r="A195" i="5"/>
  <c r="E194" i="5"/>
  <c r="H193" i="5" s="1"/>
  <c r="D194" i="5"/>
  <c r="F195" i="13" l="1"/>
  <c r="E195" i="13"/>
  <c r="J194" i="5"/>
  <c r="G193" i="5"/>
  <c r="F195" i="15"/>
  <c r="E195" i="15"/>
  <c r="B197" i="15"/>
  <c r="A197" i="15"/>
  <c r="C198" i="15"/>
  <c r="D196" i="13" a="1"/>
  <c r="D196" i="13" s="1"/>
  <c r="B197" i="13"/>
  <c r="A197" i="13"/>
  <c r="C198" i="13"/>
  <c r="I197" i="6"/>
  <c r="G197" i="6"/>
  <c r="H198" i="6"/>
  <c r="C201" i="6"/>
  <c r="B200" i="6"/>
  <c r="A200" i="6"/>
  <c r="E195" i="5"/>
  <c r="H194" i="5" s="1"/>
  <c r="D195" i="5"/>
  <c r="B196" i="5"/>
  <c r="A196" i="5"/>
  <c r="C197" i="5"/>
  <c r="F194" i="5"/>
  <c r="I193" i="5" s="1"/>
  <c r="F196" i="13" l="1"/>
  <c r="E196" i="13"/>
  <c r="F195" i="5"/>
  <c r="I194" i="5" s="1"/>
  <c r="G194" i="5"/>
  <c r="F196" i="15"/>
  <c r="E196" i="15"/>
  <c r="B198" i="15"/>
  <c r="A198" i="15"/>
  <c r="C199" i="15"/>
  <c r="D197" i="13" a="1"/>
  <c r="D197" i="13" s="1"/>
  <c r="B198" i="13"/>
  <c r="A198" i="13"/>
  <c r="C199" i="13"/>
  <c r="I198" i="6"/>
  <c r="G198" i="6"/>
  <c r="C202" i="6"/>
  <c r="B201" i="6"/>
  <c r="A201" i="6"/>
  <c r="J199" i="6"/>
  <c r="H199" i="6"/>
  <c r="J195" i="5"/>
  <c r="B197" i="5"/>
  <c r="A197" i="5"/>
  <c r="C198" i="5"/>
  <c r="E196" i="5"/>
  <c r="H195" i="5" s="1"/>
  <c r="D196" i="5"/>
  <c r="G195" i="5" s="1"/>
  <c r="F197" i="13" l="1"/>
  <c r="E197" i="13"/>
  <c r="F197" i="15"/>
  <c r="E197" i="15"/>
  <c r="B199" i="15"/>
  <c r="A199" i="15"/>
  <c r="C200" i="15"/>
  <c r="D198" i="13" a="1"/>
  <c r="D198" i="13" s="1"/>
  <c r="A199" i="13"/>
  <c r="C200" i="13"/>
  <c r="B199" i="13"/>
  <c r="C203" i="6"/>
  <c r="B202" i="6"/>
  <c r="A202" i="6"/>
  <c r="I199" i="6"/>
  <c r="G199" i="6"/>
  <c r="H200" i="6"/>
  <c r="J200" i="6"/>
  <c r="F196" i="5"/>
  <c r="I195" i="5" s="1"/>
  <c r="J196" i="5"/>
  <c r="E197" i="5"/>
  <c r="H196" i="5" s="1"/>
  <c r="D197" i="5"/>
  <c r="B198" i="5"/>
  <c r="A198" i="5"/>
  <c r="C199" i="5"/>
  <c r="F198" i="13" l="1"/>
  <c r="E198" i="13"/>
  <c r="J197" i="5"/>
  <c r="G196" i="5"/>
  <c r="F198" i="15"/>
  <c r="E198" i="15"/>
  <c r="B200" i="15"/>
  <c r="A200" i="15"/>
  <c r="C201" i="15"/>
  <c r="D199" i="13" a="1"/>
  <c r="D199" i="13" s="1"/>
  <c r="B200" i="13"/>
  <c r="A200" i="13"/>
  <c r="C201" i="13"/>
  <c r="H201" i="6"/>
  <c r="J202" i="6"/>
  <c r="I200" i="6"/>
  <c r="G200" i="6"/>
  <c r="B203" i="6"/>
  <c r="A203" i="6"/>
  <c r="C204" i="6"/>
  <c r="J201" i="6"/>
  <c r="D198" i="5"/>
  <c r="G197" i="5" s="1"/>
  <c r="E198" i="5"/>
  <c r="H197" i="5" s="1"/>
  <c r="B199" i="5"/>
  <c r="A199" i="5"/>
  <c r="C200" i="5"/>
  <c r="F197" i="5"/>
  <c r="I196" i="5" s="1"/>
  <c r="F199" i="13" l="1"/>
  <c r="E199" i="13"/>
  <c r="F199" i="15"/>
  <c r="E199" i="15"/>
  <c r="B201" i="15"/>
  <c r="A201" i="15"/>
  <c r="C202" i="15"/>
  <c r="D200" i="13" a="1"/>
  <c r="D200" i="13" s="1"/>
  <c r="C202" i="13"/>
  <c r="B201" i="13"/>
  <c r="A201" i="13"/>
  <c r="A204" i="6"/>
  <c r="B204" i="6"/>
  <c r="C205" i="6"/>
  <c r="H202" i="6"/>
  <c r="G201" i="6"/>
  <c r="I201" i="6"/>
  <c r="F198" i="5"/>
  <c r="I197" i="5" s="1"/>
  <c r="J198" i="5"/>
  <c r="B200" i="5"/>
  <c r="A200" i="5"/>
  <c r="C201" i="5"/>
  <c r="D199" i="5"/>
  <c r="G198" i="5" s="1"/>
  <c r="E199" i="5"/>
  <c r="H198" i="5" s="1"/>
  <c r="F200" i="13" l="1"/>
  <c r="E200" i="13"/>
  <c r="F200" i="15"/>
  <c r="E200" i="15"/>
  <c r="B202" i="15"/>
  <c r="A202" i="15"/>
  <c r="C203" i="15"/>
  <c r="D201" i="13" a="1"/>
  <c r="D201" i="13" s="1"/>
  <c r="B202" i="13"/>
  <c r="A202" i="13"/>
  <c r="C203" i="13"/>
  <c r="G202" i="6"/>
  <c r="I202" i="6"/>
  <c r="C206" i="6"/>
  <c r="B205" i="6"/>
  <c r="A205" i="6"/>
  <c r="J204" i="6"/>
  <c r="H203" i="6"/>
  <c r="J203" i="6"/>
  <c r="F199" i="5"/>
  <c r="I198" i="5" s="1"/>
  <c r="J199" i="5"/>
  <c r="B201" i="5"/>
  <c r="A201" i="5"/>
  <c r="C202" i="5"/>
  <c r="E200" i="5"/>
  <c r="H199" i="5" s="1"/>
  <c r="D200" i="5"/>
  <c r="G199" i="5" s="1"/>
  <c r="F201" i="13" l="1"/>
  <c r="E201" i="13"/>
  <c r="F201" i="15"/>
  <c r="E201" i="15"/>
  <c r="B203" i="15"/>
  <c r="A203" i="15"/>
  <c r="C204" i="15"/>
  <c r="D202" i="13" a="1"/>
  <c r="D202" i="13" s="1"/>
  <c r="C204" i="13"/>
  <c r="B203" i="13"/>
  <c r="A203" i="13"/>
  <c r="C207" i="6"/>
  <c r="B206" i="6"/>
  <c r="A206" i="6"/>
  <c r="G203" i="6"/>
  <c r="I203" i="6"/>
  <c r="H204" i="6"/>
  <c r="F200" i="5"/>
  <c r="I199" i="5" s="1"/>
  <c r="B202" i="5"/>
  <c r="A202" i="5"/>
  <c r="C203" i="5"/>
  <c r="D201" i="5"/>
  <c r="E201" i="5"/>
  <c r="H200" i="5" s="1"/>
  <c r="J200" i="5"/>
  <c r="F202" i="13" l="1"/>
  <c r="E202" i="13"/>
  <c r="J201" i="5"/>
  <c r="G200" i="5"/>
  <c r="F202" i="15"/>
  <c r="E202" i="15"/>
  <c r="B204" i="15"/>
  <c r="A204" i="15"/>
  <c r="C205" i="15"/>
  <c r="D203" i="13" a="1"/>
  <c r="D203" i="13" s="1"/>
  <c r="B204" i="13"/>
  <c r="A204" i="13"/>
  <c r="C205" i="13"/>
  <c r="I204" i="6"/>
  <c r="G204" i="6"/>
  <c r="H205" i="6"/>
  <c r="B207" i="6"/>
  <c r="A207" i="6"/>
  <c r="C208" i="6"/>
  <c r="J205" i="6"/>
  <c r="B203" i="5"/>
  <c r="C204" i="5"/>
  <c r="A203" i="5"/>
  <c r="E202" i="5"/>
  <c r="H201" i="5" s="1"/>
  <c r="D202" i="5"/>
  <c r="F201" i="5"/>
  <c r="I200" i="5" s="1"/>
  <c r="F203" i="13" l="1"/>
  <c r="E203" i="13"/>
  <c r="F202" i="5"/>
  <c r="I201" i="5" s="1"/>
  <c r="G201" i="5"/>
  <c r="B205" i="15"/>
  <c r="A205" i="15"/>
  <c r="C206" i="15"/>
  <c r="F203" i="15"/>
  <c r="E203" i="15"/>
  <c r="D204" i="13" a="1"/>
  <c r="D204" i="13" s="1"/>
  <c r="B205" i="13"/>
  <c r="A205" i="13"/>
  <c r="C206" i="13"/>
  <c r="G205" i="6"/>
  <c r="I205" i="6"/>
  <c r="A208" i="6"/>
  <c r="C209" i="6"/>
  <c r="B208" i="6"/>
  <c r="J206" i="6"/>
  <c r="H206" i="6"/>
  <c r="J202" i="5"/>
  <c r="E203" i="5"/>
  <c r="H202" i="5" s="1"/>
  <c r="D203" i="5"/>
  <c r="B204" i="5"/>
  <c r="A204" i="5"/>
  <c r="C205" i="5"/>
  <c r="F204" i="13" l="1"/>
  <c r="E204" i="13"/>
  <c r="J203" i="5"/>
  <c r="G202" i="5"/>
  <c r="F204" i="15"/>
  <c r="E204" i="15"/>
  <c r="B206" i="15"/>
  <c r="A206" i="15"/>
  <c r="C207" i="15"/>
  <c r="D205" i="13" a="1"/>
  <c r="D205" i="13" s="1"/>
  <c r="B206" i="13"/>
  <c r="A206" i="13"/>
  <c r="C207" i="13"/>
  <c r="H207" i="6"/>
  <c r="I206" i="6"/>
  <c r="G206" i="6"/>
  <c r="J207" i="6"/>
  <c r="C210" i="6"/>
  <c r="A209" i="6"/>
  <c r="B209" i="6"/>
  <c r="B205" i="5"/>
  <c r="A205" i="5"/>
  <c r="C206" i="5"/>
  <c r="F203" i="5"/>
  <c r="I202" i="5" s="1"/>
  <c r="E204" i="5"/>
  <c r="H203" i="5" s="1"/>
  <c r="D204" i="5"/>
  <c r="F205" i="13" l="1"/>
  <c r="E205" i="13"/>
  <c r="J204" i="5"/>
  <c r="G203" i="5"/>
  <c r="F205" i="15"/>
  <c r="E205" i="15"/>
  <c r="B207" i="15"/>
  <c r="A207" i="15"/>
  <c r="C208" i="15"/>
  <c r="D206" i="13" a="1"/>
  <c r="D206" i="13" s="1"/>
  <c r="A207" i="13"/>
  <c r="C208" i="13"/>
  <c r="B207" i="13"/>
  <c r="C211" i="6"/>
  <c r="B210" i="6"/>
  <c r="A210" i="6"/>
  <c r="H208" i="6"/>
  <c r="G207" i="6"/>
  <c r="I207" i="6"/>
  <c r="J208" i="6"/>
  <c r="F204" i="5"/>
  <c r="I203" i="5" s="1"/>
  <c r="B206" i="5"/>
  <c r="C207" i="5"/>
  <c r="A206" i="5"/>
  <c r="E205" i="5"/>
  <c r="H204" i="5" s="1"/>
  <c r="D205" i="5"/>
  <c r="F206" i="13" l="1"/>
  <c r="E206" i="13"/>
  <c r="F205" i="5"/>
  <c r="I204" i="5" s="1"/>
  <c r="G204" i="5"/>
  <c r="F206" i="15"/>
  <c r="E206" i="15"/>
  <c r="B208" i="15"/>
  <c r="A208" i="15"/>
  <c r="C209" i="15"/>
  <c r="D207" i="13" a="1"/>
  <c r="D207" i="13" s="1"/>
  <c r="B208" i="13"/>
  <c r="A208" i="13"/>
  <c r="C209" i="13"/>
  <c r="I208" i="6"/>
  <c r="G208" i="6"/>
  <c r="H209" i="6"/>
  <c r="J209" i="6"/>
  <c r="B211" i="6"/>
  <c r="A211" i="6"/>
  <c r="C212" i="6"/>
  <c r="J205" i="5"/>
  <c r="B207" i="5"/>
  <c r="C208" i="5"/>
  <c r="A207" i="5"/>
  <c r="D206" i="5"/>
  <c r="G205" i="5" s="1"/>
  <c r="E206" i="5"/>
  <c r="H205" i="5" s="1"/>
  <c r="F207" i="13" l="1"/>
  <c r="E207" i="13"/>
  <c r="B209" i="15"/>
  <c r="A209" i="15"/>
  <c r="C210" i="15"/>
  <c r="F207" i="15"/>
  <c r="E207" i="15"/>
  <c r="D208" i="13" a="1"/>
  <c r="D208" i="13" s="1"/>
  <c r="C210" i="13"/>
  <c r="B209" i="13"/>
  <c r="A209" i="13"/>
  <c r="G209" i="6"/>
  <c r="I209" i="6"/>
  <c r="J210" i="6"/>
  <c r="H210" i="6"/>
  <c r="A212" i="6"/>
  <c r="B212" i="6"/>
  <c r="C213" i="6"/>
  <c r="F206" i="5"/>
  <c r="I205" i="5" s="1"/>
  <c r="D207" i="5"/>
  <c r="G206" i="5" s="1"/>
  <c r="E207" i="5"/>
  <c r="H206" i="5" s="1"/>
  <c r="J206" i="5"/>
  <c r="B208" i="5"/>
  <c r="A208" i="5"/>
  <c r="C209" i="5"/>
  <c r="F208" i="13" l="1"/>
  <c r="E208" i="13"/>
  <c r="F208" i="15"/>
  <c r="E208" i="15"/>
  <c r="B210" i="15"/>
  <c r="A210" i="15"/>
  <c r="C211" i="15"/>
  <c r="D209" i="13" a="1"/>
  <c r="D209" i="13" s="1"/>
  <c r="B210" i="13"/>
  <c r="A210" i="13"/>
  <c r="C211" i="13"/>
  <c r="G210" i="6"/>
  <c r="I210" i="6"/>
  <c r="H211" i="6"/>
  <c r="C214" i="6"/>
  <c r="B213" i="6"/>
  <c r="A213" i="6"/>
  <c r="J211" i="6"/>
  <c r="F207" i="5"/>
  <c r="I206" i="5" s="1"/>
  <c r="J207" i="5"/>
  <c r="E208" i="5"/>
  <c r="H207" i="5" s="1"/>
  <c r="D208" i="5"/>
  <c r="G207" i="5" s="1"/>
  <c r="B209" i="5"/>
  <c r="A209" i="5"/>
  <c r="C210" i="5"/>
  <c r="F209" i="13" l="1"/>
  <c r="E209" i="13"/>
  <c r="B211" i="15"/>
  <c r="A211" i="15"/>
  <c r="C212" i="15"/>
  <c r="F209" i="15"/>
  <c r="E209" i="15"/>
  <c r="D210" i="13" a="1"/>
  <c r="D210" i="13" s="1"/>
  <c r="C212" i="13"/>
  <c r="B211" i="13"/>
  <c r="A211" i="13"/>
  <c r="H212" i="6"/>
  <c r="J213" i="6"/>
  <c r="I211" i="6"/>
  <c r="G211" i="6"/>
  <c r="J212" i="6"/>
  <c r="C215" i="6"/>
  <c r="B214" i="6"/>
  <c r="A214" i="6"/>
  <c r="B210" i="5"/>
  <c r="A210" i="5"/>
  <c r="C211" i="5"/>
  <c r="E209" i="5"/>
  <c r="H208" i="5" s="1"/>
  <c r="D209" i="5"/>
  <c r="F208" i="5"/>
  <c r="I207" i="5" s="1"/>
  <c r="J208" i="5"/>
  <c r="F210" i="13" l="1"/>
  <c r="E210" i="13"/>
  <c r="J209" i="5"/>
  <c r="G208" i="5"/>
  <c r="F210" i="15"/>
  <c r="E210" i="15"/>
  <c r="B212" i="15"/>
  <c r="A212" i="15"/>
  <c r="C213" i="15"/>
  <c r="D211" i="13" a="1"/>
  <c r="D211" i="13" s="1"/>
  <c r="B212" i="13"/>
  <c r="A212" i="13"/>
  <c r="C213" i="13"/>
  <c r="B215" i="6"/>
  <c r="A215" i="6"/>
  <c r="C216" i="6"/>
  <c r="H213" i="6"/>
  <c r="I212" i="6"/>
  <c r="G212" i="6"/>
  <c r="F209" i="5"/>
  <c r="I208" i="5" s="1"/>
  <c r="B211" i="5"/>
  <c r="C212" i="5"/>
  <c r="A211" i="5"/>
  <c r="E210" i="5"/>
  <c r="H209" i="5" s="1"/>
  <c r="D210" i="5"/>
  <c r="G209" i="5" s="1"/>
  <c r="F211" i="13" l="1"/>
  <c r="E211" i="13"/>
  <c r="F211" i="15"/>
  <c r="E211" i="15"/>
  <c r="B213" i="15"/>
  <c r="A213" i="15"/>
  <c r="C214" i="15"/>
  <c r="D212" i="13" a="1"/>
  <c r="D212" i="13" s="1"/>
  <c r="B213" i="13"/>
  <c r="A213" i="13"/>
  <c r="C214" i="13"/>
  <c r="A216" i="6"/>
  <c r="B216" i="6"/>
  <c r="C217" i="6"/>
  <c r="G213" i="6"/>
  <c r="I213" i="6"/>
  <c r="H214" i="6"/>
  <c r="J215" i="6"/>
  <c r="J214" i="6"/>
  <c r="F210" i="5"/>
  <c r="I209" i="5" s="1"/>
  <c r="J210" i="5"/>
  <c r="B212" i="5"/>
  <c r="C213" i="5"/>
  <c r="A212" i="5"/>
  <c r="E211" i="5"/>
  <c r="H210" i="5" s="1"/>
  <c r="D211" i="5"/>
  <c r="G210" i="5" s="1"/>
  <c r="F212" i="13" l="1"/>
  <c r="E212" i="13"/>
  <c r="C215" i="15"/>
  <c r="B214" i="15"/>
  <c r="A214" i="15"/>
  <c r="F212" i="15"/>
  <c r="E212" i="15"/>
  <c r="D213" i="13" a="1"/>
  <c r="D213" i="13" s="1"/>
  <c r="B214" i="13"/>
  <c r="A214" i="13"/>
  <c r="C215" i="13"/>
  <c r="C218" i="6"/>
  <c r="A217" i="6"/>
  <c r="B217" i="6"/>
  <c r="I214" i="6"/>
  <c r="G214" i="6"/>
  <c r="H215" i="6"/>
  <c r="F211" i="5"/>
  <c r="I210" i="5" s="1"/>
  <c r="E212" i="5"/>
  <c r="H211" i="5" s="1"/>
  <c r="D212" i="5"/>
  <c r="J211" i="5"/>
  <c r="B213" i="5"/>
  <c r="A213" i="5"/>
  <c r="C214" i="5"/>
  <c r="F213" i="13" l="1"/>
  <c r="E213" i="13"/>
  <c r="F212" i="5"/>
  <c r="I211" i="5" s="1"/>
  <c r="G211" i="5"/>
  <c r="F213" i="15"/>
  <c r="E213" i="15"/>
  <c r="C216" i="15"/>
  <c r="B215" i="15"/>
  <c r="A215" i="15"/>
  <c r="D214" i="13" a="1"/>
  <c r="D214" i="13" s="1"/>
  <c r="A215" i="13"/>
  <c r="B215" i="13"/>
  <c r="C216" i="13"/>
  <c r="I215" i="6"/>
  <c r="G215" i="6"/>
  <c r="J216" i="6"/>
  <c r="H216" i="6"/>
  <c r="J217" i="6"/>
  <c r="C219" i="6"/>
  <c r="B218" i="6"/>
  <c r="A218" i="6"/>
  <c r="B214" i="5"/>
  <c r="A214" i="5"/>
  <c r="C215" i="5"/>
  <c r="J212" i="5"/>
  <c r="E213" i="5"/>
  <c r="H212" i="5" s="1"/>
  <c r="D213" i="5"/>
  <c r="G212" i="5" s="1"/>
  <c r="F214" i="13" l="1"/>
  <c r="E214" i="13"/>
  <c r="F214" i="15"/>
  <c r="E214" i="15"/>
  <c r="C217" i="15"/>
  <c r="B216" i="15"/>
  <c r="A216" i="15"/>
  <c r="D215" i="13" a="1"/>
  <c r="D215" i="13" s="1"/>
  <c r="B216" i="13"/>
  <c r="A216" i="13"/>
  <c r="C217" i="13"/>
  <c r="B219" i="6"/>
  <c r="A219" i="6"/>
  <c r="C220" i="6"/>
  <c r="I216" i="6"/>
  <c r="G216" i="6"/>
  <c r="H217" i="6"/>
  <c r="F213" i="5"/>
  <c r="I212" i="5" s="1"/>
  <c r="J213" i="5"/>
  <c r="B215" i="5"/>
  <c r="A215" i="5"/>
  <c r="C216" i="5"/>
  <c r="D214" i="5"/>
  <c r="E214" i="5"/>
  <c r="H213" i="5" s="1"/>
  <c r="F215" i="13" l="1"/>
  <c r="E215" i="13"/>
  <c r="J214" i="5"/>
  <c r="G213" i="5"/>
  <c r="C218" i="15"/>
  <c r="B217" i="15"/>
  <c r="A217" i="15"/>
  <c r="F215" i="15"/>
  <c r="E215" i="15"/>
  <c r="D216" i="13" a="1"/>
  <c r="D216" i="13" s="1"/>
  <c r="C218" i="13"/>
  <c r="B217" i="13"/>
  <c r="A217" i="13"/>
  <c r="G217" i="6"/>
  <c r="I217" i="6"/>
  <c r="A220" i="6"/>
  <c r="B220" i="6"/>
  <c r="C221" i="6"/>
  <c r="H218" i="6"/>
  <c r="J218" i="6"/>
  <c r="B216" i="5"/>
  <c r="A216" i="5"/>
  <c r="C217" i="5"/>
  <c r="F214" i="5"/>
  <c r="I213" i="5" s="1"/>
  <c r="E215" i="5"/>
  <c r="H214" i="5" s="1"/>
  <c r="D215" i="5"/>
  <c r="F216" i="13" l="1"/>
  <c r="E216" i="13"/>
  <c r="F215" i="5"/>
  <c r="I214" i="5" s="1"/>
  <c r="G214" i="5"/>
  <c r="C219" i="15"/>
  <c r="B218" i="15"/>
  <c r="A218" i="15"/>
  <c r="F216" i="15"/>
  <c r="E216" i="15"/>
  <c r="D217" i="13" a="1"/>
  <c r="D217" i="13" s="1"/>
  <c r="B218" i="13"/>
  <c r="A218" i="13"/>
  <c r="C219" i="13"/>
  <c r="G218" i="6"/>
  <c r="I218" i="6"/>
  <c r="J219" i="6"/>
  <c r="C222" i="6"/>
  <c r="A221" i="6"/>
  <c r="B221" i="6"/>
  <c r="H219" i="6"/>
  <c r="J220" i="6"/>
  <c r="J215" i="5"/>
  <c r="B217" i="5"/>
  <c r="C218" i="5"/>
  <c r="A217" i="5"/>
  <c r="E216" i="5"/>
  <c r="H215" i="5" s="1"/>
  <c r="D216" i="5"/>
  <c r="G215" i="5" s="1"/>
  <c r="F217" i="13" l="1"/>
  <c r="E217" i="13"/>
  <c r="C220" i="15"/>
  <c r="B219" i="15"/>
  <c r="A219" i="15"/>
  <c r="F217" i="15"/>
  <c r="E217" i="15"/>
  <c r="D218" i="13" a="1"/>
  <c r="D218" i="13" s="1"/>
  <c r="C220" i="13"/>
  <c r="B219" i="13"/>
  <c r="A219" i="13"/>
  <c r="H220" i="6"/>
  <c r="C223" i="6"/>
  <c r="B222" i="6"/>
  <c r="A222" i="6"/>
  <c r="I219" i="6"/>
  <c r="G219" i="6"/>
  <c r="F216" i="5"/>
  <c r="I215" i="5" s="1"/>
  <c r="J216" i="5"/>
  <c r="E217" i="5"/>
  <c r="H216" i="5" s="1"/>
  <c r="D217" i="5"/>
  <c r="B218" i="5"/>
  <c r="A218" i="5"/>
  <c r="C219" i="5"/>
  <c r="F218" i="13" l="1"/>
  <c r="E218" i="13"/>
  <c r="J217" i="5"/>
  <c r="G216" i="5"/>
  <c r="C221" i="15"/>
  <c r="B220" i="15"/>
  <c r="A220" i="15"/>
  <c r="F218" i="15"/>
  <c r="E218" i="15"/>
  <c r="D219" i="13" a="1"/>
  <c r="D219" i="13" s="1"/>
  <c r="B220" i="13"/>
  <c r="A220" i="13"/>
  <c r="C221" i="13"/>
  <c r="H221" i="6"/>
  <c r="J222" i="6"/>
  <c r="I220" i="6"/>
  <c r="G220" i="6"/>
  <c r="B223" i="6"/>
  <c r="A223" i="6"/>
  <c r="C224" i="6"/>
  <c r="J221" i="6"/>
  <c r="B219" i="5"/>
  <c r="A219" i="5"/>
  <c r="C220" i="5"/>
  <c r="F217" i="5"/>
  <c r="I216" i="5" s="1"/>
  <c r="E218" i="5"/>
  <c r="H217" i="5" s="1"/>
  <c r="D218" i="5"/>
  <c r="G217" i="5" s="1"/>
  <c r="F219" i="13" l="1"/>
  <c r="E219" i="13"/>
  <c r="F219" i="15"/>
  <c r="E219" i="15"/>
  <c r="C222" i="15"/>
  <c r="B221" i="15"/>
  <c r="A221" i="15"/>
  <c r="D220" i="13" a="1"/>
  <c r="D220" i="13" s="1"/>
  <c r="B221" i="13"/>
  <c r="A221" i="13"/>
  <c r="C222" i="13"/>
  <c r="A224" i="6"/>
  <c r="B224" i="6"/>
  <c r="C225" i="6"/>
  <c r="H222" i="6"/>
  <c r="G221" i="6"/>
  <c r="I221" i="6"/>
  <c r="F218" i="5"/>
  <c r="I217" i="5" s="1"/>
  <c r="J218" i="5"/>
  <c r="B220" i="5"/>
  <c r="C221" i="5"/>
  <c r="A220" i="5"/>
  <c r="E219" i="5"/>
  <c r="H218" i="5" s="1"/>
  <c r="D219" i="5"/>
  <c r="G218" i="5" s="1"/>
  <c r="F220" i="13" l="1"/>
  <c r="E220" i="13"/>
  <c r="C223" i="15"/>
  <c r="B222" i="15"/>
  <c r="A222" i="15"/>
  <c r="F220" i="15"/>
  <c r="E220" i="15"/>
  <c r="D221" i="13" a="1"/>
  <c r="D221" i="13" s="1"/>
  <c r="B222" i="13"/>
  <c r="A222" i="13"/>
  <c r="C223" i="13"/>
  <c r="C226" i="6"/>
  <c r="A225" i="6"/>
  <c r="B225" i="6"/>
  <c r="G222" i="6"/>
  <c r="I222" i="6"/>
  <c r="H223" i="6"/>
  <c r="J223" i="6"/>
  <c r="F219" i="5"/>
  <c r="I218" i="5" s="1"/>
  <c r="E220" i="5"/>
  <c r="H219" i="5" s="1"/>
  <c r="D220" i="5"/>
  <c r="G219" i="5" s="1"/>
  <c r="J219" i="5"/>
  <c r="B221" i="5"/>
  <c r="A221" i="5"/>
  <c r="C222" i="5"/>
  <c r="F221" i="13" l="1"/>
  <c r="E221" i="13"/>
  <c r="F221" i="15"/>
  <c r="E221" i="15"/>
  <c r="C224" i="15"/>
  <c r="B223" i="15"/>
  <c r="A223" i="15"/>
  <c r="D222" i="13" a="1"/>
  <c r="D222" i="13" s="1"/>
  <c r="A223" i="13"/>
  <c r="C224" i="13"/>
  <c r="B223" i="13"/>
  <c r="I223" i="6"/>
  <c r="G223" i="6"/>
  <c r="J224" i="6"/>
  <c r="H224" i="6"/>
  <c r="C227" i="6"/>
  <c r="B226" i="6"/>
  <c r="A226" i="6"/>
  <c r="F220" i="5"/>
  <c r="I219" i="5" s="1"/>
  <c r="B222" i="5"/>
  <c r="A222" i="5"/>
  <c r="C223" i="5"/>
  <c r="E221" i="5"/>
  <c r="H220" i="5" s="1"/>
  <c r="D221" i="5"/>
  <c r="J220" i="5"/>
  <c r="F222" i="13" l="1"/>
  <c r="E222" i="13"/>
  <c r="F221" i="5"/>
  <c r="I220" i="5" s="1"/>
  <c r="G220" i="5"/>
  <c r="F222" i="15"/>
  <c r="E222" i="15"/>
  <c r="C225" i="15"/>
  <c r="B224" i="15"/>
  <c r="A224" i="15"/>
  <c r="D223" i="13" a="1"/>
  <c r="D223" i="13" s="1"/>
  <c r="B224" i="13"/>
  <c r="A224" i="13"/>
  <c r="C225" i="13"/>
  <c r="I224" i="6"/>
  <c r="G224" i="6"/>
  <c r="J225" i="6"/>
  <c r="B227" i="6"/>
  <c r="A227" i="6"/>
  <c r="C228" i="6"/>
  <c r="H225" i="6"/>
  <c r="J226" i="6"/>
  <c r="J221" i="5"/>
  <c r="B223" i="5"/>
  <c r="C224" i="5"/>
  <c r="A223" i="5"/>
  <c r="D222" i="5"/>
  <c r="G221" i="5" s="1"/>
  <c r="E222" i="5"/>
  <c r="H221" i="5" s="1"/>
  <c r="F223" i="13" l="1"/>
  <c r="E223" i="13"/>
  <c r="C226" i="15"/>
  <c r="B225" i="15"/>
  <c r="A225" i="15"/>
  <c r="F223" i="15"/>
  <c r="E223" i="15"/>
  <c r="D224" i="13" a="1"/>
  <c r="D224" i="13" s="1"/>
  <c r="C226" i="13"/>
  <c r="B225" i="13"/>
  <c r="A225" i="13"/>
  <c r="A228" i="6"/>
  <c r="B228" i="6"/>
  <c r="C229" i="6"/>
  <c r="J227" i="6"/>
  <c r="H226" i="6"/>
  <c r="G225" i="6"/>
  <c r="I225" i="6"/>
  <c r="F222" i="5"/>
  <c r="I221" i="5" s="1"/>
  <c r="D223" i="5"/>
  <c r="E223" i="5"/>
  <c r="H222" i="5" s="1"/>
  <c r="B224" i="5"/>
  <c r="C225" i="5"/>
  <c r="A224" i="5"/>
  <c r="J222" i="5"/>
  <c r="F224" i="13" l="1"/>
  <c r="E224" i="13"/>
  <c r="J223" i="5"/>
  <c r="G222" i="5"/>
  <c r="C227" i="15"/>
  <c r="B226" i="15"/>
  <c r="A226" i="15"/>
  <c r="F224" i="15"/>
  <c r="E224" i="15"/>
  <c r="D225" i="13" a="1"/>
  <c r="D225" i="13" s="1"/>
  <c r="B226" i="13"/>
  <c r="A226" i="13"/>
  <c r="C227" i="13"/>
  <c r="A229" i="6"/>
  <c r="B229" i="6"/>
  <c r="C230" i="6"/>
  <c r="G226" i="6"/>
  <c r="I226" i="6"/>
  <c r="H227" i="6"/>
  <c r="E224" i="5"/>
  <c r="H223" i="5" s="1"/>
  <c r="D224" i="5"/>
  <c r="B225" i="5"/>
  <c r="A225" i="5"/>
  <c r="C226" i="5"/>
  <c r="F223" i="5"/>
  <c r="I222" i="5" s="1"/>
  <c r="F225" i="13" l="1"/>
  <c r="E225" i="13"/>
  <c r="J224" i="5"/>
  <c r="G223" i="5"/>
  <c r="F225" i="15"/>
  <c r="E225" i="15"/>
  <c r="C228" i="15"/>
  <c r="B227" i="15"/>
  <c r="A227" i="15"/>
  <c r="D226" i="13" a="1"/>
  <c r="D226" i="13" s="1"/>
  <c r="C228" i="13"/>
  <c r="B227" i="13"/>
  <c r="A227" i="13"/>
  <c r="B230" i="6"/>
  <c r="C231" i="6"/>
  <c r="A230" i="6"/>
  <c r="I227" i="6"/>
  <c r="G227" i="6"/>
  <c r="J228" i="6"/>
  <c r="H228" i="6"/>
  <c r="B226" i="5"/>
  <c r="A226" i="5"/>
  <c r="C227" i="5"/>
  <c r="E225" i="5"/>
  <c r="H224" i="5" s="1"/>
  <c r="D225" i="5"/>
  <c r="G224" i="5" s="1"/>
  <c r="F224" i="5"/>
  <c r="I223" i="5" s="1"/>
  <c r="F226" i="13" l="1"/>
  <c r="E226" i="13"/>
  <c r="C229" i="15"/>
  <c r="B228" i="15"/>
  <c r="A228" i="15"/>
  <c r="F226" i="15"/>
  <c r="E226" i="15"/>
  <c r="D227" i="13" a="1"/>
  <c r="D227" i="13" s="1"/>
  <c r="B228" i="13"/>
  <c r="A228" i="13"/>
  <c r="C229" i="13"/>
  <c r="I228" i="6"/>
  <c r="G228" i="6"/>
  <c r="J229" i="6"/>
  <c r="H229" i="6"/>
  <c r="C232" i="6"/>
  <c r="B231" i="6"/>
  <c r="A231" i="6"/>
  <c r="F225" i="5"/>
  <c r="I224" i="5" s="1"/>
  <c r="J225" i="5"/>
  <c r="B227" i="5"/>
  <c r="A227" i="5"/>
  <c r="C228" i="5"/>
  <c r="E226" i="5"/>
  <c r="H225" i="5" s="1"/>
  <c r="D226" i="5"/>
  <c r="F227" i="13" l="1"/>
  <c r="E227" i="13"/>
  <c r="F226" i="5"/>
  <c r="I225" i="5" s="1"/>
  <c r="G225" i="5"/>
  <c r="F227" i="15"/>
  <c r="E227" i="15"/>
  <c r="C230" i="15"/>
  <c r="B229" i="15"/>
  <c r="A229" i="15"/>
  <c r="D228" i="13" a="1"/>
  <c r="D228" i="13" s="1"/>
  <c r="B229" i="13"/>
  <c r="A229" i="13"/>
  <c r="C230" i="13"/>
  <c r="H230" i="6"/>
  <c r="J231" i="6"/>
  <c r="I229" i="6"/>
  <c r="G229" i="6"/>
  <c r="C233" i="6"/>
  <c r="B232" i="6"/>
  <c r="A232" i="6"/>
  <c r="J230" i="6"/>
  <c r="J226" i="5"/>
  <c r="E227" i="5"/>
  <c r="H226" i="5" s="1"/>
  <c r="D227" i="5"/>
  <c r="B228" i="5"/>
  <c r="A228" i="5"/>
  <c r="C229" i="5"/>
  <c r="F228" i="13" l="1"/>
  <c r="E228" i="13"/>
  <c r="J227" i="5"/>
  <c r="G226" i="5"/>
  <c r="F228" i="15"/>
  <c r="E228" i="15"/>
  <c r="C231" i="15"/>
  <c r="B230" i="15"/>
  <c r="A230" i="15"/>
  <c r="D229" i="13" a="1"/>
  <c r="D229" i="13" s="1"/>
  <c r="B230" i="13"/>
  <c r="A230" i="13"/>
  <c r="C231" i="13"/>
  <c r="C234" i="6"/>
  <c r="A233" i="6"/>
  <c r="B233" i="6"/>
  <c r="H231" i="6"/>
  <c r="I230" i="6"/>
  <c r="G230" i="6"/>
  <c r="E228" i="5"/>
  <c r="H227" i="5" s="1"/>
  <c r="D228" i="5"/>
  <c r="G227" i="5" s="1"/>
  <c r="F227" i="5"/>
  <c r="I226" i="5" s="1"/>
  <c r="B229" i="5"/>
  <c r="C230" i="5"/>
  <c r="A229" i="5"/>
  <c r="F229" i="13" l="1"/>
  <c r="E229" i="13"/>
  <c r="C232" i="15"/>
  <c r="B231" i="15"/>
  <c r="A231" i="15"/>
  <c r="F229" i="15"/>
  <c r="E229" i="15"/>
  <c r="D230" i="13" a="1"/>
  <c r="D230" i="13" s="1"/>
  <c r="A231" i="13"/>
  <c r="C232" i="13"/>
  <c r="B231" i="13"/>
  <c r="I231" i="6"/>
  <c r="G231" i="6"/>
  <c r="H232" i="6"/>
  <c r="J232" i="6"/>
  <c r="B234" i="6"/>
  <c r="A234" i="6"/>
  <c r="C235" i="6"/>
  <c r="F228" i="5"/>
  <c r="I227" i="5" s="1"/>
  <c r="E229" i="5"/>
  <c r="H228" i="5" s="1"/>
  <c r="D229" i="5"/>
  <c r="B230" i="5"/>
  <c r="A230" i="5"/>
  <c r="C231" i="5"/>
  <c r="J228" i="5"/>
  <c r="F230" i="13" l="1"/>
  <c r="E230" i="13"/>
  <c r="F229" i="5"/>
  <c r="I228" i="5" s="1"/>
  <c r="G228" i="5"/>
  <c r="C233" i="15"/>
  <c r="B232" i="15"/>
  <c r="A232" i="15"/>
  <c r="F230" i="15"/>
  <c r="E230" i="15"/>
  <c r="D231" i="13" a="1"/>
  <c r="D231" i="13" s="1"/>
  <c r="B232" i="13"/>
  <c r="A232" i="13"/>
  <c r="C233" i="13"/>
  <c r="H233" i="6"/>
  <c r="J234" i="6"/>
  <c r="G232" i="6"/>
  <c r="I232" i="6"/>
  <c r="J233" i="6"/>
  <c r="A235" i="6"/>
  <c r="B235" i="6"/>
  <c r="C236" i="6"/>
  <c r="J229" i="5"/>
  <c r="B231" i="5"/>
  <c r="A231" i="5"/>
  <c r="C232" i="5"/>
  <c r="D230" i="5"/>
  <c r="E230" i="5"/>
  <c r="H229" i="5" s="1"/>
  <c r="F231" i="13" l="1"/>
  <c r="E231" i="13"/>
  <c r="F230" i="5"/>
  <c r="I229" i="5" s="1"/>
  <c r="G229" i="5"/>
  <c r="C234" i="15"/>
  <c r="B233" i="15"/>
  <c r="A233" i="15"/>
  <c r="F231" i="15"/>
  <c r="E231" i="15"/>
  <c r="D232" i="13" a="1"/>
  <c r="D232" i="13" s="1"/>
  <c r="C234" i="13"/>
  <c r="B233" i="13"/>
  <c r="A233" i="13"/>
  <c r="H234" i="6"/>
  <c r="C237" i="6"/>
  <c r="A236" i="6"/>
  <c r="B236" i="6"/>
  <c r="G233" i="6"/>
  <c r="I233" i="6"/>
  <c r="J230" i="5"/>
  <c r="B232" i="5"/>
  <c r="A232" i="5"/>
  <c r="C233" i="5"/>
  <c r="D231" i="5"/>
  <c r="G230" i="5" s="1"/>
  <c r="E231" i="5"/>
  <c r="H230" i="5" s="1"/>
  <c r="F232" i="13" l="1"/>
  <c r="E232" i="13"/>
  <c r="C235" i="15"/>
  <c r="B234" i="15"/>
  <c r="A234" i="15"/>
  <c r="F232" i="15"/>
  <c r="E232" i="15"/>
  <c r="D233" i="13" a="1"/>
  <c r="D233" i="13" s="1"/>
  <c r="B234" i="13"/>
  <c r="A234" i="13"/>
  <c r="C235" i="13"/>
  <c r="H235" i="6"/>
  <c r="C238" i="6"/>
  <c r="A237" i="6"/>
  <c r="B237" i="6"/>
  <c r="G234" i="6"/>
  <c r="I234" i="6"/>
  <c r="J235" i="6"/>
  <c r="F231" i="5"/>
  <c r="I230" i="5" s="1"/>
  <c r="J231" i="5"/>
  <c r="B233" i="5"/>
  <c r="A233" i="5"/>
  <c r="C234" i="5"/>
  <c r="E232" i="5"/>
  <c r="H231" i="5" s="1"/>
  <c r="D232" i="5"/>
  <c r="G231" i="5" s="1"/>
  <c r="F233" i="13" l="1"/>
  <c r="E233" i="13"/>
  <c r="C236" i="15"/>
  <c r="B235" i="15"/>
  <c r="A235" i="15"/>
  <c r="F233" i="15"/>
  <c r="E233" i="15"/>
  <c r="D234" i="13" a="1"/>
  <c r="D234" i="13" s="1"/>
  <c r="C236" i="13"/>
  <c r="B235" i="13"/>
  <c r="A235" i="13"/>
  <c r="H236" i="6"/>
  <c r="B238" i="6"/>
  <c r="A238" i="6"/>
  <c r="C239" i="6"/>
  <c r="I235" i="6"/>
  <c r="G235" i="6"/>
  <c r="J237" i="6"/>
  <c r="J236" i="6"/>
  <c r="F232" i="5"/>
  <c r="I231" i="5" s="1"/>
  <c r="J232" i="5"/>
  <c r="B234" i="5"/>
  <c r="C235" i="5"/>
  <c r="A234" i="5"/>
  <c r="E233" i="5"/>
  <c r="H232" i="5" s="1"/>
  <c r="D233" i="5"/>
  <c r="G232" i="5" s="1"/>
  <c r="F234" i="13" l="1"/>
  <c r="E234" i="13"/>
  <c r="C237" i="15"/>
  <c r="B236" i="15"/>
  <c r="A236" i="15"/>
  <c r="F234" i="15"/>
  <c r="E234" i="15"/>
  <c r="D235" i="13" a="1"/>
  <c r="D235" i="13" s="1"/>
  <c r="B236" i="13"/>
  <c r="A236" i="13"/>
  <c r="C237" i="13"/>
  <c r="A239" i="6"/>
  <c r="C240" i="6"/>
  <c r="B239" i="6"/>
  <c r="H237" i="6"/>
  <c r="G236" i="6"/>
  <c r="I236" i="6"/>
  <c r="F233" i="5"/>
  <c r="I232" i="5" s="1"/>
  <c r="E234" i="5"/>
  <c r="H233" i="5" s="1"/>
  <c r="D234" i="5"/>
  <c r="B235" i="5"/>
  <c r="C236" i="5"/>
  <c r="A235" i="5"/>
  <c r="J233" i="5"/>
  <c r="F235" i="13" l="1"/>
  <c r="E235" i="13"/>
  <c r="J234" i="5"/>
  <c r="G233" i="5"/>
  <c r="C238" i="15"/>
  <c r="B237" i="15"/>
  <c r="A237" i="15"/>
  <c r="F235" i="15"/>
  <c r="E235" i="15"/>
  <c r="D236" i="13" a="1"/>
  <c r="D236" i="13" s="1"/>
  <c r="B237" i="13"/>
  <c r="A237" i="13"/>
  <c r="C238" i="13"/>
  <c r="G237" i="6"/>
  <c r="I237" i="6"/>
  <c r="C241" i="6"/>
  <c r="B240" i="6"/>
  <c r="A240" i="6"/>
  <c r="H238" i="6"/>
  <c r="J238" i="6"/>
  <c r="E235" i="5"/>
  <c r="H234" i="5" s="1"/>
  <c r="D235" i="5"/>
  <c r="B236" i="5"/>
  <c r="A236" i="5"/>
  <c r="C237" i="5"/>
  <c r="F234" i="5"/>
  <c r="I233" i="5" s="1"/>
  <c r="F236" i="13" l="1"/>
  <c r="E236" i="13"/>
  <c r="J235" i="5"/>
  <c r="G234" i="5"/>
  <c r="C239" i="15"/>
  <c r="B238" i="15"/>
  <c r="A238" i="15"/>
  <c r="F236" i="15"/>
  <c r="E236" i="15"/>
  <c r="D237" i="13" a="1"/>
  <c r="D237" i="13" s="1"/>
  <c r="B238" i="13"/>
  <c r="A238" i="13"/>
  <c r="C239" i="13"/>
  <c r="I238" i="6"/>
  <c r="G238" i="6"/>
  <c r="J239" i="6"/>
  <c r="C242" i="6"/>
  <c r="B241" i="6"/>
  <c r="A241" i="6"/>
  <c r="H239" i="6"/>
  <c r="J240" i="6"/>
  <c r="B237" i="5"/>
  <c r="A237" i="5"/>
  <c r="C238" i="5"/>
  <c r="E236" i="5"/>
  <c r="H235" i="5" s="1"/>
  <c r="D236" i="5"/>
  <c r="G235" i="5" s="1"/>
  <c r="F235" i="5"/>
  <c r="I234" i="5" s="1"/>
  <c r="F237" i="13" l="1"/>
  <c r="E237" i="13"/>
  <c r="F237" i="15"/>
  <c r="E237" i="15"/>
  <c r="C240" i="15"/>
  <c r="B239" i="15"/>
  <c r="A239" i="15"/>
  <c r="D238" i="13" a="1"/>
  <c r="D238" i="13" s="1"/>
  <c r="B239" i="13"/>
  <c r="A239" i="13"/>
  <c r="C240" i="13"/>
  <c r="H240" i="6"/>
  <c r="B242" i="6"/>
  <c r="A242" i="6"/>
  <c r="C243" i="6"/>
  <c r="I239" i="6"/>
  <c r="G239" i="6"/>
  <c r="F236" i="5"/>
  <c r="I235" i="5" s="1"/>
  <c r="B238" i="5"/>
  <c r="A238" i="5"/>
  <c r="C239" i="5"/>
  <c r="E237" i="5"/>
  <c r="H236" i="5" s="1"/>
  <c r="D237" i="5"/>
  <c r="J236" i="5"/>
  <c r="F238" i="13" l="1"/>
  <c r="E238" i="13"/>
  <c r="F237" i="5"/>
  <c r="I236" i="5" s="1"/>
  <c r="G236" i="5"/>
  <c r="F238" i="15"/>
  <c r="E238" i="15"/>
  <c r="C241" i="15"/>
  <c r="B240" i="15"/>
  <c r="A240" i="15"/>
  <c r="D239" i="13" a="1"/>
  <c r="D239" i="13" s="1"/>
  <c r="B240" i="13"/>
  <c r="A240" i="13"/>
  <c r="C241" i="13"/>
  <c r="A243" i="6"/>
  <c r="C244" i="6"/>
  <c r="B243" i="6"/>
  <c r="J242" i="6"/>
  <c r="H241" i="6"/>
  <c r="G240" i="6"/>
  <c r="I240" i="6"/>
  <c r="J241" i="6"/>
  <c r="D238" i="5"/>
  <c r="E238" i="5"/>
  <c r="H237" i="5" s="1"/>
  <c r="J237" i="5"/>
  <c r="B239" i="5"/>
  <c r="A239" i="5"/>
  <c r="C240" i="5"/>
  <c r="F239" i="13" l="1"/>
  <c r="E239" i="13"/>
  <c r="J238" i="5"/>
  <c r="G237" i="5"/>
  <c r="F239" i="15"/>
  <c r="E239" i="15"/>
  <c r="C242" i="15"/>
  <c r="B241" i="15"/>
  <c r="A241" i="15"/>
  <c r="D240" i="13" a="1"/>
  <c r="D240" i="13" s="1"/>
  <c r="C242" i="13"/>
  <c r="B241" i="13"/>
  <c r="A241" i="13"/>
  <c r="G241" i="6"/>
  <c r="I241" i="6"/>
  <c r="C245" i="6"/>
  <c r="B244" i="6"/>
  <c r="A244" i="6"/>
  <c r="H242" i="6"/>
  <c r="D239" i="5"/>
  <c r="G238" i="5" s="1"/>
  <c r="E239" i="5"/>
  <c r="H238" i="5" s="1"/>
  <c r="B240" i="5"/>
  <c r="A240" i="5"/>
  <c r="C241" i="5"/>
  <c r="F238" i="5"/>
  <c r="I237" i="5" s="1"/>
  <c r="F240" i="13" l="1"/>
  <c r="E240" i="13"/>
  <c r="C243" i="15"/>
  <c r="B242" i="15"/>
  <c r="A242" i="15"/>
  <c r="F240" i="15"/>
  <c r="E240" i="15"/>
  <c r="D241" i="13" a="1"/>
  <c r="D241" i="13" s="1"/>
  <c r="B242" i="13"/>
  <c r="A242" i="13"/>
  <c r="C243" i="13"/>
  <c r="H243" i="6"/>
  <c r="I242" i="6"/>
  <c r="G242" i="6"/>
  <c r="C246" i="6"/>
  <c r="B245" i="6"/>
  <c r="A245" i="6"/>
  <c r="J244" i="6"/>
  <c r="J243" i="6"/>
  <c r="F239" i="5"/>
  <c r="I238" i="5" s="1"/>
  <c r="E240" i="5"/>
  <c r="H239" i="5" s="1"/>
  <c r="D240" i="5"/>
  <c r="G239" i="5" s="1"/>
  <c r="J239" i="5"/>
  <c r="B241" i="5"/>
  <c r="C242" i="5"/>
  <c r="A241" i="5"/>
  <c r="F241" i="13" l="1"/>
  <c r="E241" i="13"/>
  <c r="F241" i="15"/>
  <c r="E241" i="15"/>
  <c r="C244" i="15"/>
  <c r="B243" i="15"/>
  <c r="A243" i="15"/>
  <c r="D242" i="13" a="1"/>
  <c r="D242" i="13" s="1"/>
  <c r="C244" i="13"/>
  <c r="B243" i="13"/>
  <c r="A243" i="13"/>
  <c r="J245" i="6"/>
  <c r="B246" i="6"/>
  <c r="A246" i="6"/>
  <c r="C247" i="6"/>
  <c r="H244" i="6"/>
  <c r="I243" i="6"/>
  <c r="G243" i="6"/>
  <c r="F240" i="5"/>
  <c r="I239" i="5" s="1"/>
  <c r="E241" i="5"/>
  <c r="H240" i="5" s="1"/>
  <c r="D241" i="5"/>
  <c r="G240" i="5" s="1"/>
  <c r="B242" i="5"/>
  <c r="C243" i="5"/>
  <c r="A242" i="5"/>
  <c r="J240" i="5"/>
  <c r="F242" i="13" l="1"/>
  <c r="E242" i="13"/>
  <c r="F242" i="15"/>
  <c r="E242" i="15"/>
  <c r="C245" i="15"/>
  <c r="B244" i="15"/>
  <c r="A244" i="15"/>
  <c r="D243" i="13" a="1"/>
  <c r="D243" i="13" s="1"/>
  <c r="B244" i="13"/>
  <c r="A244" i="13"/>
  <c r="C245" i="13"/>
  <c r="G244" i="6"/>
  <c r="I244" i="6"/>
  <c r="A247" i="6"/>
  <c r="C248" i="6"/>
  <c r="B247" i="6"/>
  <c r="H245" i="6"/>
  <c r="F241" i="5"/>
  <c r="I240" i="5" s="1"/>
  <c r="E242" i="5"/>
  <c r="H241" i="5" s="1"/>
  <c r="D242" i="5"/>
  <c r="G241" i="5" s="1"/>
  <c r="B243" i="5"/>
  <c r="A243" i="5"/>
  <c r="C244" i="5"/>
  <c r="J241" i="5"/>
  <c r="F243" i="13" l="1"/>
  <c r="E243" i="13"/>
  <c r="C246" i="15"/>
  <c r="B245" i="15"/>
  <c r="A245" i="15"/>
  <c r="F243" i="15"/>
  <c r="E243" i="15"/>
  <c r="D244" i="13" a="1"/>
  <c r="D244" i="13" s="1"/>
  <c r="B245" i="13"/>
  <c r="A245" i="13"/>
  <c r="C246" i="13"/>
  <c r="G245" i="6"/>
  <c r="I245" i="6"/>
  <c r="J246" i="6"/>
  <c r="H246" i="6"/>
  <c r="C249" i="6"/>
  <c r="B248" i="6"/>
  <c r="A248" i="6"/>
  <c r="F242" i="5"/>
  <c r="I241" i="5" s="1"/>
  <c r="J242" i="5"/>
  <c r="B244" i="5"/>
  <c r="A244" i="5"/>
  <c r="C245" i="5"/>
  <c r="E243" i="5"/>
  <c r="H242" i="5" s="1"/>
  <c r="D243" i="5"/>
  <c r="F244" i="13" l="1"/>
  <c r="E244" i="13"/>
  <c r="J243" i="5"/>
  <c r="G242" i="5"/>
  <c r="F244" i="15"/>
  <c r="E244" i="15"/>
  <c r="C247" i="15"/>
  <c r="B246" i="15"/>
  <c r="A246" i="15"/>
  <c r="D245" i="13" a="1"/>
  <c r="D245" i="13" s="1"/>
  <c r="B246" i="13"/>
  <c r="A246" i="13"/>
  <c r="C247" i="13"/>
  <c r="G246" i="6"/>
  <c r="I246" i="6"/>
  <c r="C250" i="6"/>
  <c r="B249" i="6"/>
  <c r="A249" i="6"/>
  <c r="J247" i="6"/>
  <c r="H247" i="6"/>
  <c r="F243" i="5"/>
  <c r="I242" i="5" s="1"/>
  <c r="B245" i="5"/>
  <c r="A245" i="5"/>
  <c r="C246" i="5"/>
  <c r="E244" i="5"/>
  <c r="H243" i="5" s="1"/>
  <c r="D244" i="5"/>
  <c r="F245" i="13" l="1"/>
  <c r="E245" i="13"/>
  <c r="F244" i="5"/>
  <c r="I243" i="5" s="1"/>
  <c r="G243" i="5"/>
  <c r="F245" i="15"/>
  <c r="E245" i="15"/>
  <c r="C248" i="15"/>
  <c r="B247" i="15"/>
  <c r="A247" i="15"/>
  <c r="D246" i="13" a="1"/>
  <c r="D246" i="13" s="1"/>
  <c r="B247" i="13"/>
  <c r="A247" i="13"/>
  <c r="C248" i="13"/>
  <c r="B250" i="6"/>
  <c r="A250" i="6"/>
  <c r="C251" i="6"/>
  <c r="H248" i="6"/>
  <c r="J249" i="6"/>
  <c r="I247" i="6"/>
  <c r="G247" i="6"/>
  <c r="J248" i="6"/>
  <c r="J244" i="5"/>
  <c r="D245" i="5"/>
  <c r="E245" i="5"/>
  <c r="H244" i="5" s="1"/>
  <c r="B246" i="5"/>
  <c r="C247" i="5"/>
  <c r="A246" i="5"/>
  <c r="F246" i="13" l="1"/>
  <c r="E246" i="13"/>
  <c r="F245" i="5"/>
  <c r="I244" i="5" s="1"/>
  <c r="G244" i="5"/>
  <c r="F246" i="15"/>
  <c r="E246" i="15"/>
  <c r="C249" i="15"/>
  <c r="B248" i="15"/>
  <c r="A248" i="15"/>
  <c r="D247" i="13" a="1"/>
  <c r="D247" i="13" s="1"/>
  <c r="B248" i="13"/>
  <c r="A248" i="13"/>
  <c r="C249" i="13"/>
  <c r="A251" i="6"/>
  <c r="C252" i="6"/>
  <c r="B251" i="6"/>
  <c r="G248" i="6"/>
  <c r="I248" i="6"/>
  <c r="H249" i="6"/>
  <c r="J250" i="6"/>
  <c r="B247" i="5"/>
  <c r="C248" i="5"/>
  <c r="A247" i="5"/>
  <c r="D246" i="5"/>
  <c r="E246" i="5"/>
  <c r="H245" i="5" s="1"/>
  <c r="J245" i="5"/>
  <c r="F247" i="13" l="1"/>
  <c r="E247" i="13"/>
  <c r="J246" i="5"/>
  <c r="G245" i="5"/>
  <c r="C250" i="15"/>
  <c r="B249" i="15"/>
  <c r="A249" i="15"/>
  <c r="F247" i="15"/>
  <c r="E247" i="15"/>
  <c r="D248" i="13" a="1"/>
  <c r="D248" i="13" s="1"/>
  <c r="C250" i="13"/>
  <c r="B249" i="13"/>
  <c r="A249" i="13"/>
  <c r="G249" i="6"/>
  <c r="I249" i="6"/>
  <c r="C253" i="6"/>
  <c r="B252" i="6"/>
  <c r="A252" i="6"/>
  <c r="H250" i="6"/>
  <c r="F246" i="5"/>
  <c r="I245" i="5" s="1"/>
  <c r="E247" i="5"/>
  <c r="H246" i="5" s="1"/>
  <c r="D247" i="5"/>
  <c r="B248" i="5"/>
  <c r="A248" i="5"/>
  <c r="C249" i="5"/>
  <c r="F248" i="13" l="1"/>
  <c r="E248" i="13"/>
  <c r="J247" i="5"/>
  <c r="G246" i="5"/>
  <c r="C251" i="15"/>
  <c r="B250" i="15"/>
  <c r="A250" i="15"/>
  <c r="F248" i="15"/>
  <c r="E248" i="15"/>
  <c r="D249" i="13" a="1"/>
  <c r="D249" i="13" s="1"/>
  <c r="B250" i="13"/>
  <c r="A250" i="13"/>
  <c r="C251" i="13"/>
  <c r="G250" i="6"/>
  <c r="I250" i="6"/>
  <c r="C254" i="6"/>
  <c r="B253" i="6"/>
  <c r="A253" i="6"/>
  <c r="J251" i="6"/>
  <c r="H251" i="6"/>
  <c r="J252" i="6"/>
  <c r="B249" i="5"/>
  <c r="A249" i="5"/>
  <c r="C250" i="5"/>
  <c r="E248" i="5"/>
  <c r="H247" i="5" s="1"/>
  <c r="D248" i="5"/>
  <c r="F247" i="5"/>
  <c r="I246" i="5" s="1"/>
  <c r="F249" i="13" l="1"/>
  <c r="E249" i="13"/>
  <c r="F248" i="5"/>
  <c r="I247" i="5" s="1"/>
  <c r="G247" i="5"/>
  <c r="B251" i="15"/>
  <c r="C252" i="15"/>
  <c r="A251" i="15"/>
  <c r="F249" i="15"/>
  <c r="E249" i="15"/>
  <c r="D250" i="13" a="1"/>
  <c r="D250" i="13" s="1"/>
  <c r="C252" i="13"/>
  <c r="B251" i="13"/>
  <c r="A251" i="13"/>
  <c r="H252" i="6"/>
  <c r="J253" i="6"/>
  <c r="B254" i="6"/>
  <c r="A254" i="6"/>
  <c r="C255" i="6"/>
  <c r="I251" i="6"/>
  <c r="G251" i="6"/>
  <c r="J248" i="5"/>
  <c r="B250" i="5"/>
  <c r="C251" i="5"/>
  <c r="A250" i="5"/>
  <c r="E249" i="5"/>
  <c r="H248" i="5" s="1"/>
  <c r="D249" i="5"/>
  <c r="G248" i="5" s="1"/>
  <c r="F250" i="13" l="1"/>
  <c r="E250" i="13"/>
  <c r="B252" i="15"/>
  <c r="C253" i="15"/>
  <c r="A252" i="15"/>
  <c r="F250" i="15"/>
  <c r="E250" i="15"/>
  <c r="D251" i="13" a="1"/>
  <c r="D251" i="13" s="1"/>
  <c r="B252" i="13"/>
  <c r="A252" i="13"/>
  <c r="C253" i="13"/>
  <c r="A255" i="6"/>
  <c r="C256" i="6"/>
  <c r="B255" i="6"/>
  <c r="H253" i="6"/>
  <c r="G252" i="6"/>
  <c r="I252" i="6"/>
  <c r="F249" i="5"/>
  <c r="I248" i="5" s="1"/>
  <c r="J249" i="5"/>
  <c r="E250" i="5"/>
  <c r="H249" i="5" s="1"/>
  <c r="D250" i="5"/>
  <c r="B251" i="5"/>
  <c r="C252" i="5"/>
  <c r="A251" i="5"/>
  <c r="F251" i="13" l="1"/>
  <c r="E251" i="13"/>
  <c r="J250" i="5"/>
  <c r="G249" i="5"/>
  <c r="E251" i="15"/>
  <c r="F251" i="15"/>
  <c r="B253" i="15"/>
  <c r="C254" i="15"/>
  <c r="A253" i="15"/>
  <c r="D252" i="13" a="1"/>
  <c r="D252" i="13" s="1"/>
  <c r="B253" i="13"/>
  <c r="A253" i="13"/>
  <c r="C254" i="13"/>
  <c r="G253" i="6"/>
  <c r="I253" i="6"/>
  <c r="C257" i="6"/>
  <c r="B256" i="6"/>
  <c r="A256" i="6"/>
  <c r="J254" i="6"/>
  <c r="H254" i="6"/>
  <c r="J255" i="6"/>
  <c r="E251" i="5"/>
  <c r="H250" i="5" s="1"/>
  <c r="D251" i="5"/>
  <c r="F250" i="5"/>
  <c r="I249" i="5" s="1"/>
  <c r="B252" i="5"/>
  <c r="A252" i="5"/>
  <c r="C253" i="5"/>
  <c r="F252" i="13" l="1"/>
  <c r="E252" i="13"/>
  <c r="J251" i="5"/>
  <c r="G250" i="5"/>
  <c r="E252" i="15"/>
  <c r="F252" i="15"/>
  <c r="B254" i="15"/>
  <c r="C255" i="15"/>
  <c r="A254" i="15"/>
  <c r="D253" i="13" a="1"/>
  <c r="D253" i="13" s="1"/>
  <c r="B254" i="13"/>
  <c r="A254" i="13"/>
  <c r="C255" i="13"/>
  <c r="H255" i="6"/>
  <c r="J256" i="6"/>
  <c r="C258" i="6"/>
  <c r="B257" i="6"/>
  <c r="A257" i="6"/>
  <c r="G254" i="6"/>
  <c r="I254" i="6"/>
  <c r="B253" i="5"/>
  <c r="A253" i="5"/>
  <c r="C254" i="5"/>
  <c r="E252" i="5"/>
  <c r="H251" i="5" s="1"/>
  <c r="D252" i="5"/>
  <c r="F251" i="5"/>
  <c r="I250" i="5" s="1"/>
  <c r="F253" i="13" l="1"/>
  <c r="E253" i="13"/>
  <c r="J252" i="5"/>
  <c r="G251" i="5"/>
  <c r="B255" i="15"/>
  <c r="C256" i="15"/>
  <c r="A255" i="15"/>
  <c r="E253" i="15"/>
  <c r="F253" i="15"/>
  <c r="D254" i="13" a="1"/>
  <c r="D254" i="13" s="1"/>
  <c r="B255" i="13"/>
  <c r="A255" i="13"/>
  <c r="C256" i="13"/>
  <c r="H256" i="6"/>
  <c r="J257" i="6"/>
  <c r="C259" i="6"/>
  <c r="B258" i="6"/>
  <c r="A258" i="6"/>
  <c r="I255" i="6"/>
  <c r="G255" i="6"/>
  <c r="F252" i="5"/>
  <c r="I251" i="5" s="1"/>
  <c r="B254" i="5"/>
  <c r="C255" i="5"/>
  <c r="A254" i="5"/>
  <c r="E253" i="5"/>
  <c r="H252" i="5" s="1"/>
  <c r="D253" i="5"/>
  <c r="G252" i="5" s="1"/>
  <c r="F254" i="13" l="1"/>
  <c r="E254" i="13"/>
  <c r="B256" i="15"/>
  <c r="A256" i="15"/>
  <c r="C257" i="15"/>
  <c r="E254" i="15"/>
  <c r="F254" i="15"/>
  <c r="D255" i="13" a="1"/>
  <c r="D255" i="13" s="1"/>
  <c r="B256" i="13"/>
  <c r="A256" i="13"/>
  <c r="C257" i="13"/>
  <c r="J258" i="6"/>
  <c r="H257" i="6"/>
  <c r="B259" i="6"/>
  <c r="A259" i="6"/>
  <c r="C260" i="6"/>
  <c r="G256" i="6"/>
  <c r="I256" i="6"/>
  <c r="F253" i="5"/>
  <c r="I252" i="5" s="1"/>
  <c r="B255" i="5"/>
  <c r="A255" i="5"/>
  <c r="C256" i="5"/>
  <c r="J253" i="5"/>
  <c r="D254" i="5"/>
  <c r="E254" i="5"/>
  <c r="H253" i="5" s="1"/>
  <c r="F255" i="13" l="1"/>
  <c r="E255" i="13"/>
  <c r="F254" i="5"/>
  <c r="I253" i="5" s="1"/>
  <c r="G253" i="5"/>
  <c r="B257" i="15"/>
  <c r="A257" i="15"/>
  <c r="C258" i="15"/>
  <c r="E255" i="15"/>
  <c r="F255" i="15"/>
  <c r="D256" i="13" a="1"/>
  <c r="D256" i="13" s="1"/>
  <c r="C258" i="13"/>
  <c r="B257" i="13"/>
  <c r="A257" i="13"/>
  <c r="B260" i="6"/>
  <c r="A260" i="6"/>
  <c r="C261" i="6"/>
  <c r="H258" i="6"/>
  <c r="J259" i="6"/>
  <c r="G257" i="6"/>
  <c r="I257" i="6"/>
  <c r="B256" i="5"/>
  <c r="A256" i="5"/>
  <c r="C257" i="5"/>
  <c r="J254" i="5"/>
  <c r="D255" i="5"/>
  <c r="E255" i="5"/>
  <c r="H254" i="5" s="1"/>
  <c r="F256" i="13" l="1"/>
  <c r="E256" i="13"/>
  <c r="J255" i="5"/>
  <c r="G254" i="5"/>
  <c r="F256" i="15"/>
  <c r="E256" i="15"/>
  <c r="C259" i="15"/>
  <c r="B258" i="15"/>
  <c r="A258" i="15"/>
  <c r="D257" i="13" a="1"/>
  <c r="D257" i="13" s="1"/>
  <c r="B258" i="13"/>
  <c r="A258" i="13"/>
  <c r="C259" i="13"/>
  <c r="G258" i="6"/>
  <c r="I258" i="6"/>
  <c r="A261" i="6"/>
  <c r="B261" i="6"/>
  <c r="C262" i="6"/>
  <c r="H259" i="6"/>
  <c r="B257" i="5"/>
  <c r="C258" i="5"/>
  <c r="A257" i="5"/>
  <c r="F255" i="5"/>
  <c r="I254" i="5" s="1"/>
  <c r="E256" i="5"/>
  <c r="H255" i="5" s="1"/>
  <c r="D256" i="5"/>
  <c r="F257" i="13" l="1"/>
  <c r="E257" i="13"/>
  <c r="F256" i="5"/>
  <c r="I255" i="5" s="1"/>
  <c r="G255" i="5"/>
  <c r="B259" i="15"/>
  <c r="A259" i="15"/>
  <c r="C260" i="15"/>
  <c r="F257" i="15"/>
  <c r="E257" i="15"/>
  <c r="D258" i="13" a="1"/>
  <c r="D258" i="13" s="1"/>
  <c r="C260" i="13"/>
  <c r="B259" i="13"/>
  <c r="A259" i="13"/>
  <c r="G259" i="6"/>
  <c r="I259" i="6"/>
  <c r="J260" i="6"/>
  <c r="A262" i="6"/>
  <c r="C263" i="6"/>
  <c r="B262" i="6"/>
  <c r="H260" i="6"/>
  <c r="J261" i="6"/>
  <c r="J256" i="5"/>
  <c r="E257" i="5"/>
  <c r="H256" i="5" s="1"/>
  <c r="D257" i="5"/>
  <c r="B258" i="5"/>
  <c r="A258" i="5"/>
  <c r="C259" i="5"/>
  <c r="F258" i="13" l="1"/>
  <c r="E258" i="13"/>
  <c r="J257" i="5"/>
  <c r="G256" i="5"/>
  <c r="B260" i="15"/>
  <c r="A260" i="15"/>
  <c r="C261" i="15"/>
  <c r="F258" i="15"/>
  <c r="E258" i="15"/>
  <c r="D259" i="13" a="1"/>
  <c r="D259" i="13" s="1"/>
  <c r="B260" i="13"/>
  <c r="A260" i="13"/>
  <c r="C261" i="13"/>
  <c r="B263" i="6"/>
  <c r="A263" i="6"/>
  <c r="C264" i="6"/>
  <c r="H261" i="6"/>
  <c r="I260" i="6"/>
  <c r="G260" i="6"/>
  <c r="B259" i="5"/>
  <c r="C260" i="5"/>
  <c r="A259" i="5"/>
  <c r="F257" i="5"/>
  <c r="I256" i="5" s="1"/>
  <c r="E258" i="5"/>
  <c r="H257" i="5" s="1"/>
  <c r="D258" i="5"/>
  <c r="F259" i="13" l="1"/>
  <c r="E259" i="13"/>
  <c r="F258" i="5"/>
  <c r="I257" i="5" s="1"/>
  <c r="G257" i="5"/>
  <c r="A261" i="15"/>
  <c r="C262" i="15"/>
  <c r="B261" i="15"/>
  <c r="F259" i="15"/>
  <c r="E259" i="15"/>
  <c r="D260" i="13" a="1"/>
  <c r="D260" i="13" s="1"/>
  <c r="B261" i="13"/>
  <c r="A261" i="13"/>
  <c r="C262" i="13"/>
  <c r="G261" i="6"/>
  <c r="I261" i="6"/>
  <c r="J262" i="6"/>
  <c r="B264" i="6"/>
  <c r="C265" i="6"/>
  <c r="A264" i="6"/>
  <c r="H262" i="6"/>
  <c r="J258" i="5"/>
  <c r="E259" i="5"/>
  <c r="H258" i="5" s="1"/>
  <c r="D259" i="5"/>
  <c r="B260" i="5"/>
  <c r="A260" i="5"/>
  <c r="C261" i="5"/>
  <c r="F260" i="13" l="1"/>
  <c r="E260" i="13"/>
  <c r="J259" i="5"/>
  <c r="G258" i="5"/>
  <c r="F260" i="15"/>
  <c r="E260" i="15"/>
  <c r="B262" i="15"/>
  <c r="A262" i="15"/>
  <c r="C263" i="15"/>
  <c r="D261" i="13" a="1"/>
  <c r="D261" i="13" s="1"/>
  <c r="B262" i="13"/>
  <c r="A262" i="13"/>
  <c r="C263" i="13"/>
  <c r="I262" i="6"/>
  <c r="G262" i="6"/>
  <c r="H263" i="6"/>
  <c r="J264" i="6"/>
  <c r="C266" i="6"/>
  <c r="B265" i="6"/>
  <c r="A265" i="6"/>
  <c r="J263" i="6"/>
  <c r="B261" i="5"/>
  <c r="C262" i="5"/>
  <c r="A261" i="5"/>
  <c r="F259" i="5"/>
  <c r="I258" i="5" s="1"/>
  <c r="E260" i="5"/>
  <c r="H259" i="5" s="1"/>
  <c r="D260" i="5"/>
  <c r="G259" i="5" s="1"/>
  <c r="F261" i="13" l="1"/>
  <c r="E261" i="13"/>
  <c r="F261" i="15"/>
  <c r="E261" i="15"/>
  <c r="B263" i="15"/>
  <c r="A263" i="15"/>
  <c r="C264" i="15"/>
  <c r="D262" i="13" a="1"/>
  <c r="D262" i="13" s="1"/>
  <c r="B263" i="13"/>
  <c r="A263" i="13"/>
  <c r="C264" i="13"/>
  <c r="C267" i="6"/>
  <c r="B266" i="6"/>
  <c r="A266" i="6"/>
  <c r="I263" i="6"/>
  <c r="G263" i="6"/>
  <c r="H264" i="6"/>
  <c r="F260" i="5"/>
  <c r="I259" i="5" s="1"/>
  <c r="J260" i="5"/>
  <c r="E261" i="5"/>
  <c r="H260" i="5" s="1"/>
  <c r="D261" i="5"/>
  <c r="B262" i="5"/>
  <c r="C263" i="5"/>
  <c r="A262" i="5"/>
  <c r="F262" i="13" l="1"/>
  <c r="E262" i="13"/>
  <c r="J261" i="5"/>
  <c r="G260" i="5"/>
  <c r="F262" i="15"/>
  <c r="E262" i="15"/>
  <c r="B264" i="15"/>
  <c r="A264" i="15"/>
  <c r="C265" i="15"/>
  <c r="D263" i="13" a="1"/>
  <c r="D263" i="13" s="1"/>
  <c r="B264" i="13"/>
  <c r="A264" i="13"/>
  <c r="C265" i="13"/>
  <c r="I264" i="6"/>
  <c r="G264" i="6"/>
  <c r="H265" i="6"/>
  <c r="B267" i="6"/>
  <c r="C268" i="6"/>
  <c r="A267" i="6"/>
  <c r="J265" i="6"/>
  <c r="D262" i="5"/>
  <c r="G261" i="5" s="1"/>
  <c r="E262" i="5"/>
  <c r="H261" i="5" s="1"/>
  <c r="F261" i="5"/>
  <c r="I260" i="5" s="1"/>
  <c r="B263" i="5"/>
  <c r="C264" i="5"/>
  <c r="A263" i="5"/>
  <c r="F263" i="13" l="1"/>
  <c r="E263" i="13"/>
  <c r="F263" i="15"/>
  <c r="E263" i="15"/>
  <c r="B265" i="15"/>
  <c r="A265" i="15"/>
  <c r="C266" i="15"/>
  <c r="D264" i="13" a="1"/>
  <c r="D264" i="13" s="1"/>
  <c r="C266" i="13"/>
  <c r="B265" i="13"/>
  <c r="A265" i="13"/>
  <c r="H266" i="6"/>
  <c r="I265" i="6"/>
  <c r="G265" i="6"/>
  <c r="J266" i="6"/>
  <c r="C269" i="6"/>
  <c r="B268" i="6"/>
  <c r="A268" i="6"/>
  <c r="F262" i="5"/>
  <c r="I261" i="5" s="1"/>
  <c r="D263" i="5"/>
  <c r="E263" i="5"/>
  <c r="H262" i="5" s="1"/>
  <c r="B264" i="5"/>
  <c r="A264" i="5"/>
  <c r="C265" i="5"/>
  <c r="J262" i="5"/>
  <c r="F264" i="13" l="1"/>
  <c r="E264" i="13"/>
  <c r="J263" i="5"/>
  <c r="G262" i="5"/>
  <c r="F264" i="15"/>
  <c r="E264" i="15"/>
  <c r="C267" i="15"/>
  <c r="B266" i="15"/>
  <c r="A266" i="15"/>
  <c r="D265" i="13" a="1"/>
  <c r="D265" i="13" s="1"/>
  <c r="B266" i="13"/>
  <c r="A266" i="13"/>
  <c r="C267" i="13"/>
  <c r="C270" i="6"/>
  <c r="B269" i="6"/>
  <c r="A269" i="6"/>
  <c r="I266" i="6"/>
  <c r="G266" i="6"/>
  <c r="H267" i="6"/>
  <c r="J267" i="6"/>
  <c r="B265" i="5"/>
  <c r="A265" i="5"/>
  <c r="C266" i="5"/>
  <c r="E264" i="5"/>
  <c r="H263" i="5" s="1"/>
  <c r="D264" i="5"/>
  <c r="F263" i="5"/>
  <c r="I262" i="5" s="1"/>
  <c r="F265" i="13" l="1"/>
  <c r="E265" i="13"/>
  <c r="F264" i="5"/>
  <c r="I263" i="5" s="1"/>
  <c r="G263" i="5"/>
  <c r="F265" i="15"/>
  <c r="E265" i="15"/>
  <c r="B267" i="15"/>
  <c r="A267" i="15"/>
  <c r="C268" i="15"/>
  <c r="D266" i="13" a="1"/>
  <c r="D266" i="13" s="1"/>
  <c r="C268" i="13"/>
  <c r="B267" i="13"/>
  <c r="A267" i="13"/>
  <c r="J269" i="6"/>
  <c r="H268" i="6"/>
  <c r="G267" i="6"/>
  <c r="I267" i="6"/>
  <c r="J268" i="6"/>
  <c r="C271" i="6"/>
  <c r="B270" i="6"/>
  <c r="A270" i="6"/>
  <c r="B266" i="5"/>
  <c r="A266" i="5"/>
  <c r="C267" i="5"/>
  <c r="J264" i="5"/>
  <c r="D265" i="5"/>
  <c r="E265" i="5"/>
  <c r="H264" i="5" s="1"/>
  <c r="F266" i="13" l="1"/>
  <c r="E266" i="13"/>
  <c r="J265" i="5"/>
  <c r="G264" i="5"/>
  <c r="F266" i="15"/>
  <c r="E266" i="15"/>
  <c r="B268" i="15"/>
  <c r="A268" i="15"/>
  <c r="C269" i="15"/>
  <c r="D267" i="13" a="1"/>
  <c r="D267" i="13" s="1"/>
  <c r="B268" i="13"/>
  <c r="A268" i="13"/>
  <c r="C269" i="13"/>
  <c r="B271" i="6"/>
  <c r="C272" i="6"/>
  <c r="A271" i="6"/>
  <c r="H269" i="6"/>
  <c r="I268" i="6"/>
  <c r="G268" i="6"/>
  <c r="F265" i="5"/>
  <c r="I264" i="5" s="1"/>
  <c r="B267" i="5"/>
  <c r="A267" i="5"/>
  <c r="C268" i="5"/>
  <c r="E266" i="5"/>
  <c r="H265" i="5" s="1"/>
  <c r="D266" i="5"/>
  <c r="G265" i="5" s="1"/>
  <c r="F267" i="13" l="1"/>
  <c r="E267" i="13"/>
  <c r="A269" i="15"/>
  <c r="C270" i="15"/>
  <c r="B269" i="15"/>
  <c r="F267" i="15"/>
  <c r="E267" i="15"/>
  <c r="D268" i="13" a="1"/>
  <c r="D268" i="13" s="1"/>
  <c r="B269" i="13"/>
  <c r="A269" i="13"/>
  <c r="C270" i="13"/>
  <c r="C273" i="6"/>
  <c r="B272" i="6"/>
  <c r="A272" i="6"/>
  <c r="G269" i="6"/>
  <c r="I269" i="6"/>
  <c r="H270" i="6"/>
  <c r="J270" i="6"/>
  <c r="F266" i="5"/>
  <c r="I265" i="5" s="1"/>
  <c r="J266" i="5"/>
  <c r="D267" i="5"/>
  <c r="E267" i="5"/>
  <c r="H266" i="5" s="1"/>
  <c r="B268" i="5"/>
  <c r="C269" i="5"/>
  <c r="A268" i="5"/>
  <c r="F268" i="13" l="1"/>
  <c r="E268" i="13"/>
  <c r="J267" i="5"/>
  <c r="G266" i="5"/>
  <c r="F268" i="15"/>
  <c r="E268" i="15"/>
  <c r="B270" i="15"/>
  <c r="A270" i="15"/>
  <c r="C271" i="15"/>
  <c r="D269" i="13" a="1"/>
  <c r="D269" i="13" s="1"/>
  <c r="B270" i="13"/>
  <c r="A270" i="13"/>
  <c r="C271" i="13"/>
  <c r="I270" i="6"/>
  <c r="G270" i="6"/>
  <c r="J271" i="6"/>
  <c r="H271" i="6"/>
  <c r="B273" i="6"/>
  <c r="C274" i="6"/>
  <c r="A273" i="6"/>
  <c r="B269" i="5"/>
  <c r="A269" i="5"/>
  <c r="C270" i="5"/>
  <c r="E268" i="5"/>
  <c r="H267" i="5" s="1"/>
  <c r="D268" i="5"/>
  <c r="G267" i="5" s="1"/>
  <c r="F267" i="5"/>
  <c r="I266" i="5" s="1"/>
  <c r="F269" i="13" l="1"/>
  <c r="E269" i="13"/>
  <c r="B271" i="15"/>
  <c r="A271" i="15"/>
  <c r="C272" i="15"/>
  <c r="F269" i="15"/>
  <c r="E269" i="15"/>
  <c r="D270" i="13" a="1"/>
  <c r="D270" i="13" s="1"/>
  <c r="B271" i="13"/>
  <c r="A271" i="13"/>
  <c r="C272" i="13"/>
  <c r="G271" i="6"/>
  <c r="I271" i="6"/>
  <c r="C275" i="6"/>
  <c r="B274" i="6"/>
  <c r="A274" i="6"/>
  <c r="J272" i="6"/>
  <c r="H272" i="6"/>
  <c r="J273" i="6"/>
  <c r="F268" i="5"/>
  <c r="I267" i="5" s="1"/>
  <c r="B270" i="5"/>
  <c r="A270" i="5"/>
  <c r="C271" i="5"/>
  <c r="J268" i="5"/>
  <c r="E269" i="5"/>
  <c r="H268" i="5" s="1"/>
  <c r="D269" i="5"/>
  <c r="F270" i="13" l="1"/>
  <c r="E270" i="13"/>
  <c r="J269" i="5"/>
  <c r="G268" i="5"/>
  <c r="F270" i="15"/>
  <c r="E270" i="15"/>
  <c r="B272" i="15"/>
  <c r="A272" i="15"/>
  <c r="C273" i="15"/>
  <c r="D271" i="13" a="1"/>
  <c r="D271" i="13" s="1"/>
  <c r="B272" i="13"/>
  <c r="A272" i="13"/>
  <c r="C273" i="13"/>
  <c r="H273" i="6"/>
  <c r="B275" i="6"/>
  <c r="C276" i="6"/>
  <c r="A275" i="6"/>
  <c r="J274" i="6"/>
  <c r="I272" i="6"/>
  <c r="G272" i="6"/>
  <c r="F269" i="5"/>
  <c r="I268" i="5" s="1"/>
  <c r="B271" i="5"/>
  <c r="A271" i="5"/>
  <c r="C272" i="5"/>
  <c r="D270" i="5"/>
  <c r="E270" i="5"/>
  <c r="H269" i="5" s="1"/>
  <c r="F271" i="13" l="1"/>
  <c r="E271" i="13"/>
  <c r="J270" i="5"/>
  <c r="G269" i="5"/>
  <c r="B273" i="15"/>
  <c r="A273" i="15"/>
  <c r="C274" i="15"/>
  <c r="F271" i="15"/>
  <c r="E271" i="15"/>
  <c r="D272" i="13" a="1"/>
  <c r="D272" i="13" s="1"/>
  <c r="C274" i="13"/>
  <c r="B273" i="13"/>
  <c r="A273" i="13"/>
  <c r="B276" i="6"/>
  <c r="A276" i="6"/>
  <c r="C277" i="6"/>
  <c r="H274" i="6"/>
  <c r="I273" i="6"/>
  <c r="G273" i="6"/>
  <c r="F270" i="5"/>
  <c r="I269" i="5" s="1"/>
  <c r="D271" i="5"/>
  <c r="G270" i="5" s="1"/>
  <c r="E271" i="5"/>
  <c r="H270" i="5" s="1"/>
  <c r="B272" i="5"/>
  <c r="A272" i="5"/>
  <c r="C273" i="5"/>
  <c r="F272" i="13" l="1"/>
  <c r="E272" i="13"/>
  <c r="F272" i="15"/>
  <c r="E272" i="15"/>
  <c r="B274" i="15"/>
  <c r="C275" i="15"/>
  <c r="A274" i="15"/>
  <c r="D273" i="13" a="1"/>
  <c r="D273" i="13" s="1"/>
  <c r="B274" i="13"/>
  <c r="A274" i="13"/>
  <c r="C275" i="13"/>
  <c r="I274" i="6"/>
  <c r="G274" i="6"/>
  <c r="H275" i="6"/>
  <c r="B277" i="6"/>
  <c r="C278" i="6"/>
  <c r="A277" i="6"/>
  <c r="J276" i="6"/>
  <c r="J275" i="6"/>
  <c r="F271" i="5"/>
  <c r="I270" i="5" s="1"/>
  <c r="B273" i="5"/>
  <c r="A273" i="5"/>
  <c r="C274" i="5"/>
  <c r="E272" i="5"/>
  <c r="H271" i="5" s="1"/>
  <c r="D272" i="5"/>
  <c r="G271" i="5" s="1"/>
  <c r="J271" i="5"/>
  <c r="F273" i="13" l="1"/>
  <c r="E273" i="13"/>
  <c r="B275" i="15"/>
  <c r="A275" i="15"/>
  <c r="C276" i="15"/>
  <c r="F273" i="15"/>
  <c r="E273" i="15"/>
  <c r="D274" i="13" a="1"/>
  <c r="D274" i="13" s="1"/>
  <c r="C276" i="13"/>
  <c r="B275" i="13"/>
  <c r="A275" i="13"/>
  <c r="H276" i="6"/>
  <c r="B278" i="6"/>
  <c r="C279" i="6"/>
  <c r="A278" i="6"/>
  <c r="G275" i="6"/>
  <c r="I275" i="6"/>
  <c r="F272" i="5"/>
  <c r="I271" i="5" s="1"/>
  <c r="J272" i="5"/>
  <c r="B274" i="5"/>
  <c r="A274" i="5"/>
  <c r="C275" i="5"/>
  <c r="E273" i="5"/>
  <c r="H272" i="5" s="1"/>
  <c r="D273" i="5"/>
  <c r="F274" i="13" l="1"/>
  <c r="E274" i="13"/>
  <c r="F273" i="5"/>
  <c r="I272" i="5" s="1"/>
  <c r="G272" i="5"/>
  <c r="F274" i="15"/>
  <c r="E274" i="15"/>
  <c r="B276" i="15"/>
  <c r="C277" i="15"/>
  <c r="A276" i="15"/>
  <c r="D275" i="13" a="1"/>
  <c r="D275" i="13" s="1"/>
  <c r="B276" i="13"/>
  <c r="A276" i="13"/>
  <c r="C277" i="13"/>
  <c r="J278" i="6"/>
  <c r="H277" i="6"/>
  <c r="B279" i="6"/>
  <c r="A279" i="6"/>
  <c r="C280" i="6"/>
  <c r="I276" i="6"/>
  <c r="G276" i="6"/>
  <c r="J277" i="6"/>
  <c r="J273" i="5"/>
  <c r="B275" i="5"/>
  <c r="A275" i="5"/>
  <c r="C276" i="5"/>
  <c r="E274" i="5"/>
  <c r="H273" i="5" s="1"/>
  <c r="D274" i="5"/>
  <c r="F275" i="13" l="1"/>
  <c r="E275" i="13"/>
  <c r="F274" i="5"/>
  <c r="I273" i="5" s="1"/>
  <c r="G273" i="5"/>
  <c r="B277" i="15"/>
  <c r="C278" i="15"/>
  <c r="A277" i="15"/>
  <c r="F275" i="15"/>
  <c r="E275" i="15"/>
  <c r="D276" i="13" a="1"/>
  <c r="D276" i="13" s="1"/>
  <c r="B277" i="13"/>
  <c r="A277" i="13"/>
  <c r="C278" i="13"/>
  <c r="J279" i="6"/>
  <c r="H278" i="6"/>
  <c r="B280" i="6"/>
  <c r="C281" i="6"/>
  <c r="A280" i="6"/>
  <c r="I277" i="6"/>
  <c r="G277" i="6"/>
  <c r="J274" i="5"/>
  <c r="B276" i="5"/>
  <c r="A276" i="5"/>
  <c r="C277" i="5"/>
  <c r="E275" i="5"/>
  <c r="H274" i="5" s="1"/>
  <c r="D275" i="5"/>
  <c r="G274" i="5" s="1"/>
  <c r="F276" i="13" l="1"/>
  <c r="E276" i="13"/>
  <c r="B278" i="15"/>
  <c r="A278" i="15"/>
  <c r="C279" i="15"/>
  <c r="F276" i="15"/>
  <c r="E276" i="15"/>
  <c r="D277" i="13" a="1"/>
  <c r="D277" i="13" s="1"/>
  <c r="B278" i="13"/>
  <c r="A278" i="13"/>
  <c r="C279" i="13"/>
  <c r="B281" i="6"/>
  <c r="A281" i="6"/>
  <c r="C282" i="6"/>
  <c r="J280" i="6"/>
  <c r="H279" i="6"/>
  <c r="I278" i="6"/>
  <c r="G278" i="6"/>
  <c r="F275" i="5"/>
  <c r="I274" i="5" s="1"/>
  <c r="B277" i="5"/>
  <c r="A277" i="5"/>
  <c r="C278" i="5"/>
  <c r="E276" i="5"/>
  <c r="H275" i="5" s="1"/>
  <c r="D276" i="5"/>
  <c r="G275" i="5" s="1"/>
  <c r="J275" i="5"/>
  <c r="F277" i="13" l="1"/>
  <c r="E277" i="13"/>
  <c r="B279" i="15"/>
  <c r="C280" i="15"/>
  <c r="A279" i="15"/>
  <c r="F277" i="15"/>
  <c r="E277" i="15"/>
  <c r="D278" i="13" a="1"/>
  <c r="D278" i="13" s="1"/>
  <c r="B279" i="13"/>
  <c r="A279" i="13"/>
  <c r="C280" i="13"/>
  <c r="G279" i="6"/>
  <c r="I279" i="6"/>
  <c r="B282" i="6"/>
  <c r="C283" i="6"/>
  <c r="A282" i="6"/>
  <c r="H280" i="6"/>
  <c r="F276" i="5"/>
  <c r="I275" i="5" s="1"/>
  <c r="J276" i="5"/>
  <c r="B278" i="5"/>
  <c r="C279" i="5"/>
  <c r="A278" i="5"/>
  <c r="E277" i="5"/>
  <c r="H276" i="5" s="1"/>
  <c r="D277" i="5"/>
  <c r="G276" i="5" s="1"/>
  <c r="F278" i="13" l="1"/>
  <c r="E278" i="13"/>
  <c r="F278" i="15"/>
  <c r="E278" i="15"/>
  <c r="B280" i="15"/>
  <c r="A280" i="15"/>
  <c r="C281" i="15"/>
  <c r="D279" i="13" a="1"/>
  <c r="D279" i="13" s="1"/>
  <c r="B280" i="13"/>
  <c r="A280" i="13"/>
  <c r="C281" i="13"/>
  <c r="I280" i="6"/>
  <c r="G280" i="6"/>
  <c r="J281" i="6"/>
  <c r="J282" i="6"/>
  <c r="H281" i="6"/>
  <c r="B283" i="6"/>
  <c r="A283" i="6"/>
  <c r="C284" i="6"/>
  <c r="F277" i="5"/>
  <c r="I276" i="5" s="1"/>
  <c r="B279" i="5"/>
  <c r="A279" i="5"/>
  <c r="C280" i="5"/>
  <c r="J277" i="5"/>
  <c r="D278" i="5"/>
  <c r="G277" i="5" s="1"/>
  <c r="E278" i="5"/>
  <c r="H277" i="5" s="1"/>
  <c r="F279" i="13" l="1"/>
  <c r="E279" i="13"/>
  <c r="F279" i="15"/>
  <c r="E279" i="15"/>
  <c r="B281" i="15"/>
  <c r="A281" i="15"/>
  <c r="C282" i="15"/>
  <c r="D280" i="13" a="1"/>
  <c r="D280" i="13" s="1"/>
  <c r="C282" i="13"/>
  <c r="B281" i="13"/>
  <c r="A281" i="13"/>
  <c r="I281" i="6"/>
  <c r="G281" i="6"/>
  <c r="H282" i="6"/>
  <c r="B284" i="6"/>
  <c r="C285" i="6"/>
  <c r="A284" i="6"/>
  <c r="F278" i="5"/>
  <c r="I277" i="5" s="1"/>
  <c r="J278" i="5"/>
  <c r="B280" i="5"/>
  <c r="C281" i="5"/>
  <c r="A280" i="5"/>
  <c r="E279" i="5"/>
  <c r="H278" i="5" s="1"/>
  <c r="D279" i="5"/>
  <c r="F280" i="13" l="1"/>
  <c r="E280" i="13"/>
  <c r="J279" i="5"/>
  <c r="G278" i="5"/>
  <c r="F280" i="15"/>
  <c r="E280" i="15"/>
  <c r="B282" i="15"/>
  <c r="C283" i="15"/>
  <c r="A282" i="15"/>
  <c r="D281" i="13" a="1"/>
  <c r="D281" i="13" s="1"/>
  <c r="B282" i="13"/>
  <c r="A282" i="13"/>
  <c r="C283" i="13"/>
  <c r="J284" i="6"/>
  <c r="H283" i="6"/>
  <c r="B285" i="6"/>
  <c r="C286" i="6"/>
  <c r="A285" i="6"/>
  <c r="I282" i="6"/>
  <c r="G282" i="6"/>
  <c r="J283" i="6"/>
  <c r="F279" i="5"/>
  <c r="I278" i="5" s="1"/>
  <c r="E280" i="5"/>
  <c r="H279" i="5" s="1"/>
  <c r="D280" i="5"/>
  <c r="B281" i="5"/>
  <c r="A281" i="5"/>
  <c r="C282" i="5"/>
  <c r="F281" i="13" l="1"/>
  <c r="E281" i="13"/>
  <c r="J280" i="5"/>
  <c r="G279" i="5"/>
  <c r="B283" i="15"/>
  <c r="A283" i="15"/>
  <c r="C284" i="15"/>
  <c r="F281" i="15"/>
  <c r="E281" i="15"/>
  <c r="D282" i="13" a="1"/>
  <c r="D282" i="13" s="1"/>
  <c r="C284" i="13"/>
  <c r="B283" i="13"/>
  <c r="A283" i="13"/>
  <c r="H284" i="6"/>
  <c r="J285" i="6"/>
  <c r="C287" i="6"/>
  <c r="A286" i="6"/>
  <c r="B286" i="6"/>
  <c r="I283" i="6"/>
  <c r="G283" i="6"/>
  <c r="B282" i="5"/>
  <c r="A282" i="5"/>
  <c r="C283" i="5"/>
  <c r="E281" i="5"/>
  <c r="H280" i="5" s="1"/>
  <c r="D281" i="5"/>
  <c r="G280" i="5" s="1"/>
  <c r="F280" i="5"/>
  <c r="I279" i="5" s="1"/>
  <c r="F282" i="13" l="1"/>
  <c r="E282" i="13"/>
  <c r="B284" i="15"/>
  <c r="A284" i="15"/>
  <c r="C285" i="15"/>
  <c r="F282" i="15"/>
  <c r="E282" i="15"/>
  <c r="D283" i="13" a="1"/>
  <c r="D283" i="13" s="1"/>
  <c r="B284" i="13"/>
  <c r="A284" i="13"/>
  <c r="C285" i="13"/>
  <c r="H285" i="6"/>
  <c r="B287" i="6"/>
  <c r="A287" i="6"/>
  <c r="C288" i="6"/>
  <c r="I284" i="6"/>
  <c r="G284" i="6"/>
  <c r="F281" i="5"/>
  <c r="I280" i="5" s="1"/>
  <c r="J281" i="5"/>
  <c r="B283" i="5"/>
  <c r="A283" i="5"/>
  <c r="C284" i="5"/>
  <c r="E282" i="5"/>
  <c r="H281" i="5" s="1"/>
  <c r="D282" i="5"/>
  <c r="G281" i="5" s="1"/>
  <c r="F283" i="13" l="1"/>
  <c r="E283" i="13"/>
  <c r="F283" i="15"/>
  <c r="E283" i="15"/>
  <c r="B285" i="15"/>
  <c r="C286" i="15"/>
  <c r="A285" i="15"/>
  <c r="D284" i="13" a="1"/>
  <c r="D284" i="13" s="1"/>
  <c r="B285" i="13"/>
  <c r="A285" i="13"/>
  <c r="C286" i="13"/>
  <c r="B288" i="6"/>
  <c r="A288" i="6"/>
  <c r="C289" i="6"/>
  <c r="J287" i="6"/>
  <c r="H286" i="6"/>
  <c r="I285" i="6"/>
  <c r="G285" i="6"/>
  <c r="J286" i="6"/>
  <c r="F282" i="5"/>
  <c r="I281" i="5" s="1"/>
  <c r="J282" i="5"/>
  <c r="B284" i="5"/>
  <c r="C285" i="5"/>
  <c r="A284" i="5"/>
  <c r="E283" i="5"/>
  <c r="H282" i="5" s="1"/>
  <c r="D283" i="5"/>
  <c r="F284" i="13" l="1"/>
  <c r="E284" i="13"/>
  <c r="F283" i="5"/>
  <c r="I282" i="5" s="1"/>
  <c r="G282" i="5"/>
  <c r="B286" i="15"/>
  <c r="C287" i="15"/>
  <c r="A286" i="15"/>
  <c r="F284" i="15"/>
  <c r="E284" i="15"/>
  <c r="D285" i="13" a="1"/>
  <c r="D285" i="13" s="1"/>
  <c r="B286" i="13"/>
  <c r="A286" i="13"/>
  <c r="C287" i="13"/>
  <c r="I286" i="6"/>
  <c r="G286" i="6"/>
  <c r="B289" i="6"/>
  <c r="A289" i="6"/>
  <c r="C290" i="6"/>
  <c r="H287" i="6"/>
  <c r="J283" i="5"/>
  <c r="E284" i="5"/>
  <c r="H283" i="5" s="1"/>
  <c r="D284" i="5"/>
  <c r="B285" i="5"/>
  <c r="C286" i="5"/>
  <c r="A285" i="5"/>
  <c r="F285" i="13" l="1"/>
  <c r="E285" i="13"/>
  <c r="J284" i="5"/>
  <c r="G283" i="5"/>
  <c r="B287" i="15"/>
  <c r="A287" i="15"/>
  <c r="C288" i="15"/>
  <c r="F285" i="15"/>
  <c r="E285" i="15"/>
  <c r="D286" i="13" a="1"/>
  <c r="D286" i="13" s="1"/>
  <c r="B287" i="13"/>
  <c r="A287" i="13"/>
  <c r="C288" i="13"/>
  <c r="I287" i="6"/>
  <c r="G287" i="6"/>
  <c r="C291" i="6"/>
  <c r="A290" i="6"/>
  <c r="B290" i="6"/>
  <c r="H288" i="6"/>
  <c r="J289" i="6"/>
  <c r="J288" i="6"/>
  <c r="B286" i="5"/>
  <c r="C287" i="5"/>
  <c r="A286" i="5"/>
  <c r="E285" i="5"/>
  <c r="H284" i="5" s="1"/>
  <c r="D285" i="5"/>
  <c r="F284" i="5"/>
  <c r="I283" i="5" s="1"/>
  <c r="F286" i="13" l="1"/>
  <c r="E286" i="13"/>
  <c r="F285" i="5"/>
  <c r="I284" i="5" s="1"/>
  <c r="G284" i="5"/>
  <c r="B288" i="15"/>
  <c r="A288" i="15"/>
  <c r="C289" i="15"/>
  <c r="F286" i="15"/>
  <c r="E286" i="15"/>
  <c r="D287" i="13" a="1"/>
  <c r="D287" i="13" s="1"/>
  <c r="B288" i="13"/>
  <c r="A288" i="13"/>
  <c r="C289" i="13"/>
  <c r="H289" i="6"/>
  <c r="B291" i="6"/>
  <c r="A291" i="6"/>
  <c r="C292" i="6"/>
  <c r="I288" i="6"/>
  <c r="G288" i="6"/>
  <c r="J285" i="5"/>
  <c r="D286" i="5"/>
  <c r="G285" i="5" s="1"/>
  <c r="E286" i="5"/>
  <c r="H285" i="5" s="1"/>
  <c r="B287" i="5"/>
  <c r="C288" i="5"/>
  <c r="A287" i="5"/>
  <c r="F287" i="13" l="1"/>
  <c r="E287" i="13"/>
  <c r="F287" i="15"/>
  <c r="E287" i="15"/>
  <c r="B289" i="15"/>
  <c r="C290" i="15"/>
  <c r="A289" i="15"/>
  <c r="D288" i="13" a="1"/>
  <c r="D288" i="13" s="1"/>
  <c r="C290" i="13"/>
  <c r="B289" i="13"/>
  <c r="A289" i="13"/>
  <c r="J291" i="6"/>
  <c r="H290" i="6"/>
  <c r="I289" i="6"/>
  <c r="G289" i="6"/>
  <c r="B292" i="6"/>
  <c r="A292" i="6"/>
  <c r="C293" i="6"/>
  <c r="J290" i="6"/>
  <c r="F286" i="5"/>
  <c r="I285" i="5" s="1"/>
  <c r="J286" i="5"/>
  <c r="D287" i="5"/>
  <c r="G286" i="5" s="1"/>
  <c r="E287" i="5"/>
  <c r="H286" i="5" s="1"/>
  <c r="B288" i="5"/>
  <c r="A288" i="5"/>
  <c r="C289" i="5"/>
  <c r="F288" i="13" l="1"/>
  <c r="E288" i="13"/>
  <c r="F288" i="15"/>
  <c r="E288" i="15"/>
  <c r="B290" i="15"/>
  <c r="C291" i="15"/>
  <c r="A290" i="15"/>
  <c r="D289" i="13" a="1"/>
  <c r="D289" i="13" s="1"/>
  <c r="B290" i="13"/>
  <c r="A290" i="13"/>
  <c r="C291" i="13"/>
  <c r="J292" i="6"/>
  <c r="H291" i="6"/>
  <c r="B293" i="6"/>
  <c r="C294" i="6"/>
  <c r="A293" i="6"/>
  <c r="I290" i="6"/>
  <c r="G290" i="6"/>
  <c r="F287" i="5"/>
  <c r="I286" i="5" s="1"/>
  <c r="B289" i="5"/>
  <c r="A289" i="5"/>
  <c r="C290" i="5"/>
  <c r="E288" i="5"/>
  <c r="H287" i="5" s="1"/>
  <c r="D288" i="5"/>
  <c r="J287" i="5"/>
  <c r="F289" i="13" l="1"/>
  <c r="E289" i="13"/>
  <c r="F288" i="5"/>
  <c r="I287" i="5" s="1"/>
  <c r="G287" i="5"/>
  <c r="F289" i="15"/>
  <c r="E289" i="15"/>
  <c r="B291" i="15"/>
  <c r="A291" i="15"/>
  <c r="C292" i="15"/>
  <c r="D290" i="13" a="1"/>
  <c r="D290" i="13" s="1"/>
  <c r="C292" i="13"/>
  <c r="B291" i="13"/>
  <c r="A291" i="13"/>
  <c r="H292" i="6"/>
  <c r="J293" i="6"/>
  <c r="C295" i="6"/>
  <c r="B294" i="6"/>
  <c r="A294" i="6"/>
  <c r="I291" i="6"/>
  <c r="G291" i="6"/>
  <c r="J288" i="5"/>
  <c r="B290" i="5"/>
  <c r="A290" i="5"/>
  <c r="C291" i="5"/>
  <c r="E289" i="5"/>
  <c r="H288" i="5" s="1"/>
  <c r="D289" i="5"/>
  <c r="G288" i="5" s="1"/>
  <c r="F290" i="13" l="1"/>
  <c r="E290" i="13"/>
  <c r="B292" i="15"/>
  <c r="A292" i="15"/>
  <c r="C293" i="15"/>
  <c r="F290" i="15"/>
  <c r="E290" i="15"/>
  <c r="D291" i="13" a="1"/>
  <c r="D291" i="13" s="1"/>
  <c r="B292" i="13"/>
  <c r="A292" i="13"/>
  <c r="C293" i="13"/>
  <c r="H293" i="6"/>
  <c r="J294" i="6"/>
  <c r="B295" i="6"/>
  <c r="C296" i="6"/>
  <c r="A295" i="6"/>
  <c r="I292" i="6"/>
  <c r="G292" i="6"/>
  <c r="F289" i="5"/>
  <c r="I288" i="5" s="1"/>
  <c r="J289" i="5"/>
  <c r="B291" i="5"/>
  <c r="C292" i="5"/>
  <c r="A291" i="5"/>
  <c r="E290" i="5"/>
  <c r="H289" i="5" s="1"/>
  <c r="D290" i="5"/>
  <c r="F291" i="13" l="1"/>
  <c r="E291" i="13"/>
  <c r="J290" i="5"/>
  <c r="G289" i="5"/>
  <c r="F291" i="15"/>
  <c r="E291" i="15"/>
  <c r="B293" i="15"/>
  <c r="C294" i="15"/>
  <c r="A293" i="15"/>
  <c r="D292" i="13" a="1"/>
  <c r="D292" i="13" s="1"/>
  <c r="B293" i="13"/>
  <c r="A293" i="13"/>
  <c r="C294" i="13"/>
  <c r="J295" i="6"/>
  <c r="H294" i="6"/>
  <c r="I293" i="6"/>
  <c r="G293" i="6"/>
  <c r="B296" i="6"/>
  <c r="A296" i="6"/>
  <c r="C297" i="6"/>
  <c r="E291" i="5"/>
  <c r="H290" i="5" s="1"/>
  <c r="D291" i="5"/>
  <c r="G290" i="5" s="1"/>
  <c r="F290" i="5"/>
  <c r="I289" i="5" s="1"/>
  <c r="B292" i="5"/>
  <c r="A292" i="5"/>
  <c r="C293" i="5"/>
  <c r="F292" i="13" l="1"/>
  <c r="E292" i="13"/>
  <c r="B294" i="15"/>
  <c r="C295" i="15"/>
  <c r="A294" i="15"/>
  <c r="F292" i="15"/>
  <c r="E292" i="15"/>
  <c r="D293" i="13" a="1"/>
  <c r="D293" i="13" s="1"/>
  <c r="B294" i="13"/>
  <c r="A294" i="13"/>
  <c r="C295" i="13"/>
  <c r="B297" i="6"/>
  <c r="A297" i="6"/>
  <c r="C298" i="6"/>
  <c r="H295" i="6"/>
  <c r="I294" i="6"/>
  <c r="G294" i="6"/>
  <c r="F291" i="5"/>
  <c r="I290" i="5" s="1"/>
  <c r="J291" i="5"/>
  <c r="B293" i="5"/>
  <c r="A293" i="5"/>
  <c r="C294" i="5"/>
  <c r="E292" i="5"/>
  <c r="H291" i="5" s="1"/>
  <c r="D292" i="5"/>
  <c r="G291" i="5" s="1"/>
  <c r="F293" i="13" l="1"/>
  <c r="E293" i="13"/>
  <c r="F293" i="15"/>
  <c r="E293" i="15"/>
  <c r="B295" i="15"/>
  <c r="A295" i="15"/>
  <c r="C296" i="15"/>
  <c r="D294" i="13" a="1"/>
  <c r="D294" i="13" s="1"/>
  <c r="B295" i="13"/>
  <c r="A295" i="13"/>
  <c r="C296" i="13"/>
  <c r="C299" i="6"/>
  <c r="B298" i="6"/>
  <c r="A298" i="6"/>
  <c r="G295" i="6"/>
  <c r="I295" i="6"/>
  <c r="H296" i="6"/>
  <c r="J296" i="6"/>
  <c r="F292" i="5"/>
  <c r="I291" i="5" s="1"/>
  <c r="J292" i="5"/>
  <c r="B294" i="5"/>
  <c r="C295" i="5"/>
  <c r="A294" i="5"/>
  <c r="E293" i="5"/>
  <c r="H292" i="5" s="1"/>
  <c r="D293" i="5"/>
  <c r="G292" i="5" s="1"/>
  <c r="F294" i="13" l="1"/>
  <c r="E294" i="13"/>
  <c r="F294" i="15"/>
  <c r="E294" i="15"/>
  <c r="B296" i="15"/>
  <c r="A296" i="15"/>
  <c r="C297" i="15"/>
  <c r="D295" i="13" a="1"/>
  <c r="D295" i="13" s="1"/>
  <c r="B296" i="13"/>
  <c r="A296" i="13"/>
  <c r="C297" i="13"/>
  <c r="I296" i="6"/>
  <c r="G296" i="6"/>
  <c r="J297" i="6"/>
  <c r="H297" i="6"/>
  <c r="B299" i="6"/>
  <c r="A299" i="6"/>
  <c r="C300" i="6"/>
  <c r="F293" i="5"/>
  <c r="I292" i="5" s="1"/>
  <c r="J293" i="5"/>
  <c r="E294" i="5"/>
  <c r="H293" i="5" s="1"/>
  <c r="D294" i="5"/>
  <c r="G293" i="5" s="1"/>
  <c r="B295" i="5"/>
  <c r="A295" i="5"/>
  <c r="C296" i="5"/>
  <c r="F295" i="13" l="1"/>
  <c r="E295" i="13"/>
  <c r="F295" i="15"/>
  <c r="E295" i="15"/>
  <c r="B297" i="15"/>
  <c r="C298" i="15"/>
  <c r="A297" i="15"/>
  <c r="D296" i="13" a="1"/>
  <c r="D296" i="13" s="1"/>
  <c r="C298" i="13"/>
  <c r="B297" i="13"/>
  <c r="A297" i="13"/>
  <c r="I297" i="6"/>
  <c r="G297" i="6"/>
  <c r="J299" i="6"/>
  <c r="H298" i="6"/>
  <c r="J298" i="6"/>
  <c r="B300" i="6"/>
  <c r="A300" i="6"/>
  <c r="C301" i="6"/>
  <c r="F294" i="5"/>
  <c r="I293" i="5" s="1"/>
  <c r="B296" i="5"/>
  <c r="A296" i="5"/>
  <c r="C297" i="5"/>
  <c r="J294" i="5"/>
  <c r="E295" i="5"/>
  <c r="H294" i="5" s="1"/>
  <c r="D295" i="5"/>
  <c r="F296" i="13" l="1"/>
  <c r="E296" i="13"/>
  <c r="J295" i="5"/>
  <c r="G294" i="5"/>
  <c r="F296" i="15"/>
  <c r="E296" i="15"/>
  <c r="B298" i="15"/>
  <c r="C299" i="15"/>
  <c r="A298" i="15"/>
  <c r="D297" i="13" a="1"/>
  <c r="D297" i="13" s="1"/>
  <c r="B298" i="13"/>
  <c r="A298" i="13"/>
  <c r="C299" i="13"/>
  <c r="J300" i="6"/>
  <c r="H299" i="6"/>
  <c r="I298" i="6"/>
  <c r="G298" i="6"/>
  <c r="B301" i="6"/>
  <c r="C302" i="6"/>
  <c r="A301" i="6"/>
  <c r="F295" i="5"/>
  <c r="I294" i="5" s="1"/>
  <c r="B297" i="5"/>
  <c r="A297" i="5"/>
  <c r="C298" i="5"/>
  <c r="E296" i="5"/>
  <c r="H295" i="5" s="1"/>
  <c r="D296" i="5"/>
  <c r="G295" i="5" s="1"/>
  <c r="F297" i="13" l="1"/>
  <c r="E297" i="13"/>
  <c r="B299" i="15"/>
  <c r="A299" i="15"/>
  <c r="C300" i="15"/>
  <c r="F297" i="15"/>
  <c r="E297" i="15"/>
  <c r="D298" i="13" a="1"/>
  <c r="D298" i="13" s="1"/>
  <c r="C300" i="13"/>
  <c r="B299" i="13"/>
  <c r="A299" i="13"/>
  <c r="H300" i="6"/>
  <c r="C303" i="6"/>
  <c r="A302" i="6"/>
  <c r="B302" i="6"/>
  <c r="I299" i="6"/>
  <c r="G299" i="6"/>
  <c r="F296" i="5"/>
  <c r="I295" i="5" s="1"/>
  <c r="J296" i="5"/>
  <c r="B298" i="5"/>
  <c r="C299" i="5"/>
  <c r="A298" i="5"/>
  <c r="E297" i="5"/>
  <c r="H296" i="5" s="1"/>
  <c r="D297" i="5"/>
  <c r="G296" i="5" s="1"/>
  <c r="F298" i="13" l="1"/>
  <c r="E298" i="13"/>
  <c r="B300" i="15"/>
  <c r="A300" i="15"/>
  <c r="C301" i="15"/>
  <c r="F298" i="15"/>
  <c r="E298" i="15"/>
  <c r="D299" i="13" a="1"/>
  <c r="D299" i="13" s="1"/>
  <c r="B300" i="13"/>
  <c r="A300" i="13"/>
  <c r="C301" i="13"/>
  <c r="H301" i="6"/>
  <c r="J302" i="6"/>
  <c r="B303" i="6"/>
  <c r="C304" i="6"/>
  <c r="A303" i="6"/>
  <c r="I300" i="6"/>
  <c r="G300" i="6"/>
  <c r="J301" i="6"/>
  <c r="F297" i="5"/>
  <c r="I296" i="5" s="1"/>
  <c r="J297" i="5"/>
  <c r="E298" i="5"/>
  <c r="H297" i="5" s="1"/>
  <c r="D298" i="5"/>
  <c r="G297" i="5" s="1"/>
  <c r="B299" i="5"/>
  <c r="A299" i="5"/>
  <c r="C300" i="5"/>
  <c r="F299" i="13" l="1"/>
  <c r="E299" i="13"/>
  <c r="F299" i="15"/>
  <c r="E299" i="15"/>
  <c r="B301" i="15"/>
  <c r="A301" i="15"/>
  <c r="C302" i="15"/>
  <c r="D300" i="13" a="1"/>
  <c r="D300" i="13" s="1"/>
  <c r="B301" i="13"/>
  <c r="A301" i="13"/>
  <c r="C302" i="13"/>
  <c r="J303" i="6"/>
  <c r="H302" i="6"/>
  <c r="B304" i="6"/>
  <c r="A304" i="6"/>
  <c r="C305" i="6"/>
  <c r="I301" i="6"/>
  <c r="G301" i="6"/>
  <c r="E299" i="5"/>
  <c r="H298" i="5" s="1"/>
  <c r="D299" i="5"/>
  <c r="B300" i="5"/>
  <c r="A300" i="5"/>
  <c r="C301" i="5"/>
  <c r="F298" i="5"/>
  <c r="I297" i="5" s="1"/>
  <c r="J298" i="5"/>
  <c r="F300" i="13" l="1"/>
  <c r="E300" i="13"/>
  <c r="F299" i="5"/>
  <c r="I298" i="5" s="1"/>
  <c r="G298" i="5"/>
  <c r="B302" i="15"/>
  <c r="A302" i="15"/>
  <c r="C303" i="15"/>
  <c r="F300" i="15"/>
  <c r="E300" i="15"/>
  <c r="D301" i="13" a="1"/>
  <c r="D301" i="13" s="1"/>
  <c r="B302" i="13"/>
  <c r="A302" i="13"/>
  <c r="C303" i="13"/>
  <c r="B305" i="6"/>
  <c r="A305" i="6"/>
  <c r="C306" i="6"/>
  <c r="J304" i="6"/>
  <c r="H303" i="6"/>
  <c r="I302" i="6"/>
  <c r="G302" i="6"/>
  <c r="B301" i="5"/>
  <c r="A301" i="5"/>
  <c r="C302" i="5"/>
  <c r="E300" i="5"/>
  <c r="H299" i="5" s="1"/>
  <c r="D300" i="5"/>
  <c r="G299" i="5" s="1"/>
  <c r="J299" i="5"/>
  <c r="F301" i="13" l="1"/>
  <c r="E301" i="13"/>
  <c r="F301" i="15"/>
  <c r="E301" i="15"/>
  <c r="B303" i="15"/>
  <c r="A303" i="15"/>
  <c r="C304" i="15"/>
  <c r="D302" i="13" a="1"/>
  <c r="D302" i="13" s="1"/>
  <c r="B303" i="13"/>
  <c r="A303" i="13"/>
  <c r="C304" i="13"/>
  <c r="C307" i="6"/>
  <c r="A306" i="6"/>
  <c r="B306" i="6"/>
  <c r="G303" i="6"/>
  <c r="I303" i="6"/>
  <c r="H304" i="6"/>
  <c r="J305" i="6"/>
  <c r="F300" i="5"/>
  <c r="I299" i="5" s="1"/>
  <c r="J300" i="5"/>
  <c r="B302" i="5"/>
  <c r="A302" i="5"/>
  <c r="C303" i="5"/>
  <c r="E301" i="5"/>
  <c r="H300" i="5" s="1"/>
  <c r="D301" i="5"/>
  <c r="G300" i="5" s="1"/>
  <c r="F302" i="13" l="1"/>
  <c r="E302" i="13"/>
  <c r="B304" i="15"/>
  <c r="A304" i="15"/>
  <c r="C305" i="15"/>
  <c r="F302" i="15"/>
  <c r="E302" i="15"/>
  <c r="D303" i="13" a="1"/>
  <c r="D303" i="13" s="1"/>
  <c r="B304" i="13"/>
  <c r="A304" i="13"/>
  <c r="C305" i="13"/>
  <c r="H305" i="6"/>
  <c r="I304" i="6"/>
  <c r="G304" i="6"/>
  <c r="B307" i="6"/>
  <c r="A307" i="6"/>
  <c r="C308" i="6"/>
  <c r="F301" i="5"/>
  <c r="I300" i="5" s="1"/>
  <c r="J301" i="5"/>
  <c r="E302" i="5"/>
  <c r="H301" i="5" s="1"/>
  <c r="D302" i="5"/>
  <c r="B303" i="5"/>
  <c r="A303" i="5"/>
  <c r="C304" i="5"/>
  <c r="F303" i="13" l="1"/>
  <c r="E303" i="13"/>
  <c r="F302" i="5"/>
  <c r="I301" i="5" s="1"/>
  <c r="G301" i="5"/>
  <c r="B305" i="15"/>
  <c r="A305" i="15"/>
  <c r="C306" i="15"/>
  <c r="F303" i="15"/>
  <c r="E303" i="15"/>
  <c r="D304" i="13" a="1"/>
  <c r="D304" i="13" s="1"/>
  <c r="C306" i="13"/>
  <c r="B305" i="13"/>
  <c r="A305" i="13"/>
  <c r="B308" i="6"/>
  <c r="A308" i="6"/>
  <c r="C309" i="6"/>
  <c r="H306" i="6"/>
  <c r="I305" i="6"/>
  <c r="G305" i="6"/>
  <c r="J306" i="6"/>
  <c r="J302" i="5"/>
  <c r="E303" i="5"/>
  <c r="H302" i="5" s="1"/>
  <c r="D303" i="5"/>
  <c r="G302" i="5" s="1"/>
  <c r="B304" i="5"/>
  <c r="A304" i="5"/>
  <c r="C305" i="5"/>
  <c r="F304" i="13" l="1"/>
  <c r="E304" i="13"/>
  <c r="F304" i="15"/>
  <c r="E304" i="15"/>
  <c r="B306" i="15"/>
  <c r="A306" i="15"/>
  <c r="C307" i="15"/>
  <c r="D305" i="13" a="1"/>
  <c r="D305" i="13" s="1"/>
  <c r="B306" i="13"/>
  <c r="A306" i="13"/>
  <c r="C307" i="13"/>
  <c r="I306" i="6"/>
  <c r="G306" i="6"/>
  <c r="J307" i="6"/>
  <c r="B309" i="6"/>
  <c r="A309" i="6"/>
  <c r="C310" i="6"/>
  <c r="H307" i="6"/>
  <c r="F303" i="5"/>
  <c r="I302" i="5" s="1"/>
  <c r="J303" i="5"/>
  <c r="B305" i="5"/>
  <c r="A305" i="5"/>
  <c r="C306" i="5"/>
  <c r="D304" i="5"/>
  <c r="E304" i="5"/>
  <c r="H303" i="5" s="1"/>
  <c r="F305" i="13" l="1"/>
  <c r="E305" i="13"/>
  <c r="J304" i="5"/>
  <c r="G303" i="5"/>
  <c r="B307" i="15"/>
  <c r="A307" i="15"/>
  <c r="C308" i="15"/>
  <c r="F305" i="15"/>
  <c r="E305" i="15"/>
  <c r="D306" i="13" a="1"/>
  <c r="D306" i="13" s="1"/>
  <c r="C308" i="13"/>
  <c r="B307" i="13"/>
  <c r="A307" i="13"/>
  <c r="G307" i="6"/>
  <c r="I307" i="6"/>
  <c r="C311" i="6"/>
  <c r="A310" i="6"/>
  <c r="B310" i="6"/>
  <c r="H308" i="6"/>
  <c r="J308" i="6"/>
  <c r="F304" i="5"/>
  <c r="I303" i="5" s="1"/>
  <c r="D305" i="5"/>
  <c r="E305" i="5"/>
  <c r="H304" i="5" s="1"/>
  <c r="B306" i="5"/>
  <c r="A306" i="5"/>
  <c r="C307" i="5"/>
  <c r="F306" i="13" l="1"/>
  <c r="E306" i="13"/>
  <c r="J305" i="5"/>
  <c r="G304" i="5"/>
  <c r="F306" i="15"/>
  <c r="E306" i="15"/>
  <c r="B308" i="15"/>
  <c r="A308" i="15"/>
  <c r="C309" i="15"/>
  <c r="D307" i="13" a="1"/>
  <c r="D307" i="13" s="1"/>
  <c r="B308" i="13"/>
  <c r="A308" i="13"/>
  <c r="C309" i="13"/>
  <c r="B311" i="6"/>
  <c r="A311" i="6"/>
  <c r="C312" i="6"/>
  <c r="I308" i="6"/>
  <c r="G308" i="6"/>
  <c r="H309" i="6"/>
  <c r="J310" i="6"/>
  <c r="J309" i="6"/>
  <c r="D306" i="5"/>
  <c r="E306" i="5"/>
  <c r="H305" i="5" s="1"/>
  <c r="B307" i="5"/>
  <c r="A307" i="5"/>
  <c r="C308" i="5"/>
  <c r="F305" i="5"/>
  <c r="I304" i="5" s="1"/>
  <c r="F307" i="13" l="1"/>
  <c r="E307" i="13"/>
  <c r="J306" i="5"/>
  <c r="G305" i="5"/>
  <c r="B309" i="15"/>
  <c r="A309" i="15"/>
  <c r="C310" i="15"/>
  <c r="F307" i="15"/>
  <c r="E307" i="15"/>
  <c r="D308" i="13" a="1"/>
  <c r="D308" i="13" s="1"/>
  <c r="B309" i="13"/>
  <c r="A309" i="13"/>
  <c r="C310" i="13"/>
  <c r="I309" i="6"/>
  <c r="G309" i="6"/>
  <c r="B312" i="6"/>
  <c r="A312" i="6"/>
  <c r="C313" i="6"/>
  <c r="J311" i="6"/>
  <c r="H310" i="6"/>
  <c r="B308" i="5"/>
  <c r="A308" i="5"/>
  <c r="C309" i="5"/>
  <c r="E307" i="5"/>
  <c r="H306" i="5" s="1"/>
  <c r="D307" i="5"/>
  <c r="G306" i="5" s="1"/>
  <c r="F306" i="5"/>
  <c r="I305" i="5" s="1"/>
  <c r="F308" i="13" l="1"/>
  <c r="E308" i="13"/>
  <c r="B310" i="15"/>
  <c r="A310" i="15"/>
  <c r="C311" i="15"/>
  <c r="F308" i="15"/>
  <c r="E308" i="15"/>
  <c r="D309" i="13" a="1"/>
  <c r="D309" i="13" s="1"/>
  <c r="B310" i="13"/>
  <c r="A310" i="13"/>
  <c r="C311" i="13"/>
  <c r="J312" i="6"/>
  <c r="H311" i="6"/>
  <c r="I310" i="6"/>
  <c r="G310" i="6"/>
  <c r="B313" i="6"/>
  <c r="A313" i="6"/>
  <c r="C314" i="6"/>
  <c r="F307" i="5"/>
  <c r="I306" i="5" s="1"/>
  <c r="J307" i="5"/>
  <c r="B309" i="5"/>
  <c r="A309" i="5"/>
  <c r="C310" i="5"/>
  <c r="E308" i="5"/>
  <c r="H307" i="5" s="1"/>
  <c r="D308" i="5"/>
  <c r="G307" i="5" s="1"/>
  <c r="F309" i="13" l="1"/>
  <c r="E309" i="13"/>
  <c r="F309" i="15"/>
  <c r="E309" i="15"/>
  <c r="B311" i="15"/>
  <c r="A311" i="15"/>
  <c r="C312" i="15"/>
  <c r="D310" i="13" a="1"/>
  <c r="D310" i="13" s="1"/>
  <c r="B311" i="13"/>
  <c r="A311" i="13"/>
  <c r="C312" i="13"/>
  <c r="C315" i="6"/>
  <c r="A314" i="6"/>
  <c r="B314" i="6"/>
  <c r="H312" i="6"/>
  <c r="J313" i="6"/>
  <c r="G311" i="6"/>
  <c r="I311" i="6"/>
  <c r="F308" i="5"/>
  <c r="I307" i="5" s="1"/>
  <c r="J308" i="5"/>
  <c r="E309" i="5"/>
  <c r="H308" i="5" s="1"/>
  <c r="D309" i="5"/>
  <c r="B310" i="5"/>
  <c r="A310" i="5"/>
  <c r="C311" i="5"/>
  <c r="F310" i="13" l="1"/>
  <c r="E310" i="13"/>
  <c r="F309" i="5"/>
  <c r="I308" i="5" s="1"/>
  <c r="G308" i="5"/>
  <c r="F310" i="15"/>
  <c r="E310" i="15"/>
  <c r="B312" i="15"/>
  <c r="A312" i="15"/>
  <c r="C313" i="15"/>
  <c r="D311" i="13" a="1"/>
  <c r="D311" i="13" s="1"/>
  <c r="B312" i="13"/>
  <c r="A312" i="13"/>
  <c r="C313" i="13"/>
  <c r="H313" i="6"/>
  <c r="I312" i="6"/>
  <c r="G312" i="6"/>
  <c r="B315" i="6"/>
  <c r="A315" i="6"/>
  <c r="C316" i="6"/>
  <c r="E310" i="5"/>
  <c r="H309" i="5" s="1"/>
  <c r="D310" i="5"/>
  <c r="B311" i="5"/>
  <c r="A311" i="5"/>
  <c r="C312" i="5"/>
  <c r="J309" i="5"/>
  <c r="F311" i="13" l="1"/>
  <c r="E311" i="13"/>
  <c r="J310" i="5"/>
  <c r="G309" i="5"/>
  <c r="B313" i="15"/>
  <c r="A313" i="15"/>
  <c r="C314" i="15"/>
  <c r="F311" i="15"/>
  <c r="E311" i="15"/>
  <c r="D312" i="13" a="1"/>
  <c r="D312" i="13" s="1"/>
  <c r="C314" i="13"/>
  <c r="B313" i="13"/>
  <c r="A313" i="13"/>
  <c r="H314" i="6"/>
  <c r="B316" i="6"/>
  <c r="A316" i="6"/>
  <c r="C317" i="6"/>
  <c r="I313" i="6"/>
  <c r="G313" i="6"/>
  <c r="J314" i="6"/>
  <c r="B312" i="5"/>
  <c r="A312" i="5"/>
  <c r="C313" i="5"/>
  <c r="E311" i="5"/>
  <c r="H310" i="5" s="1"/>
  <c r="D311" i="5"/>
  <c r="G310" i="5" s="1"/>
  <c r="F310" i="5"/>
  <c r="I309" i="5" s="1"/>
  <c r="F312" i="13" l="1"/>
  <c r="E312" i="13"/>
  <c r="F312" i="15"/>
  <c r="E312" i="15"/>
  <c r="B314" i="15"/>
  <c r="A314" i="15"/>
  <c r="C315" i="15"/>
  <c r="D313" i="13" a="1"/>
  <c r="D313" i="13" s="1"/>
  <c r="B314" i="13"/>
  <c r="A314" i="13"/>
  <c r="C315" i="13"/>
  <c r="B317" i="6"/>
  <c r="A317" i="6"/>
  <c r="C318" i="6"/>
  <c r="H315" i="6"/>
  <c r="I314" i="6"/>
  <c r="G314" i="6"/>
  <c r="J315" i="6"/>
  <c r="F311" i="5"/>
  <c r="I310" i="5" s="1"/>
  <c r="J311" i="5"/>
  <c r="B313" i="5"/>
  <c r="C314" i="5"/>
  <c r="A313" i="5"/>
  <c r="E312" i="5"/>
  <c r="H311" i="5" s="1"/>
  <c r="D312" i="5"/>
  <c r="F313" i="13" l="1"/>
  <c r="E313" i="13"/>
  <c r="F312" i="5"/>
  <c r="I311" i="5" s="1"/>
  <c r="G311" i="5"/>
  <c r="F313" i="15"/>
  <c r="E313" i="15"/>
  <c r="C316" i="15"/>
  <c r="B315" i="15"/>
  <c r="A315" i="15"/>
  <c r="D314" i="13" a="1"/>
  <c r="D314" i="13" s="1"/>
  <c r="C316" i="13"/>
  <c r="B315" i="13"/>
  <c r="A315" i="13"/>
  <c r="C319" i="6"/>
  <c r="A318" i="6"/>
  <c r="B318" i="6"/>
  <c r="G315" i="6"/>
  <c r="I315" i="6"/>
  <c r="H316" i="6"/>
  <c r="J316" i="6"/>
  <c r="J312" i="5"/>
  <c r="E313" i="5"/>
  <c r="H312" i="5" s="1"/>
  <c r="D313" i="5"/>
  <c r="G312" i="5" s="1"/>
  <c r="A314" i="5"/>
  <c r="C315" i="5"/>
  <c r="B314" i="5"/>
  <c r="F314" i="13" l="1"/>
  <c r="E314" i="13"/>
  <c r="C317" i="15"/>
  <c r="B316" i="15"/>
  <c r="A316" i="15"/>
  <c r="F314" i="15"/>
  <c r="E314" i="15"/>
  <c r="D315" i="13" a="1"/>
  <c r="D315" i="13" s="1"/>
  <c r="B316" i="13"/>
  <c r="A316" i="13"/>
  <c r="C317" i="13"/>
  <c r="I316" i="6"/>
  <c r="G316" i="6"/>
  <c r="J317" i="6"/>
  <c r="H317" i="6"/>
  <c r="J318" i="6"/>
  <c r="B319" i="6"/>
  <c r="A319" i="6"/>
  <c r="C320" i="6"/>
  <c r="B315" i="5"/>
  <c r="A315" i="5"/>
  <c r="C316" i="5"/>
  <c r="F313" i="5"/>
  <c r="I312" i="5" s="1"/>
  <c r="J313" i="5"/>
  <c r="D314" i="5"/>
  <c r="G313" i="5" s="1"/>
  <c r="E314" i="5"/>
  <c r="H313" i="5" s="1"/>
  <c r="F315" i="13" l="1"/>
  <c r="E315" i="13"/>
  <c r="C318" i="15"/>
  <c r="B317" i="15"/>
  <c r="A317" i="15"/>
  <c r="F315" i="15"/>
  <c r="E315" i="15"/>
  <c r="D316" i="13" a="1"/>
  <c r="D316" i="13" s="1"/>
  <c r="B317" i="13"/>
  <c r="A317" i="13"/>
  <c r="C318" i="13"/>
  <c r="I317" i="6"/>
  <c r="G317" i="6"/>
  <c r="H318" i="6"/>
  <c r="B320" i="6"/>
  <c r="A320" i="6"/>
  <c r="C321" i="6"/>
  <c r="F314" i="5"/>
  <c r="I313" i="5" s="1"/>
  <c r="J314" i="5"/>
  <c r="C317" i="5"/>
  <c r="B316" i="5"/>
  <c r="A316" i="5"/>
  <c r="E315" i="5"/>
  <c r="H314" i="5" s="1"/>
  <c r="D315" i="5"/>
  <c r="G314" i="5" s="1"/>
  <c r="F316" i="13" l="1"/>
  <c r="E316" i="13"/>
  <c r="F316" i="15"/>
  <c r="E316" i="15"/>
  <c r="C319" i="15"/>
  <c r="B318" i="15"/>
  <c r="A318" i="15"/>
  <c r="D317" i="13" a="1"/>
  <c r="D317" i="13" s="1"/>
  <c r="B318" i="13"/>
  <c r="A318" i="13"/>
  <c r="C319" i="13"/>
  <c r="B321" i="6"/>
  <c r="C322" i="6"/>
  <c r="A321" i="6"/>
  <c r="I318" i="6"/>
  <c r="G318" i="6"/>
  <c r="H319" i="6"/>
  <c r="J319" i="6"/>
  <c r="F315" i="5"/>
  <c r="I314" i="5" s="1"/>
  <c r="J315" i="5"/>
  <c r="D316" i="5"/>
  <c r="E316" i="5"/>
  <c r="H315" i="5" s="1"/>
  <c r="A317" i="5"/>
  <c r="C318" i="5"/>
  <c r="B317" i="5"/>
  <c r="F317" i="13" l="1"/>
  <c r="E317" i="13"/>
  <c r="J316" i="5"/>
  <c r="G315" i="5"/>
  <c r="F317" i="15"/>
  <c r="E317" i="15"/>
  <c r="C320" i="15"/>
  <c r="B319" i="15"/>
  <c r="A319" i="15"/>
  <c r="D318" i="13" a="1"/>
  <c r="D318" i="13" s="1"/>
  <c r="B319" i="13"/>
  <c r="A319" i="13"/>
  <c r="C320" i="13"/>
  <c r="G319" i="6"/>
  <c r="I319" i="6"/>
  <c r="H320" i="6"/>
  <c r="J320" i="6"/>
  <c r="C323" i="6"/>
  <c r="A322" i="6"/>
  <c r="B322" i="6"/>
  <c r="C319" i="5"/>
  <c r="B318" i="5"/>
  <c r="A318" i="5"/>
  <c r="D317" i="5"/>
  <c r="G316" i="5" s="1"/>
  <c r="E317" i="5"/>
  <c r="H316" i="5" s="1"/>
  <c r="F316" i="5"/>
  <c r="I315" i="5" s="1"/>
  <c r="F318" i="13" l="1"/>
  <c r="E318" i="13"/>
  <c r="C321" i="15"/>
  <c r="B320" i="15"/>
  <c r="A320" i="15"/>
  <c r="F318" i="15"/>
  <c r="E318" i="15"/>
  <c r="D319" i="13" a="1"/>
  <c r="D319" i="13" s="1"/>
  <c r="B320" i="13"/>
  <c r="A320" i="13"/>
  <c r="C321" i="13"/>
  <c r="H321" i="6"/>
  <c r="J322" i="6"/>
  <c r="I320" i="6"/>
  <c r="G320" i="6"/>
  <c r="B323" i="6"/>
  <c r="C324" i="6"/>
  <c r="A323" i="6"/>
  <c r="J321" i="6"/>
  <c r="F317" i="5"/>
  <c r="I316" i="5" s="1"/>
  <c r="D318" i="5"/>
  <c r="G317" i="5" s="1"/>
  <c r="E318" i="5"/>
  <c r="H317" i="5" s="1"/>
  <c r="C320" i="5"/>
  <c r="B319" i="5"/>
  <c r="A319" i="5"/>
  <c r="J317" i="5"/>
  <c r="F319" i="13" l="1"/>
  <c r="E319" i="13"/>
  <c r="C322" i="15"/>
  <c r="B321" i="15"/>
  <c r="A321" i="15"/>
  <c r="F319" i="15"/>
  <c r="E319" i="15"/>
  <c r="D320" i="13" a="1"/>
  <c r="D320" i="13" s="1"/>
  <c r="C322" i="13"/>
  <c r="B321" i="13"/>
  <c r="A321" i="13"/>
  <c r="B324" i="6"/>
  <c r="A324" i="6"/>
  <c r="C325" i="6"/>
  <c r="J323" i="6"/>
  <c r="H322" i="6"/>
  <c r="I321" i="6"/>
  <c r="G321" i="6"/>
  <c r="F318" i="5"/>
  <c r="I317" i="5" s="1"/>
  <c r="E319" i="5"/>
  <c r="H318" i="5" s="1"/>
  <c r="D319" i="5"/>
  <c r="G318" i="5" s="1"/>
  <c r="A320" i="5"/>
  <c r="C321" i="5"/>
  <c r="B320" i="5"/>
  <c r="J318" i="5"/>
  <c r="F320" i="13" l="1"/>
  <c r="E320" i="13"/>
  <c r="F320" i="15"/>
  <c r="E320" i="15"/>
  <c r="C323" i="15"/>
  <c r="B322" i="15"/>
  <c r="A322" i="15"/>
  <c r="D321" i="13" a="1"/>
  <c r="D321" i="13" s="1"/>
  <c r="B322" i="13"/>
  <c r="A322" i="13"/>
  <c r="C323" i="13"/>
  <c r="I322" i="6"/>
  <c r="G322" i="6"/>
  <c r="B325" i="6"/>
  <c r="A325" i="6"/>
  <c r="H323" i="6"/>
  <c r="F319" i="5"/>
  <c r="I318" i="5" s="1"/>
  <c r="J319" i="5"/>
  <c r="C322" i="5"/>
  <c r="B321" i="5"/>
  <c r="A321" i="5"/>
  <c r="D320" i="5"/>
  <c r="G319" i="5" s="1"/>
  <c r="E320" i="5"/>
  <c r="H319" i="5" s="1"/>
  <c r="F321" i="13" l="1"/>
  <c r="E321" i="13"/>
  <c r="C324" i="15"/>
  <c r="B323" i="15"/>
  <c r="A323" i="15"/>
  <c r="F321" i="15"/>
  <c r="E321" i="15"/>
  <c r="D322" i="13" a="1"/>
  <c r="D322" i="13" s="1"/>
  <c r="C324" i="13"/>
  <c r="A323" i="13"/>
  <c r="B323" i="13"/>
  <c r="G323" i="6"/>
  <c r="I323" i="6"/>
  <c r="H324" i="6"/>
  <c r="J324" i="6"/>
  <c r="F320" i="5"/>
  <c r="I319" i="5" s="1"/>
  <c r="E321" i="5"/>
  <c r="H320" i="5" s="1"/>
  <c r="D321" i="5"/>
  <c r="C323" i="5"/>
  <c r="B322" i="5"/>
  <c r="A322" i="5"/>
  <c r="J320" i="5"/>
  <c r="F322" i="13" l="1"/>
  <c r="E322" i="13"/>
  <c r="F321" i="5"/>
  <c r="I320" i="5" s="1"/>
  <c r="G320" i="5"/>
  <c r="F322" i="15"/>
  <c r="E322" i="15"/>
  <c r="C325" i="15"/>
  <c r="B324" i="15"/>
  <c r="A324" i="15"/>
  <c r="D323" i="13" a="1"/>
  <c r="D323" i="13" s="1"/>
  <c r="B324" i="13"/>
  <c r="A324" i="13"/>
  <c r="C325" i="13"/>
  <c r="C326" i="13" s="1"/>
  <c r="I324" i="6"/>
  <c r="G324" i="6"/>
  <c r="J325" i="6"/>
  <c r="J321" i="5"/>
  <c r="D322" i="5"/>
  <c r="E322" i="5"/>
  <c r="H321" i="5" s="1"/>
  <c r="A323" i="5"/>
  <c r="C324" i="5"/>
  <c r="B323" i="5"/>
  <c r="F323" i="13" l="1"/>
  <c r="E323" i="13"/>
  <c r="F322" i="5"/>
  <c r="I321" i="5" s="1"/>
  <c r="G321" i="5"/>
  <c r="C326" i="15"/>
  <c r="B325" i="15"/>
  <c r="A325" i="15"/>
  <c r="F323" i="15"/>
  <c r="E323" i="15"/>
  <c r="A326" i="13"/>
  <c r="C327" i="13"/>
  <c r="B326" i="13"/>
  <c r="D324" i="13" a="1"/>
  <c r="D324" i="13" s="1"/>
  <c r="E336" i="13" s="1"/>
  <c r="B325" i="13"/>
  <c r="A325" i="13"/>
  <c r="A324" i="5"/>
  <c r="C325" i="5"/>
  <c r="B324" i="5"/>
  <c r="D323" i="5"/>
  <c r="G322" i="5" s="1"/>
  <c r="E323" i="5"/>
  <c r="H322" i="5" s="1"/>
  <c r="J322" i="5"/>
  <c r="F324" i="13" l="1"/>
  <c r="E324" i="13"/>
  <c r="F324" i="15"/>
  <c r="E324" i="15"/>
  <c r="C327" i="15"/>
  <c r="B326" i="15"/>
  <c r="A326" i="15"/>
  <c r="D325" i="13" a="1"/>
  <c r="D325" i="13" s="1"/>
  <c r="E337" i="13" s="1"/>
  <c r="A327" i="13"/>
  <c r="C328" i="13"/>
  <c r="B327" i="13"/>
  <c r="D326" i="13" a="1"/>
  <c r="D326" i="13" s="1"/>
  <c r="E338" i="13" s="1"/>
  <c r="F323" i="5"/>
  <c r="I322" i="5" s="1"/>
  <c r="J323" i="5"/>
  <c r="A325" i="5"/>
  <c r="B325" i="5"/>
  <c r="D324" i="5"/>
  <c r="G323" i="5" s="1"/>
  <c r="E324" i="5"/>
  <c r="H323" i="5" s="1"/>
  <c r="F326" i="13" l="1"/>
  <c r="E326" i="13"/>
  <c r="F325" i="13"/>
  <c r="E325" i="13"/>
  <c r="F325" i="15"/>
  <c r="E325" i="15"/>
  <c r="C328" i="15"/>
  <c r="B327" i="15"/>
  <c r="A327" i="15"/>
  <c r="B328" i="13"/>
  <c r="A328" i="13"/>
  <c r="C329" i="13"/>
  <c r="D327" i="13" a="1"/>
  <c r="D327" i="13" s="1"/>
  <c r="E339" i="13" s="1"/>
  <c r="F324" i="5"/>
  <c r="I323" i="5" s="1"/>
  <c r="E325" i="5"/>
  <c r="H324" i="5" s="1"/>
  <c r="D325" i="5"/>
  <c r="J324" i="5"/>
  <c r="F327" i="13" l="1"/>
  <c r="E327" i="13"/>
  <c r="J325" i="5"/>
  <c r="G324" i="5"/>
  <c r="C329" i="15"/>
  <c r="B328" i="15"/>
  <c r="A328" i="15"/>
  <c r="F326" i="15"/>
  <c r="E326" i="15"/>
  <c r="A329" i="13"/>
  <c r="C330" i="13"/>
  <c r="B329" i="13"/>
  <c r="D328" i="13" a="1"/>
  <c r="D328" i="13" s="1"/>
  <c r="E340" i="13" s="1"/>
  <c r="F325" i="5"/>
  <c r="I324" i="5" s="1"/>
  <c r="F328" i="13" l="1"/>
  <c r="E328" i="13"/>
  <c r="C330" i="15"/>
  <c r="B329" i="15"/>
  <c r="A329" i="15"/>
  <c r="F327" i="15"/>
  <c r="E327" i="15"/>
  <c r="C331" i="13"/>
  <c r="B330" i="13"/>
  <c r="A330" i="13"/>
  <c r="D329" i="13" a="1"/>
  <c r="D329" i="13" s="1"/>
  <c r="E341" i="13" s="1"/>
  <c r="F329" i="13" l="1"/>
  <c r="E329" i="13"/>
  <c r="C331" i="15"/>
  <c r="B330" i="15"/>
  <c r="A330" i="15"/>
  <c r="F328" i="15"/>
  <c r="E328" i="15"/>
  <c r="D330" i="13" a="1"/>
  <c r="D330" i="13" s="1"/>
  <c r="E342" i="13" s="1"/>
  <c r="B331" i="13"/>
  <c r="C332" i="13"/>
  <c r="A331" i="13"/>
  <c r="F330" i="13" l="1"/>
  <c r="E330" i="13"/>
  <c r="C332" i="15"/>
  <c r="B331" i="15"/>
  <c r="A331" i="15"/>
  <c r="F329" i="15"/>
  <c r="E329" i="15"/>
  <c r="D331" i="13" a="1"/>
  <c r="D331" i="13" s="1"/>
  <c r="E343" i="13" s="1"/>
  <c r="A332" i="13"/>
  <c r="B332" i="13"/>
  <c r="C333" i="13"/>
  <c r="F331" i="13" l="1"/>
  <c r="E331" i="13"/>
  <c r="C333" i="15"/>
  <c r="B332" i="15"/>
  <c r="A332" i="15"/>
  <c r="F330" i="15"/>
  <c r="E330" i="15"/>
  <c r="A333" i="13"/>
  <c r="B333" i="13"/>
  <c r="C334" i="13"/>
  <c r="D332" i="13" a="1"/>
  <c r="D332" i="13" s="1"/>
  <c r="E344" i="13" s="1"/>
  <c r="F332" i="13" l="1"/>
  <c r="E332" i="13"/>
  <c r="C334" i="15"/>
  <c r="B333" i="15"/>
  <c r="A333" i="15"/>
  <c r="F331" i="15"/>
  <c r="E331" i="15"/>
  <c r="A334" i="13"/>
  <c r="B334" i="13"/>
  <c r="C335" i="13"/>
  <c r="D333" i="13" a="1"/>
  <c r="D333" i="13" s="1"/>
  <c r="E345" i="13" s="1"/>
  <c r="F333" i="13" l="1"/>
  <c r="E333" i="13"/>
  <c r="C335" i="15"/>
  <c r="B334" i="15"/>
  <c r="A334" i="15"/>
  <c r="F332" i="15"/>
  <c r="E332" i="15"/>
  <c r="A335" i="13"/>
  <c r="B335" i="13"/>
  <c r="D334" i="13" a="1"/>
  <c r="D334" i="13" s="1"/>
  <c r="E346" i="13" s="1"/>
  <c r="F334" i="13" l="1"/>
  <c r="E334" i="13"/>
  <c r="B335" i="15"/>
  <c r="A335" i="15"/>
  <c r="F333" i="15"/>
  <c r="E333" i="15"/>
  <c r="D335" i="13" a="1"/>
  <c r="D335" i="13" s="1"/>
  <c r="E347" i="13" s="1"/>
  <c r="F335" i="13" l="1"/>
  <c r="G222" i="13" s="1"/>
  <c r="E335" i="13"/>
  <c r="F334" i="15"/>
  <c r="E334" i="15"/>
  <c r="G254" i="13"/>
  <c r="G271" i="13"/>
  <c r="G273" i="13"/>
  <c r="G272" i="13"/>
  <c r="G276" i="13"/>
  <c r="G277" i="13"/>
  <c r="G278" i="13"/>
  <c r="G282" i="13"/>
  <c r="G280" i="13"/>
  <c r="G281" i="13"/>
  <c r="G283" i="13"/>
  <c r="G285" i="13"/>
  <c r="G288" i="13"/>
  <c r="G287" i="13"/>
  <c r="G291" i="13"/>
  <c r="G290" i="13"/>
  <c r="G289" i="13"/>
  <c r="G293" i="13"/>
  <c r="G292" i="13"/>
  <c r="G295" i="13"/>
  <c r="G294" i="13"/>
  <c r="G296" i="13"/>
  <c r="G299" i="13"/>
  <c r="G297" i="13"/>
  <c r="G298" i="13"/>
  <c r="G301" i="13"/>
  <c r="G300" i="13"/>
  <c r="G302" i="13"/>
  <c r="G303" i="13"/>
  <c r="G306" i="13"/>
  <c r="G304" i="13"/>
  <c r="G305" i="13"/>
  <c r="G308" i="13"/>
  <c r="G307" i="13"/>
  <c r="G310" i="13"/>
  <c r="G309" i="13"/>
  <c r="G312" i="13"/>
  <c r="G311" i="13"/>
  <c r="G314" i="13"/>
  <c r="G313" i="13"/>
  <c r="G316" i="13"/>
  <c r="G315" i="13"/>
  <c r="G318" i="13"/>
  <c r="G317" i="13"/>
  <c r="G320" i="13"/>
  <c r="G319" i="13"/>
  <c r="G322" i="13"/>
  <c r="G321" i="13"/>
  <c r="G324" i="13"/>
  <c r="G323" i="13"/>
  <c r="G328" i="13"/>
  <c r="G325" i="13"/>
  <c r="G326" i="13"/>
  <c r="G327" i="13"/>
  <c r="G329" i="13"/>
  <c r="G330" i="13"/>
  <c r="G335" i="13"/>
  <c r="G333" i="13"/>
  <c r="G331" i="13"/>
  <c r="G334" i="13"/>
  <c r="G332" i="13"/>
  <c r="G2" i="13"/>
  <c r="G5" i="13"/>
  <c r="G4" i="13"/>
  <c r="G3" i="13"/>
  <c r="G6" i="13"/>
  <c r="G7" i="13"/>
  <c r="G8" i="13"/>
  <c r="G9" i="13"/>
  <c r="G10" i="13"/>
  <c r="G13" i="13"/>
  <c r="G11" i="13"/>
  <c r="G12" i="13"/>
  <c r="G15" i="13"/>
  <c r="G14" i="13"/>
  <c r="G17" i="13"/>
  <c r="G16" i="13"/>
  <c r="G19" i="13"/>
  <c r="G18" i="13"/>
  <c r="G21" i="13"/>
  <c r="G20" i="13"/>
  <c r="G23" i="13"/>
  <c r="G22" i="13"/>
  <c r="G24" i="13"/>
  <c r="G27" i="13"/>
  <c r="G25" i="13"/>
  <c r="G26" i="13"/>
  <c r="G29" i="13"/>
  <c r="G28" i="13"/>
  <c r="G31" i="13"/>
  <c r="G30" i="13"/>
  <c r="G34" i="13"/>
  <c r="G32" i="13"/>
  <c r="G33" i="13"/>
  <c r="G35" i="13"/>
  <c r="G37" i="13"/>
  <c r="G36" i="13"/>
  <c r="G39" i="13"/>
  <c r="G38" i="13"/>
  <c r="G41" i="13"/>
  <c r="G40" i="13"/>
  <c r="G43" i="13"/>
  <c r="G42" i="13"/>
  <c r="G46" i="13"/>
  <c r="G44" i="13"/>
  <c r="G45" i="13"/>
  <c r="G48" i="13"/>
  <c r="G47" i="13"/>
  <c r="G50" i="13"/>
  <c r="G49" i="13"/>
  <c r="G52" i="13"/>
  <c r="G51" i="13"/>
  <c r="G53" i="13"/>
  <c r="G54" i="13"/>
  <c r="G56" i="13"/>
  <c r="G55" i="13"/>
  <c r="G58" i="13"/>
  <c r="G57" i="13"/>
  <c r="G60" i="13"/>
  <c r="G59" i="13"/>
  <c r="G62" i="13"/>
  <c r="G61" i="13"/>
  <c r="G64" i="13"/>
  <c r="G63" i="13"/>
  <c r="G66" i="13"/>
  <c r="G65" i="13"/>
  <c r="G68" i="13"/>
  <c r="G67" i="13"/>
  <c r="G70" i="13"/>
  <c r="G69" i="13"/>
  <c r="G72" i="13"/>
  <c r="G71" i="13"/>
  <c r="G74" i="13"/>
  <c r="G73" i="13"/>
  <c r="G76" i="13"/>
  <c r="G75" i="13"/>
  <c r="G77" i="13"/>
  <c r="G78" i="13"/>
  <c r="G80" i="13"/>
  <c r="G79" i="13"/>
  <c r="G81" i="13"/>
  <c r="G83" i="13"/>
  <c r="G82" i="13"/>
  <c r="G84" i="13"/>
  <c r="G87" i="13"/>
  <c r="G85" i="13"/>
  <c r="G86" i="13"/>
  <c r="G89" i="13"/>
  <c r="G88" i="13"/>
  <c r="G92" i="13"/>
  <c r="G90" i="13"/>
  <c r="G91" i="13"/>
  <c r="G94" i="13"/>
  <c r="G93" i="13"/>
  <c r="G97" i="13"/>
  <c r="G95" i="13"/>
  <c r="G96" i="13"/>
  <c r="G99" i="13"/>
  <c r="G98" i="13"/>
  <c r="G102" i="13"/>
  <c r="G100" i="13"/>
  <c r="G101" i="13"/>
  <c r="G104" i="13"/>
  <c r="G103" i="13"/>
  <c r="G106" i="13"/>
  <c r="G105" i="13"/>
  <c r="G108" i="13"/>
  <c r="G107" i="13"/>
  <c r="G109" i="13"/>
  <c r="G110" i="13"/>
  <c r="G111" i="13"/>
  <c r="G112" i="13"/>
  <c r="G114" i="13"/>
  <c r="G113" i="13"/>
  <c r="G116" i="13"/>
  <c r="G115" i="13"/>
  <c r="G118" i="13"/>
  <c r="G117" i="13"/>
  <c r="G120" i="13"/>
  <c r="G119" i="13"/>
  <c r="G122" i="13"/>
  <c r="G121" i="13"/>
  <c r="G124" i="13"/>
  <c r="G123" i="13"/>
  <c r="G127" i="13"/>
  <c r="G125" i="13"/>
  <c r="G126" i="13"/>
  <c r="G129" i="13"/>
  <c r="G128" i="13"/>
  <c r="G131" i="13"/>
  <c r="G130" i="13"/>
  <c r="G133" i="13"/>
  <c r="G132" i="13"/>
  <c r="G136" i="13"/>
  <c r="G134" i="13"/>
  <c r="G135" i="13"/>
  <c r="G138" i="13"/>
  <c r="G137" i="13"/>
  <c r="G140" i="13"/>
  <c r="G139" i="13"/>
  <c r="G142" i="13"/>
  <c r="G141" i="13"/>
  <c r="G144" i="13"/>
  <c r="G143" i="13"/>
  <c r="G146" i="13"/>
  <c r="G145" i="13"/>
  <c r="G148" i="13"/>
  <c r="G147" i="13"/>
  <c r="G259" i="13" l="1"/>
  <c r="G275" i="13"/>
  <c r="G244" i="13"/>
  <c r="G268" i="13"/>
  <c r="G269" i="13"/>
  <c r="G267" i="13"/>
  <c r="G263" i="13"/>
  <c r="G253" i="13"/>
  <c r="G236" i="13"/>
  <c r="G265" i="13"/>
  <c r="G261" i="13"/>
  <c r="G284" i="13"/>
  <c r="G274" i="13"/>
  <c r="G266" i="13"/>
  <c r="G258" i="13"/>
  <c r="G245" i="13"/>
  <c r="G264" i="13"/>
  <c r="G256" i="13"/>
  <c r="G286" i="13"/>
  <c r="G279" i="13"/>
  <c r="G270" i="13"/>
  <c r="G262" i="13"/>
  <c r="G255" i="13"/>
  <c r="G260" i="13"/>
  <c r="G249" i="13"/>
  <c r="G250" i="13"/>
  <c r="G237" i="13"/>
  <c r="G251" i="13"/>
  <c r="G233" i="13"/>
  <c r="G257" i="13"/>
  <c r="G247" i="13"/>
  <c r="G252" i="13"/>
  <c r="G238" i="13"/>
  <c r="G242" i="13"/>
  <c r="G231" i="13"/>
  <c r="G243" i="13"/>
  <c r="G228" i="13"/>
  <c r="G248" i="13"/>
  <c r="G241" i="13"/>
  <c r="G246" i="13"/>
  <c r="G239" i="13"/>
  <c r="G218" i="13"/>
  <c r="G215" i="13"/>
  <c r="G234" i="13"/>
  <c r="G230" i="13"/>
  <c r="G198" i="13"/>
  <c r="G226" i="13"/>
  <c r="G227" i="13"/>
  <c r="G225" i="13"/>
  <c r="G223" i="13"/>
  <c r="G213" i="13"/>
  <c r="G152" i="13"/>
  <c r="G337" i="13"/>
  <c r="G336" i="13"/>
  <c r="G344" i="13"/>
  <c r="G346" i="13"/>
  <c r="G347" i="13"/>
  <c r="G340" i="13"/>
  <c r="G339" i="13"/>
  <c r="G342" i="13"/>
  <c r="G343" i="13"/>
  <c r="G341" i="13"/>
  <c r="G345" i="13"/>
  <c r="G338" i="13"/>
  <c r="G206" i="13"/>
  <c r="G220" i="13"/>
  <c r="G204" i="13"/>
  <c r="G216" i="13"/>
  <c r="G235" i="13"/>
  <c r="G229" i="13"/>
  <c r="G221" i="13"/>
  <c r="G202" i="13"/>
  <c r="G240" i="13"/>
  <c r="G232" i="13"/>
  <c r="G224" i="13"/>
  <c r="G214" i="13"/>
  <c r="G187" i="13"/>
  <c r="G212" i="13"/>
  <c r="G208" i="13"/>
  <c r="G192" i="13"/>
  <c r="G207" i="13"/>
  <c r="G203" i="13"/>
  <c r="G197" i="13"/>
  <c r="G210" i="13"/>
  <c r="G205" i="13"/>
  <c r="G181" i="13"/>
  <c r="G219" i="13"/>
  <c r="G211" i="13"/>
  <c r="G201" i="13"/>
  <c r="G217" i="13"/>
  <c r="G209" i="13"/>
  <c r="G200" i="13"/>
  <c r="G182" i="13"/>
  <c r="G164" i="13"/>
  <c r="G196" i="13"/>
  <c r="G194" i="13"/>
  <c r="G166" i="13"/>
  <c r="G188" i="13"/>
  <c r="G160" i="13"/>
  <c r="G158" i="13"/>
  <c r="G178" i="13"/>
  <c r="G176" i="13"/>
  <c r="G185" i="13"/>
  <c r="G172" i="13"/>
  <c r="G156" i="13"/>
  <c r="G186" i="13"/>
  <c r="G170" i="13"/>
  <c r="G151" i="13"/>
  <c r="G193" i="13"/>
  <c r="G184" i="13"/>
  <c r="G169" i="13"/>
  <c r="G189" i="13"/>
  <c r="G180" i="13"/>
  <c r="G162" i="13"/>
  <c r="G195" i="13"/>
  <c r="G190" i="13"/>
  <c r="G179" i="13"/>
  <c r="G174" i="13"/>
  <c r="G165" i="13"/>
  <c r="G149" i="13"/>
  <c r="G177" i="13"/>
  <c r="G171" i="13"/>
  <c r="G163" i="13"/>
  <c r="G199" i="13"/>
  <c r="G191" i="13"/>
  <c r="G183" i="13"/>
  <c r="G175" i="13"/>
  <c r="G168" i="13"/>
  <c r="G161" i="13"/>
  <c r="G173" i="13"/>
  <c r="G167" i="13"/>
  <c r="G159" i="13"/>
  <c r="G153" i="13"/>
  <c r="G150" i="13"/>
  <c r="G157" i="13"/>
  <c r="G154" i="13"/>
  <c r="G155" i="13"/>
  <c r="F335" i="15"/>
  <c r="G331" i="15" s="1"/>
  <c r="E335" i="15"/>
  <c r="G335" i="15"/>
  <c r="G333" i="15" l="1"/>
  <c r="G2" i="15"/>
  <c r="G4" i="15"/>
  <c r="G3" i="15"/>
  <c r="G5" i="15"/>
  <c r="G7" i="15"/>
  <c r="G6" i="15"/>
  <c r="G8" i="15"/>
  <c r="G9" i="15"/>
  <c r="G11" i="15"/>
  <c r="G10" i="15"/>
  <c r="G15" i="15"/>
  <c r="G14" i="15"/>
  <c r="G12" i="15"/>
  <c r="G13" i="15"/>
  <c r="G18" i="15"/>
  <c r="G17" i="15"/>
  <c r="G20" i="15"/>
  <c r="G19" i="15"/>
  <c r="G16" i="15"/>
  <c r="G21" i="15"/>
  <c r="G22" i="15"/>
  <c r="G23" i="15"/>
  <c r="G24" i="15"/>
  <c r="G26" i="15"/>
  <c r="G25" i="15"/>
  <c r="G29" i="15"/>
  <c r="G28" i="15"/>
  <c r="G27" i="15"/>
  <c r="G30" i="15"/>
  <c r="G31" i="15"/>
  <c r="G32" i="15"/>
  <c r="G33" i="15"/>
  <c r="G34" i="15"/>
  <c r="G35" i="15"/>
  <c r="G36" i="15"/>
  <c r="G37" i="15"/>
  <c r="G40" i="15"/>
  <c r="G38" i="15"/>
  <c r="G43" i="15"/>
  <c r="G39" i="15"/>
  <c r="G42" i="15"/>
  <c r="G41" i="15"/>
  <c r="G44" i="15"/>
  <c r="G47" i="15"/>
  <c r="G46" i="15"/>
  <c r="G45" i="15"/>
  <c r="G48" i="15"/>
  <c r="G49" i="15"/>
  <c r="G51" i="15"/>
  <c r="G50" i="15"/>
  <c r="G52" i="15"/>
  <c r="G53" i="15"/>
  <c r="G55" i="15"/>
  <c r="G54" i="15"/>
  <c r="G56" i="15"/>
  <c r="G59" i="15"/>
  <c r="G57" i="15"/>
  <c r="G58" i="15"/>
  <c r="G60" i="15"/>
  <c r="G61" i="15"/>
  <c r="G63" i="15"/>
  <c r="G62" i="15"/>
  <c r="G64" i="15"/>
  <c r="G66" i="15"/>
  <c r="G65" i="15"/>
  <c r="G67" i="15"/>
  <c r="G69" i="15"/>
  <c r="G71" i="15"/>
  <c r="G68" i="15"/>
  <c r="G74" i="15"/>
  <c r="G70" i="15"/>
  <c r="G73" i="15"/>
  <c r="G72" i="15"/>
  <c r="G76" i="15"/>
  <c r="G77" i="15"/>
  <c r="G75" i="15"/>
  <c r="G78" i="15"/>
  <c r="G79" i="15"/>
  <c r="G80" i="15"/>
  <c r="G81" i="15"/>
  <c r="G82" i="15"/>
  <c r="G86" i="15"/>
  <c r="G85" i="15"/>
  <c r="G83" i="15"/>
  <c r="G87" i="15"/>
  <c r="G84" i="15"/>
  <c r="G88" i="15"/>
  <c r="G91" i="15"/>
  <c r="G90" i="15"/>
  <c r="G92" i="15"/>
  <c r="G89" i="15"/>
  <c r="G93" i="15"/>
  <c r="G94" i="15"/>
  <c r="G96" i="15"/>
  <c r="G95" i="15"/>
  <c r="G97" i="15"/>
  <c r="G98" i="15"/>
  <c r="G99" i="15"/>
  <c r="G100" i="15"/>
  <c r="G102" i="15"/>
  <c r="G101" i="15"/>
  <c r="G103" i="15"/>
  <c r="G104" i="15"/>
  <c r="G107" i="15"/>
  <c r="G105" i="15"/>
  <c r="G106" i="15"/>
  <c r="G108" i="15"/>
  <c r="G109" i="15"/>
  <c r="G110" i="15"/>
  <c r="G111" i="15"/>
  <c r="G113" i="15"/>
  <c r="G112" i="15"/>
  <c r="G115" i="15"/>
  <c r="G114" i="15"/>
  <c r="G117" i="15"/>
  <c r="G116" i="15"/>
  <c r="G118" i="15"/>
  <c r="G120" i="15"/>
  <c r="G119" i="15"/>
  <c r="G123" i="15"/>
  <c r="G122" i="15"/>
  <c r="G121" i="15"/>
  <c r="G125" i="15"/>
  <c r="G124" i="15"/>
  <c r="G127" i="15"/>
  <c r="G126" i="15"/>
  <c r="G129" i="15"/>
  <c r="G131" i="15"/>
  <c r="G128" i="15"/>
  <c r="G130" i="15"/>
  <c r="G133" i="15"/>
  <c r="G132" i="15"/>
  <c r="G134" i="15"/>
  <c r="G136" i="15"/>
  <c r="G135" i="15"/>
  <c r="G139" i="15"/>
  <c r="G137" i="15"/>
  <c r="G138" i="15"/>
  <c r="G141" i="15"/>
  <c r="G143" i="15"/>
  <c r="G140" i="15"/>
  <c r="G142" i="15"/>
  <c r="G145" i="15"/>
  <c r="G144" i="15"/>
  <c r="G146" i="15"/>
  <c r="G147" i="15"/>
  <c r="G149" i="15"/>
  <c r="G148" i="15"/>
  <c r="G151" i="15"/>
  <c r="G150" i="15"/>
  <c r="G152" i="15"/>
  <c r="G153" i="15"/>
  <c r="G155" i="15"/>
  <c r="G154" i="15"/>
  <c r="G156" i="15"/>
  <c r="G157" i="15"/>
  <c r="G158" i="15"/>
  <c r="G160" i="15"/>
  <c r="G159" i="15"/>
  <c r="G161" i="15"/>
  <c r="G165" i="15"/>
  <c r="G162" i="15"/>
  <c r="G163" i="15"/>
  <c r="G164" i="15"/>
  <c r="G167" i="15"/>
  <c r="G166" i="15"/>
  <c r="G171" i="15"/>
  <c r="G168" i="15"/>
  <c r="G169" i="15"/>
  <c r="G170" i="15"/>
  <c r="G173" i="15"/>
  <c r="G172" i="15"/>
  <c r="G174" i="15"/>
  <c r="G176" i="15"/>
  <c r="G175" i="15"/>
  <c r="G178" i="15"/>
  <c r="G177" i="15"/>
  <c r="G180" i="15"/>
  <c r="G182" i="15"/>
  <c r="G179" i="15"/>
  <c r="G183" i="15"/>
  <c r="G181" i="15"/>
  <c r="G184" i="15"/>
  <c r="G185" i="15"/>
  <c r="G186" i="15"/>
  <c r="G187" i="15"/>
  <c r="G190" i="15"/>
  <c r="G189" i="15"/>
  <c r="G188" i="15"/>
  <c r="G191" i="15"/>
  <c r="G193" i="15"/>
  <c r="G192" i="15"/>
  <c r="G194" i="15"/>
  <c r="G195" i="15"/>
  <c r="G196" i="15"/>
  <c r="G197" i="15"/>
  <c r="G198" i="15"/>
  <c r="G201" i="15"/>
  <c r="G199" i="15"/>
  <c r="G200" i="15"/>
  <c r="G203" i="15"/>
  <c r="G202" i="15"/>
  <c r="G205" i="15"/>
  <c r="G204" i="15"/>
  <c r="G206" i="15"/>
  <c r="G207" i="15"/>
  <c r="G208" i="15"/>
  <c r="G209" i="15"/>
  <c r="G210" i="15"/>
  <c r="G211" i="15"/>
  <c r="G212" i="15"/>
  <c r="G213" i="15"/>
  <c r="G214" i="15"/>
  <c r="G215" i="15"/>
  <c r="G216" i="15"/>
  <c r="G217" i="15"/>
  <c r="G218" i="15"/>
  <c r="G219" i="15"/>
  <c r="G220" i="15"/>
  <c r="G221" i="15"/>
  <c r="G222" i="15"/>
  <c r="G223" i="15"/>
  <c r="G224" i="15"/>
  <c r="G225" i="15"/>
  <c r="G226" i="15"/>
  <c r="G227" i="15"/>
  <c r="G228" i="15"/>
  <c r="G229" i="15"/>
  <c r="G230" i="15"/>
  <c r="G231" i="15"/>
  <c r="G233" i="15"/>
  <c r="G232" i="15"/>
  <c r="G235" i="15"/>
  <c r="G234" i="15"/>
  <c r="G237" i="15"/>
  <c r="G240" i="15"/>
  <c r="G236" i="15"/>
  <c r="G238" i="15"/>
  <c r="G239" i="15"/>
  <c r="G242" i="15"/>
  <c r="G241" i="15"/>
  <c r="G243" i="15"/>
  <c r="G244" i="15"/>
  <c r="G245" i="15"/>
  <c r="G246" i="15"/>
  <c r="G247" i="15"/>
  <c r="G251" i="15"/>
  <c r="G248" i="15"/>
  <c r="G249" i="15"/>
  <c r="G250" i="15"/>
  <c r="G253" i="15"/>
  <c r="G252" i="15"/>
  <c r="G255" i="15"/>
  <c r="G254" i="15"/>
  <c r="G258" i="15"/>
  <c r="G256" i="15"/>
  <c r="G259" i="15"/>
  <c r="G257" i="15"/>
  <c r="G260" i="15"/>
  <c r="G262" i="15"/>
  <c r="G261" i="15"/>
  <c r="G264" i="15"/>
  <c r="G263" i="15"/>
  <c r="G265" i="15"/>
  <c r="G266" i="15"/>
  <c r="G270" i="15"/>
  <c r="G267" i="15"/>
  <c r="G268" i="15"/>
  <c r="G269" i="15"/>
  <c r="G271" i="15"/>
  <c r="G273" i="15"/>
  <c r="G272" i="15"/>
  <c r="G275" i="15"/>
  <c r="G274" i="15"/>
  <c r="G277" i="15"/>
  <c r="G276" i="15"/>
  <c r="G278" i="15"/>
  <c r="G279" i="15"/>
  <c r="G280" i="15"/>
  <c r="G281" i="15"/>
  <c r="G282" i="15"/>
  <c r="G283" i="15"/>
  <c r="G284" i="15"/>
  <c r="G285" i="15"/>
  <c r="G286" i="15"/>
  <c r="G287" i="15"/>
  <c r="G288" i="15"/>
  <c r="G289" i="15"/>
  <c r="G290" i="15"/>
  <c r="G291" i="15"/>
  <c r="G292" i="15"/>
  <c r="G293" i="15"/>
  <c r="G294" i="15"/>
  <c r="G295" i="15"/>
  <c r="G296" i="15"/>
  <c r="G297" i="15"/>
  <c r="G298" i="15"/>
  <c r="G299" i="15"/>
  <c r="G300" i="15"/>
  <c r="G301" i="15"/>
  <c r="G302" i="15"/>
  <c r="G303" i="15"/>
  <c r="G304" i="15"/>
  <c r="G305" i="15"/>
  <c r="G306" i="15"/>
  <c r="G307" i="15"/>
  <c r="G308" i="15"/>
  <c r="G309" i="15"/>
  <c r="G310" i="15"/>
  <c r="G311" i="15"/>
  <c r="G312" i="15"/>
  <c r="G313" i="15"/>
  <c r="G314" i="15"/>
  <c r="G315" i="15"/>
  <c r="G316" i="15"/>
  <c r="G317" i="15"/>
  <c r="G318" i="15"/>
  <c r="G319" i="15"/>
  <c r="G323" i="15"/>
  <c r="G320" i="15"/>
  <c r="G321" i="15"/>
  <c r="G322" i="15"/>
  <c r="G324" i="15"/>
  <c r="G325" i="15"/>
  <c r="G327" i="15"/>
  <c r="G326" i="15"/>
  <c r="G329" i="15"/>
  <c r="G328" i="15"/>
  <c r="G330" i="15"/>
  <c r="G332" i="15"/>
  <c r="G334" i="1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AD98B0-9CC5-4E5E-ADFD-0429F1777EB0}" keepAlive="1" name="Query - C 1" description="Connection to the 'C 1' query in the workbook." type="5" refreshedVersion="0" background="1">
    <dbPr connection="Provider=Microsoft.Mashup.OleDb.1;Data Source=$Workbook$;Location=&quot;C 1&quot;;Extended Properties=&quot;&quot;" command="SELECT * FROM [C 1]"/>
  </connection>
  <connection id="2" xr16:uid="{4762E4EA-DBCC-4F50-AF3E-E638A60B4A9B}" keepAlive="1" name="Query - C 1 (2)" description="Connection to the 'C 1 (2)' query in the workbook." type="5" refreshedVersion="8" background="1" saveData="1">
    <dbPr connection="Provider=Microsoft.Mashup.OleDb.1;Data Source=$Workbook$;Location=&quot;C 1 (2)&quot;;Extended Properties=&quot;&quot;" command="SELECT * FROM [C 1 (2)]"/>
  </connection>
  <connection id="3" xr16:uid="{3F3E4353-9403-4612-B07F-2B471AB8714F}" keepAlive="1" name="Query - C 2" description="Connection to the 'C 2' query in the workbook." type="5" refreshedVersion="8" background="1" saveData="1">
    <dbPr connection="Provider=Microsoft.Mashup.OleDb.1;Data Source=$Workbook$;Location=&quot;C 2&quot;;Extended Properties=&quot;&quot;" command="SELECT * FROM [C 2]"/>
  </connection>
  <connection id="4" xr16:uid="{8E6433CC-7CAF-457C-8CAA-24F737D02E2E}" keepAlive="1" name="Query - Emision" description="Connection to the 'Emision' query in the workbook." type="5" refreshedVersion="8" background="1" saveData="1">
    <dbPr connection="Provider=Microsoft.Mashup.OleDb.1;Data Source=$Workbook$;Location=Emision;Extended Properties=&quot;&quot;" command="SELECT * FROM [Emision]"/>
  </connection>
  <connection id="5" xr16:uid="{5E5D19EA-11AB-40BB-9C4A-539EE828168E}" keepAlive="1" name="Query - imm60" description="Connection to the 'imm60' query in the workbook." type="5" refreshedVersion="8" background="1" saveData="1">
    <dbPr connection="Provider=Microsoft.Mashup.OleDb.1;Data Source=$Workbook$;Location=imm60;Extended Properties=&quot;&quot;" command="SELECT * FROM [imm60]"/>
  </connection>
  <connection id="6" xr16:uid="{246DE86F-42C0-48B6-9AA3-085F3059CE08}" keepAlive="1" name="Query - imm61" description="Connection to the 'imm61' query in the workbook." type="5" refreshedVersion="8" background="1" saveData="1">
    <dbPr connection="Provider=Microsoft.Mashup.OleDb.1;Data Source=$Workbook$;Location=imm61;Extended Properties=&quot;&quot;" command="SELECT * FROM [imm61]"/>
  </connection>
  <connection id="7" xr16:uid="{989C8A58-8364-42AA-953D-F975763E8C7F}" keepAlive="1" name="Query - imm65" description="Connection to the 'imm65' query in the workbook." type="5" refreshedVersion="8" background="1" saveData="1">
    <dbPr connection="Provider=Microsoft.Mashup.OleDb.1;Data Source=$Workbook$;Location=imm65;Extended Properties=&quot;&quot;" command="SELECT * FROM [imm65]"/>
  </connection>
  <connection id="8" xr16:uid="{50ECDB80-74EB-4510-85D7-EEB7B276B310}" keepAlive="1" name="Query - Medio Circulante" description="Connection to the 'Medio Circulante' query in the workbook." type="5" refreshedVersion="8" background="1" saveData="1">
    <dbPr connection="Provider=Microsoft.Mashup.OleDb.1;Data Source=$Workbook$;Location=&quot;Medio Circulante&quot;;Extended Properties=&quot;&quot;" command="SELECT * FROM [Medio Circulante]"/>
  </connection>
  <connection id="9" xr16:uid="{1657AC6F-41C9-4F46-A71D-0D2A357CB0B9}" keepAlive="1" name="Query - sr005" description="Connection to the 'sr005' query in the workbook." type="5" refreshedVersion="8" background="1" saveData="1">
    <dbPr connection="Provider=Microsoft.Mashup.OleDb.1;Data Source=$Workbook$;Location=sr005;Extended Properties=&quot;&quot;" command="SELECT * FROM [sr005]"/>
  </connection>
  <connection id="10" xr16:uid="{E05153D8-B7D1-479C-823D-D85BE9FA9C0E}" keepAlive="1" name="Query - Table 0 (2)" description="Connection to the 'Table 0 (2)' query in the workbook." type="5" refreshedVersion="8" background="1" saveData="1">
    <dbPr connection="Provider=Microsoft.Mashup.OleDb.1;Data Source=$Workbook$;Location=&quot;Table 0 (2)&quot;;Extended Properties=&quot;&quot;" command="SELECT * FROM [Table 0 (2)]"/>
  </connection>
  <connection id="11" xr16:uid="{68313B1D-B20B-4595-B3B0-C50279163954}" keepAlive="1" name="Query - Table 0 (3)" description="Connection to the 'Table 0 (3)' query in the workbook." type="5" refreshedVersion="8" background="1" saveData="1">
    <dbPr connection="Provider=Microsoft.Mashup.OleDb.1;Data Source=$Workbook$;Location=&quot;Table 0 (3)&quot;;Extended Properties=&quot;&quot;" command="SELECT * FROM [Table 0 (3)]"/>
  </connection>
  <connection id="12" xr16:uid="{7B6AD3DD-9DE2-4D6E-A5DB-C8EC815240C8}" keepAlive="1" name="Query - Table 0 (4)" description="Connection to the 'Table 0 (4)' query in the workbook." type="5" refreshedVersion="8" background="1" saveData="1">
    <dbPr connection="Provider=Microsoft.Mashup.OleDb.1;Data Source=$Workbook$;Location=&quot;Table 0 (4)&quot;;Extended Properties=&quot;&quot;" command="SELECT * FROM [Table 0 (4)]"/>
  </connection>
  <connection id="13" xr16:uid="{2178EF6E-A16E-47E5-95E3-30EB7FE8DF92}" keepAlive="1" name="Query - Table 0 (5)" description="Connection to the 'Table 0 (5)' query in the workbook." type="5" refreshedVersion="8" background="1" saveData="1">
    <dbPr connection="Provider=Microsoft.Mashup.OleDb.1;Data Source=$Workbook$;Location=&quot;Table 0 (5)&quot;;Extended Properties=&quot;&quot;" command="SELECT * FROM [Table 0 (5)]"/>
  </connection>
  <connection id="14" xr16:uid="{8EC27C23-E2E2-495C-86EA-A018993CCB94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15" xr16:uid="{DA4DF13E-EEE4-40EC-A3FF-08109C94FA6D}" keepAlive="1" name="Query - Table 1 (2)" description="Connection to the 'Table 1 (2)' query in the workbook." type="5" refreshedVersion="8" background="1" saveData="1">
    <dbPr connection="Provider=Microsoft.Mashup.OleDb.1;Data Source=$Workbook$;Location=&quot;Table 1 (2)&quot;;Extended Properties=&quot;&quot;" command="SELECT * FROM [Table 1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<sst xmlns="http://schemas.openxmlformats.org/spreadsheetml/2006/main" count="596" uniqueCount="148">
  <si>
    <t>Index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</si>
  <si>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</si>
  <si>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</si>
  <si>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</si>
  <si>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</si>
  <si>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</si>
  <si>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</si>
  <si>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</si>
  <si>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</si>
  <si>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</si>
  <si>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</si>
  <si>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</si>
  <si>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</si>
  <si>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</si>
  <si>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</si>
  <si>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</si>
  <si>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</si>
  <si>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</si>
  <si>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</si>
  <si>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</si>
  <si>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</si>
  <si>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</si>
  <si>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1996</t>
  </si>
  <si>
    <t>1997</t>
  </si>
  <si>
    <t>1998</t>
  </si>
  <si>
    <t>1999</t>
  </si>
  <si>
    <t>2000</t>
  </si>
  <si>
    <t>Fecha</t>
  </si>
  <si>
    <t>Activa</t>
  </si>
  <si>
    <t>Pasiva</t>
  </si>
  <si>
    <t>Spread</t>
  </si>
  <si>
    <t>Fechaf</t>
  </si>
  <si>
    <t>Activa1</t>
  </si>
  <si>
    <t>Pasiva1</t>
  </si>
  <si>
    <t>Spread1</t>
  </si>
  <si>
    <t>ActivaL</t>
  </si>
  <si>
    <t>PasivaL</t>
  </si>
  <si>
    <t>SpreadL</t>
  </si>
  <si>
    <t>Sum of ActivaL</t>
  </si>
  <si>
    <t>Sum of PasivaL</t>
  </si>
  <si>
    <t>Sum of SpreadL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</si>
  <si>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</si>
  <si>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</si>
  <si>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</si>
  <si>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</si>
  <si>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</si>
  <si>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</si>
  <si>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</si>
  <si>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</si>
  <si>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</si>
  <si>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</si>
  <si>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</si>
  <si>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</si>
  <si>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Inflación</t>
  </si>
  <si>
    <t>Label</t>
  </si>
  <si>
    <t>Fecha2</t>
  </si>
  <si>
    <t>inferior</t>
  </si>
  <si>
    <t>superior</t>
  </si>
  <si>
    <t>Mes</t>
  </si>
  <si>
    <t>Inflacion</t>
  </si>
  <si>
    <t>Año</t>
  </si>
  <si>
    <t>Sum of Inflacion</t>
  </si>
  <si>
    <t>1995</t>
  </si>
  <si>
    <t>2006*/</t>
  </si>
  <si>
    <t>2007*/</t>
  </si>
  <si>
    <t>2008*/</t>
  </si>
  <si>
    <t>Column31</t>
  </si>
  <si>
    <t>Medio</t>
  </si>
  <si>
    <t>Fecha max</t>
  </si>
  <si>
    <t>Filtro</t>
  </si>
  <si>
    <t>Crecimiento</t>
  </si>
  <si>
    <t>Sum of Crecimiento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</si>
  <si>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</si>
  <si>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</si>
  <si>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</si>
  <si>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</si>
  <si>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</si>
  <si>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</si>
  <si>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</si>
  <si>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</si>
  <si>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</si>
  <si>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</si>
  <si>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</si>
  <si>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</si>
  <si>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</si>
  <si>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</si>
  <si>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</si>
  <si>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</si>
  <si>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</si>
  <si>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</si>
  <si>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</si>
  <si>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</si>
  <si>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</si>
  <si>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</si>
  <si>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</si>
  <si>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</si>
  <si>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X Variable 1</t>
  </si>
  <si>
    <t>RESIDUAL OUTPUT</t>
  </si>
  <si>
    <t>Observation</t>
  </si>
  <si>
    <t>Predicted Y</t>
  </si>
  <si>
    <t>Residuals</t>
  </si>
  <si>
    <t>Column C</t>
  </si>
  <si>
    <t>Estacionalidad</t>
  </si>
  <si>
    <t>Predicted 2</t>
  </si>
  <si>
    <t>Error 2</t>
  </si>
  <si>
    <t>-3 Sigma</t>
  </si>
  <si>
    <t>3 Sigma</t>
  </si>
  <si>
    <t>-2 sigma</t>
  </si>
  <si>
    <t>2 Sigma</t>
  </si>
  <si>
    <t>-1 Sigma</t>
  </si>
  <si>
    <t>1 Sigma</t>
  </si>
  <si>
    <t>Real</t>
  </si>
  <si>
    <t>año</t>
  </si>
  <si>
    <t>mes</t>
  </si>
  <si>
    <t>promedio</t>
  </si>
  <si>
    <t>ultimo dia</t>
  </si>
  <si>
    <t>Pronosticado</t>
  </si>
  <si>
    <t>Pronosticado después de proyección</t>
  </si>
  <si>
    <t>Último dato</t>
  </si>
  <si>
    <t>2022</t>
  </si>
  <si>
    <t>Column32</t>
  </si>
  <si>
    <t>2023</t>
  </si>
  <si>
    <t>Column33</t>
  </si>
  <si>
    <t>Período</t>
  </si>
  <si>
    <t>Serie original</t>
  </si>
  <si>
    <t>Var. % interanual</t>
  </si>
  <si>
    <t>TCR 1/</t>
  </si>
  <si>
    <t>Agricultura, ganadería, silvicultura y pesca</t>
  </si>
  <si>
    <t>Explotación de minas y canteras</t>
  </si>
  <si>
    <t>Suministro de electricidad, agua y saneamiento</t>
  </si>
  <si>
    <t>Construcción</t>
  </si>
  <si>
    <t>Comercio y reparación de vehículos</t>
  </si>
  <si>
    <t>Actividades de alojamiento y de servicio de comidas</t>
  </si>
  <si>
    <t>Actividades financieras y de seguros</t>
  </si>
  <si>
    <t>Actividades inmobiliarias</t>
  </si>
  <si>
    <t>Actividades profesionales científicas y técnicas</t>
  </si>
  <si>
    <t>Enseñanza</t>
  </si>
  <si>
    <t>Salud</t>
  </si>
  <si>
    <t>Otras actividades de servicios</t>
  </si>
  <si>
    <t>Industrias manufactureras</t>
  </si>
  <si>
    <t>Información y comunicaciones</t>
  </si>
  <si>
    <t>Actividades de servicios administrativos y de apoyo</t>
  </si>
  <si>
    <t>Administración pública y defensa</t>
  </si>
  <si>
    <t>Transporte y almacenamiento</t>
  </si>
  <si>
    <t>2024</t>
  </si>
  <si>
    <t>Row Labels</t>
  </si>
  <si>
    <t>Grand Total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</si>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</sst>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.00_);_(* \(#,##0.00\);_(* &quot;-&quot;??_);_(@_)"/>
    <numFmt numFmtId="165" formatCode="0.00000"/>
    <numFmt numFmtId="166" formatCode="_-[$Q-100A]* #,##0.00_-;\-[$Q-100A]* #,##0.00_-;_-[$Q-100A]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onsolas"/>
      <family val="2"/>
    </font>
    <font>
      <i/>
      <sz val="12"/>
      <color theme="1"/>
      <name val="Calibri"/>
      <family val="2"/>
      <scheme val="minor"/>
    </font>
    <font>
      <i/>
      <sz val="10"/>
      <color rgb="FF000000"/>
      <name val="Arial"/>
      <family val="2"/>
    </font>
    <font>
      <sz val="28"/>
      <color rgb="FF59595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5" fillId="0" borderId="0"/>
    <xf numFmtId="0" fontId="1" fillId="0" borderId="0"/>
    <xf numFmtId="9" fontId="3" fillId="0" borderId="0" applyFont="0" applyFill="0" applyBorder="0" applyAlignment="0" applyProtection="0"/>
  </cellStyleXfs>
  <cellXfs count="29">
    <xf numFmtId="0" fontId="0" fillId="0" borderId="0" xfId="0"/>
    <xf numFmtId="14" fontId="0" fillId="0" borderId="0" xfId="0" applyNumberFormat="1"/>
    <xf numFmtId="16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0" fontId="0" fillId="0" borderId="0" xfId="1" applyNumberFormat="1" applyFont="1"/>
    <xf numFmtId="10" fontId="0" fillId="0" borderId="0" xfId="0" applyNumberFormat="1"/>
    <xf numFmtId="10" fontId="0" fillId="0" borderId="0" xfId="0" applyNumberFormat="1" applyAlignment="1">
      <alignment horizontal="left"/>
    </xf>
    <xf numFmtId="9" fontId="0" fillId="0" borderId="0" xfId="1" applyFont="1"/>
    <xf numFmtId="0" fontId="3" fillId="0" borderId="0" xfId="2"/>
    <xf numFmtId="0" fontId="0" fillId="0" borderId="2" xfId="0" applyBorder="1"/>
    <xf numFmtId="14" fontId="3" fillId="0" borderId="0" xfId="2" applyNumberFormat="1"/>
    <xf numFmtId="164" fontId="3" fillId="0" borderId="0" xfId="2" applyNumberFormat="1"/>
    <xf numFmtId="0" fontId="6" fillId="0" borderId="1" xfId="2" applyFont="1" applyBorder="1" applyAlignment="1">
      <alignment horizontal="center"/>
    </xf>
    <xf numFmtId="0" fontId="7" fillId="0" borderId="3" xfId="5" applyFont="1" applyBorder="1" applyAlignment="1">
      <alignment horizontal="center" vertical="center"/>
    </xf>
    <xf numFmtId="14" fontId="7" fillId="0" borderId="3" xfId="5" applyNumberFormat="1" applyFont="1" applyBorder="1" applyAlignment="1">
      <alignment horizontal="center" vertical="center"/>
    </xf>
    <xf numFmtId="0" fontId="7" fillId="0" borderId="0" xfId="5" applyFont="1" applyAlignment="1">
      <alignment horizontal="center" vertical="center"/>
    </xf>
    <xf numFmtId="0" fontId="1" fillId="0" borderId="0" xfId="5" applyAlignment="1">
      <alignment vertical="center"/>
    </xf>
    <xf numFmtId="0" fontId="1" fillId="0" borderId="0" xfId="5" quotePrefix="1" applyAlignment="1">
      <alignment vertical="center"/>
    </xf>
    <xf numFmtId="0" fontId="1" fillId="0" borderId="0" xfId="5" applyAlignment="1">
      <alignment horizontal="right" vertical="center"/>
    </xf>
    <xf numFmtId="43" fontId="1" fillId="0" borderId="0" xfId="5" applyNumberFormat="1" applyAlignment="1">
      <alignment vertical="center"/>
    </xf>
    <xf numFmtId="3" fontId="3" fillId="0" borderId="0" xfId="2" applyNumberFormat="1" applyAlignment="1">
      <alignment horizontal="right" vertical="center"/>
    </xf>
    <xf numFmtId="10" fontId="0" fillId="0" borderId="0" xfId="6" applyNumberFormat="1" applyFont="1"/>
    <xf numFmtId="4" fontId="8" fillId="0" borderId="0" xfId="2" applyNumberFormat="1" applyFont="1"/>
    <xf numFmtId="166" fontId="3" fillId="0" borderId="0" xfId="2" applyNumberFormat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Continuous"/>
    </xf>
    <xf numFmtId="0" fontId="0" fillId="0" borderId="0" xfId="0" applyNumberFormat="1"/>
  </cellXfs>
  <cellStyles count="7">
    <cellStyle name="Comma 2" xfId="3" xr:uid="{F09CEF60-27B1-4097-B5CD-896B07B63E4E}"/>
    <cellStyle name="Normal" xfId="0" builtinId="0"/>
    <cellStyle name="Normal 2" xfId="2" xr:uid="{956E5864-2E66-4EC9-BFE7-83C21CFD3A0C}"/>
    <cellStyle name="Normal 2 2" xfId="5" xr:uid="{815E41DD-32DF-481B-9015-74E2D30BBB59}"/>
    <cellStyle name="Normal 3" xfId="4" xr:uid="{9AAF268B-6AD9-43AD-A0B0-41258A607979}"/>
    <cellStyle name="Percent" xfId="1" builtinId="5"/>
    <cellStyle name="Percent 2" xfId="6" xr:uid="{3751C2C3-D5FC-4952-A4B7-964304CA85CA}"/>
  </cellStyles>
  <dxfs count="26">
    <dxf>
      <numFmt numFmtId="19" formatCode="dd/mm/yyyy"/>
    </dxf>
    <dxf>
      <numFmt numFmtId="19" formatCode="dd/mm/yyyy"/>
    </dxf>
    <dxf>
      <numFmt numFmtId="19" formatCode="dd/mm/yyyy"/>
    </dxf>
    <dxf>
      <numFmt numFmtId="0" formatCode="General"/>
    </dxf>
    <dxf>
      <numFmt numFmtId="19" formatCode="dd/mm/yyyy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0" formatCode="General"/>
    </dxf>
    <dxf>
      <numFmt numFmtId="14" formatCode="0.00%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1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onnections" Target="connections.xml"/><Relationship Id="rId37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3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2.xml"/><Relationship Id="rId30" Type="http://schemas.openxmlformats.org/officeDocument/2006/relationships/pivotCacheDefinition" Target="pivotCache/pivotCacheDefinition5.xml"/><Relationship Id="rId35" Type="http://schemas.openxmlformats.org/officeDocument/2006/relationships/sheetMetadata" Target="metadata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 macro.xlsx]Q!PivotTable1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Q!$N$3</c:f>
              <c:strCache>
                <c:ptCount val="1"/>
                <c:pt idx="0">
                  <c:v>Activa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Q!$M$4:$M$87</c:f>
              <c:strCache>
                <c:ptCount val="83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  <c:pt idx="75">
                  <c:v>30/04/2024</c:v>
                </c:pt>
                <c:pt idx="76">
                  <c:v>31/05/2024</c:v>
                </c:pt>
                <c:pt idx="77">
                  <c:v>30/06/2024</c:v>
                </c:pt>
                <c:pt idx="78">
                  <c:v>31/07/2024</c:v>
                </c:pt>
                <c:pt idx="79">
                  <c:v>31/08/2024</c:v>
                </c:pt>
                <c:pt idx="80">
                  <c:v>30/09/2024</c:v>
                </c:pt>
                <c:pt idx="81">
                  <c:v>31/10/2024</c:v>
                </c:pt>
                <c:pt idx="82">
                  <c:v>30/11/2024</c:v>
                </c:pt>
              </c:strCache>
            </c:strRef>
          </c:cat>
          <c:val>
            <c:numRef>
              <c:f>Q!$N$4:$N$87</c:f>
              <c:numCache>
                <c:formatCode>0.00%</c:formatCode>
                <c:ptCount val="83"/>
                <c:pt idx="0">
                  <c:v>0.13070000000000001</c:v>
                </c:pt>
                <c:pt idx="1">
                  <c:v>0.1305</c:v>
                </c:pt>
                <c:pt idx="2">
                  <c:v>0.13009999999999999</c:v>
                </c:pt>
                <c:pt idx="3">
                  <c:v>0.13020000000000001</c:v>
                </c:pt>
                <c:pt idx="4">
                  <c:v>0.1298</c:v>
                </c:pt>
                <c:pt idx="5">
                  <c:v>0.12939999999999999</c:v>
                </c:pt>
                <c:pt idx="6">
                  <c:v>0.12959999999999999</c:v>
                </c:pt>
                <c:pt idx="7">
                  <c:v>0.12920000000000001</c:v>
                </c:pt>
                <c:pt idx="8">
                  <c:v>0.12870000000000001</c:v>
                </c:pt>
                <c:pt idx="9">
                  <c:v>0.1285</c:v>
                </c:pt>
                <c:pt idx="10">
                  <c:v>0.12809999999999999</c:v>
                </c:pt>
                <c:pt idx="11">
                  <c:v>0.12720000000000001</c:v>
                </c:pt>
                <c:pt idx="12">
                  <c:v>0.12740000000000001</c:v>
                </c:pt>
                <c:pt idx="13">
                  <c:v>0.12770000000000001</c:v>
                </c:pt>
                <c:pt idx="14">
                  <c:v>0.12790000000000001</c:v>
                </c:pt>
                <c:pt idx="15">
                  <c:v>0.1275</c:v>
                </c:pt>
                <c:pt idx="16">
                  <c:v>0.12740000000000001</c:v>
                </c:pt>
                <c:pt idx="17">
                  <c:v>0.1275</c:v>
                </c:pt>
                <c:pt idx="18">
                  <c:v>0.12770000000000001</c:v>
                </c:pt>
                <c:pt idx="19">
                  <c:v>0.12790000000000001</c:v>
                </c:pt>
                <c:pt idx="20">
                  <c:v>0.1278</c:v>
                </c:pt>
                <c:pt idx="21">
                  <c:v>0.127</c:v>
                </c:pt>
                <c:pt idx="22">
                  <c:v>0.12670000000000001</c:v>
                </c:pt>
                <c:pt idx="23">
                  <c:v>0.12640000000000001</c:v>
                </c:pt>
                <c:pt idx="24">
                  <c:v>0.1265</c:v>
                </c:pt>
                <c:pt idx="25">
                  <c:v>0.1268</c:v>
                </c:pt>
                <c:pt idx="26">
                  <c:v>0.12640000000000001</c:v>
                </c:pt>
                <c:pt idx="27">
                  <c:v>0.12620000000000001</c:v>
                </c:pt>
                <c:pt idx="28">
                  <c:v>0.12659999999999999</c:v>
                </c:pt>
                <c:pt idx="29">
                  <c:v>0.1265</c:v>
                </c:pt>
                <c:pt idx="30">
                  <c:v>0.1246</c:v>
                </c:pt>
                <c:pt idx="31">
                  <c:v>0.12479999999999999</c:v>
                </c:pt>
                <c:pt idx="32">
                  <c:v>0.12479999999999999</c:v>
                </c:pt>
                <c:pt idx="33">
                  <c:v>0.12330000000000001</c:v>
                </c:pt>
                <c:pt idx="34">
                  <c:v>0.1232</c:v>
                </c:pt>
                <c:pt idx="35">
                  <c:v>0.12330000000000001</c:v>
                </c:pt>
                <c:pt idx="36">
                  <c:v>0.1234</c:v>
                </c:pt>
                <c:pt idx="37">
                  <c:v>0.1232</c:v>
                </c:pt>
                <c:pt idx="38">
                  <c:v>0.1232</c:v>
                </c:pt>
                <c:pt idx="39">
                  <c:v>0.12280000000000001</c:v>
                </c:pt>
                <c:pt idx="40">
                  <c:v>0.1225</c:v>
                </c:pt>
                <c:pt idx="41">
                  <c:v>0.12239999999999999</c:v>
                </c:pt>
                <c:pt idx="42">
                  <c:v>0.12139999999999999</c:v>
                </c:pt>
                <c:pt idx="43">
                  <c:v>0.12139999999999999</c:v>
                </c:pt>
                <c:pt idx="44">
                  <c:v>0.1216</c:v>
                </c:pt>
                <c:pt idx="45">
                  <c:v>0.12130000000000001</c:v>
                </c:pt>
                <c:pt idx="46">
                  <c:v>0.1202</c:v>
                </c:pt>
                <c:pt idx="47">
                  <c:v>0.1192</c:v>
                </c:pt>
                <c:pt idx="48">
                  <c:v>0.1192</c:v>
                </c:pt>
                <c:pt idx="49">
                  <c:v>0.1192</c:v>
                </c:pt>
                <c:pt idx="50">
                  <c:v>0.1195</c:v>
                </c:pt>
                <c:pt idx="51">
                  <c:v>0.1193</c:v>
                </c:pt>
                <c:pt idx="52">
                  <c:v>0.11940000000000001</c:v>
                </c:pt>
                <c:pt idx="53">
                  <c:v>0.1198</c:v>
                </c:pt>
                <c:pt idx="54">
                  <c:v>0.1198</c:v>
                </c:pt>
                <c:pt idx="55">
                  <c:v>0.1202</c:v>
                </c:pt>
                <c:pt idx="56">
                  <c:v>0.11940000000000001</c:v>
                </c:pt>
                <c:pt idx="57">
                  <c:v>0.11840000000000001</c:v>
                </c:pt>
                <c:pt idx="58">
                  <c:v>0.1183</c:v>
                </c:pt>
                <c:pt idx="59">
                  <c:v>0.1183</c:v>
                </c:pt>
                <c:pt idx="60">
                  <c:v>0.11890000000000001</c:v>
                </c:pt>
                <c:pt idx="61">
                  <c:v>0.11940000000000001</c:v>
                </c:pt>
                <c:pt idx="62">
                  <c:v>0.1193</c:v>
                </c:pt>
                <c:pt idx="63">
                  <c:v>0.1193</c:v>
                </c:pt>
                <c:pt idx="64">
                  <c:v>0.1198</c:v>
                </c:pt>
                <c:pt idx="65">
                  <c:v>0.1198</c:v>
                </c:pt>
                <c:pt idx="66">
                  <c:v>0.1198</c:v>
                </c:pt>
                <c:pt idx="67">
                  <c:v>0.1196</c:v>
                </c:pt>
                <c:pt idx="68">
                  <c:v>0.1195</c:v>
                </c:pt>
                <c:pt idx="69">
                  <c:v>0.12</c:v>
                </c:pt>
                <c:pt idx="70">
                  <c:v>0.1191</c:v>
                </c:pt>
                <c:pt idx="71">
                  <c:v>0.12089999999999999</c:v>
                </c:pt>
                <c:pt idx="72">
                  <c:v>0.12180000000000001</c:v>
                </c:pt>
                <c:pt idx="73">
                  <c:v>0.12239999999999999</c:v>
                </c:pt>
                <c:pt idx="74">
                  <c:v>0.1221</c:v>
                </c:pt>
                <c:pt idx="75">
                  <c:v>0.12239999999999999</c:v>
                </c:pt>
                <c:pt idx="76">
                  <c:v>0.1229</c:v>
                </c:pt>
                <c:pt idx="77">
                  <c:v>0.1234</c:v>
                </c:pt>
                <c:pt idx="78">
                  <c:v>0.12379999999999999</c:v>
                </c:pt>
                <c:pt idx="79">
                  <c:v>0.1244</c:v>
                </c:pt>
                <c:pt idx="80">
                  <c:v>0.12509999999999999</c:v>
                </c:pt>
                <c:pt idx="81">
                  <c:v>0.12590000000000001</c:v>
                </c:pt>
                <c:pt idx="82">
                  <c:v>0.1265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1A-4364-A35D-093F7E894EC7}"/>
            </c:ext>
          </c:extLst>
        </c:ser>
        <c:ser>
          <c:idx val="1"/>
          <c:order val="1"/>
          <c:tx>
            <c:strRef>
              <c:f>Q!$O$3</c:f>
              <c:strCache>
                <c:ptCount val="1"/>
                <c:pt idx="0">
                  <c:v>Pasiva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Q!$M$4:$M$87</c:f>
              <c:strCache>
                <c:ptCount val="83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  <c:pt idx="75">
                  <c:v>30/04/2024</c:v>
                </c:pt>
                <c:pt idx="76">
                  <c:v>31/05/2024</c:v>
                </c:pt>
                <c:pt idx="77">
                  <c:v>30/06/2024</c:v>
                </c:pt>
                <c:pt idx="78">
                  <c:v>31/07/2024</c:v>
                </c:pt>
                <c:pt idx="79">
                  <c:v>31/08/2024</c:v>
                </c:pt>
                <c:pt idx="80">
                  <c:v>30/09/2024</c:v>
                </c:pt>
                <c:pt idx="81">
                  <c:v>31/10/2024</c:v>
                </c:pt>
                <c:pt idx="82">
                  <c:v>30/11/2024</c:v>
                </c:pt>
              </c:strCache>
            </c:strRef>
          </c:cat>
          <c:val>
            <c:numRef>
              <c:f>Q!$O$4:$O$87</c:f>
              <c:numCache>
                <c:formatCode>0.00%</c:formatCode>
                <c:ptCount val="83"/>
                <c:pt idx="0">
                  <c:v>5.2699999999999997E-2</c:v>
                </c:pt>
                <c:pt idx="1">
                  <c:v>5.2699999999999997E-2</c:v>
                </c:pt>
                <c:pt idx="2">
                  <c:v>5.2499999999999998E-2</c:v>
                </c:pt>
                <c:pt idx="3">
                  <c:v>5.2499999999999998E-2</c:v>
                </c:pt>
                <c:pt idx="4">
                  <c:v>5.2200000000000003E-2</c:v>
                </c:pt>
                <c:pt idx="5">
                  <c:v>5.21E-2</c:v>
                </c:pt>
                <c:pt idx="6">
                  <c:v>5.1700000000000003E-2</c:v>
                </c:pt>
                <c:pt idx="7">
                  <c:v>5.1499999999999997E-2</c:v>
                </c:pt>
                <c:pt idx="8">
                  <c:v>5.1299999999999998E-2</c:v>
                </c:pt>
                <c:pt idx="9">
                  <c:v>5.11E-2</c:v>
                </c:pt>
                <c:pt idx="10">
                  <c:v>5.0900000000000001E-2</c:v>
                </c:pt>
                <c:pt idx="11">
                  <c:v>5.0500000000000003E-2</c:v>
                </c:pt>
                <c:pt idx="12">
                  <c:v>5.0500000000000003E-2</c:v>
                </c:pt>
                <c:pt idx="13">
                  <c:v>5.0299999999999997E-2</c:v>
                </c:pt>
                <c:pt idx="14">
                  <c:v>5.0200000000000002E-2</c:v>
                </c:pt>
                <c:pt idx="15">
                  <c:v>5.0099999999999999E-2</c:v>
                </c:pt>
                <c:pt idx="16">
                  <c:v>5.0999999999999997E-2</c:v>
                </c:pt>
                <c:pt idx="17">
                  <c:v>5.0799999999999998E-2</c:v>
                </c:pt>
                <c:pt idx="18">
                  <c:v>5.0299999999999997E-2</c:v>
                </c:pt>
                <c:pt idx="19">
                  <c:v>0.05</c:v>
                </c:pt>
                <c:pt idx="20">
                  <c:v>4.99E-2</c:v>
                </c:pt>
                <c:pt idx="21">
                  <c:v>4.9599999999999998E-2</c:v>
                </c:pt>
                <c:pt idx="22">
                  <c:v>4.9500000000000002E-2</c:v>
                </c:pt>
                <c:pt idx="23">
                  <c:v>4.9099999999999998E-2</c:v>
                </c:pt>
                <c:pt idx="24">
                  <c:v>4.87E-2</c:v>
                </c:pt>
                <c:pt idx="25">
                  <c:v>4.8399999999999999E-2</c:v>
                </c:pt>
                <c:pt idx="26">
                  <c:v>4.82E-2</c:v>
                </c:pt>
                <c:pt idx="27">
                  <c:v>4.7399999999999998E-2</c:v>
                </c:pt>
                <c:pt idx="28">
                  <c:v>4.7300000000000002E-2</c:v>
                </c:pt>
                <c:pt idx="29">
                  <c:v>4.6800000000000001E-2</c:v>
                </c:pt>
                <c:pt idx="30">
                  <c:v>4.5999999999999999E-2</c:v>
                </c:pt>
                <c:pt idx="31">
                  <c:v>4.5600000000000002E-2</c:v>
                </c:pt>
                <c:pt idx="32">
                  <c:v>4.5100000000000001E-2</c:v>
                </c:pt>
                <c:pt idx="33">
                  <c:v>4.4600000000000001E-2</c:v>
                </c:pt>
                <c:pt idx="34">
                  <c:v>4.4200000000000003E-2</c:v>
                </c:pt>
                <c:pt idx="35">
                  <c:v>4.3499999999999997E-2</c:v>
                </c:pt>
                <c:pt idx="36">
                  <c:v>4.3200000000000002E-2</c:v>
                </c:pt>
                <c:pt idx="37">
                  <c:v>4.2900000000000001E-2</c:v>
                </c:pt>
                <c:pt idx="38">
                  <c:v>4.2500000000000003E-2</c:v>
                </c:pt>
                <c:pt idx="39">
                  <c:v>4.2200000000000001E-2</c:v>
                </c:pt>
                <c:pt idx="40">
                  <c:v>4.19E-2</c:v>
                </c:pt>
                <c:pt idx="41">
                  <c:v>4.1500000000000002E-2</c:v>
                </c:pt>
                <c:pt idx="42">
                  <c:v>4.0899999999999999E-2</c:v>
                </c:pt>
                <c:pt idx="43">
                  <c:v>4.07E-2</c:v>
                </c:pt>
                <c:pt idx="44">
                  <c:v>4.0399999999999998E-2</c:v>
                </c:pt>
                <c:pt idx="45">
                  <c:v>4.0300000000000002E-2</c:v>
                </c:pt>
                <c:pt idx="46">
                  <c:v>4.02E-2</c:v>
                </c:pt>
                <c:pt idx="47">
                  <c:v>3.9899999999999998E-2</c:v>
                </c:pt>
                <c:pt idx="48">
                  <c:v>3.95E-2</c:v>
                </c:pt>
                <c:pt idx="49">
                  <c:v>3.95E-2</c:v>
                </c:pt>
                <c:pt idx="50">
                  <c:v>3.9100000000000003E-2</c:v>
                </c:pt>
                <c:pt idx="51">
                  <c:v>3.9E-2</c:v>
                </c:pt>
                <c:pt idx="52">
                  <c:v>3.8899999999999997E-2</c:v>
                </c:pt>
                <c:pt idx="53">
                  <c:v>3.8800000000000001E-2</c:v>
                </c:pt>
                <c:pt idx="54">
                  <c:v>3.8699999999999998E-2</c:v>
                </c:pt>
                <c:pt idx="55">
                  <c:v>3.8800000000000001E-2</c:v>
                </c:pt>
                <c:pt idx="56">
                  <c:v>3.8800000000000001E-2</c:v>
                </c:pt>
                <c:pt idx="57">
                  <c:v>3.9E-2</c:v>
                </c:pt>
                <c:pt idx="58">
                  <c:v>3.9300000000000002E-2</c:v>
                </c:pt>
                <c:pt idx="59">
                  <c:v>3.95E-2</c:v>
                </c:pt>
                <c:pt idx="60">
                  <c:v>3.9899999999999998E-2</c:v>
                </c:pt>
                <c:pt idx="61">
                  <c:v>4.02E-2</c:v>
                </c:pt>
                <c:pt idx="62">
                  <c:v>4.07E-2</c:v>
                </c:pt>
                <c:pt idx="63">
                  <c:v>4.0899999999999999E-2</c:v>
                </c:pt>
                <c:pt idx="64">
                  <c:v>4.1300000000000003E-2</c:v>
                </c:pt>
                <c:pt idx="65">
                  <c:v>4.1700000000000001E-2</c:v>
                </c:pt>
                <c:pt idx="66">
                  <c:v>4.1799999999999997E-2</c:v>
                </c:pt>
                <c:pt idx="67">
                  <c:v>4.24E-2</c:v>
                </c:pt>
                <c:pt idx="68">
                  <c:v>4.3200000000000002E-2</c:v>
                </c:pt>
                <c:pt idx="69">
                  <c:v>4.3799999999999999E-2</c:v>
                </c:pt>
                <c:pt idx="70">
                  <c:v>4.4400000000000002E-2</c:v>
                </c:pt>
                <c:pt idx="71">
                  <c:v>4.4999999999999998E-2</c:v>
                </c:pt>
                <c:pt idx="72">
                  <c:v>4.5900000000000003E-2</c:v>
                </c:pt>
                <c:pt idx="73">
                  <c:v>4.6699999999999998E-2</c:v>
                </c:pt>
                <c:pt idx="74">
                  <c:v>4.7199999999999999E-2</c:v>
                </c:pt>
                <c:pt idx="75">
                  <c:v>4.82E-2</c:v>
                </c:pt>
                <c:pt idx="76">
                  <c:v>4.8800000000000003E-2</c:v>
                </c:pt>
                <c:pt idx="77">
                  <c:v>4.9500000000000002E-2</c:v>
                </c:pt>
                <c:pt idx="78">
                  <c:v>4.9700000000000001E-2</c:v>
                </c:pt>
                <c:pt idx="79">
                  <c:v>5.0299999999999997E-2</c:v>
                </c:pt>
                <c:pt idx="80">
                  <c:v>5.0999999999999997E-2</c:v>
                </c:pt>
                <c:pt idx="81">
                  <c:v>5.16E-2</c:v>
                </c:pt>
                <c:pt idx="82">
                  <c:v>5.1700000000000003E-2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1A-4364-A35D-093F7E894EC7}"/>
            </c:ext>
          </c:extLst>
        </c:ser>
        <c:ser>
          <c:idx val="2"/>
          <c:order val="2"/>
          <c:tx>
            <c:strRef>
              <c:f>Q!$P$3</c:f>
              <c:strCache>
                <c:ptCount val="1"/>
                <c:pt idx="0">
                  <c:v>Spread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Q!$M$4:$M$87</c:f>
              <c:strCache>
                <c:ptCount val="83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  <c:pt idx="75">
                  <c:v>30/04/2024</c:v>
                </c:pt>
                <c:pt idx="76">
                  <c:v>31/05/2024</c:v>
                </c:pt>
                <c:pt idx="77">
                  <c:v>30/06/2024</c:v>
                </c:pt>
                <c:pt idx="78">
                  <c:v>31/07/2024</c:v>
                </c:pt>
                <c:pt idx="79">
                  <c:v>31/08/2024</c:v>
                </c:pt>
                <c:pt idx="80">
                  <c:v>30/09/2024</c:v>
                </c:pt>
                <c:pt idx="81">
                  <c:v>31/10/2024</c:v>
                </c:pt>
                <c:pt idx="82">
                  <c:v>30/11/2024</c:v>
                </c:pt>
              </c:strCache>
            </c:strRef>
          </c:cat>
          <c:val>
            <c:numRef>
              <c:f>Q!$P$4:$P$87</c:f>
              <c:numCache>
                <c:formatCode>0.00%</c:formatCode>
                <c:ptCount val="83"/>
                <c:pt idx="0">
                  <c:v>7.8000000000000014E-2</c:v>
                </c:pt>
                <c:pt idx="1">
                  <c:v>7.7800000000000008E-2</c:v>
                </c:pt>
                <c:pt idx="2">
                  <c:v>7.7600000000000002E-2</c:v>
                </c:pt>
                <c:pt idx="3">
                  <c:v>7.7700000000000019E-2</c:v>
                </c:pt>
                <c:pt idx="4">
                  <c:v>7.7600000000000002E-2</c:v>
                </c:pt>
                <c:pt idx="5">
                  <c:v>7.729999999999998E-2</c:v>
                </c:pt>
                <c:pt idx="6">
                  <c:v>7.7899999999999997E-2</c:v>
                </c:pt>
                <c:pt idx="7">
                  <c:v>7.7700000000000019E-2</c:v>
                </c:pt>
                <c:pt idx="8">
                  <c:v>7.740000000000001E-2</c:v>
                </c:pt>
                <c:pt idx="9">
                  <c:v>7.7399999999999997E-2</c:v>
                </c:pt>
                <c:pt idx="10">
                  <c:v>7.7199999999999991E-2</c:v>
                </c:pt>
                <c:pt idx="11">
                  <c:v>7.6700000000000004E-2</c:v>
                </c:pt>
                <c:pt idx="12">
                  <c:v>7.690000000000001E-2</c:v>
                </c:pt>
                <c:pt idx="13">
                  <c:v>7.740000000000001E-2</c:v>
                </c:pt>
                <c:pt idx="14">
                  <c:v>7.7700000000000019E-2</c:v>
                </c:pt>
                <c:pt idx="15">
                  <c:v>7.7399999999999997E-2</c:v>
                </c:pt>
                <c:pt idx="16">
                  <c:v>7.6400000000000023E-2</c:v>
                </c:pt>
                <c:pt idx="17">
                  <c:v>7.6700000000000004E-2</c:v>
                </c:pt>
                <c:pt idx="18">
                  <c:v>7.740000000000001E-2</c:v>
                </c:pt>
                <c:pt idx="19">
                  <c:v>7.7900000000000011E-2</c:v>
                </c:pt>
                <c:pt idx="20">
                  <c:v>7.7899999999999997E-2</c:v>
                </c:pt>
                <c:pt idx="21">
                  <c:v>7.7399999999999997E-2</c:v>
                </c:pt>
                <c:pt idx="22">
                  <c:v>7.7200000000000005E-2</c:v>
                </c:pt>
                <c:pt idx="23">
                  <c:v>7.7300000000000008E-2</c:v>
                </c:pt>
                <c:pt idx="24">
                  <c:v>7.7800000000000008E-2</c:v>
                </c:pt>
                <c:pt idx="25">
                  <c:v>7.8399999999999997E-2</c:v>
                </c:pt>
                <c:pt idx="26">
                  <c:v>7.8200000000000019E-2</c:v>
                </c:pt>
                <c:pt idx="27">
                  <c:v>7.8800000000000009E-2</c:v>
                </c:pt>
                <c:pt idx="28">
                  <c:v>7.9299999999999982E-2</c:v>
                </c:pt>
                <c:pt idx="29">
                  <c:v>7.9699999999999993E-2</c:v>
                </c:pt>
                <c:pt idx="30">
                  <c:v>7.8600000000000003E-2</c:v>
                </c:pt>
                <c:pt idx="31">
                  <c:v>7.9199999999999993E-2</c:v>
                </c:pt>
                <c:pt idx="32">
                  <c:v>7.9699999999999993E-2</c:v>
                </c:pt>
                <c:pt idx="33">
                  <c:v>7.8700000000000006E-2</c:v>
                </c:pt>
                <c:pt idx="34">
                  <c:v>7.9000000000000001E-2</c:v>
                </c:pt>
                <c:pt idx="35">
                  <c:v>7.980000000000001E-2</c:v>
                </c:pt>
                <c:pt idx="36">
                  <c:v>8.0199999999999994E-2</c:v>
                </c:pt>
                <c:pt idx="37">
                  <c:v>8.030000000000001E-2</c:v>
                </c:pt>
                <c:pt idx="38">
                  <c:v>8.0699999999999994E-2</c:v>
                </c:pt>
                <c:pt idx="39">
                  <c:v>8.0600000000000005E-2</c:v>
                </c:pt>
                <c:pt idx="40">
                  <c:v>8.0600000000000005E-2</c:v>
                </c:pt>
                <c:pt idx="41">
                  <c:v>8.09E-2</c:v>
                </c:pt>
                <c:pt idx="42">
                  <c:v>8.0499999999999988E-2</c:v>
                </c:pt>
                <c:pt idx="43">
                  <c:v>8.0699999999999994E-2</c:v>
                </c:pt>
                <c:pt idx="44">
                  <c:v>8.1199999999999994E-2</c:v>
                </c:pt>
                <c:pt idx="45">
                  <c:v>8.1000000000000003E-2</c:v>
                </c:pt>
                <c:pt idx="46">
                  <c:v>0.08</c:v>
                </c:pt>
                <c:pt idx="47">
                  <c:v>7.9300000000000009E-2</c:v>
                </c:pt>
                <c:pt idx="48">
                  <c:v>7.9699999999999993E-2</c:v>
                </c:pt>
                <c:pt idx="49">
                  <c:v>7.9699999999999993E-2</c:v>
                </c:pt>
                <c:pt idx="50">
                  <c:v>8.0399999999999999E-2</c:v>
                </c:pt>
                <c:pt idx="51">
                  <c:v>8.030000000000001E-2</c:v>
                </c:pt>
                <c:pt idx="52">
                  <c:v>8.0500000000000016E-2</c:v>
                </c:pt>
                <c:pt idx="53">
                  <c:v>8.1000000000000003E-2</c:v>
                </c:pt>
                <c:pt idx="54">
                  <c:v>8.1100000000000005E-2</c:v>
                </c:pt>
                <c:pt idx="55">
                  <c:v>8.14E-2</c:v>
                </c:pt>
                <c:pt idx="56">
                  <c:v>8.0600000000000005E-2</c:v>
                </c:pt>
                <c:pt idx="57">
                  <c:v>7.9399999999999998E-2</c:v>
                </c:pt>
                <c:pt idx="58">
                  <c:v>7.9000000000000001E-2</c:v>
                </c:pt>
                <c:pt idx="59">
                  <c:v>7.8800000000000009E-2</c:v>
                </c:pt>
                <c:pt idx="60">
                  <c:v>7.9000000000000015E-2</c:v>
                </c:pt>
                <c:pt idx="61">
                  <c:v>7.9200000000000007E-2</c:v>
                </c:pt>
                <c:pt idx="62">
                  <c:v>7.8600000000000003E-2</c:v>
                </c:pt>
                <c:pt idx="63">
                  <c:v>7.8399999999999997E-2</c:v>
                </c:pt>
                <c:pt idx="64">
                  <c:v>7.85E-2</c:v>
                </c:pt>
                <c:pt idx="65">
                  <c:v>7.8100000000000003E-2</c:v>
                </c:pt>
                <c:pt idx="66">
                  <c:v>7.8000000000000014E-2</c:v>
                </c:pt>
                <c:pt idx="67">
                  <c:v>7.7199999999999991E-2</c:v>
                </c:pt>
                <c:pt idx="68">
                  <c:v>7.6299999999999993E-2</c:v>
                </c:pt>
                <c:pt idx="69">
                  <c:v>7.619999999999999E-2</c:v>
                </c:pt>
                <c:pt idx="70">
                  <c:v>7.4699999999999989E-2</c:v>
                </c:pt>
                <c:pt idx="71">
                  <c:v>7.5899999999999995E-2</c:v>
                </c:pt>
                <c:pt idx="72">
                  <c:v>7.5899999999999995E-2</c:v>
                </c:pt>
                <c:pt idx="73">
                  <c:v>7.569999999999999E-2</c:v>
                </c:pt>
                <c:pt idx="74">
                  <c:v>7.4899999999999994E-2</c:v>
                </c:pt>
                <c:pt idx="75">
                  <c:v>7.4199999999999988E-2</c:v>
                </c:pt>
                <c:pt idx="76">
                  <c:v>7.4099999999999999E-2</c:v>
                </c:pt>
                <c:pt idx="77">
                  <c:v>7.3899999999999993E-2</c:v>
                </c:pt>
                <c:pt idx="78">
                  <c:v>7.4099999999999999E-2</c:v>
                </c:pt>
                <c:pt idx="79">
                  <c:v>7.4099999999999999E-2</c:v>
                </c:pt>
                <c:pt idx="80">
                  <c:v>7.4099999999999999E-2</c:v>
                </c:pt>
                <c:pt idx="81">
                  <c:v>7.4300000000000005E-2</c:v>
                </c:pt>
                <c:pt idx="82">
                  <c:v>7.4800000000000005E-2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1A-4364-A35D-093F7E894EC7}"/>
            </c:ext>
          </c:extLst>
        </c:ser>
        <c:ser>
          <c:idx val="3"/>
          <c:order val="3"/>
          <c:tx>
            <c:strRef>
              <c:f>Q!$Q$3</c:f>
              <c:strCache>
                <c:ptCount val="1"/>
                <c:pt idx="0">
                  <c:v>Sum of ActivaL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Q!$M$4:$M$87</c:f>
              <c:strCache>
                <c:ptCount val="83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  <c:pt idx="75">
                  <c:v>30/04/2024</c:v>
                </c:pt>
                <c:pt idx="76">
                  <c:v>31/05/2024</c:v>
                </c:pt>
                <c:pt idx="77">
                  <c:v>30/06/2024</c:v>
                </c:pt>
                <c:pt idx="78">
                  <c:v>31/07/2024</c:v>
                </c:pt>
                <c:pt idx="79">
                  <c:v>31/08/2024</c:v>
                </c:pt>
                <c:pt idx="80">
                  <c:v>30/09/2024</c:v>
                </c:pt>
                <c:pt idx="81">
                  <c:v>31/10/2024</c:v>
                </c:pt>
                <c:pt idx="82">
                  <c:v>30/11/2024</c:v>
                </c:pt>
              </c:strCache>
            </c:strRef>
          </c:cat>
          <c:val>
            <c:numRef>
              <c:f>Q!$Q$4:$Q$87</c:f>
              <c:numCache>
                <c:formatCode>0.00%</c:formatCode>
                <c:ptCount val="8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0.1265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B1A-4364-A35D-093F7E894EC7}"/>
            </c:ext>
          </c:extLst>
        </c:ser>
        <c:ser>
          <c:idx val="4"/>
          <c:order val="4"/>
          <c:tx>
            <c:strRef>
              <c:f>Q!$R$3</c:f>
              <c:strCache>
                <c:ptCount val="1"/>
                <c:pt idx="0">
                  <c:v>Sum of PasivaL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Q!$M$4:$M$87</c:f>
              <c:strCache>
                <c:ptCount val="83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  <c:pt idx="75">
                  <c:v>30/04/2024</c:v>
                </c:pt>
                <c:pt idx="76">
                  <c:v>31/05/2024</c:v>
                </c:pt>
                <c:pt idx="77">
                  <c:v>30/06/2024</c:v>
                </c:pt>
                <c:pt idx="78">
                  <c:v>31/07/2024</c:v>
                </c:pt>
                <c:pt idx="79">
                  <c:v>31/08/2024</c:v>
                </c:pt>
                <c:pt idx="80">
                  <c:v>30/09/2024</c:v>
                </c:pt>
                <c:pt idx="81">
                  <c:v>31/10/2024</c:v>
                </c:pt>
                <c:pt idx="82">
                  <c:v>30/11/2024</c:v>
                </c:pt>
              </c:strCache>
            </c:strRef>
          </c:cat>
          <c:val>
            <c:numRef>
              <c:f>Q!$R$4:$R$87</c:f>
              <c:numCache>
                <c:formatCode>0.00%</c:formatCode>
                <c:ptCount val="8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5.1700000000000003E-2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B1A-4364-A35D-093F7E894EC7}"/>
            </c:ext>
          </c:extLst>
        </c:ser>
        <c:ser>
          <c:idx val="5"/>
          <c:order val="5"/>
          <c:tx>
            <c:strRef>
              <c:f>Q!$S$3</c:f>
              <c:strCache>
                <c:ptCount val="1"/>
                <c:pt idx="0">
                  <c:v>Sum of SpreadL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Q!$M$4:$M$87</c:f>
              <c:strCache>
                <c:ptCount val="83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  <c:pt idx="75">
                  <c:v>30/04/2024</c:v>
                </c:pt>
                <c:pt idx="76">
                  <c:v>31/05/2024</c:v>
                </c:pt>
                <c:pt idx="77">
                  <c:v>30/06/2024</c:v>
                </c:pt>
                <c:pt idx="78">
                  <c:v>31/07/2024</c:v>
                </c:pt>
                <c:pt idx="79">
                  <c:v>31/08/2024</c:v>
                </c:pt>
                <c:pt idx="80">
                  <c:v>30/09/2024</c:v>
                </c:pt>
                <c:pt idx="81">
                  <c:v>31/10/2024</c:v>
                </c:pt>
                <c:pt idx="82">
                  <c:v>30/11/2024</c:v>
                </c:pt>
              </c:strCache>
            </c:strRef>
          </c:cat>
          <c:val>
            <c:numRef>
              <c:f>Q!$S$4:$S$87</c:f>
              <c:numCache>
                <c:formatCode>0.00%</c:formatCode>
                <c:ptCount val="8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7.4800000000000005E-2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B1A-4364-A35D-093F7E894E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8715840"/>
        <c:axId val="1898719584"/>
      </c:lineChart>
      <c:catAx>
        <c:axId val="1898715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8719584"/>
        <c:crosses val="autoZero"/>
        <c:auto val="1"/>
        <c:lblAlgn val="ctr"/>
        <c:lblOffset val="100"/>
        <c:noMultiLvlLbl val="0"/>
      </c:catAx>
      <c:valAx>
        <c:axId val="189871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8715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 macro.xlsx]$!PivotTable1</c:name>
    <c:fmtId val="2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'$'!$N$3</c:f>
              <c:strCache>
                <c:ptCount val="1"/>
                <c:pt idx="0">
                  <c:v>Activa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'$'!$M$4:$M$79</c:f>
              <c:strCache>
                <c:ptCount val="75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</c:strCache>
            </c:strRef>
          </c:cat>
          <c:val>
            <c:numRef>
              <c:f>'$'!$N$4:$N$79</c:f>
              <c:numCache>
                <c:formatCode>0.00%</c:formatCode>
                <c:ptCount val="75"/>
                <c:pt idx="0">
                  <c:v>6.08E-2</c:v>
                </c:pt>
                <c:pt idx="1">
                  <c:v>6.08E-2</c:v>
                </c:pt>
                <c:pt idx="2">
                  <c:v>6.1100000000000002E-2</c:v>
                </c:pt>
                <c:pt idx="3">
                  <c:v>6.2E-2</c:v>
                </c:pt>
                <c:pt idx="4">
                  <c:v>6.2199999999999998E-2</c:v>
                </c:pt>
                <c:pt idx="5">
                  <c:v>6.2899999999999998E-2</c:v>
                </c:pt>
                <c:pt idx="6">
                  <c:v>6.3600000000000004E-2</c:v>
                </c:pt>
                <c:pt idx="7">
                  <c:v>6.3700000000000007E-2</c:v>
                </c:pt>
                <c:pt idx="8">
                  <c:v>6.3600000000000004E-2</c:v>
                </c:pt>
                <c:pt idx="9">
                  <c:v>6.3899999999999998E-2</c:v>
                </c:pt>
                <c:pt idx="10">
                  <c:v>6.4199999999999993E-2</c:v>
                </c:pt>
                <c:pt idx="11">
                  <c:v>6.4500000000000002E-2</c:v>
                </c:pt>
                <c:pt idx="12">
                  <c:v>6.5500000000000003E-2</c:v>
                </c:pt>
                <c:pt idx="13">
                  <c:v>6.5600000000000006E-2</c:v>
                </c:pt>
                <c:pt idx="14">
                  <c:v>6.59E-2</c:v>
                </c:pt>
                <c:pt idx="15">
                  <c:v>6.6000000000000003E-2</c:v>
                </c:pt>
                <c:pt idx="16">
                  <c:v>6.59E-2</c:v>
                </c:pt>
                <c:pt idx="17">
                  <c:v>6.5699999999999995E-2</c:v>
                </c:pt>
                <c:pt idx="18">
                  <c:v>6.5299999999999997E-2</c:v>
                </c:pt>
                <c:pt idx="19">
                  <c:v>6.5199999999999994E-2</c:v>
                </c:pt>
                <c:pt idx="20">
                  <c:v>6.5100000000000005E-2</c:v>
                </c:pt>
                <c:pt idx="21">
                  <c:v>6.4699999999999994E-2</c:v>
                </c:pt>
                <c:pt idx="22">
                  <c:v>6.4399999999999999E-2</c:v>
                </c:pt>
                <c:pt idx="23">
                  <c:v>6.4100000000000004E-2</c:v>
                </c:pt>
                <c:pt idx="24">
                  <c:v>6.3700000000000007E-2</c:v>
                </c:pt>
                <c:pt idx="25">
                  <c:v>6.3700000000000007E-2</c:v>
                </c:pt>
                <c:pt idx="26">
                  <c:v>6.3100000000000003E-2</c:v>
                </c:pt>
                <c:pt idx="27">
                  <c:v>6.2100000000000002E-2</c:v>
                </c:pt>
                <c:pt idx="28">
                  <c:v>6.2199999999999998E-2</c:v>
                </c:pt>
                <c:pt idx="29">
                  <c:v>6.2100000000000002E-2</c:v>
                </c:pt>
                <c:pt idx="30">
                  <c:v>6.1800000000000001E-2</c:v>
                </c:pt>
                <c:pt idx="31">
                  <c:v>6.1600000000000002E-2</c:v>
                </c:pt>
                <c:pt idx="32">
                  <c:v>6.1499999999999999E-2</c:v>
                </c:pt>
                <c:pt idx="33">
                  <c:v>6.1199999999999997E-2</c:v>
                </c:pt>
                <c:pt idx="34">
                  <c:v>6.1100000000000002E-2</c:v>
                </c:pt>
                <c:pt idx="35">
                  <c:v>6.0699999999999997E-2</c:v>
                </c:pt>
                <c:pt idx="36">
                  <c:v>6.0600000000000001E-2</c:v>
                </c:pt>
                <c:pt idx="37">
                  <c:v>6.0400000000000002E-2</c:v>
                </c:pt>
                <c:pt idx="38">
                  <c:v>5.9900000000000002E-2</c:v>
                </c:pt>
                <c:pt idx="39">
                  <c:v>5.9499999999999997E-2</c:v>
                </c:pt>
                <c:pt idx="40">
                  <c:v>5.9200000000000003E-2</c:v>
                </c:pt>
                <c:pt idx="41">
                  <c:v>5.8900000000000001E-2</c:v>
                </c:pt>
                <c:pt idx="42">
                  <c:v>5.8000000000000003E-2</c:v>
                </c:pt>
                <c:pt idx="43">
                  <c:v>5.7599999999999998E-2</c:v>
                </c:pt>
                <c:pt idx="44">
                  <c:v>5.7299999999999997E-2</c:v>
                </c:pt>
                <c:pt idx="45">
                  <c:v>5.6899999999999999E-2</c:v>
                </c:pt>
                <c:pt idx="46">
                  <c:v>5.6599999999999998E-2</c:v>
                </c:pt>
                <c:pt idx="47">
                  <c:v>5.6099999999999997E-2</c:v>
                </c:pt>
                <c:pt idx="48">
                  <c:v>5.6599999999999998E-2</c:v>
                </c:pt>
                <c:pt idx="49">
                  <c:v>5.6000000000000001E-2</c:v>
                </c:pt>
                <c:pt idx="50">
                  <c:v>5.5300000000000002E-2</c:v>
                </c:pt>
                <c:pt idx="51">
                  <c:v>5.5199999999999999E-2</c:v>
                </c:pt>
                <c:pt idx="52">
                  <c:v>5.5599999999999997E-2</c:v>
                </c:pt>
                <c:pt idx="53">
                  <c:v>5.5199999999999999E-2</c:v>
                </c:pt>
                <c:pt idx="54">
                  <c:v>5.6500000000000002E-2</c:v>
                </c:pt>
                <c:pt idx="55">
                  <c:v>5.7099999999999998E-2</c:v>
                </c:pt>
                <c:pt idx="56">
                  <c:v>5.74E-2</c:v>
                </c:pt>
                <c:pt idx="57">
                  <c:v>5.8500000000000003E-2</c:v>
                </c:pt>
                <c:pt idx="58">
                  <c:v>6.0299999999999999E-2</c:v>
                </c:pt>
                <c:pt idx="59">
                  <c:v>6.1499999999999999E-2</c:v>
                </c:pt>
                <c:pt idx="60">
                  <c:v>6.25E-2</c:v>
                </c:pt>
                <c:pt idx="61">
                  <c:v>6.3600000000000004E-2</c:v>
                </c:pt>
                <c:pt idx="62">
                  <c:v>6.4000000000000001E-2</c:v>
                </c:pt>
                <c:pt idx="63">
                  <c:v>6.4799999999999996E-2</c:v>
                </c:pt>
                <c:pt idx="64">
                  <c:v>6.5199999999999994E-2</c:v>
                </c:pt>
                <c:pt idx="65">
                  <c:v>6.5600000000000006E-2</c:v>
                </c:pt>
                <c:pt idx="66">
                  <c:v>6.59E-2</c:v>
                </c:pt>
                <c:pt idx="67">
                  <c:v>6.6100000000000006E-2</c:v>
                </c:pt>
                <c:pt idx="68">
                  <c:v>6.6199999999999995E-2</c:v>
                </c:pt>
                <c:pt idx="69">
                  <c:v>6.6299999999999998E-2</c:v>
                </c:pt>
                <c:pt idx="70">
                  <c:v>6.7199999999999996E-2</c:v>
                </c:pt>
                <c:pt idx="71">
                  <c:v>6.7699999999999996E-2</c:v>
                </c:pt>
                <c:pt idx="72">
                  <c:v>6.93E-2</c:v>
                </c:pt>
                <c:pt idx="73">
                  <c:v>6.9500000000000006E-2</c:v>
                </c:pt>
                <c:pt idx="74">
                  <c:v>6.9800000000000001E-2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DD-4FF8-BA2B-B4BCF5F6107C}"/>
            </c:ext>
          </c:extLst>
        </c:ser>
        <c:ser>
          <c:idx val="1"/>
          <c:order val="1"/>
          <c:tx>
            <c:strRef>
              <c:f>'$'!$O$3</c:f>
              <c:strCache>
                <c:ptCount val="1"/>
                <c:pt idx="0">
                  <c:v>Pasiva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'$'!$M$4:$M$79</c:f>
              <c:strCache>
                <c:ptCount val="75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</c:strCache>
            </c:strRef>
          </c:cat>
          <c:val>
            <c:numRef>
              <c:f>'$'!$O$4:$O$79</c:f>
              <c:numCache>
                <c:formatCode>0.00%</c:formatCode>
                <c:ptCount val="75"/>
                <c:pt idx="0">
                  <c:v>2.9600000000000001E-2</c:v>
                </c:pt>
                <c:pt idx="1">
                  <c:v>2.9399999999999999E-2</c:v>
                </c:pt>
                <c:pt idx="2">
                  <c:v>3.0300000000000001E-2</c:v>
                </c:pt>
                <c:pt idx="3">
                  <c:v>3.0499999999999999E-2</c:v>
                </c:pt>
                <c:pt idx="4">
                  <c:v>3.0099999999999998E-2</c:v>
                </c:pt>
                <c:pt idx="5">
                  <c:v>3.0700000000000002E-2</c:v>
                </c:pt>
                <c:pt idx="6">
                  <c:v>3.0800000000000001E-2</c:v>
                </c:pt>
                <c:pt idx="7">
                  <c:v>3.0700000000000002E-2</c:v>
                </c:pt>
                <c:pt idx="8">
                  <c:v>3.1300000000000001E-2</c:v>
                </c:pt>
                <c:pt idx="9">
                  <c:v>3.1399999999999997E-2</c:v>
                </c:pt>
                <c:pt idx="10">
                  <c:v>3.15E-2</c:v>
                </c:pt>
                <c:pt idx="11">
                  <c:v>3.1399999999999997E-2</c:v>
                </c:pt>
                <c:pt idx="12">
                  <c:v>3.1600000000000003E-2</c:v>
                </c:pt>
                <c:pt idx="13">
                  <c:v>3.15E-2</c:v>
                </c:pt>
                <c:pt idx="14">
                  <c:v>3.1199999999999999E-2</c:v>
                </c:pt>
                <c:pt idx="15">
                  <c:v>3.1399999999999997E-2</c:v>
                </c:pt>
                <c:pt idx="16">
                  <c:v>3.1699999999999999E-2</c:v>
                </c:pt>
                <c:pt idx="17">
                  <c:v>3.1899999999999998E-2</c:v>
                </c:pt>
                <c:pt idx="18">
                  <c:v>3.1899999999999998E-2</c:v>
                </c:pt>
                <c:pt idx="19">
                  <c:v>3.1899999999999998E-2</c:v>
                </c:pt>
                <c:pt idx="20">
                  <c:v>3.1600000000000003E-2</c:v>
                </c:pt>
                <c:pt idx="21">
                  <c:v>3.1600000000000003E-2</c:v>
                </c:pt>
                <c:pt idx="22">
                  <c:v>3.2099999999999997E-2</c:v>
                </c:pt>
                <c:pt idx="23">
                  <c:v>3.2000000000000001E-2</c:v>
                </c:pt>
                <c:pt idx="24">
                  <c:v>3.2099999999999997E-2</c:v>
                </c:pt>
                <c:pt idx="25">
                  <c:v>3.2099999999999997E-2</c:v>
                </c:pt>
                <c:pt idx="26">
                  <c:v>3.1399999999999997E-2</c:v>
                </c:pt>
                <c:pt idx="27">
                  <c:v>3.09E-2</c:v>
                </c:pt>
                <c:pt idx="28">
                  <c:v>3.0700000000000002E-2</c:v>
                </c:pt>
                <c:pt idx="29">
                  <c:v>3.0499999999999999E-2</c:v>
                </c:pt>
                <c:pt idx="30">
                  <c:v>2.9899999999999999E-2</c:v>
                </c:pt>
                <c:pt idx="31">
                  <c:v>2.8000000000000001E-2</c:v>
                </c:pt>
                <c:pt idx="32">
                  <c:v>2.8000000000000001E-2</c:v>
                </c:pt>
                <c:pt idx="33">
                  <c:v>2.81E-2</c:v>
                </c:pt>
                <c:pt idx="34">
                  <c:v>2.8000000000000001E-2</c:v>
                </c:pt>
                <c:pt idx="35">
                  <c:v>2.6599999999999999E-2</c:v>
                </c:pt>
                <c:pt idx="36">
                  <c:v>2.6100000000000002E-2</c:v>
                </c:pt>
                <c:pt idx="37">
                  <c:v>2.5999999999999999E-2</c:v>
                </c:pt>
                <c:pt idx="38">
                  <c:v>2.6100000000000002E-2</c:v>
                </c:pt>
                <c:pt idx="39">
                  <c:v>2.5499999999999998E-2</c:v>
                </c:pt>
                <c:pt idx="40">
                  <c:v>2.4799999999999999E-2</c:v>
                </c:pt>
                <c:pt idx="41">
                  <c:v>2.4899999999999999E-2</c:v>
                </c:pt>
                <c:pt idx="42">
                  <c:v>2.4500000000000001E-2</c:v>
                </c:pt>
                <c:pt idx="43">
                  <c:v>2.4500000000000001E-2</c:v>
                </c:pt>
                <c:pt idx="44">
                  <c:v>2.5000000000000001E-2</c:v>
                </c:pt>
                <c:pt idx="45">
                  <c:v>2.4799999999999999E-2</c:v>
                </c:pt>
                <c:pt idx="46">
                  <c:v>2.5000000000000001E-2</c:v>
                </c:pt>
                <c:pt idx="47">
                  <c:v>2.5499999999999998E-2</c:v>
                </c:pt>
                <c:pt idx="48">
                  <c:v>2.5100000000000001E-2</c:v>
                </c:pt>
                <c:pt idx="49">
                  <c:v>2.5700000000000001E-2</c:v>
                </c:pt>
                <c:pt idx="50">
                  <c:v>2.5899999999999999E-2</c:v>
                </c:pt>
                <c:pt idx="51">
                  <c:v>2.5499999999999998E-2</c:v>
                </c:pt>
                <c:pt idx="52">
                  <c:v>2.5700000000000001E-2</c:v>
                </c:pt>
                <c:pt idx="53">
                  <c:v>2.64E-2</c:v>
                </c:pt>
                <c:pt idx="54">
                  <c:v>2.64E-2</c:v>
                </c:pt>
                <c:pt idx="55">
                  <c:v>2.7E-2</c:v>
                </c:pt>
                <c:pt idx="56">
                  <c:v>2.81E-2</c:v>
                </c:pt>
                <c:pt idx="57">
                  <c:v>2.8199999999999999E-2</c:v>
                </c:pt>
                <c:pt idx="58">
                  <c:v>2.87E-2</c:v>
                </c:pt>
                <c:pt idx="59">
                  <c:v>2.93E-2</c:v>
                </c:pt>
                <c:pt idx="60">
                  <c:v>0.03</c:v>
                </c:pt>
                <c:pt idx="61">
                  <c:v>3.0599999999999999E-2</c:v>
                </c:pt>
                <c:pt idx="62">
                  <c:v>3.1099999999999999E-2</c:v>
                </c:pt>
                <c:pt idx="63">
                  <c:v>3.1600000000000003E-2</c:v>
                </c:pt>
                <c:pt idx="64">
                  <c:v>3.2099999999999997E-2</c:v>
                </c:pt>
                <c:pt idx="65">
                  <c:v>3.2899999999999999E-2</c:v>
                </c:pt>
                <c:pt idx="66">
                  <c:v>3.3300000000000003E-2</c:v>
                </c:pt>
                <c:pt idx="67">
                  <c:v>3.4200000000000001E-2</c:v>
                </c:pt>
                <c:pt idx="68">
                  <c:v>3.4599999999999999E-2</c:v>
                </c:pt>
                <c:pt idx="69">
                  <c:v>3.4700000000000002E-2</c:v>
                </c:pt>
                <c:pt idx="70">
                  <c:v>3.5299999999999998E-2</c:v>
                </c:pt>
                <c:pt idx="71">
                  <c:v>3.56E-2</c:v>
                </c:pt>
                <c:pt idx="72">
                  <c:v>3.56E-2</c:v>
                </c:pt>
                <c:pt idx="73">
                  <c:v>3.6299999999999999E-2</c:v>
                </c:pt>
                <c:pt idx="74">
                  <c:v>3.6799999999999999E-2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DD-4FF8-BA2B-B4BCF5F6107C}"/>
            </c:ext>
          </c:extLst>
        </c:ser>
        <c:ser>
          <c:idx val="2"/>
          <c:order val="2"/>
          <c:tx>
            <c:strRef>
              <c:f>'$'!$P$3</c:f>
              <c:strCache>
                <c:ptCount val="1"/>
                <c:pt idx="0">
                  <c:v>Spread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'$'!$M$4:$M$79</c:f>
              <c:strCache>
                <c:ptCount val="75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</c:strCache>
            </c:strRef>
          </c:cat>
          <c:val>
            <c:numRef>
              <c:f>'$'!$P$4:$P$79</c:f>
              <c:numCache>
                <c:formatCode>0.00%</c:formatCode>
                <c:ptCount val="75"/>
                <c:pt idx="0">
                  <c:v>3.1199999999999999E-2</c:v>
                </c:pt>
                <c:pt idx="1">
                  <c:v>3.1399999999999997E-2</c:v>
                </c:pt>
                <c:pt idx="2">
                  <c:v>3.0800000000000001E-2</c:v>
                </c:pt>
                <c:pt idx="3">
                  <c:v>3.15E-2</c:v>
                </c:pt>
                <c:pt idx="4">
                  <c:v>3.2100000000000004E-2</c:v>
                </c:pt>
                <c:pt idx="5">
                  <c:v>3.2199999999999993E-2</c:v>
                </c:pt>
                <c:pt idx="6">
                  <c:v>3.2800000000000003E-2</c:v>
                </c:pt>
                <c:pt idx="7">
                  <c:v>3.3000000000000002E-2</c:v>
                </c:pt>
                <c:pt idx="8">
                  <c:v>3.2300000000000002E-2</c:v>
                </c:pt>
                <c:pt idx="9">
                  <c:v>3.2500000000000001E-2</c:v>
                </c:pt>
                <c:pt idx="10">
                  <c:v>3.2699999999999993E-2</c:v>
                </c:pt>
                <c:pt idx="11">
                  <c:v>3.3100000000000004E-2</c:v>
                </c:pt>
                <c:pt idx="12">
                  <c:v>3.39E-2</c:v>
                </c:pt>
                <c:pt idx="13">
                  <c:v>3.4100000000000005E-2</c:v>
                </c:pt>
                <c:pt idx="14">
                  <c:v>3.4700000000000002E-2</c:v>
                </c:pt>
                <c:pt idx="15">
                  <c:v>3.4600000000000006E-2</c:v>
                </c:pt>
                <c:pt idx="16">
                  <c:v>3.4200000000000001E-2</c:v>
                </c:pt>
                <c:pt idx="17">
                  <c:v>3.3799999999999997E-2</c:v>
                </c:pt>
                <c:pt idx="18">
                  <c:v>3.3399999999999999E-2</c:v>
                </c:pt>
                <c:pt idx="19">
                  <c:v>3.3299999999999996E-2</c:v>
                </c:pt>
                <c:pt idx="20">
                  <c:v>3.3500000000000002E-2</c:v>
                </c:pt>
                <c:pt idx="21">
                  <c:v>3.3099999999999991E-2</c:v>
                </c:pt>
                <c:pt idx="22">
                  <c:v>3.2300000000000002E-2</c:v>
                </c:pt>
                <c:pt idx="23">
                  <c:v>3.2100000000000004E-2</c:v>
                </c:pt>
                <c:pt idx="24">
                  <c:v>3.160000000000001E-2</c:v>
                </c:pt>
                <c:pt idx="25">
                  <c:v>3.160000000000001E-2</c:v>
                </c:pt>
                <c:pt idx="26">
                  <c:v>3.1700000000000006E-2</c:v>
                </c:pt>
                <c:pt idx="27">
                  <c:v>3.1200000000000002E-2</c:v>
                </c:pt>
                <c:pt idx="28">
                  <c:v>3.15E-2</c:v>
                </c:pt>
                <c:pt idx="29">
                  <c:v>3.1600000000000003E-2</c:v>
                </c:pt>
                <c:pt idx="30">
                  <c:v>3.1899999999999998E-2</c:v>
                </c:pt>
                <c:pt idx="31">
                  <c:v>3.3600000000000005E-2</c:v>
                </c:pt>
                <c:pt idx="32">
                  <c:v>3.3500000000000002E-2</c:v>
                </c:pt>
                <c:pt idx="33">
                  <c:v>3.3099999999999997E-2</c:v>
                </c:pt>
                <c:pt idx="34">
                  <c:v>3.3100000000000004E-2</c:v>
                </c:pt>
                <c:pt idx="35">
                  <c:v>3.4099999999999998E-2</c:v>
                </c:pt>
                <c:pt idx="36">
                  <c:v>3.4500000000000003E-2</c:v>
                </c:pt>
                <c:pt idx="37">
                  <c:v>3.44E-2</c:v>
                </c:pt>
                <c:pt idx="38">
                  <c:v>3.3799999999999997E-2</c:v>
                </c:pt>
                <c:pt idx="39">
                  <c:v>3.4000000000000002E-2</c:v>
                </c:pt>
                <c:pt idx="40">
                  <c:v>3.44E-2</c:v>
                </c:pt>
                <c:pt idx="41">
                  <c:v>3.4000000000000002E-2</c:v>
                </c:pt>
                <c:pt idx="42">
                  <c:v>3.3500000000000002E-2</c:v>
                </c:pt>
                <c:pt idx="43">
                  <c:v>3.3099999999999997E-2</c:v>
                </c:pt>
                <c:pt idx="44">
                  <c:v>3.2299999999999995E-2</c:v>
                </c:pt>
                <c:pt idx="45">
                  <c:v>3.2100000000000004E-2</c:v>
                </c:pt>
                <c:pt idx="46">
                  <c:v>3.1599999999999996E-2</c:v>
                </c:pt>
                <c:pt idx="47">
                  <c:v>3.0599999999999999E-2</c:v>
                </c:pt>
                <c:pt idx="48">
                  <c:v>3.15E-2</c:v>
                </c:pt>
                <c:pt idx="49">
                  <c:v>3.0300000000000001E-2</c:v>
                </c:pt>
                <c:pt idx="50">
                  <c:v>2.9400000000000003E-2</c:v>
                </c:pt>
                <c:pt idx="51">
                  <c:v>2.9700000000000001E-2</c:v>
                </c:pt>
                <c:pt idx="52">
                  <c:v>2.9899999999999996E-2</c:v>
                </c:pt>
                <c:pt idx="53">
                  <c:v>2.8799999999999999E-2</c:v>
                </c:pt>
                <c:pt idx="54">
                  <c:v>3.0100000000000002E-2</c:v>
                </c:pt>
                <c:pt idx="55">
                  <c:v>3.0099999999999998E-2</c:v>
                </c:pt>
                <c:pt idx="56">
                  <c:v>2.93E-2</c:v>
                </c:pt>
                <c:pt idx="57">
                  <c:v>3.0300000000000004E-2</c:v>
                </c:pt>
                <c:pt idx="58">
                  <c:v>3.1600000000000003E-2</c:v>
                </c:pt>
                <c:pt idx="59">
                  <c:v>3.2199999999999999E-2</c:v>
                </c:pt>
                <c:pt idx="60">
                  <c:v>3.2500000000000001E-2</c:v>
                </c:pt>
                <c:pt idx="61">
                  <c:v>3.3000000000000002E-2</c:v>
                </c:pt>
                <c:pt idx="62">
                  <c:v>3.2899999999999999E-2</c:v>
                </c:pt>
                <c:pt idx="63">
                  <c:v>3.3199999999999993E-2</c:v>
                </c:pt>
                <c:pt idx="64">
                  <c:v>3.3099999999999997E-2</c:v>
                </c:pt>
                <c:pt idx="65">
                  <c:v>3.2700000000000007E-2</c:v>
                </c:pt>
                <c:pt idx="66">
                  <c:v>3.2599999999999997E-2</c:v>
                </c:pt>
                <c:pt idx="67">
                  <c:v>3.1900000000000005E-2</c:v>
                </c:pt>
                <c:pt idx="68">
                  <c:v>3.1599999999999996E-2</c:v>
                </c:pt>
                <c:pt idx="69">
                  <c:v>3.1599999999999996E-2</c:v>
                </c:pt>
                <c:pt idx="70">
                  <c:v>3.1899999999999998E-2</c:v>
                </c:pt>
                <c:pt idx="71">
                  <c:v>3.2099999999999997E-2</c:v>
                </c:pt>
                <c:pt idx="72">
                  <c:v>3.3700000000000001E-2</c:v>
                </c:pt>
                <c:pt idx="73">
                  <c:v>3.3200000000000007E-2</c:v>
                </c:pt>
                <c:pt idx="74">
                  <c:v>3.3000000000000002E-2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DD-4FF8-BA2B-B4BCF5F6107C}"/>
            </c:ext>
          </c:extLst>
        </c:ser>
        <c:ser>
          <c:idx val="3"/>
          <c:order val="3"/>
          <c:tx>
            <c:strRef>
              <c:f>'$'!$Q$3</c:f>
              <c:strCache>
                <c:ptCount val="1"/>
                <c:pt idx="0">
                  <c:v>Sum of ActivaL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'$'!$M$4:$M$79</c:f>
              <c:strCache>
                <c:ptCount val="75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</c:strCache>
            </c:strRef>
          </c:cat>
          <c:val>
            <c:numRef>
              <c:f>'$'!$Q$4:$Q$79</c:f>
              <c:numCache>
                <c:formatCode>0.00%</c:formatCode>
                <c:ptCount val="7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6.9800000000000001E-2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1DD-4FF8-BA2B-B4BCF5F6107C}"/>
            </c:ext>
          </c:extLst>
        </c:ser>
        <c:ser>
          <c:idx val="4"/>
          <c:order val="4"/>
          <c:tx>
            <c:strRef>
              <c:f>'$'!$R$3</c:f>
              <c:strCache>
                <c:ptCount val="1"/>
                <c:pt idx="0">
                  <c:v>Sum of PasivaL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'$'!$M$4:$M$79</c:f>
              <c:strCache>
                <c:ptCount val="75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</c:strCache>
            </c:strRef>
          </c:cat>
          <c:val>
            <c:numRef>
              <c:f>'$'!$R$4:$R$79</c:f>
              <c:numCache>
                <c:formatCode>0.00%</c:formatCode>
                <c:ptCount val="7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1DD-4FF8-BA2B-B4BCF5F6107C}"/>
            </c:ext>
          </c:extLst>
        </c:ser>
        <c:ser>
          <c:idx val="5"/>
          <c:order val="5"/>
          <c:tx>
            <c:strRef>
              <c:f>'$'!$S$3</c:f>
              <c:strCache>
                <c:ptCount val="1"/>
                <c:pt idx="0">
                  <c:v>Sum of SpreadL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'$'!$M$4:$M$79</c:f>
              <c:strCache>
                <c:ptCount val="75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</c:strCache>
            </c:strRef>
          </c:cat>
          <c:val>
            <c:numRef>
              <c:f>'$'!$S$4:$S$79</c:f>
              <c:numCache>
                <c:formatCode>0.00%</c:formatCode>
                <c:ptCount val="7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3.3000000000000002E-2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1DD-4FF8-BA2B-B4BCF5F610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947791"/>
        <c:axId val="29957359"/>
      </c:lineChart>
      <c:catAx>
        <c:axId val="29947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57359"/>
        <c:crosses val="autoZero"/>
        <c:auto val="1"/>
        <c:lblAlgn val="ctr"/>
        <c:lblOffset val="100"/>
        <c:noMultiLvlLbl val="0"/>
      </c:catAx>
      <c:valAx>
        <c:axId val="29957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47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Inflación!$C$1</c:f>
              <c:strCache>
                <c:ptCount val="1"/>
                <c:pt idx="0">
                  <c:v>Inflación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Inflación!$B$2:$B$243</c:f>
              <c:numCache>
                <c:formatCode>m/d/yyyy</c:formatCode>
                <c:ptCount val="242"/>
                <c:pt idx="0">
                  <c:v>40209</c:v>
                </c:pt>
                <c:pt idx="1">
                  <c:v>40237</c:v>
                </c:pt>
                <c:pt idx="2">
                  <c:v>40268</c:v>
                </c:pt>
                <c:pt idx="3">
                  <c:v>40298</c:v>
                </c:pt>
                <c:pt idx="4">
                  <c:v>40329</c:v>
                </c:pt>
                <c:pt idx="5">
                  <c:v>40359</c:v>
                </c:pt>
                <c:pt idx="6">
                  <c:v>40390</c:v>
                </c:pt>
                <c:pt idx="7">
                  <c:v>40421</c:v>
                </c:pt>
                <c:pt idx="8">
                  <c:v>40451</c:v>
                </c:pt>
                <c:pt idx="9">
                  <c:v>40482</c:v>
                </c:pt>
                <c:pt idx="10">
                  <c:v>40512</c:v>
                </c:pt>
                <c:pt idx="11">
                  <c:v>40543</c:v>
                </c:pt>
                <c:pt idx="12">
                  <c:v>40574</c:v>
                </c:pt>
                <c:pt idx="13">
                  <c:v>40602</c:v>
                </c:pt>
                <c:pt idx="14">
                  <c:v>40633</c:v>
                </c:pt>
                <c:pt idx="15">
                  <c:v>40663</c:v>
                </c:pt>
                <c:pt idx="16">
                  <c:v>40694</c:v>
                </c:pt>
                <c:pt idx="17">
                  <c:v>40724</c:v>
                </c:pt>
                <c:pt idx="18">
                  <c:v>40755</c:v>
                </c:pt>
                <c:pt idx="19">
                  <c:v>40786</c:v>
                </c:pt>
                <c:pt idx="20">
                  <c:v>40816</c:v>
                </c:pt>
                <c:pt idx="21">
                  <c:v>40847</c:v>
                </c:pt>
                <c:pt idx="22">
                  <c:v>40877</c:v>
                </c:pt>
                <c:pt idx="23">
                  <c:v>40908</c:v>
                </c:pt>
                <c:pt idx="24">
                  <c:v>40939</c:v>
                </c:pt>
                <c:pt idx="25">
                  <c:v>40968</c:v>
                </c:pt>
                <c:pt idx="26">
                  <c:v>40999</c:v>
                </c:pt>
                <c:pt idx="27">
                  <c:v>41029</c:v>
                </c:pt>
                <c:pt idx="28">
                  <c:v>41060</c:v>
                </c:pt>
                <c:pt idx="29">
                  <c:v>41090</c:v>
                </c:pt>
                <c:pt idx="30">
                  <c:v>41121</c:v>
                </c:pt>
                <c:pt idx="31">
                  <c:v>41152</c:v>
                </c:pt>
                <c:pt idx="32">
                  <c:v>41182</c:v>
                </c:pt>
                <c:pt idx="33">
                  <c:v>41213</c:v>
                </c:pt>
                <c:pt idx="34">
                  <c:v>41243</c:v>
                </c:pt>
                <c:pt idx="35">
                  <c:v>41274</c:v>
                </c:pt>
                <c:pt idx="36">
                  <c:v>41305</c:v>
                </c:pt>
                <c:pt idx="37">
                  <c:v>41333</c:v>
                </c:pt>
                <c:pt idx="38">
                  <c:v>41364</c:v>
                </c:pt>
                <c:pt idx="39">
                  <c:v>41394</c:v>
                </c:pt>
                <c:pt idx="40">
                  <c:v>41425</c:v>
                </c:pt>
                <c:pt idx="41">
                  <c:v>41455</c:v>
                </c:pt>
                <c:pt idx="42">
                  <c:v>41486</c:v>
                </c:pt>
                <c:pt idx="43">
                  <c:v>41517</c:v>
                </c:pt>
                <c:pt idx="44">
                  <c:v>41547</c:v>
                </c:pt>
                <c:pt idx="45">
                  <c:v>41578</c:v>
                </c:pt>
                <c:pt idx="46">
                  <c:v>41608</c:v>
                </c:pt>
                <c:pt idx="47">
                  <c:v>41639</c:v>
                </c:pt>
                <c:pt idx="48">
                  <c:v>41670</c:v>
                </c:pt>
                <c:pt idx="49">
                  <c:v>41698</c:v>
                </c:pt>
                <c:pt idx="50">
                  <c:v>41729</c:v>
                </c:pt>
                <c:pt idx="51">
                  <c:v>41759</c:v>
                </c:pt>
                <c:pt idx="52">
                  <c:v>41790</c:v>
                </c:pt>
                <c:pt idx="53">
                  <c:v>41820</c:v>
                </c:pt>
                <c:pt idx="54">
                  <c:v>41851</c:v>
                </c:pt>
                <c:pt idx="55">
                  <c:v>41882</c:v>
                </c:pt>
                <c:pt idx="56">
                  <c:v>41912</c:v>
                </c:pt>
                <c:pt idx="57">
                  <c:v>41943</c:v>
                </c:pt>
                <c:pt idx="58">
                  <c:v>41973</c:v>
                </c:pt>
                <c:pt idx="59">
                  <c:v>42004</c:v>
                </c:pt>
                <c:pt idx="60">
                  <c:v>42035</c:v>
                </c:pt>
                <c:pt idx="61">
                  <c:v>42063</c:v>
                </c:pt>
                <c:pt idx="62">
                  <c:v>42094</c:v>
                </c:pt>
                <c:pt idx="63">
                  <c:v>42124</c:v>
                </c:pt>
                <c:pt idx="64">
                  <c:v>42155</c:v>
                </c:pt>
                <c:pt idx="65">
                  <c:v>42185</c:v>
                </c:pt>
                <c:pt idx="66">
                  <c:v>42216</c:v>
                </c:pt>
                <c:pt idx="67">
                  <c:v>42247</c:v>
                </c:pt>
                <c:pt idx="68">
                  <c:v>42277</c:v>
                </c:pt>
                <c:pt idx="69">
                  <c:v>42308</c:v>
                </c:pt>
                <c:pt idx="70">
                  <c:v>42338</c:v>
                </c:pt>
                <c:pt idx="71">
                  <c:v>42369</c:v>
                </c:pt>
                <c:pt idx="72">
                  <c:v>42400</c:v>
                </c:pt>
                <c:pt idx="73">
                  <c:v>42429</c:v>
                </c:pt>
                <c:pt idx="74">
                  <c:v>42460</c:v>
                </c:pt>
                <c:pt idx="75">
                  <c:v>42490</c:v>
                </c:pt>
                <c:pt idx="76">
                  <c:v>42521</c:v>
                </c:pt>
                <c:pt idx="77">
                  <c:v>42551</c:v>
                </c:pt>
                <c:pt idx="78">
                  <c:v>42582</c:v>
                </c:pt>
                <c:pt idx="79">
                  <c:v>42613</c:v>
                </c:pt>
                <c:pt idx="80">
                  <c:v>42643</c:v>
                </c:pt>
                <c:pt idx="81">
                  <c:v>42674</c:v>
                </c:pt>
                <c:pt idx="82">
                  <c:v>42704</c:v>
                </c:pt>
                <c:pt idx="83">
                  <c:v>42735</c:v>
                </c:pt>
                <c:pt idx="84">
                  <c:v>42766</c:v>
                </c:pt>
                <c:pt idx="85">
                  <c:v>42794</c:v>
                </c:pt>
                <c:pt idx="86">
                  <c:v>42825</c:v>
                </c:pt>
                <c:pt idx="87">
                  <c:v>42855</c:v>
                </c:pt>
                <c:pt idx="88">
                  <c:v>42886</c:v>
                </c:pt>
                <c:pt idx="89">
                  <c:v>42916</c:v>
                </c:pt>
                <c:pt idx="90">
                  <c:v>42947</c:v>
                </c:pt>
                <c:pt idx="91">
                  <c:v>42978</c:v>
                </c:pt>
                <c:pt idx="92">
                  <c:v>43008</c:v>
                </c:pt>
                <c:pt idx="93">
                  <c:v>43039</c:v>
                </c:pt>
                <c:pt idx="94">
                  <c:v>43069</c:v>
                </c:pt>
                <c:pt idx="95">
                  <c:v>43100</c:v>
                </c:pt>
                <c:pt idx="96">
                  <c:v>43131</c:v>
                </c:pt>
                <c:pt idx="97">
                  <c:v>43159</c:v>
                </c:pt>
                <c:pt idx="98">
                  <c:v>43190</c:v>
                </c:pt>
                <c:pt idx="99">
                  <c:v>43220</c:v>
                </c:pt>
                <c:pt idx="100">
                  <c:v>43251</c:v>
                </c:pt>
                <c:pt idx="101">
                  <c:v>43281</c:v>
                </c:pt>
                <c:pt idx="102">
                  <c:v>43312</c:v>
                </c:pt>
                <c:pt idx="103">
                  <c:v>43343</c:v>
                </c:pt>
                <c:pt idx="104">
                  <c:v>43373</c:v>
                </c:pt>
                <c:pt idx="105">
                  <c:v>43404</c:v>
                </c:pt>
                <c:pt idx="106">
                  <c:v>43434</c:v>
                </c:pt>
                <c:pt idx="107">
                  <c:v>43465</c:v>
                </c:pt>
                <c:pt idx="108">
                  <c:v>43496</c:v>
                </c:pt>
                <c:pt idx="109">
                  <c:v>43524</c:v>
                </c:pt>
                <c:pt idx="110">
                  <c:v>43555</c:v>
                </c:pt>
                <c:pt idx="111">
                  <c:v>43585</c:v>
                </c:pt>
                <c:pt idx="112">
                  <c:v>43616</c:v>
                </c:pt>
                <c:pt idx="113">
                  <c:v>43646</c:v>
                </c:pt>
                <c:pt idx="114">
                  <c:v>43677</c:v>
                </c:pt>
                <c:pt idx="115">
                  <c:v>43708</c:v>
                </c:pt>
                <c:pt idx="116">
                  <c:v>43738</c:v>
                </c:pt>
                <c:pt idx="117">
                  <c:v>43769</c:v>
                </c:pt>
                <c:pt idx="118">
                  <c:v>43799</c:v>
                </c:pt>
                <c:pt idx="119">
                  <c:v>43830</c:v>
                </c:pt>
                <c:pt idx="120">
                  <c:v>43861</c:v>
                </c:pt>
                <c:pt idx="121">
                  <c:v>43890</c:v>
                </c:pt>
                <c:pt idx="122">
                  <c:v>43921</c:v>
                </c:pt>
                <c:pt idx="123">
                  <c:v>43951</c:v>
                </c:pt>
                <c:pt idx="124">
                  <c:v>43982</c:v>
                </c:pt>
                <c:pt idx="125">
                  <c:v>44012</c:v>
                </c:pt>
                <c:pt idx="126">
                  <c:v>44043</c:v>
                </c:pt>
                <c:pt idx="127">
                  <c:v>44074</c:v>
                </c:pt>
                <c:pt idx="128">
                  <c:v>44104</c:v>
                </c:pt>
                <c:pt idx="129">
                  <c:v>44135</c:v>
                </c:pt>
                <c:pt idx="130">
                  <c:v>44165</c:v>
                </c:pt>
                <c:pt idx="131">
                  <c:v>44196</c:v>
                </c:pt>
                <c:pt idx="132">
                  <c:v>44227</c:v>
                </c:pt>
                <c:pt idx="133">
                  <c:v>44255</c:v>
                </c:pt>
                <c:pt idx="134">
                  <c:v>44286</c:v>
                </c:pt>
                <c:pt idx="135">
                  <c:v>44316</c:v>
                </c:pt>
                <c:pt idx="136">
                  <c:v>44347</c:v>
                </c:pt>
                <c:pt idx="137">
                  <c:v>44377</c:v>
                </c:pt>
                <c:pt idx="138">
                  <c:v>44408</c:v>
                </c:pt>
                <c:pt idx="139">
                  <c:v>44439</c:v>
                </c:pt>
                <c:pt idx="140">
                  <c:v>44469</c:v>
                </c:pt>
                <c:pt idx="141">
                  <c:v>44500</c:v>
                </c:pt>
                <c:pt idx="142">
                  <c:v>44530</c:v>
                </c:pt>
                <c:pt idx="143">
                  <c:v>44561</c:v>
                </c:pt>
                <c:pt idx="144">
                  <c:v>44592</c:v>
                </c:pt>
                <c:pt idx="145">
                  <c:v>44620</c:v>
                </c:pt>
                <c:pt idx="146">
                  <c:v>44651</c:v>
                </c:pt>
                <c:pt idx="147">
                  <c:v>44681</c:v>
                </c:pt>
                <c:pt idx="148">
                  <c:v>44712</c:v>
                </c:pt>
                <c:pt idx="149">
                  <c:v>44742</c:v>
                </c:pt>
                <c:pt idx="150">
                  <c:v>44773</c:v>
                </c:pt>
                <c:pt idx="151">
                  <c:v>44804</c:v>
                </c:pt>
                <c:pt idx="152">
                  <c:v>44834</c:v>
                </c:pt>
                <c:pt idx="153">
                  <c:v>44865</c:v>
                </c:pt>
                <c:pt idx="154">
                  <c:v>44895</c:v>
                </c:pt>
                <c:pt idx="155">
                  <c:v>44926</c:v>
                </c:pt>
                <c:pt idx="156">
                  <c:v>44957</c:v>
                </c:pt>
                <c:pt idx="157">
                  <c:v>44985</c:v>
                </c:pt>
                <c:pt idx="158">
                  <c:v>45016</c:v>
                </c:pt>
                <c:pt idx="159">
                  <c:v>45046</c:v>
                </c:pt>
                <c:pt idx="160">
                  <c:v>45077</c:v>
                </c:pt>
                <c:pt idx="161">
                  <c:v>45107</c:v>
                </c:pt>
                <c:pt idx="162">
                  <c:v>45138</c:v>
                </c:pt>
                <c:pt idx="163">
                  <c:v>45169</c:v>
                </c:pt>
                <c:pt idx="164">
                  <c:v>45199</c:v>
                </c:pt>
                <c:pt idx="165">
                  <c:v>45230</c:v>
                </c:pt>
                <c:pt idx="166">
                  <c:v>45260</c:v>
                </c:pt>
                <c:pt idx="167">
                  <c:v>45291</c:v>
                </c:pt>
                <c:pt idx="168">
                  <c:v>45322</c:v>
                </c:pt>
                <c:pt idx="169">
                  <c:v>45351</c:v>
                </c:pt>
                <c:pt idx="170">
                  <c:v>45382</c:v>
                </c:pt>
                <c:pt idx="171">
                  <c:v>45412</c:v>
                </c:pt>
                <c:pt idx="172">
                  <c:v>45443</c:v>
                </c:pt>
                <c:pt idx="173">
                  <c:v>45473</c:v>
                </c:pt>
                <c:pt idx="174">
                  <c:v>45504</c:v>
                </c:pt>
                <c:pt idx="175">
                  <c:v>45535</c:v>
                </c:pt>
                <c:pt idx="176">
                  <c:v>45565</c:v>
                </c:pt>
                <c:pt idx="177">
                  <c:v>45596</c:v>
                </c:pt>
                <c:pt idx="178">
                  <c:v>45626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cat>
          <c:val>
            <c:numRef>
              <c:f>Inflación!$C$2:$C$243</c:f>
              <c:numCache>
                <c:formatCode>0%</c:formatCode>
                <c:ptCount val="242"/>
                <c:pt idx="0">
                  <c:v>1.43E-2</c:v>
                </c:pt>
                <c:pt idx="1">
                  <c:v>2.4799999999999999E-2</c:v>
                </c:pt>
                <c:pt idx="2">
                  <c:v>3.9300000000000002E-2</c:v>
                </c:pt>
                <c:pt idx="3">
                  <c:v>3.7499999999999999E-2</c:v>
                </c:pt>
                <c:pt idx="4">
                  <c:v>3.5099999999999999E-2</c:v>
                </c:pt>
                <c:pt idx="5">
                  <c:v>4.07E-2</c:v>
                </c:pt>
                <c:pt idx="6">
                  <c:v>4.1200000000000001E-2</c:v>
                </c:pt>
                <c:pt idx="7">
                  <c:v>4.1000000000000002E-2</c:v>
                </c:pt>
                <c:pt idx="8">
                  <c:v>3.7600000000000001E-2</c:v>
                </c:pt>
                <c:pt idx="9">
                  <c:v>4.5100000000000001E-2</c:v>
                </c:pt>
                <c:pt idx="10">
                  <c:v>5.2499999999999998E-2</c:v>
                </c:pt>
                <c:pt idx="11">
                  <c:v>5.3900000000000003E-2</c:v>
                </c:pt>
                <c:pt idx="12">
                  <c:v>4.8399999999999999E-2</c:v>
                </c:pt>
                <c:pt idx="13">
                  <c:v>5.1799999999999999E-2</c:v>
                </c:pt>
                <c:pt idx="14">
                  <c:v>4.8800000000000003E-2</c:v>
                </c:pt>
                <c:pt idx="15">
                  <c:v>5.7700000000000001E-2</c:v>
                </c:pt>
                <c:pt idx="16">
                  <c:v>6.4000000000000001E-2</c:v>
                </c:pt>
                <c:pt idx="17">
                  <c:v>6.4299999999999996E-2</c:v>
                </c:pt>
                <c:pt idx="18">
                  <c:v>7.0300000000000001E-2</c:v>
                </c:pt>
                <c:pt idx="19">
                  <c:v>7.6300000000000007E-2</c:v>
                </c:pt>
                <c:pt idx="20">
                  <c:v>7.2499999999999995E-2</c:v>
                </c:pt>
                <c:pt idx="21">
                  <c:v>6.6400000000000001E-2</c:v>
                </c:pt>
                <c:pt idx="22">
                  <c:v>6.0600000000000001E-2</c:v>
                </c:pt>
                <c:pt idx="23">
                  <c:v>6.2E-2</c:v>
                </c:pt>
                <c:pt idx="24">
                  <c:v>5.5E-2</c:v>
                </c:pt>
                <c:pt idx="25">
                  <c:v>5.2200000000000003E-2</c:v>
                </c:pt>
                <c:pt idx="26">
                  <c:v>4.6600000000000003E-2</c:v>
                </c:pt>
                <c:pt idx="27">
                  <c:v>4.2700000000000002E-2</c:v>
                </c:pt>
                <c:pt idx="28">
                  <c:v>3.9E-2</c:v>
                </c:pt>
                <c:pt idx="29">
                  <c:v>3.4700000000000002E-2</c:v>
                </c:pt>
                <c:pt idx="30">
                  <c:v>2.86E-2</c:v>
                </c:pt>
                <c:pt idx="31">
                  <c:v>2.7099999999999999E-2</c:v>
                </c:pt>
                <c:pt idx="32">
                  <c:v>3.2800000000000003E-2</c:v>
                </c:pt>
                <c:pt idx="33">
                  <c:v>3.3500000000000002E-2</c:v>
                </c:pt>
                <c:pt idx="34">
                  <c:v>3.1099999999999999E-2</c:v>
                </c:pt>
                <c:pt idx="35">
                  <c:v>3.4500000000000003E-2</c:v>
                </c:pt>
                <c:pt idx="36">
                  <c:v>3.8600000000000002E-2</c:v>
                </c:pt>
                <c:pt idx="37">
                  <c:v>4.1799999999999997E-2</c:v>
                </c:pt>
                <c:pt idx="38">
                  <c:v>4.3400000000000001E-2</c:v>
                </c:pt>
                <c:pt idx="39">
                  <c:v>4.1300000000000003E-2</c:v>
                </c:pt>
                <c:pt idx="40">
                  <c:v>4.2700000000000002E-2</c:v>
                </c:pt>
                <c:pt idx="41">
                  <c:v>4.7899999999999998E-2</c:v>
                </c:pt>
                <c:pt idx="42">
                  <c:v>4.7399999999999998E-2</c:v>
                </c:pt>
                <c:pt idx="43">
                  <c:v>4.4200000000000003E-2</c:v>
                </c:pt>
                <c:pt idx="44">
                  <c:v>4.2099999999999999E-2</c:v>
                </c:pt>
                <c:pt idx="45">
                  <c:v>4.1500000000000002E-2</c:v>
                </c:pt>
                <c:pt idx="46">
                  <c:v>4.6300000000000001E-2</c:v>
                </c:pt>
                <c:pt idx="47">
                  <c:v>4.3900000000000002E-2</c:v>
                </c:pt>
                <c:pt idx="48">
                  <c:v>4.1399999999999999E-2</c:v>
                </c:pt>
                <c:pt idx="49">
                  <c:v>3.5000000000000003E-2</c:v>
                </c:pt>
                <c:pt idx="50">
                  <c:v>3.2500000000000001E-2</c:v>
                </c:pt>
                <c:pt idx="51">
                  <c:v>3.27E-2</c:v>
                </c:pt>
                <c:pt idx="52">
                  <c:v>3.2199999999999999E-2</c:v>
                </c:pt>
                <c:pt idx="53">
                  <c:v>3.1300000000000001E-2</c:v>
                </c:pt>
                <c:pt idx="54">
                  <c:v>3.4099999999999998E-2</c:v>
                </c:pt>
                <c:pt idx="55">
                  <c:v>3.6999999999999998E-2</c:v>
                </c:pt>
                <c:pt idx="56">
                  <c:v>3.4500000000000003E-2</c:v>
                </c:pt>
                <c:pt idx="57">
                  <c:v>3.6400000000000002E-2</c:v>
                </c:pt>
                <c:pt idx="58">
                  <c:v>3.3799999999999997E-2</c:v>
                </c:pt>
                <c:pt idx="59">
                  <c:v>2.9499999999999998E-2</c:v>
                </c:pt>
                <c:pt idx="60">
                  <c:v>2.3199999999999998E-2</c:v>
                </c:pt>
                <c:pt idx="61">
                  <c:v>2.4400000000000002E-2</c:v>
                </c:pt>
                <c:pt idx="62">
                  <c:v>2.4299999999999999E-2</c:v>
                </c:pt>
                <c:pt idx="63">
                  <c:v>2.58E-2</c:v>
                </c:pt>
                <c:pt idx="64">
                  <c:v>2.5499999999999998E-2</c:v>
                </c:pt>
                <c:pt idx="65">
                  <c:v>2.3900000000000001E-2</c:v>
                </c:pt>
                <c:pt idx="66">
                  <c:v>2.3199999999999998E-2</c:v>
                </c:pt>
                <c:pt idx="67">
                  <c:v>1.9599999999999999E-2</c:v>
                </c:pt>
                <c:pt idx="68">
                  <c:v>1.8800000000000001E-2</c:v>
                </c:pt>
                <c:pt idx="69">
                  <c:v>2.23E-2</c:v>
                </c:pt>
                <c:pt idx="70">
                  <c:v>2.5100000000000001E-2</c:v>
                </c:pt>
                <c:pt idx="71">
                  <c:v>3.0700000000000002E-2</c:v>
                </c:pt>
                <c:pt idx="72">
                  <c:v>4.3799999999999999E-2</c:v>
                </c:pt>
                <c:pt idx="73">
                  <c:v>4.2700000000000002E-2</c:v>
                </c:pt>
                <c:pt idx="74">
                  <c:v>4.2599999999999999E-2</c:v>
                </c:pt>
                <c:pt idx="75">
                  <c:v>4.0899999999999999E-2</c:v>
                </c:pt>
                <c:pt idx="76">
                  <c:v>4.36E-2</c:v>
                </c:pt>
                <c:pt idx="77">
                  <c:v>4.4299999999999999E-2</c:v>
                </c:pt>
                <c:pt idx="78">
                  <c:v>4.6199999999999998E-2</c:v>
                </c:pt>
                <c:pt idx="79">
                  <c:v>4.7399999999999998E-2</c:v>
                </c:pt>
                <c:pt idx="80">
                  <c:v>4.5600000000000002E-2</c:v>
                </c:pt>
                <c:pt idx="81">
                  <c:v>4.7600000000000003E-2</c:v>
                </c:pt>
                <c:pt idx="82">
                  <c:v>4.6699999999999998E-2</c:v>
                </c:pt>
                <c:pt idx="83">
                  <c:v>4.2299999999999997E-2</c:v>
                </c:pt>
                <c:pt idx="84">
                  <c:v>3.8300000000000001E-2</c:v>
                </c:pt>
                <c:pt idx="85">
                  <c:v>3.9600000000000003E-2</c:v>
                </c:pt>
                <c:pt idx="86">
                  <c:v>0.04</c:v>
                </c:pt>
                <c:pt idx="87">
                  <c:v>4.0899999999999999E-2</c:v>
                </c:pt>
                <c:pt idx="88">
                  <c:v>3.9300000000000002E-2</c:v>
                </c:pt>
                <c:pt idx="89">
                  <c:v>4.36E-2</c:v>
                </c:pt>
                <c:pt idx="90">
                  <c:v>5.2200000000000003E-2</c:v>
                </c:pt>
                <c:pt idx="91">
                  <c:v>4.7199999999999999E-2</c:v>
                </c:pt>
                <c:pt idx="92">
                  <c:v>4.36E-2</c:v>
                </c:pt>
                <c:pt idx="93">
                  <c:v>4.2000000000000003E-2</c:v>
                </c:pt>
                <c:pt idx="94">
                  <c:v>4.6899999999999997E-2</c:v>
                </c:pt>
                <c:pt idx="95">
                  <c:v>5.6800000000000003E-2</c:v>
                </c:pt>
                <c:pt idx="96">
                  <c:v>4.7100000000000003E-2</c:v>
                </c:pt>
                <c:pt idx="97">
                  <c:v>4.1500000000000002E-2</c:v>
                </c:pt>
                <c:pt idx="98">
                  <c:v>4.1399999999999999E-2</c:v>
                </c:pt>
                <c:pt idx="99">
                  <c:v>3.9199999999999999E-2</c:v>
                </c:pt>
                <c:pt idx="100">
                  <c:v>4.0899999999999999E-2</c:v>
                </c:pt>
                <c:pt idx="101">
                  <c:v>3.7900000000000003E-2</c:v>
                </c:pt>
                <c:pt idx="102">
                  <c:v>2.6100000000000002E-2</c:v>
                </c:pt>
                <c:pt idx="103">
                  <c:v>3.3599999999999998E-2</c:v>
                </c:pt>
                <c:pt idx="104">
                  <c:v>4.5499999999999999E-2</c:v>
                </c:pt>
                <c:pt idx="105">
                  <c:v>4.3400000000000001E-2</c:v>
                </c:pt>
                <c:pt idx="106">
                  <c:v>3.15E-2</c:v>
                </c:pt>
                <c:pt idx="107">
                  <c:v>2.3099999999999999E-2</c:v>
                </c:pt>
                <c:pt idx="108">
                  <c:v>4.1000000000000002E-2</c:v>
                </c:pt>
                <c:pt idx="109">
                  <c:v>4.4600000000000001E-2</c:v>
                </c:pt>
                <c:pt idx="110">
                  <c:v>4.1700000000000001E-2</c:v>
                </c:pt>
                <c:pt idx="111">
                  <c:v>4.7500000000000001E-2</c:v>
                </c:pt>
                <c:pt idx="112">
                  <c:v>4.5400000000000003E-2</c:v>
                </c:pt>
                <c:pt idx="113">
                  <c:v>4.8000000000000001E-2</c:v>
                </c:pt>
                <c:pt idx="114">
                  <c:v>4.3700000000000003E-2</c:v>
                </c:pt>
                <c:pt idx="115">
                  <c:v>3.0099999999999998E-2</c:v>
                </c:pt>
                <c:pt idx="116">
                  <c:v>1.7999999999999999E-2</c:v>
                </c:pt>
                <c:pt idx="117">
                  <c:v>2.1700000000000001E-2</c:v>
                </c:pt>
                <c:pt idx="118">
                  <c:v>2.92E-2</c:v>
                </c:pt>
                <c:pt idx="119">
                  <c:v>3.4099999999999998E-2</c:v>
                </c:pt>
                <c:pt idx="120">
                  <c:v>1.78E-2</c:v>
                </c:pt>
                <c:pt idx="121">
                  <c:v>1.24E-2</c:v>
                </c:pt>
                <c:pt idx="122">
                  <c:v>1.77E-2</c:v>
                </c:pt>
                <c:pt idx="123">
                  <c:v>1.8800000000000001E-2</c:v>
                </c:pt>
                <c:pt idx="124">
                  <c:v>1.7999999999999999E-2</c:v>
                </c:pt>
                <c:pt idx="125">
                  <c:v>2.3900000000000001E-2</c:v>
                </c:pt>
                <c:pt idx="126">
                  <c:v>2.8799999999999999E-2</c:v>
                </c:pt>
                <c:pt idx="127">
                  <c:v>4.19E-2</c:v>
                </c:pt>
                <c:pt idx="128">
                  <c:v>4.9700000000000001E-2</c:v>
                </c:pt>
                <c:pt idx="129">
                  <c:v>5.3400000000000003E-2</c:v>
                </c:pt>
                <c:pt idx="130">
                  <c:v>5.4600000000000003E-2</c:v>
                </c:pt>
                <c:pt idx="131">
                  <c:v>4.82E-2</c:v>
                </c:pt>
                <c:pt idx="132">
                  <c:v>5.2400000000000002E-2</c:v>
                </c:pt>
                <c:pt idx="133">
                  <c:v>0.06</c:v>
                </c:pt>
                <c:pt idx="134">
                  <c:v>5.8400000000000001E-2</c:v>
                </c:pt>
                <c:pt idx="135">
                  <c:v>5.1999999999999998E-2</c:v>
                </c:pt>
                <c:pt idx="136">
                  <c:v>5.1700000000000003E-2</c:v>
                </c:pt>
                <c:pt idx="137">
                  <c:v>3.9100000000000003E-2</c:v>
                </c:pt>
                <c:pt idx="138">
                  <c:v>3.8199999999999998E-2</c:v>
                </c:pt>
                <c:pt idx="139">
                  <c:v>3.6200000000000003E-2</c:v>
                </c:pt>
                <c:pt idx="140">
                  <c:v>3.6700000000000003E-2</c:v>
                </c:pt>
                <c:pt idx="141">
                  <c:v>2.9600000000000001E-2</c:v>
                </c:pt>
                <c:pt idx="142">
                  <c:v>2.8899999999999999E-2</c:v>
                </c:pt>
                <c:pt idx="143">
                  <c:v>3.0700000000000002E-2</c:v>
                </c:pt>
                <c:pt idx="144">
                  <c:v>2.87E-2</c:v>
                </c:pt>
                <c:pt idx="145">
                  <c:v>2.98E-2</c:v>
                </c:pt>
                <c:pt idx="146">
                  <c:v>4.1700000000000001E-2</c:v>
                </c:pt>
                <c:pt idx="147">
                  <c:v>4.6199999999999998E-2</c:v>
                </c:pt>
                <c:pt idx="148">
                  <c:v>5.8200000000000002E-2</c:v>
                </c:pt>
                <c:pt idx="149">
                  <c:v>7.5499999999999998E-2</c:v>
                </c:pt>
                <c:pt idx="150">
                  <c:v>8.3599999999999994E-2</c:v>
                </c:pt>
                <c:pt idx="151">
                  <c:v>8.8700000000000001E-2</c:v>
                </c:pt>
                <c:pt idx="152">
                  <c:v>9.0300000000000005E-2</c:v>
                </c:pt>
                <c:pt idx="153">
                  <c:v>9.7000000000000003E-2</c:v>
                </c:pt>
                <c:pt idx="154">
                  <c:v>9.1700000000000004E-2</c:v>
                </c:pt>
                <c:pt idx="155">
                  <c:v>9.2399999999999996E-2</c:v>
                </c:pt>
                <c:pt idx="156">
                  <c:v>9.69E-2</c:v>
                </c:pt>
                <c:pt idx="157">
                  <c:v>9.9199999999999997E-2</c:v>
                </c:pt>
                <c:pt idx="158">
                  <c:v>8.7099999999999997E-2</c:v>
                </c:pt>
                <c:pt idx="159">
                  <c:v>8.3199999999999996E-2</c:v>
                </c:pt>
                <c:pt idx="160">
                  <c:v>6.54E-2</c:v>
                </c:pt>
                <c:pt idx="161">
                  <c:v>4.9299999999999997E-2</c:v>
                </c:pt>
                <c:pt idx="162">
                  <c:v>4.53E-2</c:v>
                </c:pt>
                <c:pt idx="163">
                  <c:v>4.4699999999999997E-2</c:v>
                </c:pt>
                <c:pt idx="164">
                  <c:v>4.6899999999999997E-2</c:v>
                </c:pt>
                <c:pt idx="165">
                  <c:v>4.9799999999999997E-2</c:v>
                </c:pt>
                <c:pt idx="166">
                  <c:v>4.2999999999999997E-2</c:v>
                </c:pt>
                <c:pt idx="167">
                  <c:v>4.1799999999999997E-2</c:v>
                </c:pt>
                <c:pt idx="168">
                  <c:v>3.8199999999999998E-2</c:v>
                </c:pt>
                <c:pt idx="169">
                  <c:v>3.3000000000000002E-2</c:v>
                </c:pt>
                <c:pt idx="170">
                  <c:v>3.2399999999999998E-2</c:v>
                </c:pt>
                <c:pt idx="171">
                  <c:v>3.3599999999999998E-2</c:v>
                </c:pt>
                <c:pt idx="172">
                  <c:v>3.7600000000000001E-2</c:v>
                </c:pt>
                <c:pt idx="173">
                  <c:v>3.6200000000000003E-2</c:v>
                </c:pt>
                <c:pt idx="174">
                  <c:v>3.78E-2</c:v>
                </c:pt>
                <c:pt idx="175">
                  <c:v>3.0700000000000002E-2</c:v>
                </c:pt>
                <c:pt idx="176">
                  <c:v>2.1100000000000001E-2</c:v>
                </c:pt>
                <c:pt idx="177">
                  <c:v>1.1599999999999999E-2</c:v>
                </c:pt>
                <c:pt idx="178">
                  <c:v>1.66E-2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70-4EB2-8A3A-653133351FF6}"/>
            </c:ext>
          </c:extLst>
        </c:ser>
        <c:ser>
          <c:idx val="1"/>
          <c:order val="1"/>
          <c:tx>
            <c:strRef>
              <c:f>Inflación!$D$1</c:f>
              <c:strCache>
                <c:ptCount val="1"/>
                <c:pt idx="0">
                  <c:v>Label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Inflación!$B$2:$B$243</c:f>
              <c:numCache>
                <c:formatCode>m/d/yyyy</c:formatCode>
                <c:ptCount val="242"/>
                <c:pt idx="0">
                  <c:v>40209</c:v>
                </c:pt>
                <c:pt idx="1">
                  <c:v>40237</c:v>
                </c:pt>
                <c:pt idx="2">
                  <c:v>40268</c:v>
                </c:pt>
                <c:pt idx="3">
                  <c:v>40298</c:v>
                </c:pt>
                <c:pt idx="4">
                  <c:v>40329</c:v>
                </c:pt>
                <c:pt idx="5">
                  <c:v>40359</c:v>
                </c:pt>
                <c:pt idx="6">
                  <c:v>40390</c:v>
                </c:pt>
                <c:pt idx="7">
                  <c:v>40421</c:v>
                </c:pt>
                <c:pt idx="8">
                  <c:v>40451</c:v>
                </c:pt>
                <c:pt idx="9">
                  <c:v>40482</c:v>
                </c:pt>
                <c:pt idx="10">
                  <c:v>40512</c:v>
                </c:pt>
                <c:pt idx="11">
                  <c:v>40543</c:v>
                </c:pt>
                <c:pt idx="12">
                  <c:v>40574</c:v>
                </c:pt>
                <c:pt idx="13">
                  <c:v>40602</c:v>
                </c:pt>
                <c:pt idx="14">
                  <c:v>40633</c:v>
                </c:pt>
                <c:pt idx="15">
                  <c:v>40663</c:v>
                </c:pt>
                <c:pt idx="16">
                  <c:v>40694</c:v>
                </c:pt>
                <c:pt idx="17">
                  <c:v>40724</c:v>
                </c:pt>
                <c:pt idx="18">
                  <c:v>40755</c:v>
                </c:pt>
                <c:pt idx="19">
                  <c:v>40786</c:v>
                </c:pt>
                <c:pt idx="20">
                  <c:v>40816</c:v>
                </c:pt>
                <c:pt idx="21">
                  <c:v>40847</c:v>
                </c:pt>
                <c:pt idx="22">
                  <c:v>40877</c:v>
                </c:pt>
                <c:pt idx="23">
                  <c:v>40908</c:v>
                </c:pt>
                <c:pt idx="24">
                  <c:v>40939</c:v>
                </c:pt>
                <c:pt idx="25">
                  <c:v>40968</c:v>
                </c:pt>
                <c:pt idx="26">
                  <c:v>40999</c:v>
                </c:pt>
                <c:pt idx="27">
                  <c:v>41029</c:v>
                </c:pt>
                <c:pt idx="28">
                  <c:v>41060</c:v>
                </c:pt>
                <c:pt idx="29">
                  <c:v>41090</c:v>
                </c:pt>
                <c:pt idx="30">
                  <c:v>41121</c:v>
                </c:pt>
                <c:pt idx="31">
                  <c:v>41152</c:v>
                </c:pt>
                <c:pt idx="32">
                  <c:v>41182</c:v>
                </c:pt>
                <c:pt idx="33">
                  <c:v>41213</c:v>
                </c:pt>
                <c:pt idx="34">
                  <c:v>41243</c:v>
                </c:pt>
                <c:pt idx="35">
                  <c:v>41274</c:v>
                </c:pt>
                <c:pt idx="36">
                  <c:v>41305</c:v>
                </c:pt>
                <c:pt idx="37">
                  <c:v>41333</c:v>
                </c:pt>
                <c:pt idx="38">
                  <c:v>41364</c:v>
                </c:pt>
                <c:pt idx="39">
                  <c:v>41394</c:v>
                </c:pt>
                <c:pt idx="40">
                  <c:v>41425</c:v>
                </c:pt>
                <c:pt idx="41">
                  <c:v>41455</c:v>
                </c:pt>
                <c:pt idx="42">
                  <c:v>41486</c:v>
                </c:pt>
                <c:pt idx="43">
                  <c:v>41517</c:v>
                </c:pt>
                <c:pt idx="44">
                  <c:v>41547</c:v>
                </c:pt>
                <c:pt idx="45">
                  <c:v>41578</c:v>
                </c:pt>
                <c:pt idx="46">
                  <c:v>41608</c:v>
                </c:pt>
                <c:pt idx="47">
                  <c:v>41639</c:v>
                </c:pt>
                <c:pt idx="48">
                  <c:v>41670</c:v>
                </c:pt>
                <c:pt idx="49">
                  <c:v>41698</c:v>
                </c:pt>
                <c:pt idx="50">
                  <c:v>41729</c:v>
                </c:pt>
                <c:pt idx="51">
                  <c:v>41759</c:v>
                </c:pt>
                <c:pt idx="52">
                  <c:v>41790</c:v>
                </c:pt>
                <c:pt idx="53">
                  <c:v>41820</c:v>
                </c:pt>
                <c:pt idx="54">
                  <c:v>41851</c:v>
                </c:pt>
                <c:pt idx="55">
                  <c:v>41882</c:v>
                </c:pt>
                <c:pt idx="56">
                  <c:v>41912</c:v>
                </c:pt>
                <c:pt idx="57">
                  <c:v>41943</c:v>
                </c:pt>
                <c:pt idx="58">
                  <c:v>41973</c:v>
                </c:pt>
                <c:pt idx="59">
                  <c:v>42004</c:v>
                </c:pt>
                <c:pt idx="60">
                  <c:v>42035</c:v>
                </c:pt>
                <c:pt idx="61">
                  <c:v>42063</c:v>
                </c:pt>
                <c:pt idx="62">
                  <c:v>42094</c:v>
                </c:pt>
                <c:pt idx="63">
                  <c:v>42124</c:v>
                </c:pt>
                <c:pt idx="64">
                  <c:v>42155</c:v>
                </c:pt>
                <c:pt idx="65">
                  <c:v>42185</c:v>
                </c:pt>
                <c:pt idx="66">
                  <c:v>42216</c:v>
                </c:pt>
                <c:pt idx="67">
                  <c:v>42247</c:v>
                </c:pt>
                <c:pt idx="68">
                  <c:v>42277</c:v>
                </c:pt>
                <c:pt idx="69">
                  <c:v>42308</c:v>
                </c:pt>
                <c:pt idx="70">
                  <c:v>42338</c:v>
                </c:pt>
                <c:pt idx="71">
                  <c:v>42369</c:v>
                </c:pt>
                <c:pt idx="72">
                  <c:v>42400</c:v>
                </c:pt>
                <c:pt idx="73">
                  <c:v>42429</c:v>
                </c:pt>
                <c:pt idx="74">
                  <c:v>42460</c:v>
                </c:pt>
                <c:pt idx="75">
                  <c:v>42490</c:v>
                </c:pt>
                <c:pt idx="76">
                  <c:v>42521</c:v>
                </c:pt>
                <c:pt idx="77">
                  <c:v>42551</c:v>
                </c:pt>
                <c:pt idx="78">
                  <c:v>42582</c:v>
                </c:pt>
                <c:pt idx="79">
                  <c:v>42613</c:v>
                </c:pt>
                <c:pt idx="80">
                  <c:v>42643</c:v>
                </c:pt>
                <c:pt idx="81">
                  <c:v>42674</c:v>
                </c:pt>
                <c:pt idx="82">
                  <c:v>42704</c:v>
                </c:pt>
                <c:pt idx="83">
                  <c:v>42735</c:v>
                </c:pt>
                <c:pt idx="84">
                  <c:v>42766</c:v>
                </c:pt>
                <c:pt idx="85">
                  <c:v>42794</c:v>
                </c:pt>
                <c:pt idx="86">
                  <c:v>42825</c:v>
                </c:pt>
                <c:pt idx="87">
                  <c:v>42855</c:v>
                </c:pt>
                <c:pt idx="88">
                  <c:v>42886</c:v>
                </c:pt>
                <c:pt idx="89">
                  <c:v>42916</c:v>
                </c:pt>
                <c:pt idx="90">
                  <c:v>42947</c:v>
                </c:pt>
                <c:pt idx="91">
                  <c:v>42978</c:v>
                </c:pt>
                <c:pt idx="92">
                  <c:v>43008</c:v>
                </c:pt>
                <c:pt idx="93">
                  <c:v>43039</c:v>
                </c:pt>
                <c:pt idx="94">
                  <c:v>43069</c:v>
                </c:pt>
                <c:pt idx="95">
                  <c:v>43100</c:v>
                </c:pt>
                <c:pt idx="96">
                  <c:v>43131</c:v>
                </c:pt>
                <c:pt idx="97">
                  <c:v>43159</c:v>
                </c:pt>
                <c:pt idx="98">
                  <c:v>43190</c:v>
                </c:pt>
                <c:pt idx="99">
                  <c:v>43220</c:v>
                </c:pt>
                <c:pt idx="100">
                  <c:v>43251</c:v>
                </c:pt>
                <c:pt idx="101">
                  <c:v>43281</c:v>
                </c:pt>
                <c:pt idx="102">
                  <c:v>43312</c:v>
                </c:pt>
                <c:pt idx="103">
                  <c:v>43343</c:v>
                </c:pt>
                <c:pt idx="104">
                  <c:v>43373</c:v>
                </c:pt>
                <c:pt idx="105">
                  <c:v>43404</c:v>
                </c:pt>
                <c:pt idx="106">
                  <c:v>43434</c:v>
                </c:pt>
                <c:pt idx="107">
                  <c:v>43465</c:v>
                </c:pt>
                <c:pt idx="108">
                  <c:v>43496</c:v>
                </c:pt>
                <c:pt idx="109">
                  <c:v>43524</c:v>
                </c:pt>
                <c:pt idx="110">
                  <c:v>43555</c:v>
                </c:pt>
                <c:pt idx="111">
                  <c:v>43585</c:v>
                </c:pt>
                <c:pt idx="112">
                  <c:v>43616</c:v>
                </c:pt>
                <c:pt idx="113">
                  <c:v>43646</c:v>
                </c:pt>
                <c:pt idx="114">
                  <c:v>43677</c:v>
                </c:pt>
                <c:pt idx="115">
                  <c:v>43708</c:v>
                </c:pt>
                <c:pt idx="116">
                  <c:v>43738</c:v>
                </c:pt>
                <c:pt idx="117">
                  <c:v>43769</c:v>
                </c:pt>
                <c:pt idx="118">
                  <c:v>43799</c:v>
                </c:pt>
                <c:pt idx="119">
                  <c:v>43830</c:v>
                </c:pt>
                <c:pt idx="120">
                  <c:v>43861</c:v>
                </c:pt>
                <c:pt idx="121">
                  <c:v>43890</c:v>
                </c:pt>
                <c:pt idx="122">
                  <c:v>43921</c:v>
                </c:pt>
                <c:pt idx="123">
                  <c:v>43951</c:v>
                </c:pt>
                <c:pt idx="124">
                  <c:v>43982</c:v>
                </c:pt>
                <c:pt idx="125">
                  <c:v>44012</c:v>
                </c:pt>
                <c:pt idx="126">
                  <c:v>44043</c:v>
                </c:pt>
                <c:pt idx="127">
                  <c:v>44074</c:v>
                </c:pt>
                <c:pt idx="128">
                  <c:v>44104</c:v>
                </c:pt>
                <c:pt idx="129">
                  <c:v>44135</c:v>
                </c:pt>
                <c:pt idx="130">
                  <c:v>44165</c:v>
                </c:pt>
                <c:pt idx="131">
                  <c:v>44196</c:v>
                </c:pt>
                <c:pt idx="132">
                  <c:v>44227</c:v>
                </c:pt>
                <c:pt idx="133">
                  <c:v>44255</c:v>
                </c:pt>
                <c:pt idx="134">
                  <c:v>44286</c:v>
                </c:pt>
                <c:pt idx="135">
                  <c:v>44316</c:v>
                </c:pt>
                <c:pt idx="136">
                  <c:v>44347</c:v>
                </c:pt>
                <c:pt idx="137">
                  <c:v>44377</c:v>
                </c:pt>
                <c:pt idx="138">
                  <c:v>44408</c:v>
                </c:pt>
                <c:pt idx="139">
                  <c:v>44439</c:v>
                </c:pt>
                <c:pt idx="140">
                  <c:v>44469</c:v>
                </c:pt>
                <c:pt idx="141">
                  <c:v>44500</c:v>
                </c:pt>
                <c:pt idx="142">
                  <c:v>44530</c:v>
                </c:pt>
                <c:pt idx="143">
                  <c:v>44561</c:v>
                </c:pt>
                <c:pt idx="144">
                  <c:v>44592</c:v>
                </c:pt>
                <c:pt idx="145">
                  <c:v>44620</c:v>
                </c:pt>
                <c:pt idx="146">
                  <c:v>44651</c:v>
                </c:pt>
                <c:pt idx="147">
                  <c:v>44681</c:v>
                </c:pt>
                <c:pt idx="148">
                  <c:v>44712</c:v>
                </c:pt>
                <c:pt idx="149">
                  <c:v>44742</c:v>
                </c:pt>
                <c:pt idx="150">
                  <c:v>44773</c:v>
                </c:pt>
                <c:pt idx="151">
                  <c:v>44804</c:v>
                </c:pt>
                <c:pt idx="152">
                  <c:v>44834</c:v>
                </c:pt>
                <c:pt idx="153">
                  <c:v>44865</c:v>
                </c:pt>
                <c:pt idx="154">
                  <c:v>44895</c:v>
                </c:pt>
                <c:pt idx="155">
                  <c:v>44926</c:v>
                </c:pt>
                <c:pt idx="156">
                  <c:v>44957</c:v>
                </c:pt>
                <c:pt idx="157">
                  <c:v>44985</c:v>
                </c:pt>
                <c:pt idx="158">
                  <c:v>45016</c:v>
                </c:pt>
                <c:pt idx="159">
                  <c:v>45046</c:v>
                </c:pt>
                <c:pt idx="160">
                  <c:v>45077</c:v>
                </c:pt>
                <c:pt idx="161">
                  <c:v>45107</c:v>
                </c:pt>
                <c:pt idx="162">
                  <c:v>45138</c:v>
                </c:pt>
                <c:pt idx="163">
                  <c:v>45169</c:v>
                </c:pt>
                <c:pt idx="164">
                  <c:v>45199</c:v>
                </c:pt>
                <c:pt idx="165">
                  <c:v>45230</c:v>
                </c:pt>
                <c:pt idx="166">
                  <c:v>45260</c:v>
                </c:pt>
                <c:pt idx="167">
                  <c:v>45291</c:v>
                </c:pt>
                <c:pt idx="168">
                  <c:v>45322</c:v>
                </c:pt>
                <c:pt idx="169">
                  <c:v>45351</c:v>
                </c:pt>
                <c:pt idx="170">
                  <c:v>45382</c:v>
                </c:pt>
                <c:pt idx="171">
                  <c:v>45412</c:v>
                </c:pt>
                <c:pt idx="172">
                  <c:v>45443</c:v>
                </c:pt>
                <c:pt idx="173">
                  <c:v>45473</c:v>
                </c:pt>
                <c:pt idx="174">
                  <c:v>45504</c:v>
                </c:pt>
                <c:pt idx="175">
                  <c:v>45535</c:v>
                </c:pt>
                <c:pt idx="176">
                  <c:v>45565</c:v>
                </c:pt>
                <c:pt idx="177">
                  <c:v>45596</c:v>
                </c:pt>
                <c:pt idx="178">
                  <c:v>45626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cat>
          <c:val>
            <c:numRef>
              <c:f>Inflación!$D$2:$D$243</c:f>
              <c:numCache>
                <c:formatCode>0.00%</c:formatCode>
                <c:ptCount val="24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1.66E-2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70-4EB2-8A3A-653133351FF6}"/>
            </c:ext>
          </c:extLst>
        </c:ser>
        <c:ser>
          <c:idx val="2"/>
          <c:order val="2"/>
          <c:tx>
            <c:strRef>
              <c:f>Inflación!$E$1</c:f>
              <c:strCache>
                <c:ptCount val="1"/>
                <c:pt idx="0">
                  <c:v>inferior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Inflación!$B$2:$B$243</c:f>
              <c:numCache>
                <c:formatCode>m/d/yyyy</c:formatCode>
                <c:ptCount val="242"/>
                <c:pt idx="0">
                  <c:v>40209</c:v>
                </c:pt>
                <c:pt idx="1">
                  <c:v>40237</c:v>
                </c:pt>
                <c:pt idx="2">
                  <c:v>40268</c:v>
                </c:pt>
                <c:pt idx="3">
                  <c:v>40298</c:v>
                </c:pt>
                <c:pt idx="4">
                  <c:v>40329</c:v>
                </c:pt>
                <c:pt idx="5">
                  <c:v>40359</c:v>
                </c:pt>
                <c:pt idx="6">
                  <c:v>40390</c:v>
                </c:pt>
                <c:pt idx="7">
                  <c:v>40421</c:v>
                </c:pt>
                <c:pt idx="8">
                  <c:v>40451</c:v>
                </c:pt>
                <c:pt idx="9">
                  <c:v>40482</c:v>
                </c:pt>
                <c:pt idx="10">
                  <c:v>40512</c:v>
                </c:pt>
                <c:pt idx="11">
                  <c:v>40543</c:v>
                </c:pt>
                <c:pt idx="12">
                  <c:v>40574</c:v>
                </c:pt>
                <c:pt idx="13">
                  <c:v>40602</c:v>
                </c:pt>
                <c:pt idx="14">
                  <c:v>40633</c:v>
                </c:pt>
                <c:pt idx="15">
                  <c:v>40663</c:v>
                </c:pt>
                <c:pt idx="16">
                  <c:v>40694</c:v>
                </c:pt>
                <c:pt idx="17">
                  <c:v>40724</c:v>
                </c:pt>
                <c:pt idx="18">
                  <c:v>40755</c:v>
                </c:pt>
                <c:pt idx="19">
                  <c:v>40786</c:v>
                </c:pt>
                <c:pt idx="20">
                  <c:v>40816</c:v>
                </c:pt>
                <c:pt idx="21">
                  <c:v>40847</c:v>
                </c:pt>
                <c:pt idx="22">
                  <c:v>40877</c:v>
                </c:pt>
                <c:pt idx="23">
                  <c:v>40908</c:v>
                </c:pt>
                <c:pt idx="24">
                  <c:v>40939</c:v>
                </c:pt>
                <c:pt idx="25">
                  <c:v>40968</c:v>
                </c:pt>
                <c:pt idx="26">
                  <c:v>40999</c:v>
                </c:pt>
                <c:pt idx="27">
                  <c:v>41029</c:v>
                </c:pt>
                <c:pt idx="28">
                  <c:v>41060</c:v>
                </c:pt>
                <c:pt idx="29">
                  <c:v>41090</c:v>
                </c:pt>
                <c:pt idx="30">
                  <c:v>41121</c:v>
                </c:pt>
                <c:pt idx="31">
                  <c:v>41152</c:v>
                </c:pt>
                <c:pt idx="32">
                  <c:v>41182</c:v>
                </c:pt>
                <c:pt idx="33">
                  <c:v>41213</c:v>
                </c:pt>
                <c:pt idx="34">
                  <c:v>41243</c:v>
                </c:pt>
                <c:pt idx="35">
                  <c:v>41274</c:v>
                </c:pt>
                <c:pt idx="36">
                  <c:v>41305</c:v>
                </c:pt>
                <c:pt idx="37">
                  <c:v>41333</c:v>
                </c:pt>
                <c:pt idx="38">
                  <c:v>41364</c:v>
                </c:pt>
                <c:pt idx="39">
                  <c:v>41394</c:v>
                </c:pt>
                <c:pt idx="40">
                  <c:v>41425</c:v>
                </c:pt>
                <c:pt idx="41">
                  <c:v>41455</c:v>
                </c:pt>
                <c:pt idx="42">
                  <c:v>41486</c:v>
                </c:pt>
                <c:pt idx="43">
                  <c:v>41517</c:v>
                </c:pt>
                <c:pt idx="44">
                  <c:v>41547</c:v>
                </c:pt>
                <c:pt idx="45">
                  <c:v>41578</c:v>
                </c:pt>
                <c:pt idx="46">
                  <c:v>41608</c:v>
                </c:pt>
                <c:pt idx="47">
                  <c:v>41639</c:v>
                </c:pt>
                <c:pt idx="48">
                  <c:v>41670</c:v>
                </c:pt>
                <c:pt idx="49">
                  <c:v>41698</c:v>
                </c:pt>
                <c:pt idx="50">
                  <c:v>41729</c:v>
                </c:pt>
                <c:pt idx="51">
                  <c:v>41759</c:v>
                </c:pt>
                <c:pt idx="52">
                  <c:v>41790</c:v>
                </c:pt>
                <c:pt idx="53">
                  <c:v>41820</c:v>
                </c:pt>
                <c:pt idx="54">
                  <c:v>41851</c:v>
                </c:pt>
                <c:pt idx="55">
                  <c:v>41882</c:v>
                </c:pt>
                <c:pt idx="56">
                  <c:v>41912</c:v>
                </c:pt>
                <c:pt idx="57">
                  <c:v>41943</c:v>
                </c:pt>
                <c:pt idx="58">
                  <c:v>41973</c:v>
                </c:pt>
                <c:pt idx="59">
                  <c:v>42004</c:v>
                </c:pt>
                <c:pt idx="60">
                  <c:v>42035</c:v>
                </c:pt>
                <c:pt idx="61">
                  <c:v>42063</c:v>
                </c:pt>
                <c:pt idx="62">
                  <c:v>42094</c:v>
                </c:pt>
                <c:pt idx="63">
                  <c:v>42124</c:v>
                </c:pt>
                <c:pt idx="64">
                  <c:v>42155</c:v>
                </c:pt>
                <c:pt idx="65">
                  <c:v>42185</c:v>
                </c:pt>
                <c:pt idx="66">
                  <c:v>42216</c:v>
                </c:pt>
                <c:pt idx="67">
                  <c:v>42247</c:v>
                </c:pt>
                <c:pt idx="68">
                  <c:v>42277</c:v>
                </c:pt>
                <c:pt idx="69">
                  <c:v>42308</c:v>
                </c:pt>
                <c:pt idx="70">
                  <c:v>42338</c:v>
                </c:pt>
                <c:pt idx="71">
                  <c:v>42369</c:v>
                </c:pt>
                <c:pt idx="72">
                  <c:v>42400</c:v>
                </c:pt>
                <c:pt idx="73">
                  <c:v>42429</c:v>
                </c:pt>
                <c:pt idx="74">
                  <c:v>42460</c:v>
                </c:pt>
                <c:pt idx="75">
                  <c:v>42490</c:v>
                </c:pt>
                <c:pt idx="76">
                  <c:v>42521</c:v>
                </c:pt>
                <c:pt idx="77">
                  <c:v>42551</c:v>
                </c:pt>
                <c:pt idx="78">
                  <c:v>42582</c:v>
                </c:pt>
                <c:pt idx="79">
                  <c:v>42613</c:v>
                </c:pt>
                <c:pt idx="80">
                  <c:v>42643</c:v>
                </c:pt>
                <c:pt idx="81">
                  <c:v>42674</c:v>
                </c:pt>
                <c:pt idx="82">
                  <c:v>42704</c:v>
                </c:pt>
                <c:pt idx="83">
                  <c:v>42735</c:v>
                </c:pt>
                <c:pt idx="84">
                  <c:v>42766</c:v>
                </c:pt>
                <c:pt idx="85">
                  <c:v>42794</c:v>
                </c:pt>
                <c:pt idx="86">
                  <c:v>42825</c:v>
                </c:pt>
                <c:pt idx="87">
                  <c:v>42855</c:v>
                </c:pt>
                <c:pt idx="88">
                  <c:v>42886</c:v>
                </c:pt>
                <c:pt idx="89">
                  <c:v>42916</c:v>
                </c:pt>
                <c:pt idx="90">
                  <c:v>42947</c:v>
                </c:pt>
                <c:pt idx="91">
                  <c:v>42978</c:v>
                </c:pt>
                <c:pt idx="92">
                  <c:v>43008</c:v>
                </c:pt>
                <c:pt idx="93">
                  <c:v>43039</c:v>
                </c:pt>
                <c:pt idx="94">
                  <c:v>43069</c:v>
                </c:pt>
                <c:pt idx="95">
                  <c:v>43100</c:v>
                </c:pt>
                <c:pt idx="96">
                  <c:v>43131</c:v>
                </c:pt>
                <c:pt idx="97">
                  <c:v>43159</c:v>
                </c:pt>
                <c:pt idx="98">
                  <c:v>43190</c:v>
                </c:pt>
                <c:pt idx="99">
                  <c:v>43220</c:v>
                </c:pt>
                <c:pt idx="100">
                  <c:v>43251</c:v>
                </c:pt>
                <c:pt idx="101">
                  <c:v>43281</c:v>
                </c:pt>
                <c:pt idx="102">
                  <c:v>43312</c:v>
                </c:pt>
                <c:pt idx="103">
                  <c:v>43343</c:v>
                </c:pt>
                <c:pt idx="104">
                  <c:v>43373</c:v>
                </c:pt>
                <c:pt idx="105">
                  <c:v>43404</c:v>
                </c:pt>
                <c:pt idx="106">
                  <c:v>43434</c:v>
                </c:pt>
                <c:pt idx="107">
                  <c:v>43465</c:v>
                </c:pt>
                <c:pt idx="108">
                  <c:v>43496</c:v>
                </c:pt>
                <c:pt idx="109">
                  <c:v>43524</c:v>
                </c:pt>
                <c:pt idx="110">
                  <c:v>43555</c:v>
                </c:pt>
                <c:pt idx="111">
                  <c:v>43585</c:v>
                </c:pt>
                <c:pt idx="112">
                  <c:v>43616</c:v>
                </c:pt>
                <c:pt idx="113">
                  <c:v>43646</c:v>
                </c:pt>
                <c:pt idx="114">
                  <c:v>43677</c:v>
                </c:pt>
                <c:pt idx="115">
                  <c:v>43708</c:v>
                </c:pt>
                <c:pt idx="116">
                  <c:v>43738</c:v>
                </c:pt>
                <c:pt idx="117">
                  <c:v>43769</c:v>
                </c:pt>
                <c:pt idx="118">
                  <c:v>43799</c:v>
                </c:pt>
                <c:pt idx="119">
                  <c:v>43830</c:v>
                </c:pt>
                <c:pt idx="120">
                  <c:v>43861</c:v>
                </c:pt>
                <c:pt idx="121">
                  <c:v>43890</c:v>
                </c:pt>
                <c:pt idx="122">
                  <c:v>43921</c:v>
                </c:pt>
                <c:pt idx="123">
                  <c:v>43951</c:v>
                </c:pt>
                <c:pt idx="124">
                  <c:v>43982</c:v>
                </c:pt>
                <c:pt idx="125">
                  <c:v>44012</c:v>
                </c:pt>
                <c:pt idx="126">
                  <c:v>44043</c:v>
                </c:pt>
                <c:pt idx="127">
                  <c:v>44074</c:v>
                </c:pt>
                <c:pt idx="128">
                  <c:v>44104</c:v>
                </c:pt>
                <c:pt idx="129">
                  <c:v>44135</c:v>
                </c:pt>
                <c:pt idx="130">
                  <c:v>44165</c:v>
                </c:pt>
                <c:pt idx="131">
                  <c:v>44196</c:v>
                </c:pt>
                <c:pt idx="132">
                  <c:v>44227</c:v>
                </c:pt>
                <c:pt idx="133">
                  <c:v>44255</c:v>
                </c:pt>
                <c:pt idx="134">
                  <c:v>44286</c:v>
                </c:pt>
                <c:pt idx="135">
                  <c:v>44316</c:v>
                </c:pt>
                <c:pt idx="136">
                  <c:v>44347</c:v>
                </c:pt>
                <c:pt idx="137">
                  <c:v>44377</c:v>
                </c:pt>
                <c:pt idx="138">
                  <c:v>44408</c:v>
                </c:pt>
                <c:pt idx="139">
                  <c:v>44439</c:v>
                </c:pt>
                <c:pt idx="140">
                  <c:v>44469</c:v>
                </c:pt>
                <c:pt idx="141">
                  <c:v>44500</c:v>
                </c:pt>
                <c:pt idx="142">
                  <c:v>44530</c:v>
                </c:pt>
                <c:pt idx="143">
                  <c:v>44561</c:v>
                </c:pt>
                <c:pt idx="144">
                  <c:v>44592</c:v>
                </c:pt>
                <c:pt idx="145">
                  <c:v>44620</c:v>
                </c:pt>
                <c:pt idx="146">
                  <c:v>44651</c:v>
                </c:pt>
                <c:pt idx="147">
                  <c:v>44681</c:v>
                </c:pt>
                <c:pt idx="148">
                  <c:v>44712</c:v>
                </c:pt>
                <c:pt idx="149">
                  <c:v>44742</c:v>
                </c:pt>
                <c:pt idx="150">
                  <c:v>44773</c:v>
                </c:pt>
                <c:pt idx="151">
                  <c:v>44804</c:v>
                </c:pt>
                <c:pt idx="152">
                  <c:v>44834</c:v>
                </c:pt>
                <c:pt idx="153">
                  <c:v>44865</c:v>
                </c:pt>
                <c:pt idx="154">
                  <c:v>44895</c:v>
                </c:pt>
                <c:pt idx="155">
                  <c:v>44926</c:v>
                </c:pt>
                <c:pt idx="156">
                  <c:v>44957</c:v>
                </c:pt>
                <c:pt idx="157">
                  <c:v>44985</c:v>
                </c:pt>
                <c:pt idx="158">
                  <c:v>45016</c:v>
                </c:pt>
                <c:pt idx="159">
                  <c:v>45046</c:v>
                </c:pt>
                <c:pt idx="160">
                  <c:v>45077</c:v>
                </c:pt>
                <c:pt idx="161">
                  <c:v>45107</c:v>
                </c:pt>
                <c:pt idx="162">
                  <c:v>45138</c:v>
                </c:pt>
                <c:pt idx="163">
                  <c:v>45169</c:v>
                </c:pt>
                <c:pt idx="164">
                  <c:v>45199</c:v>
                </c:pt>
                <c:pt idx="165">
                  <c:v>45230</c:v>
                </c:pt>
                <c:pt idx="166">
                  <c:v>45260</c:v>
                </c:pt>
                <c:pt idx="167">
                  <c:v>45291</c:v>
                </c:pt>
                <c:pt idx="168">
                  <c:v>45322</c:v>
                </c:pt>
                <c:pt idx="169">
                  <c:v>45351</c:v>
                </c:pt>
                <c:pt idx="170">
                  <c:v>45382</c:v>
                </c:pt>
                <c:pt idx="171">
                  <c:v>45412</c:v>
                </c:pt>
                <c:pt idx="172">
                  <c:v>45443</c:v>
                </c:pt>
                <c:pt idx="173">
                  <c:v>45473</c:v>
                </c:pt>
                <c:pt idx="174">
                  <c:v>45504</c:v>
                </c:pt>
                <c:pt idx="175">
                  <c:v>45535</c:v>
                </c:pt>
                <c:pt idx="176">
                  <c:v>45565</c:v>
                </c:pt>
                <c:pt idx="177">
                  <c:v>45596</c:v>
                </c:pt>
                <c:pt idx="178">
                  <c:v>45626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cat>
          <c:val>
            <c:numRef>
              <c:f>Inflación!$E$2:$E$243</c:f>
              <c:numCache>
                <c:formatCode>0%</c:formatCode>
                <c:ptCount val="242"/>
                <c:pt idx="0">
                  <c:v>0.03</c:v>
                </c:pt>
                <c:pt idx="1">
                  <c:v>0.03</c:v>
                </c:pt>
                <c:pt idx="2">
                  <c:v>0.03</c:v>
                </c:pt>
                <c:pt idx="3">
                  <c:v>0.03</c:v>
                </c:pt>
                <c:pt idx="4">
                  <c:v>0.03</c:v>
                </c:pt>
                <c:pt idx="5">
                  <c:v>0.03</c:v>
                </c:pt>
                <c:pt idx="6">
                  <c:v>0.03</c:v>
                </c:pt>
                <c:pt idx="7">
                  <c:v>0.03</c:v>
                </c:pt>
                <c:pt idx="8">
                  <c:v>0.03</c:v>
                </c:pt>
                <c:pt idx="9">
                  <c:v>0.03</c:v>
                </c:pt>
                <c:pt idx="10">
                  <c:v>0.03</c:v>
                </c:pt>
                <c:pt idx="11">
                  <c:v>0.03</c:v>
                </c:pt>
                <c:pt idx="12">
                  <c:v>0.03</c:v>
                </c:pt>
                <c:pt idx="13">
                  <c:v>0.03</c:v>
                </c:pt>
                <c:pt idx="14">
                  <c:v>0.03</c:v>
                </c:pt>
                <c:pt idx="15">
                  <c:v>0.03</c:v>
                </c:pt>
                <c:pt idx="16">
                  <c:v>0.03</c:v>
                </c:pt>
                <c:pt idx="17">
                  <c:v>0.03</c:v>
                </c:pt>
                <c:pt idx="18">
                  <c:v>0.03</c:v>
                </c:pt>
                <c:pt idx="19">
                  <c:v>0.03</c:v>
                </c:pt>
                <c:pt idx="20">
                  <c:v>0.03</c:v>
                </c:pt>
                <c:pt idx="21">
                  <c:v>0.03</c:v>
                </c:pt>
                <c:pt idx="22">
                  <c:v>0.03</c:v>
                </c:pt>
                <c:pt idx="23">
                  <c:v>0.03</c:v>
                </c:pt>
                <c:pt idx="24">
                  <c:v>0.03</c:v>
                </c:pt>
                <c:pt idx="25">
                  <c:v>0.03</c:v>
                </c:pt>
                <c:pt idx="26">
                  <c:v>0.03</c:v>
                </c:pt>
                <c:pt idx="27">
                  <c:v>0.03</c:v>
                </c:pt>
                <c:pt idx="28">
                  <c:v>0.03</c:v>
                </c:pt>
                <c:pt idx="29">
                  <c:v>0.03</c:v>
                </c:pt>
                <c:pt idx="30">
                  <c:v>0.03</c:v>
                </c:pt>
                <c:pt idx="31">
                  <c:v>0.03</c:v>
                </c:pt>
                <c:pt idx="32">
                  <c:v>0.03</c:v>
                </c:pt>
                <c:pt idx="33">
                  <c:v>0.03</c:v>
                </c:pt>
                <c:pt idx="34">
                  <c:v>0.03</c:v>
                </c:pt>
                <c:pt idx="35">
                  <c:v>0.03</c:v>
                </c:pt>
                <c:pt idx="36">
                  <c:v>0.03</c:v>
                </c:pt>
                <c:pt idx="37">
                  <c:v>0.03</c:v>
                </c:pt>
                <c:pt idx="38">
                  <c:v>0.03</c:v>
                </c:pt>
                <c:pt idx="39">
                  <c:v>0.03</c:v>
                </c:pt>
                <c:pt idx="40">
                  <c:v>0.03</c:v>
                </c:pt>
                <c:pt idx="41">
                  <c:v>0.03</c:v>
                </c:pt>
                <c:pt idx="42">
                  <c:v>0.03</c:v>
                </c:pt>
                <c:pt idx="43">
                  <c:v>0.03</c:v>
                </c:pt>
                <c:pt idx="44">
                  <c:v>0.03</c:v>
                </c:pt>
                <c:pt idx="45">
                  <c:v>0.03</c:v>
                </c:pt>
                <c:pt idx="46">
                  <c:v>0.03</c:v>
                </c:pt>
                <c:pt idx="47">
                  <c:v>0.03</c:v>
                </c:pt>
                <c:pt idx="48">
                  <c:v>0.03</c:v>
                </c:pt>
                <c:pt idx="49">
                  <c:v>0.03</c:v>
                </c:pt>
                <c:pt idx="50">
                  <c:v>0.03</c:v>
                </c:pt>
                <c:pt idx="51">
                  <c:v>0.03</c:v>
                </c:pt>
                <c:pt idx="52">
                  <c:v>0.03</c:v>
                </c:pt>
                <c:pt idx="53">
                  <c:v>0.03</c:v>
                </c:pt>
                <c:pt idx="54">
                  <c:v>0.03</c:v>
                </c:pt>
                <c:pt idx="55">
                  <c:v>0.03</c:v>
                </c:pt>
                <c:pt idx="56">
                  <c:v>0.03</c:v>
                </c:pt>
                <c:pt idx="57">
                  <c:v>0.03</c:v>
                </c:pt>
                <c:pt idx="58">
                  <c:v>0.03</c:v>
                </c:pt>
                <c:pt idx="59">
                  <c:v>0.03</c:v>
                </c:pt>
                <c:pt idx="60">
                  <c:v>0.03</c:v>
                </c:pt>
                <c:pt idx="61">
                  <c:v>0.03</c:v>
                </c:pt>
                <c:pt idx="62">
                  <c:v>0.03</c:v>
                </c:pt>
                <c:pt idx="63">
                  <c:v>0.03</c:v>
                </c:pt>
                <c:pt idx="64">
                  <c:v>0.03</c:v>
                </c:pt>
                <c:pt idx="65">
                  <c:v>0.03</c:v>
                </c:pt>
                <c:pt idx="66">
                  <c:v>0.03</c:v>
                </c:pt>
                <c:pt idx="67">
                  <c:v>0.03</c:v>
                </c:pt>
                <c:pt idx="68">
                  <c:v>0.03</c:v>
                </c:pt>
                <c:pt idx="69">
                  <c:v>0.03</c:v>
                </c:pt>
                <c:pt idx="70">
                  <c:v>0.03</c:v>
                </c:pt>
                <c:pt idx="71">
                  <c:v>0.03</c:v>
                </c:pt>
                <c:pt idx="72">
                  <c:v>0.03</c:v>
                </c:pt>
                <c:pt idx="73">
                  <c:v>0.03</c:v>
                </c:pt>
                <c:pt idx="74">
                  <c:v>0.03</c:v>
                </c:pt>
                <c:pt idx="75">
                  <c:v>0.03</c:v>
                </c:pt>
                <c:pt idx="76">
                  <c:v>0.03</c:v>
                </c:pt>
                <c:pt idx="77">
                  <c:v>0.03</c:v>
                </c:pt>
                <c:pt idx="78">
                  <c:v>0.03</c:v>
                </c:pt>
                <c:pt idx="79">
                  <c:v>0.03</c:v>
                </c:pt>
                <c:pt idx="80">
                  <c:v>0.03</c:v>
                </c:pt>
                <c:pt idx="81">
                  <c:v>0.03</c:v>
                </c:pt>
                <c:pt idx="82">
                  <c:v>0.03</c:v>
                </c:pt>
                <c:pt idx="83">
                  <c:v>0.03</c:v>
                </c:pt>
                <c:pt idx="84">
                  <c:v>0.03</c:v>
                </c:pt>
                <c:pt idx="85">
                  <c:v>0.03</c:v>
                </c:pt>
                <c:pt idx="86">
                  <c:v>0.03</c:v>
                </c:pt>
                <c:pt idx="87">
                  <c:v>0.03</c:v>
                </c:pt>
                <c:pt idx="88">
                  <c:v>0.03</c:v>
                </c:pt>
                <c:pt idx="89">
                  <c:v>0.03</c:v>
                </c:pt>
                <c:pt idx="90">
                  <c:v>0.03</c:v>
                </c:pt>
                <c:pt idx="91">
                  <c:v>0.03</c:v>
                </c:pt>
                <c:pt idx="92">
                  <c:v>0.03</c:v>
                </c:pt>
                <c:pt idx="93">
                  <c:v>0.03</c:v>
                </c:pt>
                <c:pt idx="94">
                  <c:v>0.03</c:v>
                </c:pt>
                <c:pt idx="95">
                  <c:v>0.03</c:v>
                </c:pt>
                <c:pt idx="96">
                  <c:v>0.03</c:v>
                </c:pt>
                <c:pt idx="97">
                  <c:v>0.03</c:v>
                </c:pt>
                <c:pt idx="98">
                  <c:v>0.03</c:v>
                </c:pt>
                <c:pt idx="99">
                  <c:v>0.03</c:v>
                </c:pt>
                <c:pt idx="100">
                  <c:v>0.03</c:v>
                </c:pt>
                <c:pt idx="101">
                  <c:v>0.03</c:v>
                </c:pt>
                <c:pt idx="102">
                  <c:v>0.03</c:v>
                </c:pt>
                <c:pt idx="103">
                  <c:v>0.03</c:v>
                </c:pt>
                <c:pt idx="104">
                  <c:v>0.03</c:v>
                </c:pt>
                <c:pt idx="105">
                  <c:v>0.03</c:v>
                </c:pt>
                <c:pt idx="106">
                  <c:v>0.03</c:v>
                </c:pt>
                <c:pt idx="107">
                  <c:v>0.03</c:v>
                </c:pt>
                <c:pt idx="108">
                  <c:v>0.03</c:v>
                </c:pt>
                <c:pt idx="109">
                  <c:v>0.03</c:v>
                </c:pt>
                <c:pt idx="110">
                  <c:v>0.03</c:v>
                </c:pt>
                <c:pt idx="111">
                  <c:v>0.03</c:v>
                </c:pt>
                <c:pt idx="112">
                  <c:v>0.03</c:v>
                </c:pt>
                <c:pt idx="113">
                  <c:v>0.03</c:v>
                </c:pt>
                <c:pt idx="114">
                  <c:v>0.03</c:v>
                </c:pt>
                <c:pt idx="115">
                  <c:v>0.03</c:v>
                </c:pt>
                <c:pt idx="116">
                  <c:v>0.03</c:v>
                </c:pt>
                <c:pt idx="117">
                  <c:v>0.03</c:v>
                </c:pt>
                <c:pt idx="118">
                  <c:v>0.03</c:v>
                </c:pt>
                <c:pt idx="119">
                  <c:v>0.03</c:v>
                </c:pt>
                <c:pt idx="120">
                  <c:v>0.03</c:v>
                </c:pt>
                <c:pt idx="121">
                  <c:v>0.03</c:v>
                </c:pt>
                <c:pt idx="122">
                  <c:v>0.03</c:v>
                </c:pt>
                <c:pt idx="123">
                  <c:v>0.03</c:v>
                </c:pt>
                <c:pt idx="124">
                  <c:v>0.03</c:v>
                </c:pt>
                <c:pt idx="125">
                  <c:v>0.03</c:v>
                </c:pt>
                <c:pt idx="126">
                  <c:v>0.03</c:v>
                </c:pt>
                <c:pt idx="127">
                  <c:v>0.03</c:v>
                </c:pt>
                <c:pt idx="128">
                  <c:v>0.03</c:v>
                </c:pt>
                <c:pt idx="129">
                  <c:v>0.03</c:v>
                </c:pt>
                <c:pt idx="130">
                  <c:v>0.03</c:v>
                </c:pt>
                <c:pt idx="131">
                  <c:v>0.03</c:v>
                </c:pt>
                <c:pt idx="132">
                  <c:v>0.03</c:v>
                </c:pt>
                <c:pt idx="133">
                  <c:v>0.03</c:v>
                </c:pt>
                <c:pt idx="134">
                  <c:v>0.03</c:v>
                </c:pt>
                <c:pt idx="135">
                  <c:v>0.03</c:v>
                </c:pt>
                <c:pt idx="136">
                  <c:v>0.03</c:v>
                </c:pt>
                <c:pt idx="137">
                  <c:v>0.03</c:v>
                </c:pt>
                <c:pt idx="138">
                  <c:v>0.03</c:v>
                </c:pt>
                <c:pt idx="139">
                  <c:v>0.03</c:v>
                </c:pt>
                <c:pt idx="140">
                  <c:v>0.03</c:v>
                </c:pt>
                <c:pt idx="141">
                  <c:v>0.03</c:v>
                </c:pt>
                <c:pt idx="142">
                  <c:v>0.03</c:v>
                </c:pt>
                <c:pt idx="143">
                  <c:v>0.03</c:v>
                </c:pt>
                <c:pt idx="144">
                  <c:v>0.03</c:v>
                </c:pt>
                <c:pt idx="145">
                  <c:v>0.03</c:v>
                </c:pt>
                <c:pt idx="146">
                  <c:v>0.03</c:v>
                </c:pt>
                <c:pt idx="147">
                  <c:v>0.03</c:v>
                </c:pt>
                <c:pt idx="148">
                  <c:v>0.03</c:v>
                </c:pt>
                <c:pt idx="149">
                  <c:v>0.03</c:v>
                </c:pt>
                <c:pt idx="150">
                  <c:v>0.03</c:v>
                </c:pt>
                <c:pt idx="151">
                  <c:v>0.03</c:v>
                </c:pt>
                <c:pt idx="152">
                  <c:v>0.03</c:v>
                </c:pt>
                <c:pt idx="153">
                  <c:v>0.03</c:v>
                </c:pt>
                <c:pt idx="154">
                  <c:v>0.03</c:v>
                </c:pt>
                <c:pt idx="155">
                  <c:v>0.03</c:v>
                </c:pt>
                <c:pt idx="156">
                  <c:v>0.03</c:v>
                </c:pt>
                <c:pt idx="157">
                  <c:v>0.03</c:v>
                </c:pt>
                <c:pt idx="158">
                  <c:v>0.03</c:v>
                </c:pt>
                <c:pt idx="159">
                  <c:v>0.03</c:v>
                </c:pt>
                <c:pt idx="160">
                  <c:v>0.03</c:v>
                </c:pt>
                <c:pt idx="161">
                  <c:v>0.03</c:v>
                </c:pt>
                <c:pt idx="162">
                  <c:v>0.03</c:v>
                </c:pt>
                <c:pt idx="163">
                  <c:v>0.03</c:v>
                </c:pt>
                <c:pt idx="164">
                  <c:v>0.03</c:v>
                </c:pt>
                <c:pt idx="165">
                  <c:v>0.03</c:v>
                </c:pt>
                <c:pt idx="166">
                  <c:v>0.03</c:v>
                </c:pt>
                <c:pt idx="167">
                  <c:v>0.03</c:v>
                </c:pt>
                <c:pt idx="168">
                  <c:v>0.03</c:v>
                </c:pt>
                <c:pt idx="169">
                  <c:v>0.03</c:v>
                </c:pt>
                <c:pt idx="170">
                  <c:v>0.03</c:v>
                </c:pt>
                <c:pt idx="171">
                  <c:v>0.03</c:v>
                </c:pt>
                <c:pt idx="172">
                  <c:v>0.03</c:v>
                </c:pt>
                <c:pt idx="173">
                  <c:v>0.03</c:v>
                </c:pt>
                <c:pt idx="174">
                  <c:v>0.03</c:v>
                </c:pt>
                <c:pt idx="175">
                  <c:v>0.03</c:v>
                </c:pt>
                <c:pt idx="176">
                  <c:v>0.03</c:v>
                </c:pt>
                <c:pt idx="177">
                  <c:v>0.03</c:v>
                </c:pt>
                <c:pt idx="178">
                  <c:v>0.03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770-4EB2-8A3A-653133351FF6}"/>
            </c:ext>
          </c:extLst>
        </c:ser>
        <c:ser>
          <c:idx val="3"/>
          <c:order val="3"/>
          <c:tx>
            <c:strRef>
              <c:f>Inflación!$F$1</c:f>
              <c:strCache>
                <c:ptCount val="1"/>
                <c:pt idx="0">
                  <c:v>superior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Inflación!$B$2:$B$243</c:f>
              <c:numCache>
                <c:formatCode>m/d/yyyy</c:formatCode>
                <c:ptCount val="242"/>
                <c:pt idx="0">
                  <c:v>40209</c:v>
                </c:pt>
                <c:pt idx="1">
                  <c:v>40237</c:v>
                </c:pt>
                <c:pt idx="2">
                  <c:v>40268</c:v>
                </c:pt>
                <c:pt idx="3">
                  <c:v>40298</c:v>
                </c:pt>
                <c:pt idx="4">
                  <c:v>40329</c:v>
                </c:pt>
                <c:pt idx="5">
                  <c:v>40359</c:v>
                </c:pt>
                <c:pt idx="6">
                  <c:v>40390</c:v>
                </c:pt>
                <c:pt idx="7">
                  <c:v>40421</c:v>
                </c:pt>
                <c:pt idx="8">
                  <c:v>40451</c:v>
                </c:pt>
                <c:pt idx="9">
                  <c:v>40482</c:v>
                </c:pt>
                <c:pt idx="10">
                  <c:v>40512</c:v>
                </c:pt>
                <c:pt idx="11">
                  <c:v>40543</c:v>
                </c:pt>
                <c:pt idx="12">
                  <c:v>40574</c:v>
                </c:pt>
                <c:pt idx="13">
                  <c:v>40602</c:v>
                </c:pt>
                <c:pt idx="14">
                  <c:v>40633</c:v>
                </c:pt>
                <c:pt idx="15">
                  <c:v>40663</c:v>
                </c:pt>
                <c:pt idx="16">
                  <c:v>40694</c:v>
                </c:pt>
                <c:pt idx="17">
                  <c:v>40724</c:v>
                </c:pt>
                <c:pt idx="18">
                  <c:v>40755</c:v>
                </c:pt>
                <c:pt idx="19">
                  <c:v>40786</c:v>
                </c:pt>
                <c:pt idx="20">
                  <c:v>40816</c:v>
                </c:pt>
                <c:pt idx="21">
                  <c:v>40847</c:v>
                </c:pt>
                <c:pt idx="22">
                  <c:v>40877</c:v>
                </c:pt>
                <c:pt idx="23">
                  <c:v>40908</c:v>
                </c:pt>
                <c:pt idx="24">
                  <c:v>40939</c:v>
                </c:pt>
                <c:pt idx="25">
                  <c:v>40968</c:v>
                </c:pt>
                <c:pt idx="26">
                  <c:v>40999</c:v>
                </c:pt>
                <c:pt idx="27">
                  <c:v>41029</c:v>
                </c:pt>
                <c:pt idx="28">
                  <c:v>41060</c:v>
                </c:pt>
                <c:pt idx="29">
                  <c:v>41090</c:v>
                </c:pt>
                <c:pt idx="30">
                  <c:v>41121</c:v>
                </c:pt>
                <c:pt idx="31">
                  <c:v>41152</c:v>
                </c:pt>
                <c:pt idx="32">
                  <c:v>41182</c:v>
                </c:pt>
                <c:pt idx="33">
                  <c:v>41213</c:v>
                </c:pt>
                <c:pt idx="34">
                  <c:v>41243</c:v>
                </c:pt>
                <c:pt idx="35">
                  <c:v>41274</c:v>
                </c:pt>
                <c:pt idx="36">
                  <c:v>41305</c:v>
                </c:pt>
                <c:pt idx="37">
                  <c:v>41333</c:v>
                </c:pt>
                <c:pt idx="38">
                  <c:v>41364</c:v>
                </c:pt>
                <c:pt idx="39">
                  <c:v>41394</c:v>
                </c:pt>
                <c:pt idx="40">
                  <c:v>41425</c:v>
                </c:pt>
                <c:pt idx="41">
                  <c:v>41455</c:v>
                </c:pt>
                <c:pt idx="42">
                  <c:v>41486</c:v>
                </c:pt>
                <c:pt idx="43">
                  <c:v>41517</c:v>
                </c:pt>
                <c:pt idx="44">
                  <c:v>41547</c:v>
                </c:pt>
                <c:pt idx="45">
                  <c:v>41578</c:v>
                </c:pt>
                <c:pt idx="46">
                  <c:v>41608</c:v>
                </c:pt>
                <c:pt idx="47">
                  <c:v>41639</c:v>
                </c:pt>
                <c:pt idx="48">
                  <c:v>41670</c:v>
                </c:pt>
                <c:pt idx="49">
                  <c:v>41698</c:v>
                </c:pt>
                <c:pt idx="50">
                  <c:v>41729</c:v>
                </c:pt>
                <c:pt idx="51">
                  <c:v>41759</c:v>
                </c:pt>
                <c:pt idx="52">
                  <c:v>41790</c:v>
                </c:pt>
                <c:pt idx="53">
                  <c:v>41820</c:v>
                </c:pt>
                <c:pt idx="54">
                  <c:v>41851</c:v>
                </c:pt>
                <c:pt idx="55">
                  <c:v>41882</c:v>
                </c:pt>
                <c:pt idx="56">
                  <c:v>41912</c:v>
                </c:pt>
                <c:pt idx="57">
                  <c:v>41943</c:v>
                </c:pt>
                <c:pt idx="58">
                  <c:v>41973</c:v>
                </c:pt>
                <c:pt idx="59">
                  <c:v>42004</c:v>
                </c:pt>
                <c:pt idx="60">
                  <c:v>42035</c:v>
                </c:pt>
                <c:pt idx="61">
                  <c:v>42063</c:v>
                </c:pt>
                <c:pt idx="62">
                  <c:v>42094</c:v>
                </c:pt>
                <c:pt idx="63">
                  <c:v>42124</c:v>
                </c:pt>
                <c:pt idx="64">
                  <c:v>42155</c:v>
                </c:pt>
                <c:pt idx="65">
                  <c:v>42185</c:v>
                </c:pt>
                <c:pt idx="66">
                  <c:v>42216</c:v>
                </c:pt>
                <c:pt idx="67">
                  <c:v>42247</c:v>
                </c:pt>
                <c:pt idx="68">
                  <c:v>42277</c:v>
                </c:pt>
                <c:pt idx="69">
                  <c:v>42308</c:v>
                </c:pt>
                <c:pt idx="70">
                  <c:v>42338</c:v>
                </c:pt>
                <c:pt idx="71">
                  <c:v>42369</c:v>
                </c:pt>
                <c:pt idx="72">
                  <c:v>42400</c:v>
                </c:pt>
                <c:pt idx="73">
                  <c:v>42429</c:v>
                </c:pt>
                <c:pt idx="74">
                  <c:v>42460</c:v>
                </c:pt>
                <c:pt idx="75">
                  <c:v>42490</c:v>
                </c:pt>
                <c:pt idx="76">
                  <c:v>42521</c:v>
                </c:pt>
                <c:pt idx="77">
                  <c:v>42551</c:v>
                </c:pt>
                <c:pt idx="78">
                  <c:v>42582</c:v>
                </c:pt>
                <c:pt idx="79">
                  <c:v>42613</c:v>
                </c:pt>
                <c:pt idx="80">
                  <c:v>42643</c:v>
                </c:pt>
                <c:pt idx="81">
                  <c:v>42674</c:v>
                </c:pt>
                <c:pt idx="82">
                  <c:v>42704</c:v>
                </c:pt>
                <c:pt idx="83">
                  <c:v>42735</c:v>
                </c:pt>
                <c:pt idx="84">
                  <c:v>42766</c:v>
                </c:pt>
                <c:pt idx="85">
                  <c:v>42794</c:v>
                </c:pt>
                <c:pt idx="86">
                  <c:v>42825</c:v>
                </c:pt>
                <c:pt idx="87">
                  <c:v>42855</c:v>
                </c:pt>
                <c:pt idx="88">
                  <c:v>42886</c:v>
                </c:pt>
                <c:pt idx="89">
                  <c:v>42916</c:v>
                </c:pt>
                <c:pt idx="90">
                  <c:v>42947</c:v>
                </c:pt>
                <c:pt idx="91">
                  <c:v>42978</c:v>
                </c:pt>
                <c:pt idx="92">
                  <c:v>43008</c:v>
                </c:pt>
                <c:pt idx="93">
                  <c:v>43039</c:v>
                </c:pt>
                <c:pt idx="94">
                  <c:v>43069</c:v>
                </c:pt>
                <c:pt idx="95">
                  <c:v>43100</c:v>
                </c:pt>
                <c:pt idx="96">
                  <c:v>43131</c:v>
                </c:pt>
                <c:pt idx="97">
                  <c:v>43159</c:v>
                </c:pt>
                <c:pt idx="98">
                  <c:v>43190</c:v>
                </c:pt>
                <c:pt idx="99">
                  <c:v>43220</c:v>
                </c:pt>
                <c:pt idx="100">
                  <c:v>43251</c:v>
                </c:pt>
                <c:pt idx="101">
                  <c:v>43281</c:v>
                </c:pt>
                <c:pt idx="102">
                  <c:v>43312</c:v>
                </c:pt>
                <c:pt idx="103">
                  <c:v>43343</c:v>
                </c:pt>
                <c:pt idx="104">
                  <c:v>43373</c:v>
                </c:pt>
                <c:pt idx="105">
                  <c:v>43404</c:v>
                </c:pt>
                <c:pt idx="106">
                  <c:v>43434</c:v>
                </c:pt>
                <c:pt idx="107">
                  <c:v>43465</c:v>
                </c:pt>
                <c:pt idx="108">
                  <c:v>43496</c:v>
                </c:pt>
                <c:pt idx="109">
                  <c:v>43524</c:v>
                </c:pt>
                <c:pt idx="110">
                  <c:v>43555</c:v>
                </c:pt>
                <c:pt idx="111">
                  <c:v>43585</c:v>
                </c:pt>
                <c:pt idx="112">
                  <c:v>43616</c:v>
                </c:pt>
                <c:pt idx="113">
                  <c:v>43646</c:v>
                </c:pt>
                <c:pt idx="114">
                  <c:v>43677</c:v>
                </c:pt>
                <c:pt idx="115">
                  <c:v>43708</c:v>
                </c:pt>
                <c:pt idx="116">
                  <c:v>43738</c:v>
                </c:pt>
                <c:pt idx="117">
                  <c:v>43769</c:v>
                </c:pt>
                <c:pt idx="118">
                  <c:v>43799</c:v>
                </c:pt>
                <c:pt idx="119">
                  <c:v>43830</c:v>
                </c:pt>
                <c:pt idx="120">
                  <c:v>43861</c:v>
                </c:pt>
                <c:pt idx="121">
                  <c:v>43890</c:v>
                </c:pt>
                <c:pt idx="122">
                  <c:v>43921</c:v>
                </c:pt>
                <c:pt idx="123">
                  <c:v>43951</c:v>
                </c:pt>
                <c:pt idx="124">
                  <c:v>43982</c:v>
                </c:pt>
                <c:pt idx="125">
                  <c:v>44012</c:v>
                </c:pt>
                <c:pt idx="126">
                  <c:v>44043</c:v>
                </c:pt>
                <c:pt idx="127">
                  <c:v>44074</c:v>
                </c:pt>
                <c:pt idx="128">
                  <c:v>44104</c:v>
                </c:pt>
                <c:pt idx="129">
                  <c:v>44135</c:v>
                </c:pt>
                <c:pt idx="130">
                  <c:v>44165</c:v>
                </c:pt>
                <c:pt idx="131">
                  <c:v>44196</c:v>
                </c:pt>
                <c:pt idx="132">
                  <c:v>44227</c:v>
                </c:pt>
                <c:pt idx="133">
                  <c:v>44255</c:v>
                </c:pt>
                <c:pt idx="134">
                  <c:v>44286</c:v>
                </c:pt>
                <c:pt idx="135">
                  <c:v>44316</c:v>
                </c:pt>
                <c:pt idx="136">
                  <c:v>44347</c:v>
                </c:pt>
                <c:pt idx="137">
                  <c:v>44377</c:v>
                </c:pt>
                <c:pt idx="138">
                  <c:v>44408</c:v>
                </c:pt>
                <c:pt idx="139">
                  <c:v>44439</c:v>
                </c:pt>
                <c:pt idx="140">
                  <c:v>44469</c:v>
                </c:pt>
                <c:pt idx="141">
                  <c:v>44500</c:v>
                </c:pt>
                <c:pt idx="142">
                  <c:v>44530</c:v>
                </c:pt>
                <c:pt idx="143">
                  <c:v>44561</c:v>
                </c:pt>
                <c:pt idx="144">
                  <c:v>44592</c:v>
                </c:pt>
                <c:pt idx="145">
                  <c:v>44620</c:v>
                </c:pt>
                <c:pt idx="146">
                  <c:v>44651</c:v>
                </c:pt>
                <c:pt idx="147">
                  <c:v>44681</c:v>
                </c:pt>
                <c:pt idx="148">
                  <c:v>44712</c:v>
                </c:pt>
                <c:pt idx="149">
                  <c:v>44742</c:v>
                </c:pt>
                <c:pt idx="150">
                  <c:v>44773</c:v>
                </c:pt>
                <c:pt idx="151">
                  <c:v>44804</c:v>
                </c:pt>
                <c:pt idx="152">
                  <c:v>44834</c:v>
                </c:pt>
                <c:pt idx="153">
                  <c:v>44865</c:v>
                </c:pt>
                <c:pt idx="154">
                  <c:v>44895</c:v>
                </c:pt>
                <c:pt idx="155">
                  <c:v>44926</c:v>
                </c:pt>
                <c:pt idx="156">
                  <c:v>44957</c:v>
                </c:pt>
                <c:pt idx="157">
                  <c:v>44985</c:v>
                </c:pt>
                <c:pt idx="158">
                  <c:v>45016</c:v>
                </c:pt>
                <c:pt idx="159">
                  <c:v>45046</c:v>
                </c:pt>
                <c:pt idx="160">
                  <c:v>45077</c:v>
                </c:pt>
                <c:pt idx="161">
                  <c:v>45107</c:v>
                </c:pt>
                <c:pt idx="162">
                  <c:v>45138</c:v>
                </c:pt>
                <c:pt idx="163">
                  <c:v>45169</c:v>
                </c:pt>
                <c:pt idx="164">
                  <c:v>45199</c:v>
                </c:pt>
                <c:pt idx="165">
                  <c:v>45230</c:v>
                </c:pt>
                <c:pt idx="166">
                  <c:v>45260</c:v>
                </c:pt>
                <c:pt idx="167">
                  <c:v>45291</c:v>
                </c:pt>
                <c:pt idx="168">
                  <c:v>45322</c:v>
                </c:pt>
                <c:pt idx="169">
                  <c:v>45351</c:v>
                </c:pt>
                <c:pt idx="170">
                  <c:v>45382</c:v>
                </c:pt>
                <c:pt idx="171">
                  <c:v>45412</c:v>
                </c:pt>
                <c:pt idx="172">
                  <c:v>45443</c:v>
                </c:pt>
                <c:pt idx="173">
                  <c:v>45473</c:v>
                </c:pt>
                <c:pt idx="174">
                  <c:v>45504</c:v>
                </c:pt>
                <c:pt idx="175">
                  <c:v>45535</c:v>
                </c:pt>
                <c:pt idx="176">
                  <c:v>45565</c:v>
                </c:pt>
                <c:pt idx="177">
                  <c:v>45596</c:v>
                </c:pt>
                <c:pt idx="178">
                  <c:v>45626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cat>
          <c:val>
            <c:numRef>
              <c:f>Inflación!$F$2:$F$243</c:f>
              <c:numCache>
                <c:formatCode>0%</c:formatCode>
                <c:ptCount val="242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0.05</c:v>
                </c:pt>
                <c:pt idx="7">
                  <c:v>0.05</c:v>
                </c:pt>
                <c:pt idx="8">
                  <c:v>0.05</c:v>
                </c:pt>
                <c:pt idx="9">
                  <c:v>0.05</c:v>
                </c:pt>
                <c:pt idx="10">
                  <c:v>0.05</c:v>
                </c:pt>
                <c:pt idx="11">
                  <c:v>0.05</c:v>
                </c:pt>
                <c:pt idx="12">
                  <c:v>0.05</c:v>
                </c:pt>
                <c:pt idx="13">
                  <c:v>0.05</c:v>
                </c:pt>
                <c:pt idx="14">
                  <c:v>0.05</c:v>
                </c:pt>
                <c:pt idx="15">
                  <c:v>0.05</c:v>
                </c:pt>
                <c:pt idx="16">
                  <c:v>0.05</c:v>
                </c:pt>
                <c:pt idx="17">
                  <c:v>0.05</c:v>
                </c:pt>
                <c:pt idx="18">
                  <c:v>0.05</c:v>
                </c:pt>
                <c:pt idx="19">
                  <c:v>0.05</c:v>
                </c:pt>
                <c:pt idx="20">
                  <c:v>0.05</c:v>
                </c:pt>
                <c:pt idx="21">
                  <c:v>0.05</c:v>
                </c:pt>
                <c:pt idx="22">
                  <c:v>0.05</c:v>
                </c:pt>
                <c:pt idx="23">
                  <c:v>0.05</c:v>
                </c:pt>
                <c:pt idx="24">
                  <c:v>0.05</c:v>
                </c:pt>
                <c:pt idx="25">
                  <c:v>0.05</c:v>
                </c:pt>
                <c:pt idx="26">
                  <c:v>0.05</c:v>
                </c:pt>
                <c:pt idx="27">
                  <c:v>0.05</c:v>
                </c:pt>
                <c:pt idx="28">
                  <c:v>0.05</c:v>
                </c:pt>
                <c:pt idx="29">
                  <c:v>0.05</c:v>
                </c:pt>
                <c:pt idx="30">
                  <c:v>0.05</c:v>
                </c:pt>
                <c:pt idx="31">
                  <c:v>0.05</c:v>
                </c:pt>
                <c:pt idx="32">
                  <c:v>0.05</c:v>
                </c:pt>
                <c:pt idx="33">
                  <c:v>0.05</c:v>
                </c:pt>
                <c:pt idx="34">
                  <c:v>0.05</c:v>
                </c:pt>
                <c:pt idx="35">
                  <c:v>0.05</c:v>
                </c:pt>
                <c:pt idx="36">
                  <c:v>0.05</c:v>
                </c:pt>
                <c:pt idx="37">
                  <c:v>0.05</c:v>
                </c:pt>
                <c:pt idx="38">
                  <c:v>0.05</c:v>
                </c:pt>
                <c:pt idx="39">
                  <c:v>0.05</c:v>
                </c:pt>
                <c:pt idx="40">
                  <c:v>0.05</c:v>
                </c:pt>
                <c:pt idx="41">
                  <c:v>0.05</c:v>
                </c:pt>
                <c:pt idx="42">
                  <c:v>0.05</c:v>
                </c:pt>
                <c:pt idx="43">
                  <c:v>0.05</c:v>
                </c:pt>
                <c:pt idx="44">
                  <c:v>0.05</c:v>
                </c:pt>
                <c:pt idx="45">
                  <c:v>0.05</c:v>
                </c:pt>
                <c:pt idx="46">
                  <c:v>0.05</c:v>
                </c:pt>
                <c:pt idx="47">
                  <c:v>0.05</c:v>
                </c:pt>
                <c:pt idx="48">
                  <c:v>0.05</c:v>
                </c:pt>
                <c:pt idx="49">
                  <c:v>0.05</c:v>
                </c:pt>
                <c:pt idx="50">
                  <c:v>0.05</c:v>
                </c:pt>
                <c:pt idx="51">
                  <c:v>0.05</c:v>
                </c:pt>
                <c:pt idx="52">
                  <c:v>0.05</c:v>
                </c:pt>
                <c:pt idx="53">
                  <c:v>0.05</c:v>
                </c:pt>
                <c:pt idx="54">
                  <c:v>0.05</c:v>
                </c:pt>
                <c:pt idx="55">
                  <c:v>0.05</c:v>
                </c:pt>
                <c:pt idx="56">
                  <c:v>0.05</c:v>
                </c:pt>
                <c:pt idx="57">
                  <c:v>0.05</c:v>
                </c:pt>
                <c:pt idx="58">
                  <c:v>0.05</c:v>
                </c:pt>
                <c:pt idx="59">
                  <c:v>0.05</c:v>
                </c:pt>
                <c:pt idx="60">
                  <c:v>0.05</c:v>
                </c:pt>
                <c:pt idx="61">
                  <c:v>0.05</c:v>
                </c:pt>
                <c:pt idx="62">
                  <c:v>0.05</c:v>
                </c:pt>
                <c:pt idx="63">
                  <c:v>0.05</c:v>
                </c:pt>
                <c:pt idx="64">
                  <c:v>0.05</c:v>
                </c:pt>
                <c:pt idx="65">
                  <c:v>0.05</c:v>
                </c:pt>
                <c:pt idx="66">
                  <c:v>0.05</c:v>
                </c:pt>
                <c:pt idx="67">
                  <c:v>0.05</c:v>
                </c:pt>
                <c:pt idx="68">
                  <c:v>0.05</c:v>
                </c:pt>
                <c:pt idx="69">
                  <c:v>0.05</c:v>
                </c:pt>
                <c:pt idx="70">
                  <c:v>0.05</c:v>
                </c:pt>
                <c:pt idx="71">
                  <c:v>0.05</c:v>
                </c:pt>
                <c:pt idx="72">
                  <c:v>0.05</c:v>
                </c:pt>
                <c:pt idx="73">
                  <c:v>0.05</c:v>
                </c:pt>
                <c:pt idx="74">
                  <c:v>0.05</c:v>
                </c:pt>
                <c:pt idx="75">
                  <c:v>0.05</c:v>
                </c:pt>
                <c:pt idx="76">
                  <c:v>0.05</c:v>
                </c:pt>
                <c:pt idx="77">
                  <c:v>0.05</c:v>
                </c:pt>
                <c:pt idx="78">
                  <c:v>0.05</c:v>
                </c:pt>
                <c:pt idx="79">
                  <c:v>0.05</c:v>
                </c:pt>
                <c:pt idx="80">
                  <c:v>0.05</c:v>
                </c:pt>
                <c:pt idx="81">
                  <c:v>0.05</c:v>
                </c:pt>
                <c:pt idx="82">
                  <c:v>0.05</c:v>
                </c:pt>
                <c:pt idx="83">
                  <c:v>0.05</c:v>
                </c:pt>
                <c:pt idx="84">
                  <c:v>0.05</c:v>
                </c:pt>
                <c:pt idx="85">
                  <c:v>0.05</c:v>
                </c:pt>
                <c:pt idx="86">
                  <c:v>0.05</c:v>
                </c:pt>
                <c:pt idx="87">
                  <c:v>0.05</c:v>
                </c:pt>
                <c:pt idx="88">
                  <c:v>0.05</c:v>
                </c:pt>
                <c:pt idx="89">
                  <c:v>0.05</c:v>
                </c:pt>
                <c:pt idx="90">
                  <c:v>0.05</c:v>
                </c:pt>
                <c:pt idx="91">
                  <c:v>0.05</c:v>
                </c:pt>
                <c:pt idx="92">
                  <c:v>0.05</c:v>
                </c:pt>
                <c:pt idx="93">
                  <c:v>0.05</c:v>
                </c:pt>
                <c:pt idx="94">
                  <c:v>0.05</c:v>
                </c:pt>
                <c:pt idx="95">
                  <c:v>0.05</c:v>
                </c:pt>
                <c:pt idx="96">
                  <c:v>0.05</c:v>
                </c:pt>
                <c:pt idx="97">
                  <c:v>0.05</c:v>
                </c:pt>
                <c:pt idx="98">
                  <c:v>0.05</c:v>
                </c:pt>
                <c:pt idx="99">
                  <c:v>0.05</c:v>
                </c:pt>
                <c:pt idx="100">
                  <c:v>0.05</c:v>
                </c:pt>
                <c:pt idx="101">
                  <c:v>0.05</c:v>
                </c:pt>
                <c:pt idx="102">
                  <c:v>0.05</c:v>
                </c:pt>
                <c:pt idx="103">
                  <c:v>0.05</c:v>
                </c:pt>
                <c:pt idx="104">
                  <c:v>0.05</c:v>
                </c:pt>
                <c:pt idx="105">
                  <c:v>0.05</c:v>
                </c:pt>
                <c:pt idx="106">
                  <c:v>0.05</c:v>
                </c:pt>
                <c:pt idx="107">
                  <c:v>0.05</c:v>
                </c:pt>
                <c:pt idx="108">
                  <c:v>0.05</c:v>
                </c:pt>
                <c:pt idx="109">
                  <c:v>0.05</c:v>
                </c:pt>
                <c:pt idx="110">
                  <c:v>0.05</c:v>
                </c:pt>
                <c:pt idx="111">
                  <c:v>0.05</c:v>
                </c:pt>
                <c:pt idx="112">
                  <c:v>0.05</c:v>
                </c:pt>
                <c:pt idx="113">
                  <c:v>0.05</c:v>
                </c:pt>
                <c:pt idx="114">
                  <c:v>0.05</c:v>
                </c:pt>
                <c:pt idx="115">
                  <c:v>0.05</c:v>
                </c:pt>
                <c:pt idx="116">
                  <c:v>0.05</c:v>
                </c:pt>
                <c:pt idx="117">
                  <c:v>0.05</c:v>
                </c:pt>
                <c:pt idx="118">
                  <c:v>0.05</c:v>
                </c:pt>
                <c:pt idx="119">
                  <c:v>0.05</c:v>
                </c:pt>
                <c:pt idx="120">
                  <c:v>0.05</c:v>
                </c:pt>
                <c:pt idx="121">
                  <c:v>0.05</c:v>
                </c:pt>
                <c:pt idx="122">
                  <c:v>0.05</c:v>
                </c:pt>
                <c:pt idx="123">
                  <c:v>0.05</c:v>
                </c:pt>
                <c:pt idx="124">
                  <c:v>0.05</c:v>
                </c:pt>
                <c:pt idx="125">
                  <c:v>0.05</c:v>
                </c:pt>
                <c:pt idx="126">
                  <c:v>0.05</c:v>
                </c:pt>
                <c:pt idx="127">
                  <c:v>0.05</c:v>
                </c:pt>
                <c:pt idx="128">
                  <c:v>0.05</c:v>
                </c:pt>
                <c:pt idx="129">
                  <c:v>0.05</c:v>
                </c:pt>
                <c:pt idx="130">
                  <c:v>0.05</c:v>
                </c:pt>
                <c:pt idx="131">
                  <c:v>0.05</c:v>
                </c:pt>
                <c:pt idx="132">
                  <c:v>0.05</c:v>
                </c:pt>
                <c:pt idx="133">
                  <c:v>0.05</c:v>
                </c:pt>
                <c:pt idx="134">
                  <c:v>0.05</c:v>
                </c:pt>
                <c:pt idx="135">
                  <c:v>0.05</c:v>
                </c:pt>
                <c:pt idx="136">
                  <c:v>0.05</c:v>
                </c:pt>
                <c:pt idx="137">
                  <c:v>0.05</c:v>
                </c:pt>
                <c:pt idx="138">
                  <c:v>0.05</c:v>
                </c:pt>
                <c:pt idx="139">
                  <c:v>0.05</c:v>
                </c:pt>
                <c:pt idx="140">
                  <c:v>0.05</c:v>
                </c:pt>
                <c:pt idx="141">
                  <c:v>0.05</c:v>
                </c:pt>
                <c:pt idx="142">
                  <c:v>0.05</c:v>
                </c:pt>
                <c:pt idx="143">
                  <c:v>0.05</c:v>
                </c:pt>
                <c:pt idx="144">
                  <c:v>0.05</c:v>
                </c:pt>
                <c:pt idx="145">
                  <c:v>0.05</c:v>
                </c:pt>
                <c:pt idx="146">
                  <c:v>0.05</c:v>
                </c:pt>
                <c:pt idx="147">
                  <c:v>0.05</c:v>
                </c:pt>
                <c:pt idx="148">
                  <c:v>0.05</c:v>
                </c:pt>
                <c:pt idx="149">
                  <c:v>0.05</c:v>
                </c:pt>
                <c:pt idx="150">
                  <c:v>0.05</c:v>
                </c:pt>
                <c:pt idx="151">
                  <c:v>0.05</c:v>
                </c:pt>
                <c:pt idx="152">
                  <c:v>0.05</c:v>
                </c:pt>
                <c:pt idx="153">
                  <c:v>0.05</c:v>
                </c:pt>
                <c:pt idx="154">
                  <c:v>0.05</c:v>
                </c:pt>
                <c:pt idx="155">
                  <c:v>0.05</c:v>
                </c:pt>
                <c:pt idx="156">
                  <c:v>0.05</c:v>
                </c:pt>
                <c:pt idx="157">
                  <c:v>0.05</c:v>
                </c:pt>
                <c:pt idx="158">
                  <c:v>0.05</c:v>
                </c:pt>
                <c:pt idx="159">
                  <c:v>0.05</c:v>
                </c:pt>
                <c:pt idx="160">
                  <c:v>0.05</c:v>
                </c:pt>
                <c:pt idx="161">
                  <c:v>0.05</c:v>
                </c:pt>
                <c:pt idx="162">
                  <c:v>0.05</c:v>
                </c:pt>
                <c:pt idx="163">
                  <c:v>0.05</c:v>
                </c:pt>
                <c:pt idx="164">
                  <c:v>0.05</c:v>
                </c:pt>
                <c:pt idx="165">
                  <c:v>0.05</c:v>
                </c:pt>
                <c:pt idx="166">
                  <c:v>0.05</c:v>
                </c:pt>
                <c:pt idx="167">
                  <c:v>0.05</c:v>
                </c:pt>
                <c:pt idx="168">
                  <c:v>0.05</c:v>
                </c:pt>
                <c:pt idx="169">
                  <c:v>0.05</c:v>
                </c:pt>
                <c:pt idx="170">
                  <c:v>0.05</c:v>
                </c:pt>
                <c:pt idx="171">
                  <c:v>0.05</c:v>
                </c:pt>
                <c:pt idx="172">
                  <c:v>0.05</c:v>
                </c:pt>
                <c:pt idx="173">
                  <c:v>0.05</c:v>
                </c:pt>
                <c:pt idx="174">
                  <c:v>0.05</c:v>
                </c:pt>
                <c:pt idx="175">
                  <c:v>0.05</c:v>
                </c:pt>
                <c:pt idx="176">
                  <c:v>0.05</c:v>
                </c:pt>
                <c:pt idx="177">
                  <c:v>0.05</c:v>
                </c:pt>
                <c:pt idx="178">
                  <c:v>0.05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770-4EB2-8A3A-653133351F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2675008"/>
        <c:axId val="812675424"/>
      </c:lineChart>
      <c:dateAx>
        <c:axId val="81267500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675424"/>
        <c:crosses val="autoZero"/>
        <c:auto val="1"/>
        <c:lblOffset val="100"/>
        <c:baseTimeUnit val="months"/>
      </c:dateAx>
      <c:valAx>
        <c:axId val="812675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675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 macro.xlsx]Inflación anual!PivotTable15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rgbClr val="00B0F0"/>
            </a:solidFill>
            <a:ln w="9525">
              <a:solidFill>
                <a:srgbClr val="00B0F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ln w="28575" cap="rnd">
            <a:solidFill>
              <a:srgbClr val="00B0F0"/>
            </a:solidFill>
            <a:round/>
          </a:ln>
          <a:effectLst/>
        </c:spPr>
        <c:marker>
          <c:symbol val="circle"/>
          <c:size val="5"/>
          <c:spPr>
            <a:solidFill>
              <a:srgbClr val="00B0F0"/>
            </a:solidFill>
            <a:ln w="9525">
              <a:solidFill>
                <a:srgbClr val="00B0F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ln w="28575" cap="rnd">
            <a:solidFill>
              <a:srgbClr val="7030A0"/>
            </a:solidFill>
            <a:round/>
          </a:ln>
          <a:effectLst/>
        </c:spPr>
        <c:marker>
          <c:symbol val="circle"/>
          <c:size val="5"/>
          <c:spPr>
            <a:solidFill>
              <a:srgbClr val="7030A0"/>
            </a:solidFill>
            <a:ln w="9525">
              <a:solidFill>
                <a:srgbClr val="7030A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ln w="28575" cap="rnd">
            <a:solidFill>
              <a:srgbClr val="FF00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solidFill>
            <a:schemeClr val="bg2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6"/>
          <c:order val="6"/>
          <c:tx>
            <c:strRef>
              <c:f>'Inflación anual'!$H$1:$H$2</c:f>
              <c:strCache>
                <c:ptCount val="1"/>
                <c:pt idx="0">
                  <c:v>2024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anual'!$H$3:$H$15</c:f>
              <c:numCache>
                <c:formatCode>0.00%</c:formatCode>
                <c:ptCount val="12"/>
                <c:pt idx="0">
                  <c:v>3.8199999999999998E-2</c:v>
                </c:pt>
                <c:pt idx="1">
                  <c:v>3.3000000000000002E-2</c:v>
                </c:pt>
                <c:pt idx="2">
                  <c:v>3.2399999999999998E-2</c:v>
                </c:pt>
                <c:pt idx="3">
                  <c:v>3.3599999999999998E-2</c:v>
                </c:pt>
                <c:pt idx="4">
                  <c:v>3.7600000000000001E-2</c:v>
                </c:pt>
                <c:pt idx="5">
                  <c:v>3.6200000000000003E-2</c:v>
                </c:pt>
                <c:pt idx="6">
                  <c:v>3.78E-2</c:v>
                </c:pt>
                <c:pt idx="7">
                  <c:v>3.0700000000000002E-2</c:v>
                </c:pt>
                <c:pt idx="8">
                  <c:v>2.1100000000000001E-2</c:v>
                </c:pt>
                <c:pt idx="9">
                  <c:v>1.1599999999999999E-2</c:v>
                </c:pt>
                <c:pt idx="10">
                  <c:v>1.66E-2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65-4D48-937D-A826DAF10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49555952"/>
        <c:axId val="649556368"/>
      </c:barChart>
      <c:lineChart>
        <c:grouping val="standard"/>
        <c:varyColors val="0"/>
        <c:ser>
          <c:idx val="0"/>
          <c:order val="0"/>
          <c:tx>
            <c:strRef>
              <c:f>'Inflación anual'!$B$1:$B$2</c:f>
              <c:strCache>
                <c:ptCount val="1"/>
                <c:pt idx="0">
                  <c:v>2018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anual'!$B$3:$B$15</c:f>
              <c:numCache>
                <c:formatCode>0.00%</c:formatCode>
                <c:ptCount val="12"/>
                <c:pt idx="0">
                  <c:v>4.7100000000000003E-2</c:v>
                </c:pt>
                <c:pt idx="1">
                  <c:v>4.1500000000000002E-2</c:v>
                </c:pt>
                <c:pt idx="2">
                  <c:v>4.1399999999999999E-2</c:v>
                </c:pt>
                <c:pt idx="3">
                  <c:v>3.9199999999999999E-2</c:v>
                </c:pt>
                <c:pt idx="4">
                  <c:v>4.0899999999999999E-2</c:v>
                </c:pt>
                <c:pt idx="5">
                  <c:v>3.7900000000000003E-2</c:v>
                </c:pt>
                <c:pt idx="6">
                  <c:v>2.6100000000000002E-2</c:v>
                </c:pt>
                <c:pt idx="7">
                  <c:v>3.3599999999999998E-2</c:v>
                </c:pt>
                <c:pt idx="8">
                  <c:v>4.5499999999999999E-2</c:v>
                </c:pt>
                <c:pt idx="9">
                  <c:v>4.3400000000000001E-2</c:v>
                </c:pt>
                <c:pt idx="10">
                  <c:v>3.15E-2</c:v>
                </c:pt>
                <c:pt idx="11">
                  <c:v>2.3099999999999999E-2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B-57A7-4682-AF8D-B814CEE47C50}"/>
            </c:ext>
          </c:extLst>
        </c:ser>
        <c:ser>
          <c:idx val="1"/>
          <c:order val="1"/>
          <c:tx>
            <c:strRef>
              <c:f>'Inflación anual'!$C$1:$C$2</c:f>
              <c:strCache>
                <c:ptCount val="1"/>
                <c:pt idx="0">
                  <c:v>2019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anual'!$C$3:$C$15</c:f>
              <c:numCache>
                <c:formatCode>0.00%</c:formatCode>
                <c:ptCount val="12"/>
                <c:pt idx="0">
                  <c:v>4.1000000000000002E-2</c:v>
                </c:pt>
                <c:pt idx="1">
                  <c:v>4.4600000000000001E-2</c:v>
                </c:pt>
                <c:pt idx="2">
                  <c:v>4.1700000000000001E-2</c:v>
                </c:pt>
                <c:pt idx="3">
                  <c:v>4.7500000000000001E-2</c:v>
                </c:pt>
                <c:pt idx="4">
                  <c:v>4.5400000000000003E-2</c:v>
                </c:pt>
                <c:pt idx="5">
                  <c:v>4.8000000000000001E-2</c:v>
                </c:pt>
                <c:pt idx="6">
                  <c:v>4.3700000000000003E-2</c:v>
                </c:pt>
                <c:pt idx="7">
                  <c:v>3.0099999999999998E-2</c:v>
                </c:pt>
                <c:pt idx="8">
                  <c:v>1.7999999999999999E-2</c:v>
                </c:pt>
                <c:pt idx="9">
                  <c:v>2.1700000000000001E-2</c:v>
                </c:pt>
                <c:pt idx="10">
                  <c:v>2.92E-2</c:v>
                </c:pt>
                <c:pt idx="11">
                  <c:v>3.4099999999999998E-2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C-57A7-4682-AF8D-B814CEE47C50}"/>
            </c:ext>
          </c:extLst>
        </c:ser>
        <c:ser>
          <c:idx val="2"/>
          <c:order val="2"/>
          <c:tx>
            <c:strRef>
              <c:f>'Inflación anual'!$D$1:$D$2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anual'!$D$3:$D$15</c:f>
              <c:numCache>
                <c:formatCode>0.00%</c:formatCode>
                <c:ptCount val="12"/>
                <c:pt idx="0">
                  <c:v>1.78E-2</c:v>
                </c:pt>
                <c:pt idx="1">
                  <c:v>1.24E-2</c:v>
                </c:pt>
                <c:pt idx="2">
                  <c:v>1.77E-2</c:v>
                </c:pt>
                <c:pt idx="3">
                  <c:v>1.8800000000000001E-2</c:v>
                </c:pt>
                <c:pt idx="4">
                  <c:v>1.7999999999999999E-2</c:v>
                </c:pt>
                <c:pt idx="5">
                  <c:v>2.3900000000000001E-2</c:v>
                </c:pt>
                <c:pt idx="6">
                  <c:v>2.8799999999999999E-2</c:v>
                </c:pt>
                <c:pt idx="7">
                  <c:v>4.19E-2</c:v>
                </c:pt>
                <c:pt idx="8">
                  <c:v>4.9700000000000001E-2</c:v>
                </c:pt>
                <c:pt idx="9">
                  <c:v>5.3400000000000003E-2</c:v>
                </c:pt>
                <c:pt idx="10">
                  <c:v>5.4600000000000003E-2</c:v>
                </c:pt>
                <c:pt idx="11">
                  <c:v>4.82E-2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D-57A7-4682-AF8D-B814CEE47C50}"/>
            </c:ext>
          </c:extLst>
        </c:ser>
        <c:ser>
          <c:idx val="3"/>
          <c:order val="3"/>
          <c:tx>
            <c:strRef>
              <c:f>'Inflación anual'!$E$1:$E$2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anual'!$E$3:$E$15</c:f>
              <c:numCache>
                <c:formatCode>0.00%</c:formatCode>
                <c:ptCount val="12"/>
                <c:pt idx="0">
                  <c:v>5.2400000000000002E-2</c:v>
                </c:pt>
                <c:pt idx="1">
                  <c:v>0.06</c:v>
                </c:pt>
                <c:pt idx="2">
                  <c:v>5.8400000000000001E-2</c:v>
                </c:pt>
                <c:pt idx="3">
                  <c:v>5.1999999999999998E-2</c:v>
                </c:pt>
                <c:pt idx="4">
                  <c:v>5.1700000000000003E-2</c:v>
                </c:pt>
                <c:pt idx="5">
                  <c:v>3.9100000000000003E-2</c:v>
                </c:pt>
                <c:pt idx="6">
                  <c:v>3.8199999999999998E-2</c:v>
                </c:pt>
                <c:pt idx="7">
                  <c:v>3.6200000000000003E-2</c:v>
                </c:pt>
                <c:pt idx="8">
                  <c:v>3.6700000000000003E-2</c:v>
                </c:pt>
                <c:pt idx="9">
                  <c:v>2.9600000000000001E-2</c:v>
                </c:pt>
                <c:pt idx="10">
                  <c:v>2.8899999999999999E-2</c:v>
                </c:pt>
                <c:pt idx="11">
                  <c:v>3.0700000000000002E-2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E-57A7-4682-AF8D-B814CEE47C50}"/>
            </c:ext>
          </c:extLst>
        </c:ser>
        <c:ser>
          <c:idx val="4"/>
          <c:order val="4"/>
          <c:tx>
            <c:strRef>
              <c:f>'Inflación anual'!$F$1:$F$2</c:f>
              <c:strCache>
                <c:ptCount val="1"/>
                <c:pt idx="0">
                  <c:v>2022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anual'!$F$3:$F$15</c:f>
              <c:numCache>
                <c:formatCode>0.00%</c:formatCode>
                <c:ptCount val="12"/>
                <c:pt idx="0">
                  <c:v>2.87E-2</c:v>
                </c:pt>
                <c:pt idx="1">
                  <c:v>2.98E-2</c:v>
                </c:pt>
                <c:pt idx="2">
                  <c:v>4.1700000000000001E-2</c:v>
                </c:pt>
                <c:pt idx="3">
                  <c:v>4.6199999999999998E-2</c:v>
                </c:pt>
                <c:pt idx="4">
                  <c:v>5.8200000000000002E-2</c:v>
                </c:pt>
                <c:pt idx="5">
                  <c:v>7.5499999999999998E-2</c:v>
                </c:pt>
                <c:pt idx="6">
                  <c:v>8.3599999999999994E-2</c:v>
                </c:pt>
                <c:pt idx="7">
                  <c:v>8.8700000000000001E-2</c:v>
                </c:pt>
                <c:pt idx="8">
                  <c:v>9.0300000000000005E-2</c:v>
                </c:pt>
                <c:pt idx="9">
                  <c:v>9.7000000000000003E-2</c:v>
                </c:pt>
                <c:pt idx="10">
                  <c:v>9.1700000000000004E-2</c:v>
                </c:pt>
                <c:pt idx="11">
                  <c:v>9.2399999999999996E-2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F-57A7-4682-AF8D-B814CEE47C50}"/>
            </c:ext>
          </c:extLst>
        </c:ser>
        <c:ser>
          <c:idx val="5"/>
          <c:order val="5"/>
          <c:tx>
            <c:strRef>
              <c:f>'Inflación anual'!$G$1:$G$2</c:f>
              <c:strCache>
                <c:ptCount val="1"/>
                <c:pt idx="0">
                  <c:v>2023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anual'!$G$3:$G$15</c:f>
              <c:numCache>
                <c:formatCode>0.00%</c:formatCode>
                <c:ptCount val="12"/>
                <c:pt idx="0">
                  <c:v>9.69E-2</c:v>
                </c:pt>
                <c:pt idx="1">
                  <c:v>9.9199999999999997E-2</c:v>
                </c:pt>
                <c:pt idx="2">
                  <c:v>8.7099999999999997E-2</c:v>
                </c:pt>
                <c:pt idx="3">
                  <c:v>8.3199999999999996E-2</c:v>
                </c:pt>
                <c:pt idx="4">
                  <c:v>6.54E-2</c:v>
                </c:pt>
                <c:pt idx="5">
                  <c:v>4.9299999999999997E-2</c:v>
                </c:pt>
                <c:pt idx="6">
                  <c:v>4.53E-2</c:v>
                </c:pt>
                <c:pt idx="7">
                  <c:v>4.4699999999999997E-2</c:v>
                </c:pt>
                <c:pt idx="8">
                  <c:v>4.6899999999999997E-2</c:v>
                </c:pt>
                <c:pt idx="9">
                  <c:v>4.9799999999999997E-2</c:v>
                </c:pt>
                <c:pt idx="10">
                  <c:v>4.2999999999999997E-2</c:v>
                </c:pt>
                <c:pt idx="11">
                  <c:v>4.1799999999999997E-2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0-57A7-4682-AF8D-B814CEE47C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9555952"/>
        <c:axId val="649556368"/>
      </c:lineChart>
      <c:catAx>
        <c:axId val="649555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556368"/>
        <c:crosses val="autoZero"/>
        <c:auto val="1"/>
        <c:lblAlgn val="ctr"/>
        <c:lblOffset val="100"/>
        <c:noMultiLvlLbl val="0"/>
      </c:catAx>
      <c:valAx>
        <c:axId val="649556368"/>
        <c:scaling>
          <c:orientation val="minMax"/>
          <c:max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55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 macro.xlsx]Circulante gráfica!PivotTable16</c:name>
    <c:fmtId val="0"/>
  </c:pivotSource>
  <c:chart>
    <c:autoTitleDeleted val="1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'Circulante gráfica'!$B$3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'Circulante gráfica'!$A$4:$A$14</c:f>
              <c:strCache>
                <c:ptCount val="10"/>
                <c:pt idx="0">
                  <c:v>31/10/2014</c:v>
                </c:pt>
                <c:pt idx="1">
                  <c:v>31/10/2015</c:v>
                </c:pt>
                <c:pt idx="2">
                  <c:v>31/10/2016</c:v>
                </c:pt>
                <c:pt idx="3">
                  <c:v>31/10/2017</c:v>
                </c:pt>
                <c:pt idx="4">
                  <c:v>31/10/2018</c:v>
                </c:pt>
                <c:pt idx="5">
                  <c:v>31/10/2019</c:v>
                </c:pt>
                <c:pt idx="6">
                  <c:v>31/10/2020</c:v>
                </c:pt>
                <c:pt idx="7">
                  <c:v>31/10/2021</c:v>
                </c:pt>
                <c:pt idx="8">
                  <c:v>31/10/2022</c:v>
                </c:pt>
                <c:pt idx="9">
                  <c:v>31/10/2023</c:v>
                </c:pt>
              </c:strCache>
            </c:strRef>
          </c:cat>
          <c:val>
            <c:numRef>
              <c:f>'Circulante gráfica'!$B$4:$B$14</c:f>
              <c:numCache>
                <c:formatCode>0.00%</c:formatCode>
                <c:ptCount val="10"/>
                <c:pt idx="0">
                  <c:v>7.3968599138868371E-2</c:v>
                </c:pt>
                <c:pt idx="1">
                  <c:v>0.13296800487248608</c:v>
                </c:pt>
                <c:pt idx="2">
                  <c:v>4.4774967080383865E-2</c:v>
                </c:pt>
                <c:pt idx="3">
                  <c:v>7.6776125285324001E-2</c:v>
                </c:pt>
                <c:pt idx="4">
                  <c:v>7.1032417786318108E-2</c:v>
                </c:pt>
                <c:pt idx="5">
                  <c:v>0.14150204569833782</c:v>
                </c:pt>
                <c:pt idx="6">
                  <c:v>0.28652985361655064</c:v>
                </c:pt>
                <c:pt idx="7">
                  <c:v>0.10145244878534369</c:v>
                </c:pt>
                <c:pt idx="8">
                  <c:v>0.12904316697170989</c:v>
                </c:pt>
                <c:pt idx="9">
                  <c:v>0.10755984318169122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33-4C04-9F61-5060CE79E18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17900799"/>
        <c:axId val="617889983"/>
      </c:lineChart>
      <c:catAx>
        <c:axId val="617900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889983"/>
        <c:crosses val="autoZero"/>
        <c:auto val="1"/>
        <c:lblAlgn val="ctr"/>
        <c:lblOffset val="100"/>
        <c:noMultiLvlLbl val="0"/>
      </c:catAx>
      <c:valAx>
        <c:axId val="617889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900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 macro.xlsx]Emision gráfica!PivotTable17</c:name>
    <c:fmtId val="0"/>
  </c:pivotSource>
  <c:chart>
    <c:autoTitleDeleted val="1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'Emision gráfica'!$B$3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'Emision gráfica'!$A$4:$A$14</c:f>
              <c:strCache>
                <c:ptCount val="10"/>
                <c:pt idx="0">
                  <c:v>31/10/2013</c:v>
                </c:pt>
                <c:pt idx="1">
                  <c:v>31/10/2014</c:v>
                </c:pt>
                <c:pt idx="2">
                  <c:v>31/10/2015</c:v>
                </c:pt>
                <c:pt idx="3">
                  <c:v>31/10/2016</c:v>
                </c:pt>
                <c:pt idx="4">
                  <c:v>31/10/2017</c:v>
                </c:pt>
                <c:pt idx="5">
                  <c:v>31/10/2018</c:v>
                </c:pt>
                <c:pt idx="6">
                  <c:v>31/10/2019</c:v>
                </c:pt>
                <c:pt idx="7">
                  <c:v>31/10/2020</c:v>
                </c:pt>
                <c:pt idx="8">
                  <c:v>31/10/2021</c:v>
                </c:pt>
                <c:pt idx="9">
                  <c:v>31/10/2022</c:v>
                </c:pt>
              </c:strCache>
            </c:strRef>
          </c:cat>
          <c:val>
            <c:numRef>
              <c:f>'Emision gráfica'!$B$4:$B$14</c:f>
              <c:numCache>
                <c:formatCode>0.00%</c:formatCode>
                <c:ptCount val="10"/>
                <c:pt idx="0">
                  <c:v>4.1306042968968899E-2</c:v>
                </c:pt>
                <c:pt idx="1">
                  <c:v>6.8971366395127964E-2</c:v>
                </c:pt>
                <c:pt idx="2">
                  <c:v>0.13311788838145366</c:v>
                </c:pt>
                <c:pt idx="3">
                  <c:v>6.2013491589104214E-2</c:v>
                </c:pt>
                <c:pt idx="4">
                  <c:v>0.14415095310535131</c:v>
                </c:pt>
                <c:pt idx="5">
                  <c:v>0.12710539926690512</c:v>
                </c:pt>
                <c:pt idx="6">
                  <c:v>0.15168715864029719</c:v>
                </c:pt>
                <c:pt idx="7">
                  <c:v>0.24738410366571964</c:v>
                </c:pt>
                <c:pt idx="8">
                  <c:v>0.12953099827787348</c:v>
                </c:pt>
                <c:pt idx="9">
                  <c:v>0.15037670253870775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38-4912-9628-977A4EACA21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18673263"/>
        <c:axId val="418679503"/>
      </c:lineChart>
      <c:catAx>
        <c:axId val="418673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679503"/>
        <c:crosses val="autoZero"/>
        <c:auto val="1"/>
        <c:lblAlgn val="ctr"/>
        <c:lblOffset val="100"/>
        <c:noMultiLvlLbl val="0"/>
      </c:catAx>
      <c:valAx>
        <c:axId val="418679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673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'IMAE shewhart'!$M$3</c:f>
              <c:strCache>
                <c:ptCount val="1"/>
                <c:pt idx="0">
                  <c:v>-3 Sigma</c:v>
                </c:pt>
              </c:strCache>
            </c:strRef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43982</c:v>
                </c:pt>
                <c:pt idx="1">
                  <c:v>44012</c:v>
                </c:pt>
                <c:pt idx="2">
                  <c:v>44043</c:v>
                </c:pt>
                <c:pt idx="3">
                  <c:v>44074</c:v>
                </c:pt>
                <c:pt idx="4">
                  <c:v>44104</c:v>
                </c:pt>
                <c:pt idx="5">
                  <c:v>44135</c:v>
                </c:pt>
                <c:pt idx="6">
                  <c:v>44165</c:v>
                </c:pt>
                <c:pt idx="7">
                  <c:v>44196</c:v>
                </c:pt>
                <c:pt idx="8">
                  <c:v>44227</c:v>
                </c:pt>
                <c:pt idx="9">
                  <c:v>44255</c:v>
                </c:pt>
                <c:pt idx="10">
                  <c:v>44286</c:v>
                </c:pt>
                <c:pt idx="11">
                  <c:v>44316</c:v>
                </c:pt>
                <c:pt idx="12">
                  <c:v>44347</c:v>
                </c:pt>
                <c:pt idx="13">
                  <c:v>44377</c:v>
                </c:pt>
                <c:pt idx="14">
                  <c:v>44408</c:v>
                </c:pt>
                <c:pt idx="15">
                  <c:v>44439</c:v>
                </c:pt>
                <c:pt idx="16">
                  <c:v>44469</c:v>
                </c:pt>
                <c:pt idx="17">
                  <c:v>44500</c:v>
                </c:pt>
                <c:pt idx="18">
                  <c:v>44530</c:v>
                </c:pt>
                <c:pt idx="19">
                  <c:v>44561</c:v>
                </c:pt>
                <c:pt idx="20">
                  <c:v>44592</c:v>
                </c:pt>
                <c:pt idx="21">
                  <c:v>44620</c:v>
                </c:pt>
                <c:pt idx="22">
                  <c:v>44651</c:v>
                </c:pt>
                <c:pt idx="23">
                  <c:v>44681</c:v>
                </c:pt>
                <c:pt idx="24">
                  <c:v>44712</c:v>
                </c:pt>
                <c:pt idx="25">
                  <c:v>44742</c:v>
                </c:pt>
                <c:pt idx="26">
                  <c:v>44773</c:v>
                </c:pt>
                <c:pt idx="27">
                  <c:v>44804</c:v>
                </c:pt>
                <c:pt idx="28">
                  <c:v>44834</c:v>
                </c:pt>
                <c:pt idx="29">
                  <c:v>44865</c:v>
                </c:pt>
                <c:pt idx="30">
                  <c:v>44895</c:v>
                </c:pt>
                <c:pt idx="31">
                  <c:v>44926</c:v>
                </c:pt>
                <c:pt idx="32">
                  <c:v>44957</c:v>
                </c:pt>
                <c:pt idx="33">
                  <c:v>44985</c:v>
                </c:pt>
                <c:pt idx="34">
                  <c:v>45016</c:v>
                </c:pt>
                <c:pt idx="35">
                  <c:v>45046</c:v>
                </c:pt>
                <c:pt idx="36">
                  <c:v>45077</c:v>
                </c:pt>
                <c:pt idx="37">
                  <c:v>45107</c:v>
                </c:pt>
                <c:pt idx="38">
                  <c:v>45138</c:v>
                </c:pt>
                <c:pt idx="39">
                  <c:v>45169</c:v>
                </c:pt>
                <c:pt idx="40">
                  <c:v>45199</c:v>
                </c:pt>
                <c:pt idx="41">
                  <c:v>45230</c:v>
                </c:pt>
                <c:pt idx="42">
                  <c:v>45260</c:v>
                </c:pt>
                <c:pt idx="43">
                  <c:v>45291</c:v>
                </c:pt>
                <c:pt idx="44">
                  <c:v>45322</c:v>
                </c:pt>
                <c:pt idx="45">
                  <c:v>45351</c:v>
                </c:pt>
                <c:pt idx="46">
                  <c:v>45382</c:v>
                </c:pt>
                <c:pt idx="47">
                  <c:v>45412</c:v>
                </c:pt>
                <c:pt idx="48">
                  <c:v>45443</c:v>
                </c:pt>
                <c:pt idx="49">
                  <c:v>45473</c:v>
                </c:pt>
                <c:pt idx="50">
                  <c:v>45504</c:v>
                </c:pt>
                <c:pt idx="51">
                  <c:v>45535</c:v>
                </c:pt>
                <c:pt idx="52">
                  <c:v>45565</c:v>
                </c:pt>
                <c:pt idx="53">
                  <c:v>45596</c:v>
                </c:pt>
                <c:pt idx="54">
                  <c:v>45626</c:v>
                </c:pt>
                <c:pt idx="55">
                  <c:v>45657</c:v>
                </c:pt>
                <c:pt idx="56">
                  <c:v>45688</c:v>
                </c:pt>
                <c:pt idx="57">
                  <c:v>45716</c:v>
                </c:pt>
                <c:pt idx="58">
                  <c:v>45747</c:v>
                </c:pt>
                <c:pt idx="59">
                  <c:v>45777</c:v>
                </c:pt>
                <c:pt idx="60">
                  <c:v>45808</c:v>
                </c:pt>
              </c:numCache>
            </c:numRef>
          </c:cat>
          <c:val>
            <c:numRef>
              <c:f>'IMAE shewhart'!$M$10:$M$70</c:f>
              <c:numCache>
                <c:formatCode>_(* #,##0.00_);_(* \(#,##0.00\);_(* "-"??_);_(@_)</c:formatCode>
                <c:ptCount val="61"/>
                <c:pt idx="0">
                  <c:v>-1.2617040759550835</c:v>
                </c:pt>
                <c:pt idx="1">
                  <c:v>-1.438602730728868</c:v>
                </c:pt>
                <c:pt idx="2">
                  <c:v>-1.4949354181223011</c:v>
                </c:pt>
                <c:pt idx="3">
                  <c:v>-1.3924494698806251</c:v>
                </c:pt>
                <c:pt idx="4">
                  <c:v>-1.6645851368786762</c:v>
                </c:pt>
                <c:pt idx="5">
                  <c:v>-1.7409420305625583</c:v>
                </c:pt>
                <c:pt idx="6">
                  <c:v>-1.0540496648822777</c:v>
                </c:pt>
                <c:pt idx="7">
                  <c:v>-1.0270706361969455</c:v>
                </c:pt>
                <c:pt idx="8">
                  <c:v>-1.0645601261115969</c:v>
                </c:pt>
                <c:pt idx="9">
                  <c:v>-1.1967362696274089</c:v>
                </c:pt>
                <c:pt idx="10">
                  <c:v>-1.2266832006285471</c:v>
                </c:pt>
                <c:pt idx="11">
                  <c:v>-0.91755491580099591</c:v>
                </c:pt>
                <c:pt idx="12">
                  <c:v>-0.70946770477899745</c:v>
                </c:pt>
                <c:pt idx="13">
                  <c:v>-0.88636635955278198</c:v>
                </c:pt>
                <c:pt idx="14">
                  <c:v>-0.94269904694621509</c:v>
                </c:pt>
                <c:pt idx="15">
                  <c:v>-0.84021309870453909</c:v>
                </c:pt>
                <c:pt idx="16">
                  <c:v>-1.1123487657025901</c:v>
                </c:pt>
                <c:pt idx="17">
                  <c:v>-1.1887056593864722</c:v>
                </c:pt>
                <c:pt idx="18">
                  <c:v>-0.50181329370619165</c:v>
                </c:pt>
                <c:pt idx="19">
                  <c:v>-0.47483426502085946</c:v>
                </c:pt>
                <c:pt idx="20">
                  <c:v>-0.51232375493551086</c:v>
                </c:pt>
                <c:pt idx="21">
                  <c:v>-0.64449989845132283</c:v>
                </c:pt>
                <c:pt idx="22">
                  <c:v>-0.67444682945246104</c:v>
                </c:pt>
                <c:pt idx="23">
                  <c:v>-0.36531854462490987</c:v>
                </c:pt>
                <c:pt idx="24">
                  <c:v>-0.15723133360291142</c:v>
                </c:pt>
                <c:pt idx="25">
                  <c:v>-0.33412998837669594</c:v>
                </c:pt>
                <c:pt idx="26">
                  <c:v>-0.39046267577012905</c:v>
                </c:pt>
                <c:pt idx="27">
                  <c:v>-0.28797672752845305</c:v>
                </c:pt>
                <c:pt idx="28">
                  <c:v>-0.56011239452650408</c:v>
                </c:pt>
                <c:pt idx="29">
                  <c:v>-0.63646928821038617</c:v>
                </c:pt>
                <c:pt idx="30">
                  <c:v>5.042307746989394E-2</c:v>
                </c:pt>
                <c:pt idx="31">
                  <c:v>7.7402106155226136E-2</c:v>
                </c:pt>
                <c:pt idx="32">
                  <c:v>3.9912616240575183E-2</c:v>
                </c:pt>
                <c:pt idx="33">
                  <c:v>-9.226352727523679E-2</c:v>
                </c:pt>
                <c:pt idx="34">
                  <c:v>-0.122210458276375</c:v>
                </c:pt>
                <c:pt idx="35">
                  <c:v>0.18691782655117617</c:v>
                </c:pt>
                <c:pt idx="36">
                  <c:v>0.39500503757317507</c:v>
                </c:pt>
                <c:pt idx="37">
                  <c:v>0.2181063827993901</c:v>
                </c:pt>
                <c:pt idx="38">
                  <c:v>0.16177369540595699</c:v>
                </c:pt>
                <c:pt idx="39">
                  <c:v>0.26425964364763299</c:v>
                </c:pt>
                <c:pt idx="40">
                  <c:v>-7.8760233504180377E-3</c:v>
                </c:pt>
                <c:pt idx="41">
                  <c:v>-8.4232917034300137E-2</c:v>
                </c:pt>
                <c:pt idx="42">
                  <c:v>0.60265944864597998</c:v>
                </c:pt>
                <c:pt idx="43">
                  <c:v>0.62963847733131217</c:v>
                </c:pt>
                <c:pt idx="44">
                  <c:v>0.59214898741666122</c:v>
                </c:pt>
                <c:pt idx="45">
                  <c:v>0.45997284390084925</c:v>
                </c:pt>
                <c:pt idx="46">
                  <c:v>0.43002591289971104</c:v>
                </c:pt>
                <c:pt idx="47">
                  <c:v>0.73915419772726221</c:v>
                </c:pt>
                <c:pt idx="48">
                  <c:v>0.9472414087492611</c:v>
                </c:pt>
                <c:pt idx="49">
                  <c:v>0.77034275397547614</c:v>
                </c:pt>
                <c:pt idx="50">
                  <c:v>0.71401006658204302</c:v>
                </c:pt>
                <c:pt idx="51">
                  <c:v>0.81649601482371903</c:v>
                </c:pt>
                <c:pt idx="52">
                  <c:v>0.544360347825668</c:v>
                </c:pt>
                <c:pt idx="53">
                  <c:v>0.4680034541417859</c:v>
                </c:pt>
                <c:pt idx="54">
                  <c:v>1.154895819822066</c:v>
                </c:pt>
                <c:pt idx="55">
                  <c:v>1.1818748485073982</c:v>
                </c:pt>
                <c:pt idx="56">
                  <c:v>1.1443853585927473</c:v>
                </c:pt>
                <c:pt idx="57">
                  <c:v>1.0122092150769353</c:v>
                </c:pt>
                <c:pt idx="58">
                  <c:v>0.98226228407579708</c:v>
                </c:pt>
                <c:pt idx="59">
                  <c:v>1.2913905689033482</c:v>
                </c:pt>
                <c:pt idx="60">
                  <c:v>1.4994777799253471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21-40B7-8F5E-77C4C8D62E64}"/>
            </c:ext>
          </c:extLst>
        </c:ser>
        <c:ser>
          <c:idx val="1"/>
          <c:order val="1"/>
          <c:tx>
            <c:strRef>
              <c:f>'IMAE shewhart'!$N$3</c:f>
              <c:strCache>
                <c:ptCount val="1"/>
                <c:pt idx="0">
                  <c:v>3 Sigma</c:v>
                </c:pt>
              </c:strCache>
            </c:strRef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43982</c:v>
                </c:pt>
                <c:pt idx="1">
                  <c:v>44012</c:v>
                </c:pt>
                <c:pt idx="2">
                  <c:v>44043</c:v>
                </c:pt>
                <c:pt idx="3">
                  <c:v>44074</c:v>
                </c:pt>
                <c:pt idx="4">
                  <c:v>44104</c:v>
                </c:pt>
                <c:pt idx="5">
                  <c:v>44135</c:v>
                </c:pt>
                <c:pt idx="6">
                  <c:v>44165</c:v>
                </c:pt>
                <c:pt idx="7">
                  <c:v>44196</c:v>
                </c:pt>
                <c:pt idx="8">
                  <c:v>44227</c:v>
                </c:pt>
                <c:pt idx="9">
                  <c:v>44255</c:v>
                </c:pt>
                <c:pt idx="10">
                  <c:v>44286</c:v>
                </c:pt>
                <c:pt idx="11">
                  <c:v>44316</c:v>
                </c:pt>
                <c:pt idx="12">
                  <c:v>44347</c:v>
                </c:pt>
                <c:pt idx="13">
                  <c:v>44377</c:v>
                </c:pt>
                <c:pt idx="14">
                  <c:v>44408</c:v>
                </c:pt>
                <c:pt idx="15">
                  <c:v>44439</c:v>
                </c:pt>
                <c:pt idx="16">
                  <c:v>44469</c:v>
                </c:pt>
                <c:pt idx="17">
                  <c:v>44500</c:v>
                </c:pt>
                <c:pt idx="18">
                  <c:v>44530</c:v>
                </c:pt>
                <c:pt idx="19">
                  <c:v>44561</c:v>
                </c:pt>
                <c:pt idx="20">
                  <c:v>44592</c:v>
                </c:pt>
                <c:pt idx="21">
                  <c:v>44620</c:v>
                </c:pt>
                <c:pt idx="22">
                  <c:v>44651</c:v>
                </c:pt>
                <c:pt idx="23">
                  <c:v>44681</c:v>
                </c:pt>
                <c:pt idx="24">
                  <c:v>44712</c:v>
                </c:pt>
                <c:pt idx="25">
                  <c:v>44742</c:v>
                </c:pt>
                <c:pt idx="26">
                  <c:v>44773</c:v>
                </c:pt>
                <c:pt idx="27">
                  <c:v>44804</c:v>
                </c:pt>
                <c:pt idx="28">
                  <c:v>44834</c:v>
                </c:pt>
                <c:pt idx="29">
                  <c:v>44865</c:v>
                </c:pt>
                <c:pt idx="30">
                  <c:v>44895</c:v>
                </c:pt>
                <c:pt idx="31">
                  <c:v>44926</c:v>
                </c:pt>
                <c:pt idx="32">
                  <c:v>44957</c:v>
                </c:pt>
                <c:pt idx="33">
                  <c:v>44985</c:v>
                </c:pt>
                <c:pt idx="34">
                  <c:v>45016</c:v>
                </c:pt>
                <c:pt idx="35">
                  <c:v>45046</c:v>
                </c:pt>
                <c:pt idx="36">
                  <c:v>45077</c:v>
                </c:pt>
                <c:pt idx="37">
                  <c:v>45107</c:v>
                </c:pt>
                <c:pt idx="38">
                  <c:v>45138</c:v>
                </c:pt>
                <c:pt idx="39">
                  <c:v>45169</c:v>
                </c:pt>
                <c:pt idx="40">
                  <c:v>45199</c:v>
                </c:pt>
                <c:pt idx="41">
                  <c:v>45230</c:v>
                </c:pt>
                <c:pt idx="42">
                  <c:v>45260</c:v>
                </c:pt>
                <c:pt idx="43">
                  <c:v>45291</c:v>
                </c:pt>
                <c:pt idx="44">
                  <c:v>45322</c:v>
                </c:pt>
                <c:pt idx="45">
                  <c:v>45351</c:v>
                </c:pt>
                <c:pt idx="46">
                  <c:v>45382</c:v>
                </c:pt>
                <c:pt idx="47">
                  <c:v>45412</c:v>
                </c:pt>
                <c:pt idx="48">
                  <c:v>45443</c:v>
                </c:pt>
                <c:pt idx="49">
                  <c:v>45473</c:v>
                </c:pt>
                <c:pt idx="50">
                  <c:v>45504</c:v>
                </c:pt>
                <c:pt idx="51">
                  <c:v>45535</c:v>
                </c:pt>
                <c:pt idx="52">
                  <c:v>45565</c:v>
                </c:pt>
                <c:pt idx="53">
                  <c:v>45596</c:v>
                </c:pt>
                <c:pt idx="54">
                  <c:v>45626</c:v>
                </c:pt>
                <c:pt idx="55">
                  <c:v>45657</c:v>
                </c:pt>
                <c:pt idx="56">
                  <c:v>45688</c:v>
                </c:pt>
                <c:pt idx="57">
                  <c:v>45716</c:v>
                </c:pt>
                <c:pt idx="58">
                  <c:v>45747</c:v>
                </c:pt>
                <c:pt idx="59">
                  <c:v>45777</c:v>
                </c:pt>
                <c:pt idx="60">
                  <c:v>45808</c:v>
                </c:pt>
              </c:numCache>
            </c:numRef>
          </c:cat>
          <c:val>
            <c:numRef>
              <c:f>'IMAE shewhart'!$N$10:$N$70</c:f>
              <c:numCache>
                <c:formatCode>_(* #,##0.00_);_(* \(#,##0.00\);_(* "-"??_);_(@_)</c:formatCode>
                <c:ptCount val="61"/>
                <c:pt idx="0">
                  <c:v>6.9045382041889454</c:v>
                </c:pt>
                <c:pt idx="1">
                  <c:v>6.7276395494151613</c:v>
                </c:pt>
                <c:pt idx="2">
                  <c:v>6.6713068620217282</c:v>
                </c:pt>
                <c:pt idx="3">
                  <c:v>6.7737928102634042</c:v>
                </c:pt>
                <c:pt idx="4">
                  <c:v>6.5016571432653532</c:v>
                </c:pt>
                <c:pt idx="5">
                  <c:v>6.4253002495814711</c:v>
                </c:pt>
                <c:pt idx="6">
                  <c:v>7.1121926152617512</c:v>
                </c:pt>
                <c:pt idx="7">
                  <c:v>7.1391716439470834</c:v>
                </c:pt>
                <c:pt idx="8">
                  <c:v>7.1016821540324324</c:v>
                </c:pt>
                <c:pt idx="9">
                  <c:v>6.9695060105166204</c:v>
                </c:pt>
                <c:pt idx="10">
                  <c:v>6.9395590795154822</c:v>
                </c:pt>
                <c:pt idx="11">
                  <c:v>7.2486873643430334</c:v>
                </c:pt>
                <c:pt idx="12">
                  <c:v>7.4567745753650314</c:v>
                </c:pt>
                <c:pt idx="13">
                  <c:v>7.2798759205912473</c:v>
                </c:pt>
                <c:pt idx="14">
                  <c:v>7.2235432331978142</c:v>
                </c:pt>
                <c:pt idx="15">
                  <c:v>7.3260291814394902</c:v>
                </c:pt>
                <c:pt idx="16">
                  <c:v>7.0538935144414392</c:v>
                </c:pt>
                <c:pt idx="17">
                  <c:v>6.9775366207575571</c:v>
                </c:pt>
                <c:pt idx="18">
                  <c:v>7.6644289864378372</c:v>
                </c:pt>
                <c:pt idx="19">
                  <c:v>7.6914080151231694</c:v>
                </c:pt>
                <c:pt idx="20">
                  <c:v>7.6539185252085185</c:v>
                </c:pt>
                <c:pt idx="21">
                  <c:v>7.5217423816927065</c:v>
                </c:pt>
                <c:pt idx="22">
                  <c:v>7.4917954506915683</c:v>
                </c:pt>
                <c:pt idx="23">
                  <c:v>7.8009237355191194</c:v>
                </c:pt>
                <c:pt idx="24">
                  <c:v>8.0090109465411174</c:v>
                </c:pt>
                <c:pt idx="25">
                  <c:v>7.8321122917673334</c:v>
                </c:pt>
                <c:pt idx="26">
                  <c:v>7.7757796043739003</c:v>
                </c:pt>
                <c:pt idx="27">
                  <c:v>7.8782655526155763</c:v>
                </c:pt>
                <c:pt idx="28">
                  <c:v>7.6061298856175252</c:v>
                </c:pt>
                <c:pt idx="29">
                  <c:v>7.5297729919336431</c:v>
                </c:pt>
                <c:pt idx="30">
                  <c:v>8.2166653576139232</c:v>
                </c:pt>
                <c:pt idx="31">
                  <c:v>8.2436443862992554</c:v>
                </c:pt>
                <c:pt idx="32">
                  <c:v>8.2061548963846036</c:v>
                </c:pt>
                <c:pt idx="33">
                  <c:v>8.0739787528687934</c:v>
                </c:pt>
                <c:pt idx="34">
                  <c:v>8.0440318218676552</c:v>
                </c:pt>
                <c:pt idx="35">
                  <c:v>8.3531601066952064</c:v>
                </c:pt>
                <c:pt idx="36">
                  <c:v>8.5612473177172035</c:v>
                </c:pt>
                <c:pt idx="37">
                  <c:v>8.3843486629434203</c:v>
                </c:pt>
                <c:pt idx="38">
                  <c:v>8.3280159755499863</c:v>
                </c:pt>
                <c:pt idx="39">
                  <c:v>8.4305019237916632</c:v>
                </c:pt>
                <c:pt idx="40">
                  <c:v>8.1583662567936113</c:v>
                </c:pt>
                <c:pt idx="41">
                  <c:v>8.0820093631097301</c:v>
                </c:pt>
                <c:pt idx="42">
                  <c:v>8.7689017287900093</c:v>
                </c:pt>
                <c:pt idx="43">
                  <c:v>8.7958807574753415</c:v>
                </c:pt>
                <c:pt idx="44">
                  <c:v>8.7583912675606896</c:v>
                </c:pt>
                <c:pt idx="45">
                  <c:v>8.6262151240448794</c:v>
                </c:pt>
                <c:pt idx="46">
                  <c:v>8.5962681930437412</c:v>
                </c:pt>
                <c:pt idx="47">
                  <c:v>8.9053964778712924</c:v>
                </c:pt>
                <c:pt idx="48">
                  <c:v>9.1134836888932895</c:v>
                </c:pt>
                <c:pt idx="49">
                  <c:v>8.9365850341195063</c:v>
                </c:pt>
                <c:pt idx="50">
                  <c:v>8.8802523467260723</c:v>
                </c:pt>
                <c:pt idx="51">
                  <c:v>8.9827382949677492</c:v>
                </c:pt>
                <c:pt idx="52">
                  <c:v>8.7106026279696973</c:v>
                </c:pt>
                <c:pt idx="53">
                  <c:v>8.6342457342858161</c:v>
                </c:pt>
                <c:pt idx="54">
                  <c:v>9.3211380999660953</c:v>
                </c:pt>
                <c:pt idx="55">
                  <c:v>9.3481171286514275</c:v>
                </c:pt>
                <c:pt idx="56">
                  <c:v>9.3106276387367757</c:v>
                </c:pt>
                <c:pt idx="57">
                  <c:v>9.1784514952209655</c:v>
                </c:pt>
                <c:pt idx="58">
                  <c:v>9.1485045642198273</c:v>
                </c:pt>
                <c:pt idx="59">
                  <c:v>9.4576328490473784</c:v>
                </c:pt>
                <c:pt idx="60">
                  <c:v>9.6657200600693756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21-40B7-8F5E-77C4C8D62E64}"/>
            </c:ext>
          </c:extLst>
        </c:ser>
        <c:ser>
          <c:idx val="2"/>
          <c:order val="2"/>
          <c:tx>
            <c:strRef>
              <c:f>'IMAE shewhart'!$O$3</c:f>
              <c:strCache>
                <c:ptCount val="1"/>
                <c:pt idx="0">
                  <c:v>-2 sigma</c:v>
                </c:pt>
              </c:strCache>
            </c:strRef>
          </c:tx>
          <c:spPr>
            <a:ln w="19050" cap="rnd">
              <a:solidFill>
                <a:srgbClr val="FFFF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43982</c:v>
                </c:pt>
                <c:pt idx="1">
                  <c:v>44012</c:v>
                </c:pt>
                <c:pt idx="2">
                  <c:v>44043</c:v>
                </c:pt>
                <c:pt idx="3">
                  <c:v>44074</c:v>
                </c:pt>
                <c:pt idx="4">
                  <c:v>44104</c:v>
                </c:pt>
                <c:pt idx="5">
                  <c:v>44135</c:v>
                </c:pt>
                <c:pt idx="6">
                  <c:v>44165</c:v>
                </c:pt>
                <c:pt idx="7">
                  <c:v>44196</c:v>
                </c:pt>
                <c:pt idx="8">
                  <c:v>44227</c:v>
                </c:pt>
                <c:pt idx="9">
                  <c:v>44255</c:v>
                </c:pt>
                <c:pt idx="10">
                  <c:v>44286</c:v>
                </c:pt>
                <c:pt idx="11">
                  <c:v>44316</c:v>
                </c:pt>
                <c:pt idx="12">
                  <c:v>44347</c:v>
                </c:pt>
                <c:pt idx="13">
                  <c:v>44377</c:v>
                </c:pt>
                <c:pt idx="14">
                  <c:v>44408</c:v>
                </c:pt>
                <c:pt idx="15">
                  <c:v>44439</c:v>
                </c:pt>
                <c:pt idx="16">
                  <c:v>44469</c:v>
                </c:pt>
                <c:pt idx="17">
                  <c:v>44500</c:v>
                </c:pt>
                <c:pt idx="18">
                  <c:v>44530</c:v>
                </c:pt>
                <c:pt idx="19">
                  <c:v>44561</c:v>
                </c:pt>
                <c:pt idx="20">
                  <c:v>44592</c:v>
                </c:pt>
                <c:pt idx="21">
                  <c:v>44620</c:v>
                </c:pt>
                <c:pt idx="22">
                  <c:v>44651</c:v>
                </c:pt>
                <c:pt idx="23">
                  <c:v>44681</c:v>
                </c:pt>
                <c:pt idx="24">
                  <c:v>44712</c:v>
                </c:pt>
                <c:pt idx="25">
                  <c:v>44742</c:v>
                </c:pt>
                <c:pt idx="26">
                  <c:v>44773</c:v>
                </c:pt>
                <c:pt idx="27">
                  <c:v>44804</c:v>
                </c:pt>
                <c:pt idx="28">
                  <c:v>44834</c:v>
                </c:pt>
                <c:pt idx="29">
                  <c:v>44865</c:v>
                </c:pt>
                <c:pt idx="30">
                  <c:v>44895</c:v>
                </c:pt>
                <c:pt idx="31">
                  <c:v>44926</c:v>
                </c:pt>
                <c:pt idx="32">
                  <c:v>44957</c:v>
                </c:pt>
                <c:pt idx="33">
                  <c:v>44985</c:v>
                </c:pt>
                <c:pt idx="34">
                  <c:v>45016</c:v>
                </c:pt>
                <c:pt idx="35">
                  <c:v>45046</c:v>
                </c:pt>
                <c:pt idx="36">
                  <c:v>45077</c:v>
                </c:pt>
                <c:pt idx="37">
                  <c:v>45107</c:v>
                </c:pt>
                <c:pt idx="38">
                  <c:v>45138</c:v>
                </c:pt>
                <c:pt idx="39">
                  <c:v>45169</c:v>
                </c:pt>
                <c:pt idx="40">
                  <c:v>45199</c:v>
                </c:pt>
                <c:pt idx="41">
                  <c:v>45230</c:v>
                </c:pt>
                <c:pt idx="42">
                  <c:v>45260</c:v>
                </c:pt>
                <c:pt idx="43">
                  <c:v>45291</c:v>
                </c:pt>
                <c:pt idx="44">
                  <c:v>45322</c:v>
                </c:pt>
                <c:pt idx="45">
                  <c:v>45351</c:v>
                </c:pt>
                <c:pt idx="46">
                  <c:v>45382</c:v>
                </c:pt>
                <c:pt idx="47">
                  <c:v>45412</c:v>
                </c:pt>
                <c:pt idx="48">
                  <c:v>45443</c:v>
                </c:pt>
                <c:pt idx="49">
                  <c:v>45473</c:v>
                </c:pt>
                <c:pt idx="50">
                  <c:v>45504</c:v>
                </c:pt>
                <c:pt idx="51">
                  <c:v>45535</c:v>
                </c:pt>
                <c:pt idx="52">
                  <c:v>45565</c:v>
                </c:pt>
                <c:pt idx="53">
                  <c:v>45596</c:v>
                </c:pt>
                <c:pt idx="54">
                  <c:v>45626</c:v>
                </c:pt>
                <c:pt idx="55">
                  <c:v>45657</c:v>
                </c:pt>
                <c:pt idx="56">
                  <c:v>45688</c:v>
                </c:pt>
                <c:pt idx="57">
                  <c:v>45716</c:v>
                </c:pt>
                <c:pt idx="58">
                  <c:v>45747</c:v>
                </c:pt>
                <c:pt idx="59">
                  <c:v>45777</c:v>
                </c:pt>
                <c:pt idx="60">
                  <c:v>45808</c:v>
                </c:pt>
              </c:numCache>
            </c:numRef>
          </c:cat>
          <c:val>
            <c:numRef>
              <c:f>'IMAE shewhart'!$O$10:$O$70</c:f>
              <c:numCache>
                <c:formatCode>_(* #,##0.00_);_(* \(#,##0.00\);_(* "-"??_);_(@_)</c:formatCode>
                <c:ptCount val="61"/>
                <c:pt idx="0">
                  <c:v>9.9336304068921244E-2</c:v>
                </c:pt>
                <c:pt idx="1">
                  <c:v>-7.7562350704863281E-2</c:v>
                </c:pt>
                <c:pt idx="2">
                  <c:v>-0.13389503809829639</c:v>
                </c:pt>
                <c:pt idx="3">
                  <c:v>-3.1409089856620387E-2</c:v>
                </c:pt>
                <c:pt idx="4">
                  <c:v>-0.30354475685467142</c:v>
                </c:pt>
                <c:pt idx="5">
                  <c:v>-0.37990165053855351</c:v>
                </c:pt>
                <c:pt idx="6">
                  <c:v>0.30699071514172704</c:v>
                </c:pt>
                <c:pt idx="7">
                  <c:v>0.33396974382705924</c:v>
                </c:pt>
                <c:pt idx="8">
                  <c:v>0.29648025391240784</c:v>
                </c:pt>
                <c:pt idx="9">
                  <c:v>0.16430411039659587</c:v>
                </c:pt>
                <c:pt idx="10">
                  <c:v>0.13435717939545766</c:v>
                </c:pt>
                <c:pt idx="11">
                  <c:v>0.44348546422300883</c:v>
                </c:pt>
                <c:pt idx="12">
                  <c:v>0.65157267524500728</c:v>
                </c:pt>
                <c:pt idx="13">
                  <c:v>0.47467402047122276</c:v>
                </c:pt>
                <c:pt idx="14">
                  <c:v>0.41834133307778965</c:v>
                </c:pt>
                <c:pt idx="15">
                  <c:v>0.52082728131946565</c:v>
                </c:pt>
                <c:pt idx="16">
                  <c:v>0.24869161432141462</c:v>
                </c:pt>
                <c:pt idx="17">
                  <c:v>0.17233472063753252</c:v>
                </c:pt>
                <c:pt idx="18">
                  <c:v>0.85922708631781308</c:v>
                </c:pt>
                <c:pt idx="19">
                  <c:v>0.88620611500314528</c:v>
                </c:pt>
                <c:pt idx="20">
                  <c:v>0.84871662508849388</c:v>
                </c:pt>
                <c:pt idx="21">
                  <c:v>0.71654048157268191</c:v>
                </c:pt>
                <c:pt idx="22">
                  <c:v>0.6865935505715437</c:v>
                </c:pt>
                <c:pt idx="23">
                  <c:v>0.99572183539909487</c:v>
                </c:pt>
                <c:pt idx="24">
                  <c:v>1.2038090464210933</c:v>
                </c:pt>
                <c:pt idx="25">
                  <c:v>1.0269103916473088</c:v>
                </c:pt>
                <c:pt idx="26">
                  <c:v>0.97057770425387568</c:v>
                </c:pt>
                <c:pt idx="27">
                  <c:v>1.0730636524955517</c:v>
                </c:pt>
                <c:pt idx="28">
                  <c:v>0.80092798549750066</c:v>
                </c:pt>
                <c:pt idx="29">
                  <c:v>0.72457109181361856</c:v>
                </c:pt>
                <c:pt idx="30">
                  <c:v>1.4114634574938987</c:v>
                </c:pt>
                <c:pt idx="31">
                  <c:v>1.4384424861792309</c:v>
                </c:pt>
                <c:pt idx="32">
                  <c:v>1.4009529962645799</c:v>
                </c:pt>
                <c:pt idx="33">
                  <c:v>1.2687768527487679</c:v>
                </c:pt>
                <c:pt idx="34">
                  <c:v>1.2388299217476297</c:v>
                </c:pt>
                <c:pt idx="35">
                  <c:v>1.5479582065751809</c:v>
                </c:pt>
                <c:pt idx="36">
                  <c:v>1.7560454175971798</c:v>
                </c:pt>
                <c:pt idx="37">
                  <c:v>1.5791467628233948</c:v>
                </c:pt>
                <c:pt idx="38">
                  <c:v>1.5228140754299617</c:v>
                </c:pt>
                <c:pt idx="39">
                  <c:v>1.6253000236716377</c:v>
                </c:pt>
                <c:pt idx="40">
                  <c:v>1.3531643566735867</c:v>
                </c:pt>
                <c:pt idx="41">
                  <c:v>1.2768074629897046</c:v>
                </c:pt>
                <c:pt idx="42">
                  <c:v>1.9636998286699847</c:v>
                </c:pt>
                <c:pt idx="43">
                  <c:v>1.9906788573553169</c:v>
                </c:pt>
                <c:pt idx="44">
                  <c:v>1.953189367440666</c:v>
                </c:pt>
                <c:pt idx="45">
                  <c:v>1.821013223924854</c:v>
                </c:pt>
                <c:pt idx="46">
                  <c:v>1.7910662929237158</c:v>
                </c:pt>
                <c:pt idx="47">
                  <c:v>2.1001945777512669</c:v>
                </c:pt>
                <c:pt idx="48">
                  <c:v>2.3082817887732658</c:v>
                </c:pt>
                <c:pt idx="49">
                  <c:v>2.1313831339994809</c:v>
                </c:pt>
                <c:pt idx="50">
                  <c:v>2.0750504466060478</c:v>
                </c:pt>
                <c:pt idx="51">
                  <c:v>2.1775363948477238</c:v>
                </c:pt>
                <c:pt idx="52">
                  <c:v>1.9054007278496727</c:v>
                </c:pt>
                <c:pt idx="53">
                  <c:v>1.8290438341657906</c:v>
                </c:pt>
                <c:pt idx="54">
                  <c:v>2.5159361998460708</c:v>
                </c:pt>
                <c:pt idx="55">
                  <c:v>2.5429152285314029</c:v>
                </c:pt>
                <c:pt idx="56">
                  <c:v>2.505425738616752</c:v>
                </c:pt>
                <c:pt idx="57">
                  <c:v>2.37324959510094</c:v>
                </c:pt>
                <c:pt idx="58">
                  <c:v>2.3433026640998018</c:v>
                </c:pt>
                <c:pt idx="59">
                  <c:v>2.652430948927353</c:v>
                </c:pt>
                <c:pt idx="60">
                  <c:v>2.8605181599493519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621-40B7-8F5E-77C4C8D62E64}"/>
            </c:ext>
          </c:extLst>
        </c:ser>
        <c:ser>
          <c:idx val="3"/>
          <c:order val="3"/>
          <c:tx>
            <c:strRef>
              <c:f>'IMAE shewhart'!$P$3</c:f>
              <c:strCache>
                <c:ptCount val="1"/>
                <c:pt idx="0">
                  <c:v>2 Sigma</c:v>
                </c:pt>
              </c:strCache>
            </c:strRef>
          </c:tx>
          <c:spPr>
            <a:ln w="19050" cap="rnd">
              <a:solidFill>
                <a:srgbClr val="FFFF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43982</c:v>
                </c:pt>
                <c:pt idx="1">
                  <c:v>44012</c:v>
                </c:pt>
                <c:pt idx="2">
                  <c:v>44043</c:v>
                </c:pt>
                <c:pt idx="3">
                  <c:v>44074</c:v>
                </c:pt>
                <c:pt idx="4">
                  <c:v>44104</c:v>
                </c:pt>
                <c:pt idx="5">
                  <c:v>44135</c:v>
                </c:pt>
                <c:pt idx="6">
                  <c:v>44165</c:v>
                </c:pt>
                <c:pt idx="7">
                  <c:v>44196</c:v>
                </c:pt>
                <c:pt idx="8">
                  <c:v>44227</c:v>
                </c:pt>
                <c:pt idx="9">
                  <c:v>44255</c:v>
                </c:pt>
                <c:pt idx="10">
                  <c:v>44286</c:v>
                </c:pt>
                <c:pt idx="11">
                  <c:v>44316</c:v>
                </c:pt>
                <c:pt idx="12">
                  <c:v>44347</c:v>
                </c:pt>
                <c:pt idx="13">
                  <c:v>44377</c:v>
                </c:pt>
                <c:pt idx="14">
                  <c:v>44408</c:v>
                </c:pt>
                <c:pt idx="15">
                  <c:v>44439</c:v>
                </c:pt>
                <c:pt idx="16">
                  <c:v>44469</c:v>
                </c:pt>
                <c:pt idx="17">
                  <c:v>44500</c:v>
                </c:pt>
                <c:pt idx="18">
                  <c:v>44530</c:v>
                </c:pt>
                <c:pt idx="19">
                  <c:v>44561</c:v>
                </c:pt>
                <c:pt idx="20">
                  <c:v>44592</c:v>
                </c:pt>
                <c:pt idx="21">
                  <c:v>44620</c:v>
                </c:pt>
                <c:pt idx="22">
                  <c:v>44651</c:v>
                </c:pt>
                <c:pt idx="23">
                  <c:v>44681</c:v>
                </c:pt>
                <c:pt idx="24">
                  <c:v>44712</c:v>
                </c:pt>
                <c:pt idx="25">
                  <c:v>44742</c:v>
                </c:pt>
                <c:pt idx="26">
                  <c:v>44773</c:v>
                </c:pt>
                <c:pt idx="27">
                  <c:v>44804</c:v>
                </c:pt>
                <c:pt idx="28">
                  <c:v>44834</c:v>
                </c:pt>
                <c:pt idx="29">
                  <c:v>44865</c:v>
                </c:pt>
                <c:pt idx="30">
                  <c:v>44895</c:v>
                </c:pt>
                <c:pt idx="31">
                  <c:v>44926</c:v>
                </c:pt>
                <c:pt idx="32">
                  <c:v>44957</c:v>
                </c:pt>
                <c:pt idx="33">
                  <c:v>44985</c:v>
                </c:pt>
                <c:pt idx="34">
                  <c:v>45016</c:v>
                </c:pt>
                <c:pt idx="35">
                  <c:v>45046</c:v>
                </c:pt>
                <c:pt idx="36">
                  <c:v>45077</c:v>
                </c:pt>
                <c:pt idx="37">
                  <c:v>45107</c:v>
                </c:pt>
                <c:pt idx="38">
                  <c:v>45138</c:v>
                </c:pt>
                <c:pt idx="39">
                  <c:v>45169</c:v>
                </c:pt>
                <c:pt idx="40">
                  <c:v>45199</c:v>
                </c:pt>
                <c:pt idx="41">
                  <c:v>45230</c:v>
                </c:pt>
                <c:pt idx="42">
                  <c:v>45260</c:v>
                </c:pt>
                <c:pt idx="43">
                  <c:v>45291</c:v>
                </c:pt>
                <c:pt idx="44">
                  <c:v>45322</c:v>
                </c:pt>
                <c:pt idx="45">
                  <c:v>45351</c:v>
                </c:pt>
                <c:pt idx="46">
                  <c:v>45382</c:v>
                </c:pt>
                <c:pt idx="47">
                  <c:v>45412</c:v>
                </c:pt>
                <c:pt idx="48">
                  <c:v>45443</c:v>
                </c:pt>
                <c:pt idx="49">
                  <c:v>45473</c:v>
                </c:pt>
                <c:pt idx="50">
                  <c:v>45504</c:v>
                </c:pt>
                <c:pt idx="51">
                  <c:v>45535</c:v>
                </c:pt>
                <c:pt idx="52">
                  <c:v>45565</c:v>
                </c:pt>
                <c:pt idx="53">
                  <c:v>45596</c:v>
                </c:pt>
                <c:pt idx="54">
                  <c:v>45626</c:v>
                </c:pt>
                <c:pt idx="55">
                  <c:v>45657</c:v>
                </c:pt>
                <c:pt idx="56">
                  <c:v>45688</c:v>
                </c:pt>
                <c:pt idx="57">
                  <c:v>45716</c:v>
                </c:pt>
                <c:pt idx="58">
                  <c:v>45747</c:v>
                </c:pt>
                <c:pt idx="59">
                  <c:v>45777</c:v>
                </c:pt>
                <c:pt idx="60">
                  <c:v>45808</c:v>
                </c:pt>
              </c:numCache>
            </c:numRef>
          </c:cat>
          <c:val>
            <c:numRef>
              <c:f>'IMAE shewhart'!$P$10:$P$70</c:f>
              <c:numCache>
                <c:formatCode>_(* #,##0.00_);_(* \(#,##0.00\);_(* "-"??_);_(@_)</c:formatCode>
                <c:ptCount val="61"/>
                <c:pt idx="0">
                  <c:v>5.5434978241649411</c:v>
                </c:pt>
                <c:pt idx="1">
                  <c:v>5.3665991693911561</c:v>
                </c:pt>
                <c:pt idx="2">
                  <c:v>5.3102664819977239</c:v>
                </c:pt>
                <c:pt idx="3">
                  <c:v>5.412752430239399</c:v>
                </c:pt>
                <c:pt idx="4">
                  <c:v>5.1406167632413489</c:v>
                </c:pt>
                <c:pt idx="5">
                  <c:v>5.0642598695574659</c:v>
                </c:pt>
                <c:pt idx="6">
                  <c:v>5.7511522352377469</c:v>
                </c:pt>
                <c:pt idx="7">
                  <c:v>5.7781312639230791</c:v>
                </c:pt>
                <c:pt idx="8">
                  <c:v>5.7406417740084272</c:v>
                </c:pt>
                <c:pt idx="9">
                  <c:v>5.6084656304926153</c:v>
                </c:pt>
                <c:pt idx="10">
                  <c:v>5.5785186994914771</c:v>
                </c:pt>
                <c:pt idx="11">
                  <c:v>5.8876469843190282</c:v>
                </c:pt>
                <c:pt idx="12">
                  <c:v>6.0957341953410271</c:v>
                </c:pt>
                <c:pt idx="13">
                  <c:v>5.9188355405672421</c:v>
                </c:pt>
                <c:pt idx="14">
                  <c:v>5.8625028531738099</c:v>
                </c:pt>
                <c:pt idx="15">
                  <c:v>5.964988801415485</c:v>
                </c:pt>
                <c:pt idx="16">
                  <c:v>5.6928531344174349</c:v>
                </c:pt>
                <c:pt idx="17">
                  <c:v>5.6164962407335519</c:v>
                </c:pt>
                <c:pt idx="18">
                  <c:v>6.3033886064138329</c:v>
                </c:pt>
                <c:pt idx="19">
                  <c:v>6.3303676350991651</c:v>
                </c:pt>
                <c:pt idx="20">
                  <c:v>6.2928781451845133</c:v>
                </c:pt>
                <c:pt idx="21">
                  <c:v>6.1607020016687013</c:v>
                </c:pt>
                <c:pt idx="22">
                  <c:v>6.1307550706675631</c:v>
                </c:pt>
                <c:pt idx="23">
                  <c:v>6.4398833554951143</c:v>
                </c:pt>
                <c:pt idx="24">
                  <c:v>6.6479705665171132</c:v>
                </c:pt>
                <c:pt idx="25">
                  <c:v>6.4710719117433282</c:v>
                </c:pt>
                <c:pt idx="26">
                  <c:v>6.414739224349896</c:v>
                </c:pt>
                <c:pt idx="27">
                  <c:v>6.5172251725915711</c:v>
                </c:pt>
                <c:pt idx="28">
                  <c:v>6.2450895055935209</c:v>
                </c:pt>
                <c:pt idx="29">
                  <c:v>6.168732611909638</c:v>
                </c:pt>
                <c:pt idx="30">
                  <c:v>6.855624977589919</c:v>
                </c:pt>
                <c:pt idx="31">
                  <c:v>6.8826040062752512</c:v>
                </c:pt>
                <c:pt idx="32">
                  <c:v>6.8451145163605993</c:v>
                </c:pt>
                <c:pt idx="33">
                  <c:v>6.7129383728447873</c:v>
                </c:pt>
                <c:pt idx="34">
                  <c:v>6.6829914418436491</c:v>
                </c:pt>
                <c:pt idx="35">
                  <c:v>6.9921197266712003</c:v>
                </c:pt>
                <c:pt idx="36">
                  <c:v>7.2002069376931992</c:v>
                </c:pt>
                <c:pt idx="37">
                  <c:v>7.0233082829194142</c:v>
                </c:pt>
                <c:pt idx="38">
                  <c:v>6.966975595525982</c:v>
                </c:pt>
                <c:pt idx="39">
                  <c:v>7.0694615437676571</c:v>
                </c:pt>
                <c:pt idx="40">
                  <c:v>6.797325876769607</c:v>
                </c:pt>
                <c:pt idx="41">
                  <c:v>6.720968983085724</c:v>
                </c:pt>
                <c:pt idx="42">
                  <c:v>7.407861348766005</c:v>
                </c:pt>
                <c:pt idx="43">
                  <c:v>7.4348403774513372</c:v>
                </c:pt>
                <c:pt idx="44">
                  <c:v>7.3973508875366853</c:v>
                </c:pt>
                <c:pt idx="45">
                  <c:v>7.2651747440208734</c:v>
                </c:pt>
                <c:pt idx="46">
                  <c:v>7.2352278130197352</c:v>
                </c:pt>
                <c:pt idx="47">
                  <c:v>7.5443560978472863</c:v>
                </c:pt>
                <c:pt idx="48">
                  <c:v>7.7524433088692852</c:v>
                </c:pt>
                <c:pt idx="49">
                  <c:v>7.5755446540955003</c:v>
                </c:pt>
                <c:pt idx="50">
                  <c:v>7.519211966702068</c:v>
                </c:pt>
                <c:pt idx="51">
                  <c:v>7.6216979149437432</c:v>
                </c:pt>
                <c:pt idx="52">
                  <c:v>7.349562247945693</c:v>
                </c:pt>
                <c:pt idx="53">
                  <c:v>7.27320535426181</c:v>
                </c:pt>
                <c:pt idx="54">
                  <c:v>7.960097719942091</c:v>
                </c:pt>
                <c:pt idx="55">
                  <c:v>7.9870767486274232</c:v>
                </c:pt>
                <c:pt idx="56">
                  <c:v>7.9495872587127714</c:v>
                </c:pt>
                <c:pt idx="57">
                  <c:v>7.8174111151969594</c:v>
                </c:pt>
                <c:pt idx="58">
                  <c:v>7.7874641841958212</c:v>
                </c:pt>
                <c:pt idx="59">
                  <c:v>8.0965924690233724</c:v>
                </c:pt>
                <c:pt idx="60">
                  <c:v>8.3046796800453713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621-40B7-8F5E-77C4C8D62E64}"/>
            </c:ext>
          </c:extLst>
        </c:ser>
        <c:ser>
          <c:idx val="4"/>
          <c:order val="4"/>
          <c:tx>
            <c:strRef>
              <c:f>'IMAE shewhart'!$Q$3</c:f>
              <c:strCache>
                <c:ptCount val="1"/>
                <c:pt idx="0">
                  <c:v>-1 Sigma</c:v>
                </c:pt>
              </c:strCache>
            </c:strRef>
          </c:tx>
          <c:spPr>
            <a:ln w="12700" cap="rnd">
              <a:solidFill>
                <a:srgbClr val="92D05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43982</c:v>
                </c:pt>
                <c:pt idx="1">
                  <c:v>44012</c:v>
                </c:pt>
                <c:pt idx="2">
                  <c:v>44043</c:v>
                </c:pt>
                <c:pt idx="3">
                  <c:v>44074</c:v>
                </c:pt>
                <c:pt idx="4">
                  <c:v>44104</c:v>
                </c:pt>
                <c:pt idx="5">
                  <c:v>44135</c:v>
                </c:pt>
                <c:pt idx="6">
                  <c:v>44165</c:v>
                </c:pt>
                <c:pt idx="7">
                  <c:v>44196</c:v>
                </c:pt>
                <c:pt idx="8">
                  <c:v>44227</c:v>
                </c:pt>
                <c:pt idx="9">
                  <c:v>44255</c:v>
                </c:pt>
                <c:pt idx="10">
                  <c:v>44286</c:v>
                </c:pt>
                <c:pt idx="11">
                  <c:v>44316</c:v>
                </c:pt>
                <c:pt idx="12">
                  <c:v>44347</c:v>
                </c:pt>
                <c:pt idx="13">
                  <c:v>44377</c:v>
                </c:pt>
                <c:pt idx="14">
                  <c:v>44408</c:v>
                </c:pt>
                <c:pt idx="15">
                  <c:v>44439</c:v>
                </c:pt>
                <c:pt idx="16">
                  <c:v>44469</c:v>
                </c:pt>
                <c:pt idx="17">
                  <c:v>44500</c:v>
                </c:pt>
                <c:pt idx="18">
                  <c:v>44530</c:v>
                </c:pt>
                <c:pt idx="19">
                  <c:v>44561</c:v>
                </c:pt>
                <c:pt idx="20">
                  <c:v>44592</c:v>
                </c:pt>
                <c:pt idx="21">
                  <c:v>44620</c:v>
                </c:pt>
                <c:pt idx="22">
                  <c:v>44651</c:v>
                </c:pt>
                <c:pt idx="23">
                  <c:v>44681</c:v>
                </c:pt>
                <c:pt idx="24">
                  <c:v>44712</c:v>
                </c:pt>
                <c:pt idx="25">
                  <c:v>44742</c:v>
                </c:pt>
                <c:pt idx="26">
                  <c:v>44773</c:v>
                </c:pt>
                <c:pt idx="27">
                  <c:v>44804</c:v>
                </c:pt>
                <c:pt idx="28">
                  <c:v>44834</c:v>
                </c:pt>
                <c:pt idx="29">
                  <c:v>44865</c:v>
                </c:pt>
                <c:pt idx="30">
                  <c:v>44895</c:v>
                </c:pt>
                <c:pt idx="31">
                  <c:v>44926</c:v>
                </c:pt>
                <c:pt idx="32">
                  <c:v>44957</c:v>
                </c:pt>
                <c:pt idx="33">
                  <c:v>44985</c:v>
                </c:pt>
                <c:pt idx="34">
                  <c:v>45016</c:v>
                </c:pt>
                <c:pt idx="35">
                  <c:v>45046</c:v>
                </c:pt>
                <c:pt idx="36">
                  <c:v>45077</c:v>
                </c:pt>
                <c:pt idx="37">
                  <c:v>45107</c:v>
                </c:pt>
                <c:pt idx="38">
                  <c:v>45138</c:v>
                </c:pt>
                <c:pt idx="39">
                  <c:v>45169</c:v>
                </c:pt>
                <c:pt idx="40">
                  <c:v>45199</c:v>
                </c:pt>
                <c:pt idx="41">
                  <c:v>45230</c:v>
                </c:pt>
                <c:pt idx="42">
                  <c:v>45260</c:v>
                </c:pt>
                <c:pt idx="43">
                  <c:v>45291</c:v>
                </c:pt>
                <c:pt idx="44">
                  <c:v>45322</c:v>
                </c:pt>
                <c:pt idx="45">
                  <c:v>45351</c:v>
                </c:pt>
                <c:pt idx="46">
                  <c:v>45382</c:v>
                </c:pt>
                <c:pt idx="47">
                  <c:v>45412</c:v>
                </c:pt>
                <c:pt idx="48">
                  <c:v>45443</c:v>
                </c:pt>
                <c:pt idx="49">
                  <c:v>45473</c:v>
                </c:pt>
                <c:pt idx="50">
                  <c:v>45504</c:v>
                </c:pt>
                <c:pt idx="51">
                  <c:v>45535</c:v>
                </c:pt>
                <c:pt idx="52">
                  <c:v>45565</c:v>
                </c:pt>
                <c:pt idx="53">
                  <c:v>45596</c:v>
                </c:pt>
                <c:pt idx="54">
                  <c:v>45626</c:v>
                </c:pt>
                <c:pt idx="55">
                  <c:v>45657</c:v>
                </c:pt>
                <c:pt idx="56">
                  <c:v>45688</c:v>
                </c:pt>
                <c:pt idx="57">
                  <c:v>45716</c:v>
                </c:pt>
                <c:pt idx="58">
                  <c:v>45747</c:v>
                </c:pt>
                <c:pt idx="59">
                  <c:v>45777</c:v>
                </c:pt>
                <c:pt idx="60">
                  <c:v>45808</c:v>
                </c:pt>
              </c:numCache>
            </c:numRef>
          </c:cat>
          <c:val>
            <c:numRef>
              <c:f>'IMAE shewhart'!$Q$10:$Q$70</c:f>
              <c:numCache>
                <c:formatCode>_(* #,##0.00_);_(* \(#,##0.00\);_(* "-"??_);_(@_)</c:formatCode>
                <c:ptCount val="61"/>
                <c:pt idx="0">
                  <c:v>1.4603766840929262</c:v>
                </c:pt>
                <c:pt idx="1">
                  <c:v>1.2834780293191417</c:v>
                </c:pt>
                <c:pt idx="2">
                  <c:v>1.2271453419257086</c:v>
                </c:pt>
                <c:pt idx="3">
                  <c:v>1.3296312901673846</c:v>
                </c:pt>
                <c:pt idx="4">
                  <c:v>1.0574956231693335</c:v>
                </c:pt>
                <c:pt idx="5">
                  <c:v>0.98113872948545144</c:v>
                </c:pt>
                <c:pt idx="6">
                  <c:v>1.668031095165732</c:v>
                </c:pt>
                <c:pt idx="7">
                  <c:v>1.6950101238510642</c:v>
                </c:pt>
                <c:pt idx="8">
                  <c:v>1.6575206339364128</c:v>
                </c:pt>
                <c:pt idx="9">
                  <c:v>1.5253444904206008</c:v>
                </c:pt>
                <c:pt idx="10">
                  <c:v>1.4953975594194626</c:v>
                </c:pt>
                <c:pt idx="11">
                  <c:v>1.8045258442470138</c:v>
                </c:pt>
                <c:pt idx="12">
                  <c:v>2.0126130552690125</c:v>
                </c:pt>
                <c:pt idx="13">
                  <c:v>1.8357144004952277</c:v>
                </c:pt>
                <c:pt idx="14">
                  <c:v>1.7793817131017946</c:v>
                </c:pt>
                <c:pt idx="15">
                  <c:v>1.8818676613434706</c:v>
                </c:pt>
                <c:pt idx="16">
                  <c:v>1.6097319943454196</c:v>
                </c:pt>
                <c:pt idx="17">
                  <c:v>1.5333751006615375</c:v>
                </c:pt>
                <c:pt idx="18">
                  <c:v>2.2202674663418183</c:v>
                </c:pt>
                <c:pt idx="19">
                  <c:v>2.2472464950271505</c:v>
                </c:pt>
                <c:pt idx="20">
                  <c:v>2.2097570051124986</c:v>
                </c:pt>
                <c:pt idx="21">
                  <c:v>2.0775808615966866</c:v>
                </c:pt>
                <c:pt idx="22">
                  <c:v>2.0476339305955484</c:v>
                </c:pt>
                <c:pt idx="23">
                  <c:v>2.3567622154230996</c:v>
                </c:pt>
                <c:pt idx="24">
                  <c:v>2.5648494264450985</c:v>
                </c:pt>
                <c:pt idx="25">
                  <c:v>2.3879507716713135</c:v>
                </c:pt>
                <c:pt idx="26">
                  <c:v>2.3316180842778804</c:v>
                </c:pt>
                <c:pt idx="27">
                  <c:v>2.4341040325195564</c:v>
                </c:pt>
                <c:pt idx="28">
                  <c:v>2.1619683655215054</c:v>
                </c:pt>
                <c:pt idx="29">
                  <c:v>2.0856114718376233</c:v>
                </c:pt>
                <c:pt idx="30">
                  <c:v>2.7725038375179034</c:v>
                </c:pt>
                <c:pt idx="31">
                  <c:v>2.7994828662032356</c:v>
                </c:pt>
                <c:pt idx="32">
                  <c:v>2.7619933762885847</c:v>
                </c:pt>
                <c:pt idx="33">
                  <c:v>2.6298172327727727</c:v>
                </c:pt>
                <c:pt idx="34">
                  <c:v>2.5998703017716345</c:v>
                </c:pt>
                <c:pt idx="35">
                  <c:v>2.9089985865991856</c:v>
                </c:pt>
                <c:pt idx="36">
                  <c:v>3.1170857976211845</c:v>
                </c:pt>
                <c:pt idx="37">
                  <c:v>2.9401871428473996</c:v>
                </c:pt>
                <c:pt idx="38">
                  <c:v>2.8838544554539665</c:v>
                </c:pt>
                <c:pt idx="39">
                  <c:v>2.9863404036956425</c:v>
                </c:pt>
                <c:pt idx="40">
                  <c:v>2.7142047366975914</c:v>
                </c:pt>
                <c:pt idx="41">
                  <c:v>2.6378478430137093</c:v>
                </c:pt>
                <c:pt idx="42">
                  <c:v>3.3247402086939895</c:v>
                </c:pt>
                <c:pt idx="43">
                  <c:v>3.3517192373793216</c:v>
                </c:pt>
                <c:pt idx="44">
                  <c:v>3.3142297474646707</c:v>
                </c:pt>
                <c:pt idx="45">
                  <c:v>3.1820536039488587</c:v>
                </c:pt>
                <c:pt idx="46">
                  <c:v>3.1521066729477205</c:v>
                </c:pt>
                <c:pt idx="47">
                  <c:v>3.4612349577752717</c:v>
                </c:pt>
                <c:pt idx="48">
                  <c:v>3.6693221687972706</c:v>
                </c:pt>
                <c:pt idx="49">
                  <c:v>3.4924235140234856</c:v>
                </c:pt>
                <c:pt idx="50">
                  <c:v>3.4360908266300525</c:v>
                </c:pt>
                <c:pt idx="51">
                  <c:v>3.5385767748717285</c:v>
                </c:pt>
                <c:pt idx="52">
                  <c:v>3.2664411078736775</c:v>
                </c:pt>
                <c:pt idx="53">
                  <c:v>3.1900842141897954</c:v>
                </c:pt>
                <c:pt idx="54">
                  <c:v>3.8769765798700755</c:v>
                </c:pt>
                <c:pt idx="55">
                  <c:v>3.9039556085554077</c:v>
                </c:pt>
                <c:pt idx="56">
                  <c:v>3.8664661186407567</c:v>
                </c:pt>
                <c:pt idx="57">
                  <c:v>3.7342899751249448</c:v>
                </c:pt>
                <c:pt idx="58">
                  <c:v>3.7043430441238065</c:v>
                </c:pt>
                <c:pt idx="59">
                  <c:v>4.0134713289513577</c:v>
                </c:pt>
                <c:pt idx="60">
                  <c:v>4.2215585399733566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621-40B7-8F5E-77C4C8D62E64}"/>
            </c:ext>
          </c:extLst>
        </c:ser>
        <c:ser>
          <c:idx val="5"/>
          <c:order val="5"/>
          <c:tx>
            <c:strRef>
              <c:f>'IMAE shewhart'!$R$3</c:f>
              <c:strCache>
                <c:ptCount val="1"/>
                <c:pt idx="0">
                  <c:v>1 Sigma</c:v>
                </c:pt>
              </c:strCache>
            </c:strRef>
          </c:tx>
          <c:spPr>
            <a:ln w="12700" cap="rnd">
              <a:solidFill>
                <a:srgbClr val="92D05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43982</c:v>
                </c:pt>
                <c:pt idx="1">
                  <c:v>44012</c:v>
                </c:pt>
                <c:pt idx="2">
                  <c:v>44043</c:v>
                </c:pt>
                <c:pt idx="3">
                  <c:v>44074</c:v>
                </c:pt>
                <c:pt idx="4">
                  <c:v>44104</c:v>
                </c:pt>
                <c:pt idx="5">
                  <c:v>44135</c:v>
                </c:pt>
                <c:pt idx="6">
                  <c:v>44165</c:v>
                </c:pt>
                <c:pt idx="7">
                  <c:v>44196</c:v>
                </c:pt>
                <c:pt idx="8">
                  <c:v>44227</c:v>
                </c:pt>
                <c:pt idx="9">
                  <c:v>44255</c:v>
                </c:pt>
                <c:pt idx="10">
                  <c:v>44286</c:v>
                </c:pt>
                <c:pt idx="11">
                  <c:v>44316</c:v>
                </c:pt>
                <c:pt idx="12">
                  <c:v>44347</c:v>
                </c:pt>
                <c:pt idx="13">
                  <c:v>44377</c:v>
                </c:pt>
                <c:pt idx="14">
                  <c:v>44408</c:v>
                </c:pt>
                <c:pt idx="15">
                  <c:v>44439</c:v>
                </c:pt>
                <c:pt idx="16">
                  <c:v>44469</c:v>
                </c:pt>
                <c:pt idx="17">
                  <c:v>44500</c:v>
                </c:pt>
                <c:pt idx="18">
                  <c:v>44530</c:v>
                </c:pt>
                <c:pt idx="19">
                  <c:v>44561</c:v>
                </c:pt>
                <c:pt idx="20">
                  <c:v>44592</c:v>
                </c:pt>
                <c:pt idx="21">
                  <c:v>44620</c:v>
                </c:pt>
                <c:pt idx="22">
                  <c:v>44651</c:v>
                </c:pt>
                <c:pt idx="23">
                  <c:v>44681</c:v>
                </c:pt>
                <c:pt idx="24">
                  <c:v>44712</c:v>
                </c:pt>
                <c:pt idx="25">
                  <c:v>44742</c:v>
                </c:pt>
                <c:pt idx="26">
                  <c:v>44773</c:v>
                </c:pt>
                <c:pt idx="27">
                  <c:v>44804</c:v>
                </c:pt>
                <c:pt idx="28">
                  <c:v>44834</c:v>
                </c:pt>
                <c:pt idx="29">
                  <c:v>44865</c:v>
                </c:pt>
                <c:pt idx="30">
                  <c:v>44895</c:v>
                </c:pt>
                <c:pt idx="31">
                  <c:v>44926</c:v>
                </c:pt>
                <c:pt idx="32">
                  <c:v>44957</c:v>
                </c:pt>
                <c:pt idx="33">
                  <c:v>44985</c:v>
                </c:pt>
                <c:pt idx="34">
                  <c:v>45016</c:v>
                </c:pt>
                <c:pt idx="35">
                  <c:v>45046</c:v>
                </c:pt>
                <c:pt idx="36">
                  <c:v>45077</c:v>
                </c:pt>
                <c:pt idx="37">
                  <c:v>45107</c:v>
                </c:pt>
                <c:pt idx="38">
                  <c:v>45138</c:v>
                </c:pt>
                <c:pt idx="39">
                  <c:v>45169</c:v>
                </c:pt>
                <c:pt idx="40">
                  <c:v>45199</c:v>
                </c:pt>
                <c:pt idx="41">
                  <c:v>45230</c:v>
                </c:pt>
                <c:pt idx="42">
                  <c:v>45260</c:v>
                </c:pt>
                <c:pt idx="43">
                  <c:v>45291</c:v>
                </c:pt>
                <c:pt idx="44">
                  <c:v>45322</c:v>
                </c:pt>
                <c:pt idx="45">
                  <c:v>45351</c:v>
                </c:pt>
                <c:pt idx="46">
                  <c:v>45382</c:v>
                </c:pt>
                <c:pt idx="47">
                  <c:v>45412</c:v>
                </c:pt>
                <c:pt idx="48">
                  <c:v>45443</c:v>
                </c:pt>
                <c:pt idx="49">
                  <c:v>45473</c:v>
                </c:pt>
                <c:pt idx="50">
                  <c:v>45504</c:v>
                </c:pt>
                <c:pt idx="51">
                  <c:v>45535</c:v>
                </c:pt>
                <c:pt idx="52">
                  <c:v>45565</c:v>
                </c:pt>
                <c:pt idx="53">
                  <c:v>45596</c:v>
                </c:pt>
                <c:pt idx="54">
                  <c:v>45626</c:v>
                </c:pt>
                <c:pt idx="55">
                  <c:v>45657</c:v>
                </c:pt>
                <c:pt idx="56">
                  <c:v>45688</c:v>
                </c:pt>
                <c:pt idx="57">
                  <c:v>45716</c:v>
                </c:pt>
                <c:pt idx="58">
                  <c:v>45747</c:v>
                </c:pt>
                <c:pt idx="59">
                  <c:v>45777</c:v>
                </c:pt>
                <c:pt idx="60">
                  <c:v>45808</c:v>
                </c:pt>
              </c:numCache>
            </c:numRef>
          </c:cat>
          <c:val>
            <c:numRef>
              <c:f>'IMAE shewhart'!$R$10:$R$70</c:f>
              <c:numCache>
                <c:formatCode>_(* #,##0.00_);_(* \(#,##0.00\);_(* "-"??_);_(@_)</c:formatCode>
                <c:ptCount val="61"/>
                <c:pt idx="0">
                  <c:v>4.1824574441409359</c:v>
                </c:pt>
                <c:pt idx="1">
                  <c:v>4.0055587893671518</c:v>
                </c:pt>
                <c:pt idx="2">
                  <c:v>3.9492261019737187</c:v>
                </c:pt>
                <c:pt idx="3">
                  <c:v>4.0517120502153947</c:v>
                </c:pt>
                <c:pt idx="4">
                  <c:v>3.7795763832173437</c:v>
                </c:pt>
                <c:pt idx="5">
                  <c:v>3.7032194895334616</c:v>
                </c:pt>
                <c:pt idx="6">
                  <c:v>4.3901118552137417</c:v>
                </c:pt>
                <c:pt idx="7">
                  <c:v>4.4170908838990739</c:v>
                </c:pt>
                <c:pt idx="8">
                  <c:v>4.3796013939844229</c:v>
                </c:pt>
                <c:pt idx="9">
                  <c:v>4.247425250468611</c:v>
                </c:pt>
                <c:pt idx="10">
                  <c:v>4.2174783194674728</c:v>
                </c:pt>
                <c:pt idx="11">
                  <c:v>4.5266066042950239</c:v>
                </c:pt>
                <c:pt idx="12">
                  <c:v>4.7346938153170219</c:v>
                </c:pt>
                <c:pt idx="13">
                  <c:v>4.5577951605432379</c:v>
                </c:pt>
                <c:pt idx="14">
                  <c:v>4.5014624731498047</c:v>
                </c:pt>
                <c:pt idx="15">
                  <c:v>4.6039484213914807</c:v>
                </c:pt>
                <c:pt idx="16">
                  <c:v>4.3318127543934297</c:v>
                </c:pt>
                <c:pt idx="17">
                  <c:v>4.2554558607095476</c:v>
                </c:pt>
                <c:pt idx="18">
                  <c:v>4.9423482263898277</c:v>
                </c:pt>
                <c:pt idx="19">
                  <c:v>4.9693272550751599</c:v>
                </c:pt>
                <c:pt idx="20">
                  <c:v>4.931837765160509</c:v>
                </c:pt>
                <c:pt idx="21">
                  <c:v>4.799661621644697</c:v>
                </c:pt>
                <c:pt idx="22">
                  <c:v>4.7697146906435588</c:v>
                </c:pt>
                <c:pt idx="23">
                  <c:v>5.07884297547111</c:v>
                </c:pt>
                <c:pt idx="24">
                  <c:v>5.286930186493108</c:v>
                </c:pt>
                <c:pt idx="25">
                  <c:v>5.1100315317193239</c:v>
                </c:pt>
                <c:pt idx="26">
                  <c:v>5.0536988443258908</c:v>
                </c:pt>
                <c:pt idx="27">
                  <c:v>5.1561847925675668</c:v>
                </c:pt>
                <c:pt idx="28">
                  <c:v>4.8840491255695158</c:v>
                </c:pt>
                <c:pt idx="29">
                  <c:v>4.8076922318856337</c:v>
                </c:pt>
                <c:pt idx="30">
                  <c:v>5.4945845975659138</c:v>
                </c:pt>
                <c:pt idx="31">
                  <c:v>5.521563626251246</c:v>
                </c:pt>
                <c:pt idx="32">
                  <c:v>5.484074136336595</c:v>
                </c:pt>
                <c:pt idx="33">
                  <c:v>5.351897992820783</c:v>
                </c:pt>
                <c:pt idx="34">
                  <c:v>5.3219510618196448</c:v>
                </c:pt>
                <c:pt idx="35">
                  <c:v>5.631079346647196</c:v>
                </c:pt>
                <c:pt idx="36">
                  <c:v>5.8391665576691949</c:v>
                </c:pt>
                <c:pt idx="37">
                  <c:v>5.6622679028954099</c:v>
                </c:pt>
                <c:pt idx="38">
                  <c:v>5.6059352155019768</c:v>
                </c:pt>
                <c:pt idx="39">
                  <c:v>5.7084211637436528</c:v>
                </c:pt>
                <c:pt idx="40">
                  <c:v>5.4362854967456018</c:v>
                </c:pt>
                <c:pt idx="41">
                  <c:v>5.3599286030617197</c:v>
                </c:pt>
                <c:pt idx="42">
                  <c:v>6.0468209687419998</c:v>
                </c:pt>
                <c:pt idx="43">
                  <c:v>6.073799997427332</c:v>
                </c:pt>
                <c:pt idx="44">
                  <c:v>6.0363105075126811</c:v>
                </c:pt>
                <c:pt idx="45">
                  <c:v>5.9041343639968691</c:v>
                </c:pt>
                <c:pt idx="46">
                  <c:v>5.8741874329957309</c:v>
                </c:pt>
                <c:pt idx="47">
                  <c:v>6.183315717823282</c:v>
                </c:pt>
                <c:pt idx="48">
                  <c:v>6.3914029288452809</c:v>
                </c:pt>
                <c:pt idx="49">
                  <c:v>6.214504274071496</c:v>
                </c:pt>
                <c:pt idx="50">
                  <c:v>6.1581715866780629</c:v>
                </c:pt>
                <c:pt idx="51">
                  <c:v>6.2606575349197389</c:v>
                </c:pt>
                <c:pt idx="52">
                  <c:v>5.9885218679216878</c:v>
                </c:pt>
                <c:pt idx="53">
                  <c:v>5.9121649742378057</c:v>
                </c:pt>
                <c:pt idx="54">
                  <c:v>6.5990573399180859</c:v>
                </c:pt>
                <c:pt idx="55">
                  <c:v>6.626036368603418</c:v>
                </c:pt>
                <c:pt idx="56">
                  <c:v>6.5885468786887671</c:v>
                </c:pt>
                <c:pt idx="57">
                  <c:v>6.4563707351729551</c:v>
                </c:pt>
                <c:pt idx="58">
                  <c:v>6.4264238041718169</c:v>
                </c:pt>
                <c:pt idx="59">
                  <c:v>6.7355520889993681</c:v>
                </c:pt>
                <c:pt idx="60">
                  <c:v>6.943639300021367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621-40B7-8F5E-77C4C8D62E64}"/>
            </c:ext>
          </c:extLst>
        </c:ser>
        <c:ser>
          <c:idx val="6"/>
          <c:order val="6"/>
          <c:tx>
            <c:strRef>
              <c:f>'IMAE shewhart'!$S$3</c:f>
              <c:strCache>
                <c:ptCount val="1"/>
                <c:pt idx="0">
                  <c:v>Real</c:v>
                </c:pt>
              </c:strCache>
            </c:strRef>
          </c:tx>
          <c:spPr>
            <a:ln w="254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43982</c:v>
                </c:pt>
                <c:pt idx="1">
                  <c:v>44012</c:v>
                </c:pt>
                <c:pt idx="2">
                  <c:v>44043</c:v>
                </c:pt>
                <c:pt idx="3">
                  <c:v>44074</c:v>
                </c:pt>
                <c:pt idx="4">
                  <c:v>44104</c:v>
                </c:pt>
                <c:pt idx="5">
                  <c:v>44135</c:v>
                </c:pt>
                <c:pt idx="6">
                  <c:v>44165</c:v>
                </c:pt>
                <c:pt idx="7">
                  <c:v>44196</c:v>
                </c:pt>
                <c:pt idx="8">
                  <c:v>44227</c:v>
                </c:pt>
                <c:pt idx="9">
                  <c:v>44255</c:v>
                </c:pt>
                <c:pt idx="10">
                  <c:v>44286</c:v>
                </c:pt>
                <c:pt idx="11">
                  <c:v>44316</c:v>
                </c:pt>
                <c:pt idx="12">
                  <c:v>44347</c:v>
                </c:pt>
                <c:pt idx="13">
                  <c:v>44377</c:v>
                </c:pt>
                <c:pt idx="14">
                  <c:v>44408</c:v>
                </c:pt>
                <c:pt idx="15">
                  <c:v>44439</c:v>
                </c:pt>
                <c:pt idx="16">
                  <c:v>44469</c:v>
                </c:pt>
                <c:pt idx="17">
                  <c:v>44500</c:v>
                </c:pt>
                <c:pt idx="18">
                  <c:v>44530</c:v>
                </c:pt>
                <c:pt idx="19">
                  <c:v>44561</c:v>
                </c:pt>
                <c:pt idx="20">
                  <c:v>44592</c:v>
                </c:pt>
                <c:pt idx="21">
                  <c:v>44620</c:v>
                </c:pt>
                <c:pt idx="22">
                  <c:v>44651</c:v>
                </c:pt>
                <c:pt idx="23">
                  <c:v>44681</c:v>
                </c:pt>
                <c:pt idx="24">
                  <c:v>44712</c:v>
                </c:pt>
                <c:pt idx="25">
                  <c:v>44742</c:v>
                </c:pt>
                <c:pt idx="26">
                  <c:v>44773</c:v>
                </c:pt>
                <c:pt idx="27">
                  <c:v>44804</c:v>
                </c:pt>
                <c:pt idx="28">
                  <c:v>44834</c:v>
                </c:pt>
                <c:pt idx="29">
                  <c:v>44865</c:v>
                </c:pt>
                <c:pt idx="30">
                  <c:v>44895</c:v>
                </c:pt>
                <c:pt idx="31">
                  <c:v>44926</c:v>
                </c:pt>
                <c:pt idx="32">
                  <c:v>44957</c:v>
                </c:pt>
                <c:pt idx="33">
                  <c:v>44985</c:v>
                </c:pt>
                <c:pt idx="34">
                  <c:v>45016</c:v>
                </c:pt>
                <c:pt idx="35">
                  <c:v>45046</c:v>
                </c:pt>
                <c:pt idx="36">
                  <c:v>45077</c:v>
                </c:pt>
                <c:pt idx="37">
                  <c:v>45107</c:v>
                </c:pt>
                <c:pt idx="38">
                  <c:v>45138</c:v>
                </c:pt>
                <c:pt idx="39">
                  <c:v>45169</c:v>
                </c:pt>
                <c:pt idx="40">
                  <c:v>45199</c:v>
                </c:pt>
                <c:pt idx="41">
                  <c:v>45230</c:v>
                </c:pt>
                <c:pt idx="42">
                  <c:v>45260</c:v>
                </c:pt>
                <c:pt idx="43">
                  <c:v>45291</c:v>
                </c:pt>
                <c:pt idx="44">
                  <c:v>45322</c:v>
                </c:pt>
                <c:pt idx="45">
                  <c:v>45351</c:v>
                </c:pt>
                <c:pt idx="46">
                  <c:v>45382</c:v>
                </c:pt>
                <c:pt idx="47">
                  <c:v>45412</c:v>
                </c:pt>
                <c:pt idx="48">
                  <c:v>45443</c:v>
                </c:pt>
                <c:pt idx="49">
                  <c:v>45473</c:v>
                </c:pt>
                <c:pt idx="50">
                  <c:v>45504</c:v>
                </c:pt>
                <c:pt idx="51">
                  <c:v>45535</c:v>
                </c:pt>
                <c:pt idx="52">
                  <c:v>45565</c:v>
                </c:pt>
                <c:pt idx="53">
                  <c:v>45596</c:v>
                </c:pt>
                <c:pt idx="54">
                  <c:v>45626</c:v>
                </c:pt>
                <c:pt idx="55">
                  <c:v>45657</c:v>
                </c:pt>
                <c:pt idx="56">
                  <c:v>45688</c:v>
                </c:pt>
                <c:pt idx="57">
                  <c:v>45716</c:v>
                </c:pt>
                <c:pt idx="58">
                  <c:v>45747</c:v>
                </c:pt>
                <c:pt idx="59">
                  <c:v>45777</c:v>
                </c:pt>
                <c:pt idx="60">
                  <c:v>45808</c:v>
                </c:pt>
              </c:numCache>
            </c:numRef>
          </c:cat>
          <c:val>
            <c:numRef>
              <c:f>'IMAE shewhart'!$S$10:$S$70</c:f>
              <c:numCache>
                <c:formatCode>_(* #,##0.00_);_(* \(#,##0.00\);_(* "-"??_);_(@_)</c:formatCode>
                <c:ptCount val="61"/>
                <c:pt idx="0">
                  <c:v>-10.279023045406989</c:v>
                </c:pt>
                <c:pt idx="1">
                  <c:v>-7.8500892307697248</c:v>
                </c:pt>
                <c:pt idx="2">
                  <c:v>-3.8720658195422857</c:v>
                </c:pt>
                <c:pt idx="3">
                  <c:v>-1.0952536387109149</c:v>
                </c:pt>
                <c:pt idx="4">
                  <c:v>0.80488503621552354</c:v>
                </c:pt>
                <c:pt idx="5">
                  <c:v>2.2227247947742086</c:v>
                </c:pt>
                <c:pt idx="6">
                  <c:v>1.2412834615200978</c:v>
                </c:pt>
                <c:pt idx="7">
                  <c:v>4.0658102539753003</c:v>
                </c:pt>
                <c:pt idx="8">
                  <c:v>1.315038007016156</c:v>
                </c:pt>
                <c:pt idx="9">
                  <c:v>2.4236128139186093</c:v>
                </c:pt>
                <c:pt idx="10">
                  <c:v>9.9430792346941512</c:v>
                </c:pt>
                <c:pt idx="11">
                  <c:v>15.581457180287243</c:v>
                </c:pt>
                <c:pt idx="12">
                  <c:v>16.715192056093201</c:v>
                </c:pt>
                <c:pt idx="13">
                  <c:v>14.519117399540946</c:v>
                </c:pt>
                <c:pt idx="14">
                  <c:v>11.002538277905956</c:v>
                </c:pt>
                <c:pt idx="15">
                  <c:v>7.8183845086413868</c:v>
                </c:pt>
                <c:pt idx="16">
                  <c:v>5.9078613213125379</c:v>
                </c:pt>
                <c:pt idx="17">
                  <c:v>4.4240017946890049</c:v>
                </c:pt>
                <c:pt idx="18">
                  <c:v>5.9850015242633958</c:v>
                </c:pt>
                <c:pt idx="19">
                  <c:v>3.9769575798181478</c:v>
                </c:pt>
                <c:pt idx="20">
                  <c:v>4.6766070207737442</c:v>
                </c:pt>
                <c:pt idx="21">
                  <c:v>4.6891675957065928</c:v>
                </c:pt>
                <c:pt idx="22">
                  <c:v>4.8316258786557995</c:v>
                </c:pt>
                <c:pt idx="23">
                  <c:v>4.93175707352529</c:v>
                </c:pt>
                <c:pt idx="24">
                  <c:v>5.0605086711811964</c:v>
                </c:pt>
                <c:pt idx="25">
                  <c:v>4.2601857863184591</c:v>
                </c:pt>
                <c:pt idx="26">
                  <c:v>3.3019103013086379</c:v>
                </c:pt>
                <c:pt idx="27">
                  <c:v>4.6824036143452901</c:v>
                </c:pt>
                <c:pt idx="28">
                  <c:v>3.8371940402502527</c:v>
                </c:pt>
                <c:pt idx="29">
                  <c:v>3.6068533083749377</c:v>
                </c:pt>
                <c:pt idx="30">
                  <c:v>3.3518653298621643</c:v>
                </c:pt>
                <c:pt idx="31">
                  <c:v>3.306058544627092</c:v>
                </c:pt>
                <c:pt idx="32">
                  <c:v>3.3096608971262782</c:v>
                </c:pt>
                <c:pt idx="33">
                  <c:v>4.7411797661980728</c:v>
                </c:pt>
                <c:pt idx="34">
                  <c:v>3.9684788405636624</c:v>
                </c:pt>
                <c:pt idx="35">
                  <c:v>3.5001929333472219</c:v>
                </c:pt>
                <c:pt idx="36">
                  <c:v>3.798525092793255</c:v>
                </c:pt>
                <c:pt idx="37">
                  <c:v>5.0768999737620675</c:v>
                </c:pt>
                <c:pt idx="38">
                  <c:v>4.9964919289065506</c:v>
                </c:pt>
                <c:pt idx="39">
                  <c:v>3.6076543187442529</c:v>
                </c:pt>
                <c:pt idx="40">
                  <c:v>3.4590442430412054</c:v>
                </c:pt>
                <c:pt idx="41">
                  <c:v>1.3043070174594504</c:v>
                </c:pt>
                <c:pt idx="42">
                  <c:v>2.4287453156856178</c:v>
                </c:pt>
                <c:pt idx="43">
                  <c:v>2.302652093716091</c:v>
                </c:pt>
                <c:pt idx="44">
                  <c:v>4.2697651275661883</c:v>
                </c:pt>
                <c:pt idx="45">
                  <c:v>3.0426480900830768</c:v>
                </c:pt>
                <c:pt idx="46">
                  <c:v>2.2794774681592003</c:v>
                </c:pt>
                <c:pt idx="47">
                  <c:v>4.1528813427639761</c:v>
                </c:pt>
                <c:pt idx="48">
                  <c:v>4.3342462576848533</c:v>
                </c:pt>
                <c:pt idx="49">
                  <c:v>2.738841829624846</c:v>
                </c:pt>
                <c:pt idx="50">
                  <c:v>3.0344176329305697</c:v>
                </c:pt>
                <c:pt idx="51">
                  <c:v>3.9625332596977927</c:v>
                </c:pt>
                <c:pt idx="52">
                  <c:v>3.6060590869080329</c:v>
                </c:pt>
                <c:pt idx="53">
                  <c:v>5.6753723440105404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621-40B7-8F5E-77C4C8D62E64}"/>
            </c:ext>
          </c:extLst>
        </c:ser>
        <c:ser>
          <c:idx val="7"/>
          <c:order val="7"/>
          <c:tx>
            <c:strRef>
              <c:f>'IMAE shewhart'!$T$3</c:f>
              <c:strCache>
                <c:ptCount val="1"/>
                <c:pt idx="0">
                  <c:v>Pronosticado</c:v>
                </c:pt>
              </c:strCache>
            </c:strRef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Pt>
            <c:idx val="36"/>
            <c:marker>
              <c:symbol val="diamond"/>
              <c:size val="5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B621-40B7-8F5E-77C4C8D62E64}"/>
              </c:ext>
            </c:extLst>
          </c:dPt>
          <c:dPt>
            <c:idx val="60"/>
            <c:marker>
              <c:symbol val="diamond"/>
              <c:size val="5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B621-40B7-8F5E-77C4C8D62E64}"/>
              </c:ext>
            </c:extLst>
          </c:dPt>
          <c:cat>
            <c:numRef>
              <c:f>'IMAE shewhart'!$C$10:$C$70</c:f>
              <c:numCache>
                <c:formatCode>m/d/yyyy</c:formatCode>
                <c:ptCount val="61"/>
                <c:pt idx="0">
                  <c:v>43982</c:v>
                </c:pt>
                <c:pt idx="1">
                  <c:v>44012</c:v>
                </c:pt>
                <c:pt idx="2">
                  <c:v>44043</c:v>
                </c:pt>
                <c:pt idx="3">
                  <c:v>44074</c:v>
                </c:pt>
                <c:pt idx="4">
                  <c:v>44104</c:v>
                </c:pt>
                <c:pt idx="5">
                  <c:v>44135</c:v>
                </c:pt>
                <c:pt idx="6">
                  <c:v>44165</c:v>
                </c:pt>
                <c:pt idx="7">
                  <c:v>44196</c:v>
                </c:pt>
                <c:pt idx="8">
                  <c:v>44227</c:v>
                </c:pt>
                <c:pt idx="9">
                  <c:v>44255</c:v>
                </c:pt>
                <c:pt idx="10">
                  <c:v>44286</c:v>
                </c:pt>
                <c:pt idx="11">
                  <c:v>44316</c:v>
                </c:pt>
                <c:pt idx="12">
                  <c:v>44347</c:v>
                </c:pt>
                <c:pt idx="13">
                  <c:v>44377</c:v>
                </c:pt>
                <c:pt idx="14">
                  <c:v>44408</c:v>
                </c:pt>
                <c:pt idx="15">
                  <c:v>44439</c:v>
                </c:pt>
                <c:pt idx="16">
                  <c:v>44469</c:v>
                </c:pt>
                <c:pt idx="17">
                  <c:v>44500</c:v>
                </c:pt>
                <c:pt idx="18">
                  <c:v>44530</c:v>
                </c:pt>
                <c:pt idx="19">
                  <c:v>44561</c:v>
                </c:pt>
                <c:pt idx="20">
                  <c:v>44592</c:v>
                </c:pt>
                <c:pt idx="21">
                  <c:v>44620</c:v>
                </c:pt>
                <c:pt idx="22">
                  <c:v>44651</c:v>
                </c:pt>
                <c:pt idx="23">
                  <c:v>44681</c:v>
                </c:pt>
                <c:pt idx="24">
                  <c:v>44712</c:v>
                </c:pt>
                <c:pt idx="25">
                  <c:v>44742</c:v>
                </c:pt>
                <c:pt idx="26">
                  <c:v>44773</c:v>
                </c:pt>
                <c:pt idx="27">
                  <c:v>44804</c:v>
                </c:pt>
                <c:pt idx="28">
                  <c:v>44834</c:v>
                </c:pt>
                <c:pt idx="29">
                  <c:v>44865</c:v>
                </c:pt>
                <c:pt idx="30">
                  <c:v>44895</c:v>
                </c:pt>
                <c:pt idx="31">
                  <c:v>44926</c:v>
                </c:pt>
                <c:pt idx="32">
                  <c:v>44957</c:v>
                </c:pt>
                <c:pt idx="33">
                  <c:v>44985</c:v>
                </c:pt>
                <c:pt idx="34">
                  <c:v>45016</c:v>
                </c:pt>
                <c:pt idx="35">
                  <c:v>45046</c:v>
                </c:pt>
                <c:pt idx="36">
                  <c:v>45077</c:v>
                </c:pt>
                <c:pt idx="37">
                  <c:v>45107</c:v>
                </c:pt>
                <c:pt idx="38">
                  <c:v>45138</c:v>
                </c:pt>
                <c:pt idx="39">
                  <c:v>45169</c:v>
                </c:pt>
                <c:pt idx="40">
                  <c:v>45199</c:v>
                </c:pt>
                <c:pt idx="41">
                  <c:v>45230</c:v>
                </c:pt>
                <c:pt idx="42">
                  <c:v>45260</c:v>
                </c:pt>
                <c:pt idx="43">
                  <c:v>45291</c:v>
                </c:pt>
                <c:pt idx="44">
                  <c:v>45322</c:v>
                </c:pt>
                <c:pt idx="45">
                  <c:v>45351</c:v>
                </c:pt>
                <c:pt idx="46">
                  <c:v>45382</c:v>
                </c:pt>
                <c:pt idx="47">
                  <c:v>45412</c:v>
                </c:pt>
                <c:pt idx="48">
                  <c:v>45443</c:v>
                </c:pt>
                <c:pt idx="49">
                  <c:v>45473</c:v>
                </c:pt>
                <c:pt idx="50">
                  <c:v>45504</c:v>
                </c:pt>
                <c:pt idx="51">
                  <c:v>45535</c:v>
                </c:pt>
                <c:pt idx="52">
                  <c:v>45565</c:v>
                </c:pt>
                <c:pt idx="53">
                  <c:v>45596</c:v>
                </c:pt>
                <c:pt idx="54">
                  <c:v>45626</c:v>
                </c:pt>
                <c:pt idx="55">
                  <c:v>45657</c:v>
                </c:pt>
                <c:pt idx="56">
                  <c:v>45688</c:v>
                </c:pt>
                <c:pt idx="57">
                  <c:v>45716</c:v>
                </c:pt>
                <c:pt idx="58">
                  <c:v>45747</c:v>
                </c:pt>
                <c:pt idx="59">
                  <c:v>45777</c:v>
                </c:pt>
                <c:pt idx="60">
                  <c:v>45808</c:v>
                </c:pt>
              </c:numCache>
            </c:numRef>
          </c:cat>
          <c:val>
            <c:numRef>
              <c:f>'IMAE shewhart'!$T$10:$T$70</c:f>
              <c:numCache>
                <c:formatCode>_(* #,##0.00_);_(* \(#,##0.00\);_(* "-"??_);_(@_)</c:formatCode>
                <c:ptCount val="61"/>
                <c:pt idx="0">
                  <c:v>2.8214170641169312</c:v>
                </c:pt>
                <c:pt idx="1">
                  <c:v>2.6445184093431466</c:v>
                </c:pt>
                <c:pt idx="2">
                  <c:v>2.5881857219497135</c:v>
                </c:pt>
                <c:pt idx="3">
                  <c:v>2.6906716701913895</c:v>
                </c:pt>
                <c:pt idx="4">
                  <c:v>2.4185360031933385</c:v>
                </c:pt>
                <c:pt idx="5">
                  <c:v>2.3421791095094564</c:v>
                </c:pt>
                <c:pt idx="6">
                  <c:v>3.029071475189737</c:v>
                </c:pt>
                <c:pt idx="7">
                  <c:v>3.0560505038750692</c:v>
                </c:pt>
                <c:pt idx="8">
                  <c:v>3.0185610139604178</c:v>
                </c:pt>
                <c:pt idx="9">
                  <c:v>2.8863848704446058</c:v>
                </c:pt>
                <c:pt idx="10">
                  <c:v>2.8564379394434676</c:v>
                </c:pt>
                <c:pt idx="11">
                  <c:v>3.1655662242710187</c:v>
                </c:pt>
                <c:pt idx="12">
                  <c:v>3.3736534352930172</c:v>
                </c:pt>
                <c:pt idx="13">
                  <c:v>3.1967547805192327</c:v>
                </c:pt>
                <c:pt idx="14">
                  <c:v>3.1404220931257996</c:v>
                </c:pt>
                <c:pt idx="15">
                  <c:v>3.2429080413674756</c:v>
                </c:pt>
                <c:pt idx="16">
                  <c:v>2.9707723743694245</c:v>
                </c:pt>
                <c:pt idx="17">
                  <c:v>2.8944154806855424</c:v>
                </c:pt>
                <c:pt idx="18">
                  <c:v>3.581307846365823</c:v>
                </c:pt>
                <c:pt idx="19">
                  <c:v>3.6082868750511552</c:v>
                </c:pt>
                <c:pt idx="20">
                  <c:v>3.5707973851365038</c:v>
                </c:pt>
                <c:pt idx="21">
                  <c:v>3.4386212416206918</c:v>
                </c:pt>
                <c:pt idx="22">
                  <c:v>3.4086743106195536</c:v>
                </c:pt>
                <c:pt idx="23">
                  <c:v>3.7178025954471048</c:v>
                </c:pt>
                <c:pt idx="24">
                  <c:v>3.9258898064691032</c:v>
                </c:pt>
                <c:pt idx="25">
                  <c:v>3.7489911516953187</c:v>
                </c:pt>
                <c:pt idx="26">
                  <c:v>3.6926584643018856</c:v>
                </c:pt>
                <c:pt idx="27">
                  <c:v>3.7951444125435616</c:v>
                </c:pt>
                <c:pt idx="28">
                  <c:v>3.5230087455455106</c:v>
                </c:pt>
                <c:pt idx="29">
                  <c:v>3.4466518518616285</c:v>
                </c:pt>
                <c:pt idx="30">
                  <c:v>4.1335442175419086</c:v>
                </c:pt>
                <c:pt idx="31">
                  <c:v>4.1605232462272408</c:v>
                </c:pt>
                <c:pt idx="32">
                  <c:v>4.1230337563125898</c:v>
                </c:pt>
                <c:pt idx="33">
                  <c:v>3.9908576127967779</c:v>
                </c:pt>
                <c:pt idx="34">
                  <c:v>3.9609106817956397</c:v>
                </c:pt>
                <c:pt idx="35">
                  <c:v>4.2700389666231908</c:v>
                </c:pt>
                <c:pt idx="36">
                  <c:v>4.4781261776451897</c:v>
                </c:pt>
                <c:pt idx="37">
                  <c:v>4.3012275228714048</c:v>
                </c:pt>
                <c:pt idx="38">
                  <c:v>4.2448948354779716</c:v>
                </c:pt>
                <c:pt idx="39">
                  <c:v>4.3473807837196476</c:v>
                </c:pt>
                <c:pt idx="40">
                  <c:v>4.0752451167215966</c:v>
                </c:pt>
                <c:pt idx="41">
                  <c:v>3.9988882230377145</c:v>
                </c:pt>
                <c:pt idx="42">
                  <c:v>4.6857805887179946</c:v>
                </c:pt>
                <c:pt idx="43">
                  <c:v>4.7127596174033268</c:v>
                </c:pt>
                <c:pt idx="44">
                  <c:v>4.6752701274886759</c:v>
                </c:pt>
                <c:pt idx="45">
                  <c:v>4.5430939839728639</c:v>
                </c:pt>
                <c:pt idx="46">
                  <c:v>4.5131470529717257</c:v>
                </c:pt>
                <c:pt idx="47">
                  <c:v>4.8222753377992769</c:v>
                </c:pt>
                <c:pt idx="48">
                  <c:v>5.0303625488212758</c:v>
                </c:pt>
                <c:pt idx="49">
                  <c:v>4.8534638940474908</c:v>
                </c:pt>
                <c:pt idx="50">
                  <c:v>4.7971312066540577</c:v>
                </c:pt>
                <c:pt idx="51">
                  <c:v>4.8996171548957337</c:v>
                </c:pt>
                <c:pt idx="52">
                  <c:v>4.6274814878976827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621-40B7-8F5E-77C4C8D62E64}"/>
            </c:ext>
          </c:extLst>
        </c:ser>
        <c:ser>
          <c:idx val="8"/>
          <c:order val="8"/>
          <c:tx>
            <c:strRef>
              <c:f>'IMAE shewhart'!$U$3</c:f>
              <c:strCache>
                <c:ptCount val="1"/>
                <c:pt idx="0">
                  <c:v>Pronosticado después de proyección</c:v>
                </c:pt>
              </c:strCache>
            </c:strRef>
          </c:tx>
          <c:spPr>
            <a:ln w="25400" cap="rnd">
              <a:solidFill>
                <a:srgbClr val="7030A0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43982</c:v>
                </c:pt>
                <c:pt idx="1">
                  <c:v>44012</c:v>
                </c:pt>
                <c:pt idx="2">
                  <c:v>44043</c:v>
                </c:pt>
                <c:pt idx="3">
                  <c:v>44074</c:v>
                </c:pt>
                <c:pt idx="4">
                  <c:v>44104</c:v>
                </c:pt>
                <c:pt idx="5">
                  <c:v>44135</c:v>
                </c:pt>
                <c:pt idx="6">
                  <c:v>44165</c:v>
                </c:pt>
                <c:pt idx="7">
                  <c:v>44196</c:v>
                </c:pt>
                <c:pt idx="8">
                  <c:v>44227</c:v>
                </c:pt>
                <c:pt idx="9">
                  <c:v>44255</c:v>
                </c:pt>
                <c:pt idx="10">
                  <c:v>44286</c:v>
                </c:pt>
                <c:pt idx="11">
                  <c:v>44316</c:v>
                </c:pt>
                <c:pt idx="12">
                  <c:v>44347</c:v>
                </c:pt>
                <c:pt idx="13">
                  <c:v>44377</c:v>
                </c:pt>
                <c:pt idx="14">
                  <c:v>44408</c:v>
                </c:pt>
                <c:pt idx="15">
                  <c:v>44439</c:v>
                </c:pt>
                <c:pt idx="16">
                  <c:v>44469</c:v>
                </c:pt>
                <c:pt idx="17">
                  <c:v>44500</c:v>
                </c:pt>
                <c:pt idx="18">
                  <c:v>44530</c:v>
                </c:pt>
                <c:pt idx="19">
                  <c:v>44561</c:v>
                </c:pt>
                <c:pt idx="20">
                  <c:v>44592</c:v>
                </c:pt>
                <c:pt idx="21">
                  <c:v>44620</c:v>
                </c:pt>
                <c:pt idx="22">
                  <c:v>44651</c:v>
                </c:pt>
                <c:pt idx="23">
                  <c:v>44681</c:v>
                </c:pt>
                <c:pt idx="24">
                  <c:v>44712</c:v>
                </c:pt>
                <c:pt idx="25">
                  <c:v>44742</c:v>
                </c:pt>
                <c:pt idx="26">
                  <c:v>44773</c:v>
                </c:pt>
                <c:pt idx="27">
                  <c:v>44804</c:v>
                </c:pt>
                <c:pt idx="28">
                  <c:v>44834</c:v>
                </c:pt>
                <c:pt idx="29">
                  <c:v>44865</c:v>
                </c:pt>
                <c:pt idx="30">
                  <c:v>44895</c:v>
                </c:pt>
                <c:pt idx="31">
                  <c:v>44926</c:v>
                </c:pt>
                <c:pt idx="32">
                  <c:v>44957</c:v>
                </c:pt>
                <c:pt idx="33">
                  <c:v>44985</c:v>
                </c:pt>
                <c:pt idx="34">
                  <c:v>45016</c:v>
                </c:pt>
                <c:pt idx="35">
                  <c:v>45046</c:v>
                </c:pt>
                <c:pt idx="36">
                  <c:v>45077</c:v>
                </c:pt>
                <c:pt idx="37">
                  <c:v>45107</c:v>
                </c:pt>
                <c:pt idx="38">
                  <c:v>45138</c:v>
                </c:pt>
                <c:pt idx="39">
                  <c:v>45169</c:v>
                </c:pt>
                <c:pt idx="40">
                  <c:v>45199</c:v>
                </c:pt>
                <c:pt idx="41">
                  <c:v>45230</c:v>
                </c:pt>
                <c:pt idx="42">
                  <c:v>45260</c:v>
                </c:pt>
                <c:pt idx="43">
                  <c:v>45291</c:v>
                </c:pt>
                <c:pt idx="44">
                  <c:v>45322</c:v>
                </c:pt>
                <c:pt idx="45">
                  <c:v>45351</c:v>
                </c:pt>
                <c:pt idx="46">
                  <c:v>45382</c:v>
                </c:pt>
                <c:pt idx="47">
                  <c:v>45412</c:v>
                </c:pt>
                <c:pt idx="48">
                  <c:v>45443</c:v>
                </c:pt>
                <c:pt idx="49">
                  <c:v>45473</c:v>
                </c:pt>
                <c:pt idx="50">
                  <c:v>45504</c:v>
                </c:pt>
                <c:pt idx="51">
                  <c:v>45535</c:v>
                </c:pt>
                <c:pt idx="52">
                  <c:v>45565</c:v>
                </c:pt>
                <c:pt idx="53">
                  <c:v>45596</c:v>
                </c:pt>
                <c:pt idx="54">
                  <c:v>45626</c:v>
                </c:pt>
                <c:pt idx="55">
                  <c:v>45657</c:v>
                </c:pt>
                <c:pt idx="56">
                  <c:v>45688</c:v>
                </c:pt>
                <c:pt idx="57">
                  <c:v>45716</c:v>
                </c:pt>
                <c:pt idx="58">
                  <c:v>45747</c:v>
                </c:pt>
                <c:pt idx="59">
                  <c:v>45777</c:v>
                </c:pt>
                <c:pt idx="60">
                  <c:v>45808</c:v>
                </c:pt>
              </c:numCache>
            </c:numRef>
          </c:cat>
          <c:val>
            <c:numRef>
              <c:f>'IMAE shewhart'!$U$10:$U$70</c:f>
              <c:numCache>
                <c:formatCode>General</c:formatCode>
                <c:ptCount val="6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4.5511245942138006</c:v>
                </c:pt>
                <c:pt idx="54">
                  <c:v>5.2380169598940807</c:v>
                </c:pt>
                <c:pt idx="55">
                  <c:v>5.2649959885794129</c:v>
                </c:pt>
                <c:pt idx="56">
                  <c:v>5.2275064986647619</c:v>
                </c:pt>
                <c:pt idx="57">
                  <c:v>5.0953303551489499</c:v>
                </c:pt>
                <c:pt idx="58">
                  <c:v>5.0653834241478117</c:v>
                </c:pt>
                <c:pt idx="59">
                  <c:v>5.3745117089753629</c:v>
                </c:pt>
                <c:pt idx="60">
                  <c:v>5.5825989199973618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B621-40B7-8F5E-77C4C8D62E64}"/>
            </c:ext>
          </c:extLst>
        </c:ser>
        <c:ser>
          <c:idx val="9"/>
          <c:order val="9"/>
          <c:tx>
            <c:strRef>
              <c:f>'IMAE shewhart'!$V$3</c:f>
              <c:strCache>
                <c:ptCount val="1"/>
                <c:pt idx="0">
                  <c:v>Último dato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numFmt formatCode="#,##0.00" sourceLinked="0"/>
            <c:spPr>
              <a:solidFill>
                <a:schemeClr val="bg1"/>
              </a:solidFill>
              <a:ln>
                <a:solidFill>
                  <a:schemeClr val="accent4">
                    <a:lumMod val="50000"/>
                  </a:scheme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'IMAE shewhart'!$C$10:$C$70</c:f>
              <c:numCache>
                <c:formatCode>m/d/yyyy</c:formatCode>
                <c:ptCount val="61"/>
                <c:pt idx="0">
                  <c:v>43982</c:v>
                </c:pt>
                <c:pt idx="1">
                  <c:v>44012</c:v>
                </c:pt>
                <c:pt idx="2">
                  <c:v>44043</c:v>
                </c:pt>
                <c:pt idx="3">
                  <c:v>44074</c:v>
                </c:pt>
                <c:pt idx="4">
                  <c:v>44104</c:v>
                </c:pt>
                <c:pt idx="5">
                  <c:v>44135</c:v>
                </c:pt>
                <c:pt idx="6">
                  <c:v>44165</c:v>
                </c:pt>
                <c:pt idx="7">
                  <c:v>44196</c:v>
                </c:pt>
                <c:pt idx="8">
                  <c:v>44227</c:v>
                </c:pt>
                <c:pt idx="9">
                  <c:v>44255</c:v>
                </c:pt>
                <c:pt idx="10">
                  <c:v>44286</c:v>
                </c:pt>
                <c:pt idx="11">
                  <c:v>44316</c:v>
                </c:pt>
                <c:pt idx="12">
                  <c:v>44347</c:v>
                </c:pt>
                <c:pt idx="13">
                  <c:v>44377</c:v>
                </c:pt>
                <c:pt idx="14">
                  <c:v>44408</c:v>
                </c:pt>
                <c:pt idx="15">
                  <c:v>44439</c:v>
                </c:pt>
                <c:pt idx="16">
                  <c:v>44469</c:v>
                </c:pt>
                <c:pt idx="17">
                  <c:v>44500</c:v>
                </c:pt>
                <c:pt idx="18">
                  <c:v>44530</c:v>
                </c:pt>
                <c:pt idx="19">
                  <c:v>44561</c:v>
                </c:pt>
                <c:pt idx="20">
                  <c:v>44592</c:v>
                </c:pt>
                <c:pt idx="21">
                  <c:v>44620</c:v>
                </c:pt>
                <c:pt idx="22">
                  <c:v>44651</c:v>
                </c:pt>
                <c:pt idx="23">
                  <c:v>44681</c:v>
                </c:pt>
                <c:pt idx="24">
                  <c:v>44712</c:v>
                </c:pt>
                <c:pt idx="25">
                  <c:v>44742</c:v>
                </c:pt>
                <c:pt idx="26">
                  <c:v>44773</c:v>
                </c:pt>
                <c:pt idx="27">
                  <c:v>44804</c:v>
                </c:pt>
                <c:pt idx="28">
                  <c:v>44834</c:v>
                </c:pt>
                <c:pt idx="29">
                  <c:v>44865</c:v>
                </c:pt>
                <c:pt idx="30">
                  <c:v>44895</c:v>
                </c:pt>
                <c:pt idx="31">
                  <c:v>44926</c:v>
                </c:pt>
                <c:pt idx="32">
                  <c:v>44957</c:v>
                </c:pt>
                <c:pt idx="33">
                  <c:v>44985</c:v>
                </c:pt>
                <c:pt idx="34">
                  <c:v>45016</c:v>
                </c:pt>
                <c:pt idx="35">
                  <c:v>45046</c:v>
                </c:pt>
                <c:pt idx="36">
                  <c:v>45077</c:v>
                </c:pt>
                <c:pt idx="37">
                  <c:v>45107</c:v>
                </c:pt>
                <c:pt idx="38">
                  <c:v>45138</c:v>
                </c:pt>
                <c:pt idx="39">
                  <c:v>45169</c:v>
                </c:pt>
                <c:pt idx="40">
                  <c:v>45199</c:v>
                </c:pt>
                <c:pt idx="41">
                  <c:v>45230</c:v>
                </c:pt>
                <c:pt idx="42">
                  <c:v>45260</c:v>
                </c:pt>
                <c:pt idx="43">
                  <c:v>45291</c:v>
                </c:pt>
                <c:pt idx="44">
                  <c:v>45322</c:v>
                </c:pt>
                <c:pt idx="45">
                  <c:v>45351</c:v>
                </c:pt>
                <c:pt idx="46">
                  <c:v>45382</c:v>
                </c:pt>
                <c:pt idx="47">
                  <c:v>45412</c:v>
                </c:pt>
                <c:pt idx="48">
                  <c:v>45443</c:v>
                </c:pt>
                <c:pt idx="49">
                  <c:v>45473</c:v>
                </c:pt>
                <c:pt idx="50">
                  <c:v>45504</c:v>
                </c:pt>
                <c:pt idx="51">
                  <c:v>45535</c:v>
                </c:pt>
                <c:pt idx="52">
                  <c:v>45565</c:v>
                </c:pt>
                <c:pt idx="53">
                  <c:v>45596</c:v>
                </c:pt>
                <c:pt idx="54">
                  <c:v>45626</c:v>
                </c:pt>
                <c:pt idx="55">
                  <c:v>45657</c:v>
                </c:pt>
                <c:pt idx="56">
                  <c:v>45688</c:v>
                </c:pt>
                <c:pt idx="57">
                  <c:v>45716</c:v>
                </c:pt>
                <c:pt idx="58">
                  <c:v>45747</c:v>
                </c:pt>
                <c:pt idx="59">
                  <c:v>45777</c:v>
                </c:pt>
                <c:pt idx="60">
                  <c:v>45808</c:v>
                </c:pt>
              </c:numCache>
            </c:numRef>
          </c:cat>
          <c:val>
            <c:numRef>
              <c:f>'IMAE shewhart'!$V$10:$V$70</c:f>
              <c:numCache>
                <c:formatCode>General</c:formatCode>
                <c:ptCount val="6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621-40B7-8F5E-77C4C8D62E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8049439"/>
        <c:axId val="702328575"/>
        <c:extLst/>
      </c:lineChart>
      <c:dateAx>
        <c:axId val="2078049439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328575"/>
        <c:crosses val="autoZero"/>
        <c:auto val="1"/>
        <c:lblOffset val="100"/>
        <c:baseTimeUnit val="months"/>
      </c:dateAx>
      <c:valAx>
        <c:axId val="702328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8049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Rounded MT Bold" panose="020F0704030504030204" pitchFamily="34" charset="0"/>
                <a:ea typeface="+mn-ea"/>
                <a:cs typeface="+mn-cs"/>
              </a:defRPr>
            </a:pPr>
            <a:r>
              <a:rPr lang="en-US">
                <a:latin typeface="Arial Rounded MT Bold" panose="020F0704030504030204" pitchFamily="34" charset="0"/>
              </a:rPr>
              <a:t>Inflación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Rounded MT Bold" panose="020F070403050403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'IMAE shewhart (2)'!$M$3</c:f>
              <c:strCache>
                <c:ptCount val="1"/>
                <c:pt idx="0">
                  <c:v>-3 Sigma</c:v>
                </c:pt>
              </c:strCache>
            </c:strRef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(2)'!$M$10:$M$70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C9-4E46-B522-C91262D9E4DF}"/>
            </c:ext>
          </c:extLst>
        </c:ser>
        <c:ser>
          <c:idx val="1"/>
          <c:order val="1"/>
          <c:tx>
            <c:strRef>
              <c:f>'IMAE shewhart (2)'!$N$3</c:f>
              <c:strCache>
                <c:ptCount val="1"/>
                <c:pt idx="0">
                  <c:v>3 Sigma</c:v>
                </c:pt>
              </c:strCache>
            </c:strRef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(2)'!$N$10:$N$70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C9-4E46-B522-C91262D9E4DF}"/>
            </c:ext>
          </c:extLst>
        </c:ser>
        <c:ser>
          <c:idx val="2"/>
          <c:order val="2"/>
          <c:tx>
            <c:strRef>
              <c:f>'IMAE shewhart (2)'!$O$3</c:f>
              <c:strCache>
                <c:ptCount val="1"/>
                <c:pt idx="0">
                  <c:v>-2 sigma</c:v>
                </c:pt>
              </c:strCache>
            </c:strRef>
          </c:tx>
          <c:spPr>
            <a:ln w="19050" cap="rnd">
              <a:solidFill>
                <a:srgbClr val="FFFF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(2)'!$O$10:$O$70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9C9-4E46-B522-C91262D9E4DF}"/>
            </c:ext>
          </c:extLst>
        </c:ser>
        <c:ser>
          <c:idx val="3"/>
          <c:order val="3"/>
          <c:tx>
            <c:strRef>
              <c:f>'IMAE shewhart (2)'!$P$3</c:f>
              <c:strCache>
                <c:ptCount val="1"/>
                <c:pt idx="0">
                  <c:v>2 Sigma</c:v>
                </c:pt>
              </c:strCache>
            </c:strRef>
          </c:tx>
          <c:spPr>
            <a:ln w="19050" cap="rnd">
              <a:solidFill>
                <a:srgbClr val="FFFF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(2)'!$P$10:$P$70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9C9-4E46-B522-C91262D9E4DF}"/>
            </c:ext>
          </c:extLst>
        </c:ser>
        <c:ser>
          <c:idx val="4"/>
          <c:order val="4"/>
          <c:tx>
            <c:strRef>
              <c:f>'IMAE shewhart (2)'!$Q$3</c:f>
              <c:strCache>
                <c:ptCount val="1"/>
                <c:pt idx="0">
                  <c:v>-1 Sigma</c:v>
                </c:pt>
              </c:strCache>
            </c:strRef>
          </c:tx>
          <c:spPr>
            <a:ln w="12700" cap="rnd">
              <a:solidFill>
                <a:srgbClr val="92D05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(2)'!$Q$10:$Q$70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9C9-4E46-B522-C91262D9E4DF}"/>
            </c:ext>
          </c:extLst>
        </c:ser>
        <c:ser>
          <c:idx val="5"/>
          <c:order val="5"/>
          <c:tx>
            <c:strRef>
              <c:f>'IMAE shewhart (2)'!$R$3</c:f>
              <c:strCache>
                <c:ptCount val="1"/>
                <c:pt idx="0">
                  <c:v>1 Sigma</c:v>
                </c:pt>
              </c:strCache>
            </c:strRef>
          </c:tx>
          <c:spPr>
            <a:ln w="12700" cap="rnd">
              <a:solidFill>
                <a:srgbClr val="92D05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(2)'!$R$10:$R$70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9C9-4E46-B522-C91262D9E4DF}"/>
            </c:ext>
          </c:extLst>
        </c:ser>
        <c:ser>
          <c:idx val="6"/>
          <c:order val="6"/>
          <c:tx>
            <c:strRef>
              <c:f>'IMAE shewhart (2)'!$S$3</c:f>
              <c:strCache>
                <c:ptCount val="1"/>
                <c:pt idx="0">
                  <c:v>Real</c:v>
                </c:pt>
              </c:strCache>
            </c:strRef>
          </c:tx>
          <c:spPr>
            <a:ln w="254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(2)'!$S$10:$S$70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9C9-4E46-B522-C91262D9E4DF}"/>
            </c:ext>
          </c:extLst>
        </c:ser>
        <c:ser>
          <c:idx val="7"/>
          <c:order val="7"/>
          <c:tx>
            <c:strRef>
              <c:f>'IMAE shewhart (2)'!$T$3</c:f>
              <c:strCache>
                <c:ptCount val="1"/>
                <c:pt idx="0">
                  <c:v>Pronosticado</c:v>
                </c:pt>
              </c:strCache>
            </c:strRef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Pt>
            <c:idx val="36"/>
            <c:marker>
              <c:symbol val="diamond"/>
              <c:size val="5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99C9-4E46-B522-C91262D9E4DF}"/>
              </c:ext>
            </c:extLst>
          </c:dPt>
          <c:dPt>
            <c:idx val="60"/>
            <c:marker>
              <c:symbol val="diamond"/>
              <c:size val="5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99C9-4E46-B522-C91262D9E4DF}"/>
              </c:ext>
            </c:extLst>
          </c:dPt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(2)'!$T$10:$T$70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9C9-4E46-B522-C91262D9E4DF}"/>
            </c:ext>
          </c:extLst>
        </c:ser>
        <c:ser>
          <c:idx val="8"/>
          <c:order val="8"/>
          <c:tx>
            <c:strRef>
              <c:f>'IMAE shewhart (2)'!$U$3</c:f>
              <c:strCache>
                <c:ptCount val="1"/>
                <c:pt idx="0">
                  <c:v>Pronosticado después de proyección</c:v>
                </c:pt>
              </c:strCache>
            </c:strRef>
          </c:tx>
          <c:spPr>
            <a:ln w="25400" cap="rnd">
              <a:solidFill>
                <a:srgbClr val="7030A0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(2)'!$U$10:$U$70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99C9-4E46-B522-C91262D9E4DF}"/>
            </c:ext>
          </c:extLst>
        </c:ser>
        <c:ser>
          <c:idx val="9"/>
          <c:order val="9"/>
          <c:tx>
            <c:strRef>
              <c:f>'IMAE shewhart (2)'!$V$3</c:f>
              <c:strCache>
                <c:ptCount val="1"/>
                <c:pt idx="0">
                  <c:v>Último dato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numFmt formatCode="#,##0.00" sourceLinked="0"/>
            <c:spPr>
              <a:solidFill>
                <a:schemeClr val="bg1"/>
              </a:solidFill>
              <a:ln>
                <a:solidFill>
                  <a:schemeClr val="accent4">
                    <a:lumMod val="50000"/>
                  </a:scheme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(2)'!$V$10:$V$70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9C9-4E46-B522-C91262D9E4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8049439"/>
        <c:axId val="702328575"/>
        <c:extLst/>
      </c:lineChart>
      <c:dateAx>
        <c:axId val="2078049439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328575"/>
        <c:crosses val="autoZero"/>
        <c:auto val="1"/>
        <c:lblOffset val="100"/>
        <c:baseTimeUnit val="months"/>
      </c:dateAx>
      <c:valAx>
        <c:axId val="702328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8049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9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236220</xdr:colOff>
      <xdr:row>1</xdr:row>
      <xdr:rowOff>140970</xdr:rowOff>
    </xdr:from>
    <xdr:to>
      <xdr:col>42</xdr:col>
      <xdr:colOff>417285</xdr:colOff>
      <xdr:row>27</xdr:row>
      <xdr:rowOff>76962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B1850F-6438-4BB9-94A9-CAECD0AA84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446314</xdr:colOff>
      <xdr:row>6</xdr:row>
      <xdr:rowOff>65314</xdr:rowOff>
    </xdr:from>
    <xdr:to>
      <xdr:col>38</xdr:col>
      <xdr:colOff>495082</xdr:colOff>
      <xdr:row>31</xdr:row>
      <xdr:rowOff>184622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4B9FDA6-3665-4720-BAC9-17E4C7ACCE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236220</xdr:colOff>
      <xdr:row>2</xdr:row>
      <xdr:rowOff>87630</xdr:rowOff>
    </xdr:from>
    <xdr:to>
      <xdr:col>25</xdr:col>
      <xdr:colOff>284988</xdr:colOff>
      <xdr:row>28</xdr:row>
      <xdr:rowOff>23622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D5BFCF-15C2-4BFF-89B1-3A459D1FAF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68580</xdr:colOff>
      <xdr:row>1</xdr:row>
      <xdr:rowOff>156210</xdr:rowOff>
    </xdr:from>
    <xdr:to>
      <xdr:col>36</xdr:col>
      <xdr:colOff>399288</xdr:colOff>
      <xdr:row>27</xdr:row>
      <xdr:rowOff>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FE8919-E59D-4D41-AB1D-25911939EA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396240</xdr:colOff>
      <xdr:row>1</xdr:row>
      <xdr:rowOff>34290</xdr:rowOff>
    </xdr:from>
    <xdr:to>
      <xdr:col>22</xdr:col>
      <xdr:colOff>445008</xdr:colOff>
      <xdr:row>26</xdr:row>
      <xdr:rowOff>153162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570718-96A7-4626-92B0-9E6EAC9845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220980</xdr:colOff>
      <xdr:row>1</xdr:row>
      <xdr:rowOff>148590</xdr:rowOff>
    </xdr:from>
    <xdr:to>
      <xdr:col>22</xdr:col>
      <xdr:colOff>269748</xdr:colOff>
      <xdr:row>27</xdr:row>
      <xdr:rowOff>139446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008CB8-FB0A-4F27-9224-0215BD8DC5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265477</xdr:colOff>
      <xdr:row>89</xdr:row>
      <xdr:rowOff>165735</xdr:rowOff>
    </xdr:from>
    <xdr:to>
      <xdr:col>18</xdr:col>
      <xdr:colOff>6277</xdr:colOff>
      <xdr:row>113</xdr:row>
      <xdr:rowOff>91751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41CD89-6D15-4771-9516-6D015982A5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256512</xdr:colOff>
      <xdr:row>88</xdr:row>
      <xdr:rowOff>192629</xdr:rowOff>
    </xdr:from>
    <xdr:to>
      <xdr:col>17</xdr:col>
      <xdr:colOff>606912</xdr:colOff>
      <xdr:row>112</xdr:row>
      <xdr:rowOff>118645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261A2E-F8DE-4F30-ACDF-FB82A002CA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LVADOR AMAYA" refreshedDate="45637.719783912034" createdVersion="7" refreshedVersion="8" minRefreshableVersion="3" recordCount="347" xr:uid="{D8B5DBBA-4705-4931-9EC4-8CF69336E53B}">
  <cacheSource type="worksheet">
    <worksheetSource ref="C1:G1048576" sheet="Circulante datos"/>
  </cacheSource>
  <cacheFields count="5">
    <cacheField name="Fecha" numFmtId="0">
      <sharedItems containsNonDate="0" containsDate="1" containsString="0" containsBlank="1" minDate="1995-01-31T00:00:00" maxDate="2023-11-01T00:00:00" count="347">
        <d v="1995-01-31T00:00:00"/>
        <d v="1995-02-28T00:00:00"/>
        <d v="1995-03-31T00:00:00"/>
        <d v="1995-04-30T00:00:00"/>
        <d v="1995-05-31T00:00:00"/>
        <d v="1995-06-30T00:00:00"/>
        <d v="1995-07-31T00:00:00"/>
        <d v="1995-08-31T00:00:00"/>
        <d v="1995-09-30T00:00:00"/>
        <d v="1995-10-31T00:00:00"/>
        <d v="1995-11-30T00:00:00"/>
        <d v="1995-12-31T00:00:00"/>
        <d v="1996-01-31T00:00:00"/>
        <d v="1996-02-29T00:00:00"/>
        <d v="1996-03-31T00:00:00"/>
        <d v="1996-04-30T00:00:00"/>
        <d v="1996-05-31T00:00:00"/>
        <d v="1996-06-30T00:00:00"/>
        <d v="1996-07-31T00:00:00"/>
        <d v="1996-08-31T00:00:00"/>
        <d v="1996-09-30T00:00:00"/>
        <d v="1996-10-31T00:00:00"/>
        <d v="1996-11-30T00:00:00"/>
        <d v="1996-12-31T00:00:00"/>
        <d v="1997-01-31T00:00:00"/>
        <d v="1997-02-28T00:00:00"/>
        <d v="1997-03-31T00:00:00"/>
        <d v="1997-04-30T00:00:00"/>
        <d v="1997-05-31T00:00:00"/>
        <d v="1997-06-30T00:00:00"/>
        <d v="1997-07-31T00:00:00"/>
        <d v="1997-08-31T00:00:00"/>
        <d v="1997-09-30T00:00:00"/>
        <d v="1997-10-31T00:00:00"/>
        <d v="1997-11-30T00:00:00"/>
        <d v="1997-12-31T00:00:00"/>
        <d v="1998-01-31T00:00:00"/>
        <d v="1998-02-28T00:00:00"/>
        <d v="1998-03-31T00:00:00"/>
        <d v="1998-04-30T00:00:00"/>
        <d v="1998-05-31T00:00:00"/>
        <d v="1998-06-30T00:00:00"/>
        <d v="1998-07-31T00:00:00"/>
        <d v="1998-08-31T00:00:00"/>
        <d v="1998-09-30T00:00:00"/>
        <d v="1998-10-31T00:00:00"/>
        <d v="1998-11-30T00:00:00"/>
        <d v="1998-12-31T00:00:00"/>
        <d v="1999-01-31T00:00:00"/>
        <d v="1999-02-28T00:00:00"/>
        <d v="1999-03-31T00:00:00"/>
        <d v="1999-04-30T00:00:00"/>
        <d v="1999-05-31T00:00:00"/>
        <d v="1999-06-30T00:00:00"/>
        <d v="1999-07-31T00:00:00"/>
        <d v="1999-08-31T00:00:00"/>
        <d v="1999-09-30T00:00:00"/>
        <d v="1999-10-31T00:00:00"/>
        <d v="1999-11-30T00:00:00"/>
        <d v="1999-12-31T00:00:00"/>
        <d v="2000-01-31T00:00:00"/>
        <d v="2000-02-29T00:00:00"/>
        <d v="2000-03-31T00:00:00"/>
        <d v="2000-04-30T00:00:00"/>
        <d v="2000-05-31T00:00:00"/>
        <d v="2000-06-30T00:00:00"/>
        <d v="2000-07-31T00:00:00"/>
        <d v="2000-08-31T00:00:00"/>
        <d v="2000-09-30T00:00:00"/>
        <d v="2000-10-31T00:00:00"/>
        <d v="2000-11-30T00:00:00"/>
        <d v="2000-12-31T00:00:00"/>
        <d v="2001-01-31T00:00:00"/>
        <d v="2001-02-28T00:00:00"/>
        <d v="2001-03-31T00:00:00"/>
        <d v="2001-04-30T00:00:00"/>
        <d v="2001-05-31T00:00:00"/>
        <d v="2001-06-30T00:00:00"/>
        <d v="2001-07-31T00:00:00"/>
        <d v="2001-08-31T00:00:00"/>
        <d v="2001-09-30T00:00:00"/>
        <d v="2001-10-31T00:00:00"/>
        <d v="2001-11-30T00:00:00"/>
        <d v="2001-12-31T00:00:00"/>
        <d v="2002-01-31T00:00:00"/>
        <d v="2002-02-28T00:00:00"/>
        <d v="2002-03-31T00:00:00"/>
        <d v="2002-04-30T00:00:00"/>
        <d v="2002-05-31T00:00:00"/>
        <d v="2002-06-30T00:00:00"/>
        <d v="2002-07-31T00:00:00"/>
        <d v="2002-08-31T00:00:00"/>
        <d v="2002-09-30T00:00:00"/>
        <d v="2002-10-31T00:00:00"/>
        <d v="2002-11-30T00:00:00"/>
        <d v="2002-12-31T00:00:00"/>
        <d v="2003-01-31T00:00:00"/>
        <d v="2003-02-28T00:00:00"/>
        <d v="2003-03-31T00:00:00"/>
        <d v="2003-04-30T00:00:00"/>
        <d v="2003-05-31T00:00:00"/>
        <d v="2003-06-30T00:00:00"/>
        <d v="2003-07-31T00:00:00"/>
        <d v="2003-08-31T00:00:00"/>
        <d v="2003-09-30T00:00:00"/>
        <d v="2003-10-31T00:00:00"/>
        <d v="2003-11-30T00:00:00"/>
        <d v="2003-12-31T00:00:00"/>
        <d v="2004-01-31T00:00:00"/>
        <d v="2004-02-29T00:00:00"/>
        <d v="2004-03-31T00:00:00"/>
        <d v="2004-04-30T00:00:00"/>
        <d v="2004-05-31T00:00:00"/>
        <d v="2004-06-30T00:00:00"/>
        <d v="2004-07-31T00:00:00"/>
        <d v="2004-08-31T00:00:00"/>
        <d v="2004-09-30T00:00:00"/>
        <d v="2004-10-31T00:00:00"/>
        <d v="2004-11-30T00:00:00"/>
        <d v="2004-12-31T00:00:00"/>
        <d v="2005-01-31T00:00:00"/>
        <d v="2005-02-28T00:00:00"/>
        <d v="2005-03-31T00:00:00"/>
        <d v="2005-04-30T00:00:00"/>
        <d v="2005-05-31T00:00:00"/>
        <d v="2005-06-30T00:00:00"/>
        <d v="2005-07-31T00:00:00"/>
        <d v="2005-08-31T00:00:00"/>
        <d v="2005-09-30T00:00:00"/>
        <d v="2005-10-31T00:00:00"/>
        <d v="2005-11-30T00:00:00"/>
        <d v="2005-12-31T00:00:00"/>
        <d v="2006-01-31T00:00:00"/>
        <d v="2006-02-28T00:00:00"/>
        <d v="2006-03-31T00:00:00"/>
        <d v="2006-04-30T00:00:00"/>
        <d v="2006-05-31T00:00:00"/>
        <d v="2006-06-30T00:00:00"/>
        <d v="2006-07-31T00:00:00"/>
        <d v="2006-08-31T00:00:00"/>
        <d v="2006-09-30T00:00:00"/>
        <d v="2006-10-31T00:00:00"/>
        <d v="2006-11-30T00:00:00"/>
        <d v="2006-12-31T00:00:00"/>
        <d v="2007-01-31T00:00:00"/>
        <d v="2007-02-28T00:00:00"/>
        <d v="2007-03-31T00:00:00"/>
        <d v="2007-04-30T00:00:00"/>
        <d v="2007-05-31T00:00:00"/>
        <d v="2007-06-30T00:00:00"/>
        <d v="2007-07-31T00:00:00"/>
        <d v="2007-08-31T00:00:00"/>
        <d v="2007-09-30T00:00:00"/>
        <d v="2007-10-31T00:00:00"/>
        <d v="2007-11-30T00:00:00"/>
        <d v="2007-12-31T00:00:00"/>
        <d v="2008-01-31T00:00:00"/>
        <d v="2008-02-29T00:00:00"/>
        <d v="2008-03-31T00:00:00"/>
        <d v="2008-04-30T00:00:00"/>
        <d v="2008-05-31T00:00:00"/>
        <d v="2008-06-30T00:00:00"/>
        <d v="2008-07-31T00:00:00"/>
        <d v="2008-08-31T00:00:00"/>
        <d v="2008-09-30T00:00:00"/>
        <d v="2008-10-31T00:00:00"/>
        <d v="2008-11-30T00:00:00"/>
        <d v="2008-12-31T00:00:00"/>
        <d v="2009-01-31T00:00:00"/>
        <d v="2009-02-28T00:00:00"/>
        <d v="2009-03-31T00:00:00"/>
        <d v="2009-04-30T00:00:00"/>
        <d v="2009-05-31T00:00:00"/>
        <d v="2009-06-30T00:00:00"/>
        <d v="2009-07-31T00:00:00"/>
        <d v="2009-08-31T00:00:00"/>
        <d v="2009-09-30T00:00:00"/>
        <d v="2009-10-31T00:00:00"/>
        <d v="2009-11-30T00:00:00"/>
        <d v="2009-12-31T00:00:00"/>
        <d v="2010-01-31T00:00:00"/>
        <d v="2010-02-28T00:00:00"/>
        <d v="2010-03-31T00:00:00"/>
        <d v="2010-04-30T00:00:00"/>
        <d v="2010-05-31T00:00:00"/>
        <d v="2010-06-30T00:00:00"/>
        <d v="2010-07-31T00:00:00"/>
        <d v="2010-08-31T00:00:00"/>
        <d v="2010-09-30T00:00:00"/>
        <d v="2010-10-31T00:00:00"/>
        <d v="2010-11-30T00:00:00"/>
        <d v="2010-12-31T00:00:00"/>
        <d v="2011-01-31T00:00:00"/>
        <d v="2011-02-28T00:00:00"/>
        <d v="2011-03-31T00:00:00"/>
        <d v="2011-04-30T00:00:00"/>
        <d v="2011-05-31T00:00:00"/>
        <d v="2011-06-30T00:00:00"/>
        <d v="2011-07-31T00:00:00"/>
        <d v="2011-08-31T00:00:00"/>
        <d v="2011-09-30T00:00:00"/>
        <d v="2011-10-31T00:00:00"/>
        <d v="2011-11-30T00:00:00"/>
        <d v="2011-12-31T00:00:00"/>
        <d v="2012-01-31T00:00:00"/>
        <d v="2012-02-29T00:00:00"/>
        <d v="2012-03-31T00:00:00"/>
        <d v="2012-04-30T00:00:00"/>
        <d v="2012-05-31T00:00:00"/>
        <d v="2012-06-30T00:00:00"/>
        <d v="2012-07-31T00:00:00"/>
        <d v="2012-08-31T00:00:00"/>
        <d v="2012-09-30T00:00:00"/>
        <d v="2012-10-31T00:00:00"/>
        <d v="2012-11-30T00:00:00"/>
        <d v="2012-12-31T00:00:00"/>
        <d v="2013-01-31T00:00:00"/>
        <d v="2013-02-28T00:00:00"/>
        <d v="2013-03-31T00:00:00"/>
        <d v="2013-04-30T00:00:00"/>
        <d v="2013-05-31T00:00:00"/>
        <d v="2013-06-30T00:00:00"/>
        <d v="2013-07-31T00:00:00"/>
        <d v="2013-08-31T00:00:00"/>
        <d v="2013-09-30T00:00:00"/>
        <d v="2013-10-31T00:00:00"/>
        <d v="2013-11-30T00:00:00"/>
        <d v="2013-12-31T00:00:00"/>
        <d v="2014-01-31T00:00:00"/>
        <d v="2014-02-28T00:00:00"/>
        <d v="2014-03-31T00:00:00"/>
        <d v="2014-04-30T00:00:00"/>
        <d v="2014-05-31T00:00:00"/>
        <d v="2014-06-30T00:00:00"/>
        <d v="2014-07-31T00:00:00"/>
        <d v="2014-08-31T00:00:00"/>
        <d v="2014-09-30T00:00:00"/>
        <d v="2014-10-31T00:00:00"/>
        <d v="2014-11-30T00:00:00"/>
        <d v="2014-12-31T00:00:00"/>
        <d v="2015-01-31T00:00:00"/>
        <d v="2015-02-28T00:00:00"/>
        <d v="2015-03-31T00:00:00"/>
        <d v="2015-04-30T00:00:00"/>
        <d v="2015-05-31T00:00:00"/>
        <d v="2015-06-30T00:00:00"/>
        <d v="2015-07-31T00:00:00"/>
        <d v="2015-08-31T00:00:00"/>
        <d v="2015-09-30T00:00:00"/>
        <d v="2015-10-31T00:00:00"/>
        <d v="2015-11-30T00:00:00"/>
        <d v="2015-12-31T00:00:00"/>
        <d v="2016-01-31T00:00:00"/>
        <d v="2016-02-29T00:00:00"/>
        <d v="2016-03-31T00:00:00"/>
        <d v="2016-04-30T00:00:00"/>
        <d v="2016-05-31T00:00:00"/>
        <d v="2016-06-30T00:00:00"/>
        <d v="2016-07-31T00:00:00"/>
        <d v="2016-08-31T00:00:00"/>
        <d v="2016-09-30T00:00:00"/>
        <d v="2016-10-31T00:00:00"/>
        <d v="2016-11-30T00:00:00"/>
        <d v="2016-12-31T00:00:00"/>
        <d v="2017-01-31T00:00:00"/>
        <d v="2017-02-28T00:00:00"/>
        <d v="2017-03-31T00:00:00"/>
        <d v="2017-04-30T00:00:00"/>
        <d v="2017-05-31T00:00:00"/>
        <d v="2017-06-30T00:00:00"/>
        <d v="2017-07-31T00:00:00"/>
        <d v="2017-08-31T00:00:00"/>
        <d v="2017-09-30T00:00:00"/>
        <d v="2017-10-31T00:00:00"/>
        <d v="2017-11-30T00:00:00"/>
        <d v="2017-12-31T00:00:00"/>
        <d v="2018-01-31T00:00:00"/>
        <d v="2018-02-28T00:00:00"/>
        <d v="2018-03-31T00:00:00"/>
        <d v="2018-04-30T00:00:00"/>
        <d v="2018-05-31T00:00:00"/>
        <d v="2018-06-30T00:00:00"/>
        <d v="2018-07-31T00:00:00"/>
        <d v="2018-08-31T00:00:00"/>
        <d v="2018-09-30T00:00:00"/>
        <d v="2018-10-31T00:00:00"/>
        <d v="2018-11-30T00:00:00"/>
        <d v="2018-12-31T00:00:00"/>
        <d v="2019-01-31T00:00:00"/>
        <d v="2019-02-28T00:00:00"/>
        <d v="2019-03-31T00:00:00"/>
        <d v="2019-04-30T00:00:00"/>
        <d v="2019-05-31T00:00:00"/>
        <d v="2019-06-30T00:00:00"/>
        <d v="2019-07-31T00:00:00"/>
        <d v="2019-08-31T00:00:00"/>
        <d v="2019-09-30T00:00:00"/>
        <d v="2019-10-31T00:00:00"/>
        <d v="2019-11-30T00:00:00"/>
        <d v="2019-12-31T00:00:00"/>
        <d v="2020-01-31T00:00:00"/>
        <d v="2020-02-29T00:00:00"/>
        <d v="2020-03-31T00:00:00"/>
        <d v="2020-04-30T00:00:00"/>
        <d v="2020-05-31T00:00:00"/>
        <d v="2020-06-30T00:00:00"/>
        <d v="2020-07-31T00:00:00"/>
        <d v="2020-08-31T00:00:00"/>
        <d v="2020-09-30T00:00:00"/>
        <d v="2020-10-31T00:00:00"/>
        <d v="2020-11-30T00:00:00"/>
        <d v="2020-12-31T00:00:00"/>
        <d v="2021-01-31T00:00:00"/>
        <d v="2021-02-28T00:00:00"/>
        <d v="2021-03-31T00:00:00"/>
        <d v="2021-04-30T00:00:00"/>
        <d v="2021-05-31T00:00:00"/>
        <d v="2021-06-30T00:00:00"/>
        <d v="2021-07-31T00:00:00"/>
        <d v="2021-08-31T00:00:00"/>
        <d v="2021-09-30T00:00:00"/>
        <d v="2021-10-31T00:00:00"/>
        <d v="2021-11-30T00:00:00"/>
        <d v="2021-12-31T00:00:00"/>
        <d v="2022-01-31T00:00:00"/>
        <d v="2022-02-28T00:00:00"/>
        <d v="2022-03-31T00:00:00"/>
        <d v="2022-04-30T00:00:00"/>
        <d v="2022-05-31T00:00:00"/>
        <d v="2022-06-30T00:00:00"/>
        <d v="2022-07-31T00:00:00"/>
        <d v="2022-08-31T00:00:00"/>
        <d v="2022-09-30T00:00:00"/>
        <d v="2022-10-31T00:00:00"/>
        <d v="2022-11-30T00:00:00"/>
        <d v="2022-12-31T00:00:00"/>
        <d v="2023-01-31T00:00:00"/>
        <d v="2023-02-28T00:00:00"/>
        <d v="2023-03-31T00:00:00"/>
        <d v="2023-04-30T00:00:00"/>
        <d v="2023-05-31T00:00:00"/>
        <d v="2023-06-30T00:00:00"/>
        <d v="2023-07-31T00:00:00"/>
        <d v="2023-08-31T00:00:00"/>
        <d v="2023-09-30T00:00:00"/>
        <d v="2023-10-31T00:00:00"/>
        <m/>
      </sharedItems>
    </cacheField>
    <cacheField name="Medio" numFmtId="0">
      <sharedItems containsString="0" containsBlank="1" containsNumber="1" minValue="7108.3" maxValue="171875.1"/>
    </cacheField>
    <cacheField name="Crecimiento" numFmtId="0">
      <sharedItems containsString="0" containsBlank="1" containsNumber="1" minValue="-1.8018280046827203E-2" maxValue="0.41460939283992576"/>
    </cacheField>
    <cacheField name="Fecha max" numFmtId="0">
      <sharedItems containsString="0" containsBlank="1" containsNumber="1" containsInteger="1" minValue="34730" maxValue="45230"/>
    </cacheField>
    <cacheField name="Filtro" numFmtId="0">
      <sharedItems containsString="0" containsBlank="1" containsNumber="1" containsInteger="1" minValue="0" maxValue="1" count="3">
        <n v="0"/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LVADOR AMAYA" refreshedDate="45637.719784953704" createdVersion="7" refreshedVersion="8" minRefreshableVersion="3" recordCount="181" xr:uid="{53B27CC6-916E-48DE-81D1-272E0D7CC560}">
  <cacheSource type="worksheet">
    <worksheetSource ref="A1:D1048576" sheet="Inflación source"/>
  </cacheSource>
  <cacheFields count="4">
    <cacheField name="Fecha" numFmtId="14">
      <sharedItems containsNonDate="0" containsDate="1" containsString="0" containsBlank="1" minDate="2010-01-31T00:00:00" maxDate="2025-11-30T00:00:00"/>
    </cacheField>
    <cacheField name="Inflacion" numFmtId="0">
      <sharedItems containsString="0" containsBlank="1" containsNumber="1" minValue="1.1599999999999999E-2" maxValue="0.1"/>
    </cacheField>
    <cacheField name="Mes" numFmtId="0">
      <sharedItems containsBlank="1" count="13">
        <s v="Enero"/>
        <s v="Febrero"/>
        <s v="Marzo"/>
        <s v="Abril"/>
        <s v="Mayo"/>
        <s v="Junio"/>
        <s v="Julio"/>
        <s v="Agosto"/>
        <s v="Septiembre"/>
        <s v="Octubre"/>
        <s v="Noviembre"/>
        <s v="Diciembre"/>
        <m/>
      </sharedItems>
    </cacheField>
    <cacheField name="Año" numFmtId="0">
      <sharedItems containsString="0" containsBlank="1" containsNumber="1" containsInteger="1" minValue="2010" maxValue="2025" count="17"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LVADOR AMAYA" refreshedDate="45637.719785763889" createdVersion="7" refreshedVersion="8" minRefreshableVersion="3" recordCount="335" xr:uid="{AECDBBE0-F401-4964-928B-DB809D3CD71C}">
  <cacheSource type="worksheet">
    <worksheetSource ref="C1:G1048576" sheet="Emision datos"/>
  </cacheSource>
  <cacheFields count="5">
    <cacheField name="Fecha" numFmtId="0">
      <sharedItems containsNonDate="0" containsDate="1" containsString="0" containsBlank="1" minDate="1995-01-31T00:00:00" maxDate="2022-11-01T00:00:00" count="335">
        <d v="1995-01-31T00:00:00"/>
        <d v="1995-02-28T00:00:00"/>
        <d v="1995-03-31T00:00:00"/>
        <d v="1995-04-30T00:00:00"/>
        <d v="1995-05-31T00:00:00"/>
        <d v="1995-06-30T00:00:00"/>
        <d v="1995-07-31T00:00:00"/>
        <d v="1995-08-31T00:00:00"/>
        <d v="1995-09-30T00:00:00"/>
        <d v="1995-10-31T00:00:00"/>
        <d v="1995-11-30T00:00:00"/>
        <d v="1995-12-31T00:00:00"/>
        <d v="1996-01-31T00:00:00"/>
        <d v="1996-02-29T00:00:00"/>
        <d v="1996-03-31T00:00:00"/>
        <d v="1996-04-30T00:00:00"/>
        <d v="1996-05-31T00:00:00"/>
        <d v="1996-06-30T00:00:00"/>
        <d v="1996-07-31T00:00:00"/>
        <d v="1996-08-31T00:00:00"/>
        <d v="1996-09-30T00:00:00"/>
        <d v="1996-10-31T00:00:00"/>
        <d v="1996-11-30T00:00:00"/>
        <d v="1996-12-31T00:00:00"/>
        <d v="1997-01-31T00:00:00"/>
        <d v="1997-02-28T00:00:00"/>
        <d v="1997-03-31T00:00:00"/>
        <d v="1997-04-30T00:00:00"/>
        <d v="1997-05-31T00:00:00"/>
        <d v="1997-06-30T00:00:00"/>
        <d v="1997-07-31T00:00:00"/>
        <d v="1997-08-31T00:00:00"/>
        <d v="1997-09-30T00:00:00"/>
        <d v="1997-10-31T00:00:00"/>
        <d v="1997-11-30T00:00:00"/>
        <d v="1997-12-31T00:00:00"/>
        <d v="1998-01-31T00:00:00"/>
        <d v="1998-02-28T00:00:00"/>
        <d v="1998-03-31T00:00:00"/>
        <d v="1998-04-30T00:00:00"/>
        <d v="1998-05-31T00:00:00"/>
        <d v="1998-06-30T00:00:00"/>
        <d v="1998-07-31T00:00:00"/>
        <d v="1998-08-31T00:00:00"/>
        <d v="1998-09-30T00:00:00"/>
        <d v="1998-10-31T00:00:00"/>
        <d v="1998-11-30T00:00:00"/>
        <d v="1998-12-31T00:00:00"/>
        <d v="1999-01-31T00:00:00"/>
        <d v="1999-02-28T00:00:00"/>
        <d v="1999-03-31T00:00:00"/>
        <d v="1999-04-30T00:00:00"/>
        <d v="1999-05-31T00:00:00"/>
        <d v="1999-06-30T00:00:00"/>
        <d v="1999-07-31T00:00:00"/>
        <d v="1999-08-31T00:00:00"/>
        <d v="1999-09-30T00:00:00"/>
        <d v="1999-10-31T00:00:00"/>
        <d v="1999-11-30T00:00:00"/>
        <d v="1999-12-31T00:00:00"/>
        <d v="2000-01-31T00:00:00"/>
        <d v="2000-02-29T00:00:00"/>
        <d v="2000-03-31T00:00:00"/>
        <d v="2000-04-30T00:00:00"/>
        <d v="2000-05-31T00:00:00"/>
        <d v="2000-06-30T00:00:00"/>
        <d v="2000-07-31T00:00:00"/>
        <d v="2000-08-31T00:00:00"/>
        <d v="2000-09-30T00:00:00"/>
        <d v="2000-10-31T00:00:00"/>
        <d v="2000-11-30T00:00:00"/>
        <d v="2000-12-31T00:00:00"/>
        <d v="2001-01-31T00:00:00"/>
        <d v="2001-02-28T00:00:00"/>
        <d v="2001-03-31T00:00:00"/>
        <d v="2001-04-30T00:00:00"/>
        <d v="2001-05-31T00:00:00"/>
        <d v="2001-06-30T00:00:00"/>
        <d v="2001-07-31T00:00:00"/>
        <d v="2001-08-31T00:00:00"/>
        <d v="2001-09-30T00:00:00"/>
        <d v="2001-10-31T00:00:00"/>
        <d v="2001-11-30T00:00:00"/>
        <d v="2001-12-31T00:00:00"/>
        <d v="2002-01-31T00:00:00"/>
        <d v="2002-02-28T00:00:00"/>
        <d v="2002-03-31T00:00:00"/>
        <d v="2002-04-30T00:00:00"/>
        <d v="2002-05-31T00:00:00"/>
        <d v="2002-06-30T00:00:00"/>
        <d v="2002-07-31T00:00:00"/>
        <d v="2002-08-31T00:00:00"/>
        <d v="2002-09-30T00:00:00"/>
        <d v="2002-10-31T00:00:00"/>
        <d v="2002-11-30T00:00:00"/>
        <d v="2002-12-31T00:00:00"/>
        <d v="2003-01-31T00:00:00"/>
        <d v="2003-02-28T00:00:00"/>
        <d v="2003-03-31T00:00:00"/>
        <d v="2003-04-30T00:00:00"/>
        <d v="2003-05-31T00:00:00"/>
        <d v="2003-06-30T00:00:00"/>
        <d v="2003-07-31T00:00:00"/>
        <d v="2003-08-31T00:00:00"/>
        <d v="2003-09-30T00:00:00"/>
        <d v="2003-10-31T00:00:00"/>
        <d v="2003-11-30T00:00:00"/>
        <d v="2003-12-31T00:00:00"/>
        <d v="2004-01-31T00:00:00"/>
        <d v="2004-02-29T00:00:00"/>
        <d v="2004-03-31T00:00:00"/>
        <d v="2004-04-30T00:00:00"/>
        <d v="2004-05-31T00:00:00"/>
        <d v="2004-06-30T00:00:00"/>
        <d v="2004-07-31T00:00:00"/>
        <d v="2004-08-31T00:00:00"/>
        <d v="2004-09-30T00:00:00"/>
        <d v="2004-10-31T00:00:00"/>
        <d v="2004-11-30T00:00:00"/>
        <d v="2004-12-31T00:00:00"/>
        <d v="2005-01-31T00:00:00"/>
        <d v="2005-02-28T00:00:00"/>
        <d v="2005-03-31T00:00:00"/>
        <d v="2005-04-30T00:00:00"/>
        <d v="2005-05-31T00:00:00"/>
        <d v="2005-06-30T00:00:00"/>
        <d v="2005-07-31T00:00:00"/>
        <d v="2005-08-31T00:00:00"/>
        <d v="2005-09-30T00:00:00"/>
        <d v="2005-10-31T00:00:00"/>
        <d v="2005-11-30T00:00:00"/>
        <d v="2005-12-31T00:00:00"/>
        <d v="2006-01-31T00:00:00"/>
        <d v="2006-02-28T00:00:00"/>
        <d v="2006-03-31T00:00:00"/>
        <d v="2006-04-30T00:00:00"/>
        <d v="2006-05-31T00:00:00"/>
        <d v="2006-06-30T00:00:00"/>
        <d v="2006-07-31T00:00:00"/>
        <d v="2006-08-31T00:00:00"/>
        <d v="2006-09-30T00:00:00"/>
        <d v="2006-10-31T00:00:00"/>
        <d v="2006-11-30T00:00:00"/>
        <d v="2006-12-31T00:00:00"/>
        <d v="2007-01-31T00:00:00"/>
        <d v="2007-02-28T00:00:00"/>
        <d v="2007-03-31T00:00:00"/>
        <d v="2007-04-30T00:00:00"/>
        <d v="2007-05-31T00:00:00"/>
        <d v="2007-06-30T00:00:00"/>
        <d v="2007-07-31T00:00:00"/>
        <d v="2007-08-31T00:00:00"/>
        <d v="2007-09-30T00:00:00"/>
        <d v="2007-10-31T00:00:00"/>
        <d v="2007-11-30T00:00:00"/>
        <d v="2007-12-31T00:00:00"/>
        <d v="2008-01-31T00:00:00"/>
        <d v="2008-02-29T00:00:00"/>
        <d v="2008-03-31T00:00:00"/>
        <d v="2008-04-30T00:00:00"/>
        <d v="2008-05-31T00:00:00"/>
        <d v="2008-06-30T00:00:00"/>
        <d v="2008-07-31T00:00:00"/>
        <d v="2008-08-31T00:00:00"/>
        <d v="2008-09-30T00:00:00"/>
        <d v="2008-10-31T00:00:00"/>
        <d v="2008-11-30T00:00:00"/>
        <d v="2008-12-31T00:00:00"/>
        <d v="2009-01-31T00:00:00"/>
        <d v="2009-02-28T00:00:00"/>
        <d v="2009-03-31T00:00:00"/>
        <d v="2009-04-30T00:00:00"/>
        <d v="2009-05-31T00:00:00"/>
        <d v="2009-06-30T00:00:00"/>
        <d v="2009-07-31T00:00:00"/>
        <d v="2009-08-31T00:00:00"/>
        <d v="2009-09-30T00:00:00"/>
        <d v="2009-10-31T00:00:00"/>
        <d v="2009-11-30T00:00:00"/>
        <d v="2009-12-31T00:00:00"/>
        <d v="2010-01-31T00:00:00"/>
        <d v="2010-02-28T00:00:00"/>
        <d v="2010-03-31T00:00:00"/>
        <d v="2010-04-30T00:00:00"/>
        <d v="2010-05-31T00:00:00"/>
        <d v="2010-06-30T00:00:00"/>
        <d v="2010-07-31T00:00:00"/>
        <d v="2010-08-31T00:00:00"/>
        <d v="2010-09-30T00:00:00"/>
        <d v="2010-10-31T00:00:00"/>
        <d v="2010-11-30T00:00:00"/>
        <d v="2010-12-31T00:00:00"/>
        <d v="2011-01-31T00:00:00"/>
        <d v="2011-02-28T00:00:00"/>
        <d v="2011-03-31T00:00:00"/>
        <d v="2011-04-30T00:00:00"/>
        <d v="2011-05-31T00:00:00"/>
        <d v="2011-06-30T00:00:00"/>
        <d v="2011-07-31T00:00:00"/>
        <d v="2011-08-31T00:00:00"/>
        <d v="2011-09-30T00:00:00"/>
        <d v="2011-10-31T00:00:00"/>
        <d v="2011-11-30T00:00:00"/>
        <d v="2011-12-31T00:00:00"/>
        <d v="2012-01-31T00:00:00"/>
        <d v="2012-02-29T00:00:00"/>
        <d v="2012-03-31T00:00:00"/>
        <d v="2012-04-30T00:00:00"/>
        <d v="2012-05-31T00:00:00"/>
        <d v="2012-06-30T00:00:00"/>
        <d v="2012-07-31T00:00:00"/>
        <d v="2012-08-31T00:00:00"/>
        <d v="2012-09-30T00:00:00"/>
        <d v="2012-10-31T00:00:00"/>
        <d v="2012-11-30T00:00:00"/>
        <d v="2012-12-31T00:00:00"/>
        <d v="2013-01-31T00:00:00"/>
        <d v="2013-02-28T00:00:00"/>
        <d v="2013-03-31T00:00:00"/>
        <d v="2013-04-30T00:00:00"/>
        <d v="2013-05-31T00:00:00"/>
        <d v="2013-06-30T00:00:00"/>
        <d v="2013-07-31T00:00:00"/>
        <d v="2013-08-31T00:00:00"/>
        <d v="2013-09-30T00:00:00"/>
        <d v="2013-10-31T00:00:00"/>
        <d v="2013-11-30T00:00:00"/>
        <d v="2013-12-31T00:00:00"/>
        <d v="2014-01-31T00:00:00"/>
        <d v="2014-02-28T00:00:00"/>
        <d v="2014-03-31T00:00:00"/>
        <d v="2014-04-30T00:00:00"/>
        <d v="2014-05-31T00:00:00"/>
        <d v="2014-06-30T00:00:00"/>
        <d v="2014-07-31T00:00:00"/>
        <d v="2014-08-31T00:00:00"/>
        <d v="2014-09-30T00:00:00"/>
        <d v="2014-10-31T00:00:00"/>
        <d v="2014-11-30T00:00:00"/>
        <d v="2014-12-31T00:00:00"/>
        <d v="2015-01-31T00:00:00"/>
        <d v="2015-02-28T00:00:00"/>
        <d v="2015-03-31T00:00:00"/>
        <d v="2015-04-30T00:00:00"/>
        <d v="2015-05-31T00:00:00"/>
        <d v="2015-06-30T00:00:00"/>
        <d v="2015-07-31T00:00:00"/>
        <d v="2015-08-31T00:00:00"/>
        <d v="2015-09-30T00:00:00"/>
        <d v="2015-10-31T00:00:00"/>
        <d v="2015-11-30T00:00:00"/>
        <d v="2015-12-31T00:00:00"/>
        <d v="2016-01-31T00:00:00"/>
        <d v="2016-02-29T00:00:00"/>
        <d v="2016-03-31T00:00:00"/>
        <d v="2016-04-30T00:00:00"/>
        <d v="2016-05-31T00:00:00"/>
        <d v="2016-06-30T00:00:00"/>
        <d v="2016-07-31T00:00:00"/>
        <d v="2016-08-31T00:00:00"/>
        <d v="2016-09-30T00:00:00"/>
        <d v="2016-10-31T00:00:00"/>
        <d v="2016-11-30T00:00:00"/>
        <d v="2016-12-31T00:00:00"/>
        <d v="2017-01-31T00:00:00"/>
        <d v="2017-02-28T00:00:00"/>
        <d v="2017-03-31T00:00:00"/>
        <d v="2017-04-30T00:00:00"/>
        <d v="2017-05-31T00:00:00"/>
        <d v="2017-06-30T00:00:00"/>
        <d v="2017-07-31T00:00:00"/>
        <d v="2017-08-31T00:00:00"/>
        <d v="2017-09-30T00:00:00"/>
        <d v="2017-10-31T00:00:00"/>
        <d v="2017-11-30T00:00:00"/>
        <d v="2017-12-31T00:00:00"/>
        <d v="2018-01-31T00:00:00"/>
        <d v="2018-02-28T00:00:00"/>
        <d v="2018-03-31T00:00:00"/>
        <d v="2018-04-30T00:00:00"/>
        <d v="2018-05-31T00:00:00"/>
        <d v="2018-06-30T00:00:00"/>
        <d v="2018-07-31T00:00:00"/>
        <d v="2018-08-31T00:00:00"/>
        <d v="2018-09-30T00:00:00"/>
        <d v="2018-10-31T00:00:00"/>
        <d v="2018-11-30T00:00:00"/>
        <d v="2018-12-31T00:00:00"/>
        <d v="2019-01-31T00:00:00"/>
        <d v="2019-02-28T00:00:00"/>
        <d v="2019-03-31T00:00:00"/>
        <d v="2019-04-30T00:00:00"/>
        <d v="2019-05-31T00:00:00"/>
        <d v="2019-06-30T00:00:00"/>
        <d v="2019-07-31T00:00:00"/>
        <d v="2019-08-31T00:00:00"/>
        <d v="2019-09-30T00:00:00"/>
        <d v="2019-10-31T00:00:00"/>
        <d v="2019-11-30T00:00:00"/>
        <d v="2019-12-31T00:00:00"/>
        <d v="2020-01-31T00:00:00"/>
        <d v="2020-02-29T00:00:00"/>
        <d v="2020-03-31T00:00:00"/>
        <d v="2020-04-30T00:00:00"/>
        <d v="2020-05-31T00:00:00"/>
        <d v="2020-06-30T00:00:00"/>
        <d v="2020-07-31T00:00:00"/>
        <d v="2020-08-31T00:00:00"/>
        <d v="2020-09-30T00:00:00"/>
        <d v="2020-10-31T00:00:00"/>
        <d v="2020-11-30T00:00:00"/>
        <d v="2020-12-31T00:00:00"/>
        <d v="2021-01-31T00:00:00"/>
        <d v="2021-02-28T00:00:00"/>
        <d v="2021-03-31T00:00:00"/>
        <d v="2021-04-30T00:00:00"/>
        <d v="2021-05-31T00:00:00"/>
        <d v="2021-06-30T00:00:00"/>
        <d v="2021-07-31T00:00:00"/>
        <d v="2021-08-31T00:00:00"/>
        <d v="2021-09-30T00:00:00"/>
        <d v="2021-10-31T00:00:00"/>
        <d v="2021-11-30T00:00:00"/>
        <d v="2021-12-31T00:00:00"/>
        <d v="2022-01-31T00:00:00"/>
        <d v="2022-02-28T00:00:00"/>
        <d v="2022-03-31T00:00:00"/>
        <d v="2022-04-30T00:00:00"/>
        <d v="2022-05-31T00:00:00"/>
        <d v="2022-06-30T00:00:00"/>
        <d v="2022-07-31T00:00:00"/>
        <d v="2022-08-31T00:00:00"/>
        <d v="2022-09-30T00:00:00"/>
        <d v="2022-10-31T00:00:00"/>
        <m/>
      </sharedItems>
    </cacheField>
    <cacheField name="Medio" numFmtId="0">
      <sharedItems containsString="0" containsBlank="1" containsNumber="1" minValue="3752.2" maxValue="74848.800000000003"/>
    </cacheField>
    <cacheField name="Crecimiento" numFmtId="0">
      <sharedItems containsString="0" containsBlank="1" containsNumber="1" minValue="-3.5150903983288989E-2" maxValue="0.33638814016172514"/>
    </cacheField>
    <cacheField name="Fecha max" numFmtId="0">
      <sharedItems containsString="0" containsBlank="1" containsNumber="1" containsInteger="1" minValue="34730" maxValue="44865"/>
    </cacheField>
    <cacheField name="Filtro" numFmtId="0">
      <sharedItems containsString="0" containsBlank="1" containsNumber="1" containsInteger="1" minValue="0" maxValue="1" count="3">
        <n v="0"/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LVADOR AMAYA" refreshedDate="45637.719786458336" createdVersion="7" refreshedVersion="8" minRefreshableVersion="3" recordCount="352" xr:uid="{6AA8CEBD-7E6B-41CA-8CDF-7C2123B3D422}">
  <cacheSource type="worksheet">
    <worksheetSource ref="C1:J1048576" sheet="$"/>
  </cacheSource>
  <cacheFields count="8">
    <cacheField name="Fecha" numFmtId="0">
      <sharedItems containsNonDate="0" containsDate="1" containsString="0" containsBlank="1" minDate="1996-01-31T00:00:00" maxDate="2025-04-01T00:00:00" count="352">
        <d v="1996-01-31T00:00:00"/>
        <d v="1996-02-29T00:00:00"/>
        <d v="1996-03-31T00:00:00"/>
        <d v="1996-04-30T00:00:00"/>
        <d v="1996-05-31T00:00:00"/>
        <d v="1996-06-30T00:00:00"/>
        <d v="1996-07-31T00:00:00"/>
        <d v="1996-08-31T00:00:00"/>
        <d v="1996-09-30T00:00:00"/>
        <d v="1996-10-31T00:00:00"/>
        <d v="1996-11-30T00:00:00"/>
        <d v="1996-12-31T00:00:00"/>
        <d v="1997-01-31T00:00:00"/>
        <d v="1997-02-28T00:00:00"/>
        <d v="1997-03-31T00:00:00"/>
        <d v="1997-04-30T00:00:00"/>
        <d v="1997-05-31T00:00:00"/>
        <d v="1997-06-30T00:00:00"/>
        <d v="1997-07-31T00:00:00"/>
        <d v="1997-08-31T00:00:00"/>
        <d v="1997-09-30T00:00:00"/>
        <d v="1997-10-31T00:00:00"/>
        <d v="1997-11-30T00:00:00"/>
        <d v="1997-12-31T00:00:00"/>
        <d v="1998-01-31T00:00:00"/>
        <d v="1998-02-28T00:00:00"/>
        <d v="1998-03-31T00:00:00"/>
        <d v="1998-04-30T00:00:00"/>
        <d v="1998-05-31T00:00:00"/>
        <d v="1998-06-30T00:00:00"/>
        <d v="1998-07-31T00:00:00"/>
        <d v="1998-08-31T00:00:00"/>
        <d v="1998-09-30T00:00:00"/>
        <d v="1998-10-31T00:00:00"/>
        <d v="1998-11-30T00:00:00"/>
        <d v="1998-12-31T00:00:00"/>
        <d v="1999-01-31T00:00:00"/>
        <d v="1999-02-28T00:00:00"/>
        <d v="1999-03-31T00:00:00"/>
        <d v="1999-04-30T00:00:00"/>
        <d v="1999-05-31T00:00:00"/>
        <d v="1999-06-30T00:00:00"/>
        <d v="1999-07-31T00:00:00"/>
        <d v="1999-08-31T00:00:00"/>
        <d v="1999-09-30T00:00:00"/>
        <d v="1999-10-31T00:00:00"/>
        <d v="1999-11-30T00:00:00"/>
        <d v="1999-12-31T00:00:00"/>
        <d v="2000-01-31T00:00:00"/>
        <d v="2000-02-29T00:00:00"/>
        <d v="2000-03-31T00:00:00"/>
        <d v="2000-04-30T00:00:00"/>
        <d v="2000-05-31T00:00:00"/>
        <d v="2000-06-30T00:00:00"/>
        <d v="2000-07-31T00:00:00"/>
        <d v="2000-08-31T00:00:00"/>
        <d v="2000-09-30T00:00:00"/>
        <d v="2000-10-31T00:00:00"/>
        <d v="2000-11-30T00:00:00"/>
        <d v="2000-12-31T00:00:00"/>
        <d v="2001-01-31T00:00:00"/>
        <d v="2001-02-28T00:00:00"/>
        <d v="2001-03-31T00:00:00"/>
        <d v="2001-04-30T00:00:00"/>
        <d v="2001-05-31T00:00:00"/>
        <d v="2001-06-30T00:00:00"/>
        <d v="2001-07-31T00:00:00"/>
        <d v="2001-08-31T00:00:00"/>
        <d v="2001-09-30T00:00:00"/>
        <d v="2001-10-31T00:00:00"/>
        <d v="2001-11-30T00:00:00"/>
        <d v="2001-12-31T00:00:00"/>
        <d v="2002-01-31T00:00:00"/>
        <d v="2002-02-28T00:00:00"/>
        <d v="2002-03-31T00:00:00"/>
        <d v="2002-04-30T00:00:00"/>
        <d v="2002-05-31T00:00:00"/>
        <d v="2002-06-30T00:00:00"/>
        <d v="2002-07-31T00:00:00"/>
        <d v="2002-08-31T00:00:00"/>
        <d v="2002-09-30T00:00:00"/>
        <d v="2002-10-31T00:00:00"/>
        <d v="2002-11-30T00:00:00"/>
        <d v="2002-12-31T00:00:00"/>
        <d v="2003-01-31T00:00:00"/>
        <d v="2003-02-28T00:00:00"/>
        <d v="2003-03-31T00:00:00"/>
        <d v="2003-04-30T00:00:00"/>
        <d v="2003-05-31T00:00:00"/>
        <d v="2003-06-30T00:00:00"/>
        <d v="2003-07-31T00:00:00"/>
        <d v="2003-08-31T00:00:00"/>
        <d v="2003-09-30T00:00:00"/>
        <d v="2003-10-31T00:00:00"/>
        <d v="2003-11-30T00:00:00"/>
        <d v="2003-12-31T00:00:00"/>
        <d v="2004-01-31T00:00:00"/>
        <d v="2004-02-29T00:00:00"/>
        <d v="2004-03-31T00:00:00"/>
        <d v="2004-04-30T00:00:00"/>
        <d v="2004-05-31T00:00:00"/>
        <d v="2004-06-30T00:00:00"/>
        <d v="2004-07-31T00:00:00"/>
        <d v="2004-08-31T00:00:00"/>
        <d v="2004-09-30T00:00:00"/>
        <d v="2004-10-31T00:00:00"/>
        <d v="2004-11-30T00:00:00"/>
        <d v="2004-12-31T00:00:00"/>
        <d v="2005-01-31T00:00:00"/>
        <d v="2005-02-28T00:00:00"/>
        <d v="2005-03-31T00:00:00"/>
        <d v="2005-04-30T00:00:00"/>
        <d v="2005-05-31T00:00:00"/>
        <d v="2005-06-30T00:00:00"/>
        <d v="2005-07-31T00:00:00"/>
        <d v="2005-08-31T00:00:00"/>
        <d v="2005-09-30T00:00:00"/>
        <d v="2005-10-31T00:00:00"/>
        <d v="2005-11-30T00:00:00"/>
        <d v="2005-12-31T00:00:00"/>
        <d v="2006-01-31T00:00:00"/>
        <d v="2006-02-28T00:00:00"/>
        <d v="2006-03-31T00:00:00"/>
        <d v="2006-04-30T00:00:00"/>
        <d v="2006-05-31T00:00:00"/>
        <d v="2006-06-30T00:00:00"/>
        <d v="2006-07-31T00:00:00"/>
        <d v="2006-08-31T00:00:00"/>
        <d v="2006-09-30T00:00:00"/>
        <d v="2006-10-31T00:00:00"/>
        <d v="2006-11-30T00:00:00"/>
        <d v="2006-12-31T00:00:00"/>
        <d v="2007-01-31T00:00:00"/>
        <d v="2007-02-28T00:00:00"/>
        <d v="2007-03-31T00:00:00"/>
        <d v="2007-04-30T00:00:00"/>
        <d v="2007-05-31T00:00:00"/>
        <d v="2007-06-30T00:00:00"/>
        <d v="2007-07-31T00:00:00"/>
        <d v="2007-08-31T00:00:00"/>
        <d v="2007-09-30T00:00:00"/>
        <d v="2007-10-31T00:00:00"/>
        <d v="2007-11-30T00:00:00"/>
        <d v="2007-12-31T00:00:00"/>
        <d v="2008-01-31T00:00:00"/>
        <d v="2008-02-29T00:00:00"/>
        <d v="2008-03-31T00:00:00"/>
        <d v="2008-04-30T00:00:00"/>
        <d v="2008-05-31T00:00:00"/>
        <d v="2008-06-30T00:00:00"/>
        <d v="2008-07-31T00:00:00"/>
        <d v="2008-08-31T00:00:00"/>
        <d v="2008-09-30T00:00:00"/>
        <d v="2008-10-31T00:00:00"/>
        <d v="2008-11-30T00:00:00"/>
        <d v="2008-12-31T00:00:00"/>
        <d v="2009-01-31T00:00:00"/>
        <d v="2009-02-28T00:00:00"/>
        <d v="2009-03-31T00:00:00"/>
        <d v="2009-04-30T00:00:00"/>
        <d v="2009-05-31T00:00:00"/>
        <d v="2009-06-30T00:00:00"/>
        <d v="2009-07-31T00:00:00"/>
        <d v="2009-08-31T00:00:00"/>
        <d v="2009-09-30T00:00:00"/>
        <d v="2009-10-31T00:00:00"/>
        <d v="2009-11-30T00:00:00"/>
        <d v="2009-12-31T00:00:00"/>
        <d v="2010-01-31T00:00:00"/>
        <d v="2010-02-28T00:00:00"/>
        <d v="2010-03-31T00:00:00"/>
        <d v="2010-04-30T00:00:00"/>
        <d v="2010-05-31T00:00:00"/>
        <d v="2010-06-30T00:00:00"/>
        <d v="2010-07-31T00:00:00"/>
        <d v="2010-08-31T00:00:00"/>
        <d v="2010-09-30T00:00:00"/>
        <d v="2010-10-31T00:00:00"/>
        <d v="2010-11-30T00:00:00"/>
        <d v="2010-12-31T00:00:00"/>
        <d v="2011-01-31T00:00:00"/>
        <d v="2011-02-28T00:00:00"/>
        <d v="2011-03-31T00:00:00"/>
        <d v="2011-04-30T00:00:00"/>
        <d v="2011-05-31T00:00:00"/>
        <d v="2011-06-30T00:00:00"/>
        <d v="2011-07-31T00:00:00"/>
        <d v="2011-08-31T00:00:00"/>
        <d v="2011-09-30T00:00:00"/>
        <d v="2011-10-31T00:00:00"/>
        <d v="2011-11-30T00:00:00"/>
        <d v="2011-12-31T00:00:00"/>
        <d v="2012-01-31T00:00:00"/>
        <d v="2012-02-29T00:00:00"/>
        <d v="2012-03-31T00:00:00"/>
        <d v="2012-04-30T00:00:00"/>
        <d v="2012-05-31T00:00:00"/>
        <d v="2012-06-30T00:00:00"/>
        <d v="2012-07-31T00:00:00"/>
        <d v="2012-08-31T00:00:00"/>
        <d v="2012-09-30T00:00:00"/>
        <d v="2012-10-31T00:00:00"/>
        <d v="2012-11-30T00:00:00"/>
        <d v="2012-12-31T00:00:00"/>
        <d v="2013-01-31T00:00:00"/>
        <d v="2013-02-28T00:00:00"/>
        <d v="2013-03-31T00:00:00"/>
        <d v="2013-04-30T00:00:00"/>
        <d v="2013-05-31T00:00:00"/>
        <d v="2013-06-30T00:00:00"/>
        <d v="2013-07-31T00:00:00"/>
        <d v="2013-08-31T00:00:00"/>
        <d v="2013-09-30T00:00:00"/>
        <d v="2013-10-31T00:00:00"/>
        <d v="2013-11-30T00:00:00"/>
        <d v="2013-12-31T00:00:00"/>
        <d v="2014-01-31T00:00:00"/>
        <d v="2014-02-28T00:00:00"/>
        <d v="2014-03-31T00:00:00"/>
        <d v="2014-04-30T00:00:00"/>
        <d v="2014-05-31T00:00:00"/>
        <d v="2014-06-30T00:00:00"/>
        <d v="2014-07-31T00:00:00"/>
        <d v="2014-08-31T00:00:00"/>
        <d v="2014-09-30T00:00:00"/>
        <d v="2014-10-31T00:00:00"/>
        <d v="2014-11-30T00:00:00"/>
        <d v="2014-12-31T00:00:00"/>
        <d v="2015-01-31T00:00:00"/>
        <d v="2015-02-28T00:00:00"/>
        <d v="2015-03-31T00:00:00"/>
        <d v="2015-04-30T00:00:00"/>
        <d v="2015-05-31T00:00:00"/>
        <d v="2015-06-30T00:00:00"/>
        <d v="2015-07-31T00:00:00"/>
        <d v="2015-08-31T00:00:00"/>
        <d v="2015-09-30T00:00:00"/>
        <d v="2015-10-31T00:00:00"/>
        <d v="2015-11-30T00:00:00"/>
        <d v="2015-12-31T00:00:00"/>
        <d v="2016-01-31T00:00:00"/>
        <d v="2016-02-29T00:00:00"/>
        <d v="2016-03-31T00:00:00"/>
        <d v="2016-04-30T00:00:00"/>
        <d v="2016-05-31T00:00:00"/>
        <d v="2016-06-30T00:00:00"/>
        <d v="2016-07-31T00:00:00"/>
        <d v="2016-08-31T00:00:00"/>
        <d v="2016-09-30T00:00:00"/>
        <d v="2016-10-31T00:00:00"/>
        <d v="2016-11-30T00:00:00"/>
        <d v="2016-12-31T00:00:00"/>
        <d v="2017-01-31T00:00:00"/>
        <d v="2017-02-28T00:00:00"/>
        <d v="2017-03-31T00:00:00"/>
        <d v="2017-04-30T00:00:00"/>
        <d v="2017-05-31T00:00:00"/>
        <d v="2017-06-30T00:00:00"/>
        <d v="2017-07-31T00:00:00"/>
        <d v="2017-08-31T00:00:00"/>
        <d v="2017-09-30T00:00:00"/>
        <d v="2017-10-31T00:00:00"/>
        <d v="2017-11-30T00:00:00"/>
        <d v="2017-12-31T00:00:00"/>
        <d v="2018-01-31T00:00:00"/>
        <d v="2018-02-28T00:00:00"/>
        <d v="2018-03-31T00:00:00"/>
        <d v="2018-04-30T00:00:00"/>
        <d v="2018-05-31T00:00:00"/>
        <d v="2018-06-30T00:00:00"/>
        <d v="2018-07-31T00:00:00"/>
        <d v="2018-08-31T00:00:00"/>
        <d v="2018-09-30T00:00:00"/>
        <d v="2018-10-31T00:00:00"/>
        <d v="2018-11-30T00:00:00"/>
        <d v="2018-12-31T00:00:00"/>
        <d v="2019-01-31T00:00:00"/>
        <d v="2019-02-28T00:00:00"/>
        <d v="2019-03-31T00:00:00"/>
        <d v="2019-04-30T00:00:00"/>
        <d v="2019-05-31T00:00:00"/>
        <d v="2019-06-30T00:00:00"/>
        <d v="2019-07-31T00:00:00"/>
        <d v="2019-08-31T00:00:00"/>
        <d v="2019-09-30T00:00:00"/>
        <d v="2019-10-31T00:00:00"/>
        <d v="2019-11-30T00:00:00"/>
        <d v="2019-12-31T00:00:00"/>
        <d v="2020-01-31T00:00:00"/>
        <d v="2020-02-29T00:00:00"/>
        <d v="2020-03-31T00:00:00"/>
        <d v="2020-04-30T00:00:00"/>
        <d v="2020-05-31T00:00:00"/>
        <d v="2020-06-30T00:00:00"/>
        <d v="2020-07-31T00:00:00"/>
        <d v="2020-08-31T00:00:00"/>
        <d v="2020-09-30T00:00:00"/>
        <d v="2020-10-31T00:00:00"/>
        <d v="2020-11-30T00:00:00"/>
        <d v="2020-12-31T00:00:00"/>
        <d v="2021-01-31T00:00:00"/>
        <d v="2021-02-28T00:00:00"/>
        <d v="2021-03-31T00:00:00"/>
        <d v="2021-04-30T00:00:00"/>
        <d v="2021-05-31T00:00:00"/>
        <d v="2021-06-30T00:00:00"/>
        <d v="2021-07-31T00:00:00"/>
        <d v="2021-08-31T00:00:00"/>
        <d v="2021-09-30T00:00:00"/>
        <d v="2021-10-31T00:00:00"/>
        <d v="2021-11-30T00:00:00"/>
        <d v="2021-12-31T00:00:00"/>
        <d v="2022-01-31T00:00:00"/>
        <d v="2022-02-28T00:00:00"/>
        <d v="2022-03-31T00:00:00"/>
        <d v="2022-04-30T00:00:00"/>
        <d v="2022-05-31T00:00:00"/>
        <d v="2022-06-30T00:00:00"/>
        <d v="2022-07-31T00:00:00"/>
        <d v="2022-08-31T00:00:00"/>
        <d v="2022-09-30T00:00:00"/>
        <d v="2022-10-31T00:00:00"/>
        <d v="2022-11-30T00:00:00"/>
        <d v="2022-12-31T00:00:00"/>
        <d v="2023-01-31T00:00:00"/>
        <d v="2023-02-28T00:00:00"/>
        <d v="2023-03-31T00:00:00"/>
        <d v="2023-04-30T00:00:00"/>
        <d v="2023-05-31T00:00:00"/>
        <d v="2023-06-30T00:00:00"/>
        <d v="2023-07-31T00:00:00"/>
        <d v="2023-08-31T00:00:00"/>
        <d v="2023-09-30T00:00:00"/>
        <d v="2023-10-31T00:00:00"/>
        <d v="2023-11-30T00:00:00"/>
        <d v="2023-12-31T00:00:00"/>
        <d v="2024-01-31T00:00:00"/>
        <d v="2024-02-29T00:00:00"/>
        <d v="2024-03-31T00:00:00"/>
        <d v="2024-04-30T00:00:00"/>
        <d v="2024-05-31T00:00:00"/>
        <d v="2024-06-30T00:00:00"/>
        <d v="2024-07-31T00:00:00"/>
        <d v="2024-08-31T00:00:00"/>
        <d v="2024-09-30T00:00:00"/>
        <d v="2024-10-31T00:00:00"/>
        <d v="2024-11-30T00:00:00"/>
        <d v="2024-12-31T00:00:00"/>
        <d v="2025-01-31T00:00:00"/>
        <d v="2025-02-28T00:00:00"/>
        <d v="2025-03-31T00:00:00"/>
        <m/>
      </sharedItems>
    </cacheField>
    <cacheField name="Activa1" numFmtId="0">
      <sharedItems containsBlank="1" containsMixedTypes="1" containsNumber="1" minValue="5.5199999999999999E-2" maxValue="0.106"/>
    </cacheField>
    <cacheField name="Pasiva1" numFmtId="0">
      <sharedItems containsBlank="1" containsMixedTypes="1" containsNumber="1" minValue="2.4500000000000001E-2" maxValue="4.7199999999999999E-2"/>
    </cacheField>
    <cacheField name="Spread1" numFmtId="0">
      <sharedItems containsBlank="1" containsMixedTypes="1" containsNumber="1" minValue="2.8799999999999999E-2" maxValue="6.5199999999999994E-2"/>
    </cacheField>
    <cacheField name="ActivaL" numFmtId="0">
      <sharedItems containsBlank="1" containsMixedTypes="1" containsNumber="1" minValue="6.9800000000000001E-2" maxValue="6.9800000000000001E-2"/>
    </cacheField>
    <cacheField name="PasivaL" numFmtId="0">
      <sharedItems containsBlank="1" containsMixedTypes="1" containsNumber="1" minValue="4.0099999999999997E-2" maxValue="4.0099999999999997E-2"/>
    </cacheField>
    <cacheField name="SpreadL" numFmtId="0">
      <sharedItems containsBlank="1" containsMixedTypes="1" containsNumber="1" minValue="3.3000000000000002E-2" maxValue="3.3000000000000002E-2"/>
    </cacheField>
    <cacheField name="Fechaf" numFmtId="0">
      <sharedItems containsString="0" containsBlank="1" containsNumber="1" containsInteger="1" minValue="0" maxValue="1" count="3">
        <n v="0"/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LVADOR AMAYA" refreshedDate="45637.719787268521" createdVersion="6" refreshedVersion="8" minRefreshableVersion="3" recordCount="350" xr:uid="{F40DA134-BF38-42CF-94C8-1572273AC7FC}">
  <cacheSource type="worksheet">
    <worksheetSource ref="C1:J1048576" sheet="Q"/>
  </cacheSource>
  <cacheFields count="8">
    <cacheField name="Fecha" numFmtId="0">
      <sharedItems containsNonDate="0" containsDate="1" containsString="0" containsBlank="1" minDate="1996-01-31T00:00:00" maxDate="2025-02-01T00:00:00" count="350">
        <d v="1996-01-31T00:00:00"/>
        <d v="1996-02-29T00:00:00"/>
        <d v="1996-03-31T00:00:00"/>
        <d v="1996-04-30T00:00:00"/>
        <d v="1996-05-31T00:00:00"/>
        <d v="1996-06-30T00:00:00"/>
        <d v="1996-07-31T00:00:00"/>
        <d v="1996-08-31T00:00:00"/>
        <d v="1996-09-30T00:00:00"/>
        <d v="1996-10-31T00:00:00"/>
        <d v="1996-11-30T00:00:00"/>
        <d v="1996-12-31T00:00:00"/>
        <d v="1997-01-31T00:00:00"/>
        <d v="1997-02-28T00:00:00"/>
        <d v="1997-03-31T00:00:00"/>
        <d v="1997-04-30T00:00:00"/>
        <d v="1997-05-31T00:00:00"/>
        <d v="1997-06-30T00:00:00"/>
        <d v="1997-07-31T00:00:00"/>
        <d v="1997-08-31T00:00:00"/>
        <d v="1997-09-30T00:00:00"/>
        <d v="1997-10-31T00:00:00"/>
        <d v="1997-11-30T00:00:00"/>
        <d v="1997-12-31T00:00:00"/>
        <d v="1998-01-31T00:00:00"/>
        <d v="1998-02-28T00:00:00"/>
        <d v="1998-03-31T00:00:00"/>
        <d v="1998-04-30T00:00:00"/>
        <d v="1998-05-31T00:00:00"/>
        <d v="1998-06-30T00:00:00"/>
        <d v="1998-07-31T00:00:00"/>
        <d v="1998-08-31T00:00:00"/>
        <d v="1998-09-30T00:00:00"/>
        <d v="1998-10-31T00:00:00"/>
        <d v="1998-11-30T00:00:00"/>
        <d v="1998-12-31T00:00:00"/>
        <d v="1999-01-31T00:00:00"/>
        <d v="1999-02-28T00:00:00"/>
        <d v="1999-03-31T00:00:00"/>
        <d v="1999-04-30T00:00:00"/>
        <d v="1999-05-31T00:00:00"/>
        <d v="1999-06-30T00:00:00"/>
        <d v="1999-07-31T00:00:00"/>
        <d v="1999-08-31T00:00:00"/>
        <d v="1999-09-30T00:00:00"/>
        <d v="1999-10-31T00:00:00"/>
        <d v="1999-11-30T00:00:00"/>
        <d v="1999-12-31T00:00:00"/>
        <d v="2000-01-31T00:00:00"/>
        <d v="2000-02-29T00:00:00"/>
        <d v="2000-03-31T00:00:00"/>
        <d v="2000-04-30T00:00:00"/>
        <d v="2000-05-31T00:00:00"/>
        <d v="2000-06-30T00:00:00"/>
        <d v="2000-07-31T00:00:00"/>
        <d v="2000-08-31T00:00:00"/>
        <d v="2000-09-30T00:00:00"/>
        <d v="2000-10-31T00:00:00"/>
        <d v="2000-11-30T00:00:00"/>
        <d v="2000-12-31T00:00:00"/>
        <d v="2001-01-31T00:00:00"/>
        <d v="2001-02-28T00:00:00"/>
        <d v="2001-03-31T00:00:00"/>
        <d v="2001-04-30T00:00:00"/>
        <d v="2001-05-31T00:00:00"/>
        <d v="2001-06-30T00:00:00"/>
        <d v="2001-07-31T00:00:00"/>
        <d v="2001-08-31T00:00:00"/>
        <d v="2001-09-30T00:00:00"/>
        <d v="2001-10-31T00:00:00"/>
        <d v="2001-11-30T00:00:00"/>
        <d v="2001-12-31T00:00:00"/>
        <d v="2002-01-31T00:00:00"/>
        <d v="2002-02-28T00:00:00"/>
        <d v="2002-03-31T00:00:00"/>
        <d v="2002-04-30T00:00:00"/>
        <d v="2002-05-31T00:00:00"/>
        <d v="2002-06-30T00:00:00"/>
        <d v="2002-07-31T00:00:00"/>
        <d v="2002-08-31T00:00:00"/>
        <d v="2002-09-30T00:00:00"/>
        <d v="2002-10-31T00:00:00"/>
        <d v="2002-11-30T00:00:00"/>
        <d v="2002-12-31T00:00:00"/>
        <d v="2003-01-31T00:00:00"/>
        <d v="2003-02-28T00:00:00"/>
        <d v="2003-03-31T00:00:00"/>
        <d v="2003-04-30T00:00:00"/>
        <d v="2003-05-31T00:00:00"/>
        <d v="2003-06-30T00:00:00"/>
        <d v="2003-07-31T00:00:00"/>
        <d v="2003-08-31T00:00:00"/>
        <d v="2003-09-30T00:00:00"/>
        <d v="2003-10-31T00:00:00"/>
        <d v="2003-11-30T00:00:00"/>
        <d v="2003-12-31T00:00:00"/>
        <d v="2004-01-31T00:00:00"/>
        <d v="2004-02-29T00:00:00"/>
        <d v="2004-03-31T00:00:00"/>
        <d v="2004-04-30T00:00:00"/>
        <d v="2004-05-31T00:00:00"/>
        <d v="2004-06-30T00:00:00"/>
        <d v="2004-07-31T00:00:00"/>
        <d v="2004-08-31T00:00:00"/>
        <d v="2004-09-30T00:00:00"/>
        <d v="2004-10-31T00:00:00"/>
        <d v="2004-11-30T00:00:00"/>
        <d v="2004-12-31T00:00:00"/>
        <d v="2005-01-31T00:00:00"/>
        <d v="2005-02-28T00:00:00"/>
        <d v="2005-03-31T00:00:00"/>
        <d v="2005-04-30T00:00:00"/>
        <d v="2005-05-31T00:00:00"/>
        <d v="2005-06-30T00:00:00"/>
        <d v="2005-07-31T00:00:00"/>
        <d v="2005-08-31T00:00:00"/>
        <d v="2005-09-30T00:00:00"/>
        <d v="2005-10-31T00:00:00"/>
        <d v="2005-11-30T00:00:00"/>
        <d v="2005-12-31T00:00:00"/>
        <d v="2006-01-31T00:00:00"/>
        <d v="2006-02-28T00:00:00"/>
        <d v="2006-03-31T00:00:00"/>
        <d v="2006-04-30T00:00:00"/>
        <d v="2006-05-31T00:00:00"/>
        <d v="2006-06-30T00:00:00"/>
        <d v="2006-07-31T00:00:00"/>
        <d v="2006-08-31T00:00:00"/>
        <d v="2006-09-30T00:00:00"/>
        <d v="2006-10-31T00:00:00"/>
        <d v="2006-11-30T00:00:00"/>
        <d v="2006-12-31T00:00:00"/>
        <d v="2007-01-31T00:00:00"/>
        <d v="2007-02-28T00:00:00"/>
        <d v="2007-03-31T00:00:00"/>
        <d v="2007-04-30T00:00:00"/>
        <d v="2007-05-31T00:00:00"/>
        <d v="2007-06-30T00:00:00"/>
        <d v="2007-07-31T00:00:00"/>
        <d v="2007-08-31T00:00:00"/>
        <d v="2007-09-30T00:00:00"/>
        <d v="2007-10-31T00:00:00"/>
        <d v="2007-11-30T00:00:00"/>
        <d v="2007-12-31T00:00:00"/>
        <d v="2008-01-31T00:00:00"/>
        <d v="2008-02-29T00:00:00"/>
        <d v="2008-03-31T00:00:00"/>
        <d v="2008-04-30T00:00:00"/>
        <d v="2008-05-31T00:00:00"/>
        <d v="2008-06-30T00:00:00"/>
        <d v="2008-07-31T00:00:00"/>
        <d v="2008-08-31T00:00:00"/>
        <d v="2008-09-30T00:00:00"/>
        <d v="2008-10-31T00:00:00"/>
        <d v="2008-11-30T00:00:00"/>
        <d v="2008-12-31T00:00:00"/>
        <d v="2009-01-31T00:00:00"/>
        <d v="2009-02-28T00:00:00"/>
        <d v="2009-03-31T00:00:00"/>
        <d v="2009-04-30T00:00:00"/>
        <d v="2009-05-31T00:00:00"/>
        <d v="2009-06-30T00:00:00"/>
        <d v="2009-07-31T00:00:00"/>
        <d v="2009-08-31T00:00:00"/>
        <d v="2009-09-30T00:00:00"/>
        <d v="2009-10-31T00:00:00"/>
        <d v="2009-11-30T00:00:00"/>
        <d v="2009-12-31T00:00:00"/>
        <d v="2010-01-31T00:00:00"/>
        <d v="2010-02-28T00:00:00"/>
        <d v="2010-03-31T00:00:00"/>
        <d v="2010-04-30T00:00:00"/>
        <d v="2010-05-31T00:00:00"/>
        <d v="2010-06-30T00:00:00"/>
        <d v="2010-07-31T00:00:00"/>
        <d v="2010-08-31T00:00:00"/>
        <d v="2010-09-30T00:00:00"/>
        <d v="2010-10-31T00:00:00"/>
        <d v="2010-11-30T00:00:00"/>
        <d v="2010-12-31T00:00:00"/>
        <d v="2011-01-31T00:00:00"/>
        <d v="2011-02-28T00:00:00"/>
        <d v="2011-03-31T00:00:00"/>
        <d v="2011-04-30T00:00:00"/>
        <d v="2011-05-31T00:00:00"/>
        <d v="2011-06-30T00:00:00"/>
        <d v="2011-07-31T00:00:00"/>
        <d v="2011-08-31T00:00:00"/>
        <d v="2011-09-30T00:00:00"/>
        <d v="2011-10-31T00:00:00"/>
        <d v="2011-11-30T00:00:00"/>
        <d v="2011-12-31T00:00:00"/>
        <d v="2012-01-31T00:00:00"/>
        <d v="2012-02-29T00:00:00"/>
        <d v="2012-03-31T00:00:00"/>
        <d v="2012-04-30T00:00:00"/>
        <d v="2012-05-31T00:00:00"/>
        <d v="2012-06-30T00:00:00"/>
        <d v="2012-07-31T00:00:00"/>
        <d v="2012-08-31T00:00:00"/>
        <d v="2012-09-30T00:00:00"/>
        <d v="2012-10-31T00:00:00"/>
        <d v="2012-11-30T00:00:00"/>
        <d v="2012-12-31T00:00:00"/>
        <d v="2013-01-31T00:00:00"/>
        <d v="2013-02-28T00:00:00"/>
        <d v="2013-03-31T00:00:00"/>
        <d v="2013-04-30T00:00:00"/>
        <d v="2013-05-31T00:00:00"/>
        <d v="2013-06-30T00:00:00"/>
        <d v="2013-07-31T00:00:00"/>
        <d v="2013-08-31T00:00:00"/>
        <d v="2013-09-30T00:00:00"/>
        <d v="2013-10-31T00:00:00"/>
        <d v="2013-11-30T00:00:00"/>
        <d v="2013-12-31T00:00:00"/>
        <d v="2014-01-31T00:00:00"/>
        <d v="2014-02-28T00:00:00"/>
        <d v="2014-03-31T00:00:00"/>
        <d v="2014-04-30T00:00:00"/>
        <d v="2014-05-31T00:00:00"/>
        <d v="2014-06-30T00:00:00"/>
        <d v="2014-07-31T00:00:00"/>
        <d v="2014-08-31T00:00:00"/>
        <d v="2014-09-30T00:00:00"/>
        <d v="2014-10-31T00:00:00"/>
        <d v="2014-11-30T00:00:00"/>
        <d v="2014-12-31T00:00:00"/>
        <d v="2015-01-31T00:00:00"/>
        <d v="2015-02-28T00:00:00"/>
        <d v="2015-03-31T00:00:00"/>
        <d v="2015-04-30T00:00:00"/>
        <d v="2015-05-31T00:00:00"/>
        <d v="2015-06-30T00:00:00"/>
        <d v="2015-07-31T00:00:00"/>
        <d v="2015-08-31T00:00:00"/>
        <d v="2015-09-30T00:00:00"/>
        <d v="2015-10-31T00:00:00"/>
        <d v="2015-11-30T00:00:00"/>
        <d v="2015-12-31T00:00:00"/>
        <d v="2016-01-31T00:00:00"/>
        <d v="2016-02-29T00:00:00"/>
        <d v="2016-03-31T00:00:00"/>
        <d v="2016-04-30T00:00:00"/>
        <d v="2016-05-31T00:00:00"/>
        <d v="2016-06-30T00:00:00"/>
        <d v="2016-07-31T00:00:00"/>
        <d v="2016-08-31T00:00:00"/>
        <d v="2016-09-30T00:00:00"/>
        <d v="2016-10-31T00:00:00"/>
        <d v="2016-11-30T00:00:00"/>
        <d v="2016-12-31T00:00:00"/>
        <d v="2017-01-31T00:00:00"/>
        <d v="2017-02-28T00:00:00"/>
        <d v="2017-03-31T00:00:00"/>
        <d v="2017-04-30T00:00:00"/>
        <d v="2017-05-31T00:00:00"/>
        <d v="2017-06-30T00:00:00"/>
        <d v="2017-07-31T00:00:00"/>
        <d v="2017-08-31T00:00:00"/>
        <d v="2017-09-30T00:00:00"/>
        <d v="2017-10-31T00:00:00"/>
        <d v="2017-11-30T00:00:00"/>
        <d v="2017-12-31T00:00:00"/>
        <d v="2018-01-31T00:00:00"/>
        <d v="2018-02-28T00:00:00"/>
        <d v="2018-03-31T00:00:00"/>
        <d v="2018-04-30T00:00:00"/>
        <d v="2018-05-31T00:00:00"/>
        <d v="2018-06-30T00:00:00"/>
        <d v="2018-07-31T00:00:00"/>
        <d v="2018-08-31T00:00:00"/>
        <d v="2018-09-30T00:00:00"/>
        <d v="2018-10-31T00:00:00"/>
        <d v="2018-11-30T00:00:00"/>
        <d v="2018-12-31T00:00:00"/>
        <d v="2019-01-31T00:00:00"/>
        <d v="2019-02-28T00:00:00"/>
        <d v="2019-03-31T00:00:00"/>
        <d v="2019-04-30T00:00:00"/>
        <d v="2019-05-31T00:00:00"/>
        <d v="2019-06-30T00:00:00"/>
        <d v="2019-07-31T00:00:00"/>
        <d v="2019-08-31T00:00:00"/>
        <d v="2019-09-30T00:00:00"/>
        <d v="2019-10-31T00:00:00"/>
        <d v="2019-11-30T00:00:00"/>
        <d v="2019-12-31T00:00:00"/>
        <d v="2020-01-31T00:00:00"/>
        <d v="2020-02-29T00:00:00"/>
        <d v="2020-03-31T00:00:00"/>
        <d v="2020-04-30T00:00:00"/>
        <d v="2020-05-31T00:00:00"/>
        <d v="2020-06-30T00:00:00"/>
        <d v="2020-07-31T00:00:00"/>
        <d v="2020-08-31T00:00:00"/>
        <d v="2020-09-30T00:00:00"/>
        <d v="2020-10-31T00:00:00"/>
        <d v="2020-11-30T00:00:00"/>
        <d v="2020-12-31T00:00:00"/>
        <d v="2021-01-31T00:00:00"/>
        <d v="2021-02-28T00:00:00"/>
        <d v="2021-03-31T00:00:00"/>
        <d v="2021-04-30T00:00:00"/>
        <d v="2021-05-31T00:00:00"/>
        <d v="2021-06-30T00:00:00"/>
        <d v="2021-07-31T00:00:00"/>
        <d v="2021-08-31T00:00:00"/>
        <d v="2021-09-30T00:00:00"/>
        <d v="2021-10-31T00:00:00"/>
        <d v="2021-11-30T00:00:00"/>
        <d v="2021-12-31T00:00:00"/>
        <d v="2022-01-31T00:00:00"/>
        <d v="2022-02-28T00:00:00"/>
        <d v="2022-03-31T00:00:00"/>
        <d v="2022-04-30T00:00:00"/>
        <d v="2022-05-31T00:00:00"/>
        <d v="2022-06-30T00:00:00"/>
        <d v="2022-07-31T00:00:00"/>
        <d v="2022-08-31T00:00:00"/>
        <d v="2022-09-30T00:00:00"/>
        <d v="2022-10-31T00:00:00"/>
        <d v="2022-11-30T00:00:00"/>
        <d v="2022-12-31T00:00:00"/>
        <d v="2023-01-31T00:00:00"/>
        <d v="2023-02-28T00:00:00"/>
        <d v="2023-03-31T00:00:00"/>
        <d v="2023-04-30T00:00:00"/>
        <d v="2023-05-31T00:00:00"/>
        <d v="2023-06-30T00:00:00"/>
        <d v="2023-07-31T00:00:00"/>
        <d v="2023-08-31T00:00:00"/>
        <d v="2023-09-30T00:00:00"/>
        <d v="2023-10-31T00:00:00"/>
        <d v="2023-11-30T00:00:00"/>
        <d v="2023-12-31T00:00:00"/>
        <d v="2024-01-31T00:00:00"/>
        <d v="2024-02-29T00:00:00"/>
        <d v="2024-03-31T00:00:00"/>
        <d v="2024-04-30T00:00:00"/>
        <d v="2024-05-31T00:00:00"/>
        <d v="2024-06-30T00:00:00"/>
        <d v="2024-07-31T00:00:00"/>
        <d v="2024-08-31T00:00:00"/>
        <d v="2024-09-30T00:00:00"/>
        <d v="2024-10-31T00:00:00"/>
        <d v="2024-11-30T00:00:00"/>
        <d v="2024-12-31T00:00:00"/>
        <d v="2025-01-31T00:00:00"/>
        <m/>
      </sharedItems>
    </cacheField>
    <cacheField name="Activa1" numFmtId="0">
      <sharedItems containsBlank="1" containsMixedTypes="1" containsNumber="1" minValue="0.1183" maxValue="0.23"/>
    </cacheField>
    <cacheField name="Pasiva1" numFmtId="0">
      <sharedItems containsBlank="1" containsMixedTypes="1" containsNumber="1" minValue="3.8699999999999998E-2" maxValue="0.11899999999999999"/>
    </cacheField>
    <cacheField name="Spread1" numFmtId="0">
      <sharedItems containsBlank="1" containsMixedTypes="1" containsNumber="1" minValue="7.3899999999999993E-2" maxValue="0.12129999999999999"/>
    </cacheField>
    <cacheField name="ActivaL" numFmtId="0">
      <sharedItems containsBlank="1" containsMixedTypes="1" containsNumber="1" minValue="0.1265" maxValue="0.1265"/>
    </cacheField>
    <cacheField name="PasivaL" numFmtId="0">
      <sharedItems containsBlank="1" containsMixedTypes="1" containsNumber="1" minValue="5.1700000000000003E-2" maxValue="5.1700000000000003E-2"/>
    </cacheField>
    <cacheField name="SpreadL" numFmtId="0">
      <sharedItems containsBlank="1" containsMixedTypes="1" containsNumber="1" minValue="7.4800000000000005E-2" maxValue="7.4800000000000005E-2"/>
    </cacheField>
    <cacheField name="Fechaf" numFmtId="0">
      <sharedItems containsString="0" containsBlank="1" containsNumber="1" containsInteger="1" minValue="0" maxValue="1" count="3">
        <n v="0"/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7">
  <r>
    <x v="0"/>
    <n v="7379.9"/>
    <m/>
    <n v="34730"/>
    <x v="0"/>
  </r>
  <r>
    <x v="1"/>
    <n v="7268.6"/>
    <m/>
    <n v="34758"/>
    <x v="0"/>
  </r>
  <r>
    <x v="2"/>
    <n v="7431.3"/>
    <m/>
    <n v="34789"/>
    <x v="0"/>
  </r>
  <r>
    <x v="3"/>
    <n v="7289.8"/>
    <m/>
    <n v="34819"/>
    <x v="0"/>
  </r>
  <r>
    <x v="4"/>
    <n v="7108.3"/>
    <m/>
    <n v="34850"/>
    <x v="0"/>
  </r>
  <r>
    <x v="5"/>
    <n v="7228.1"/>
    <m/>
    <n v="34880"/>
    <x v="0"/>
  </r>
  <r>
    <x v="6"/>
    <n v="7293.4"/>
    <m/>
    <n v="34911"/>
    <x v="0"/>
  </r>
  <r>
    <x v="7"/>
    <n v="7335.2"/>
    <m/>
    <n v="34942"/>
    <x v="0"/>
  </r>
  <r>
    <x v="8"/>
    <n v="7308.1"/>
    <m/>
    <n v="34972"/>
    <x v="0"/>
  </r>
  <r>
    <x v="9"/>
    <n v="7341.6"/>
    <m/>
    <n v="35003"/>
    <x v="0"/>
  </r>
  <r>
    <x v="10"/>
    <n v="7316.5"/>
    <m/>
    <n v="35033"/>
    <x v="0"/>
  </r>
  <r>
    <x v="11"/>
    <n v="8064.9141035299999"/>
    <m/>
    <n v="35064"/>
    <x v="0"/>
  </r>
  <r>
    <x v="12"/>
    <n v="7899.6481450800002"/>
    <n v="7.0427532226724016E-2"/>
    <n v="35095"/>
    <x v="0"/>
  </r>
  <r>
    <x v="13"/>
    <n v="7867.4"/>
    <n v="8.2381751644057893E-2"/>
    <n v="35124"/>
    <x v="0"/>
  </r>
  <r>
    <x v="14"/>
    <n v="7715.2420253300006"/>
    <n v="3.8208930514176578E-2"/>
    <n v="35155"/>
    <x v="0"/>
  </r>
  <r>
    <x v="15"/>
    <n v="7670.0739996600005"/>
    <n v="5.2165217106093488E-2"/>
    <n v="35185"/>
    <x v="0"/>
  </r>
  <r>
    <x v="16"/>
    <n v="7488.9713166800002"/>
    <n v="5.3553074107733217E-2"/>
    <n v="35216"/>
    <x v="0"/>
  </r>
  <r>
    <x v="17"/>
    <n v="7468.5985225200002"/>
    <n v="3.3272716553451091E-2"/>
    <n v="35246"/>
    <x v="0"/>
  </r>
  <r>
    <x v="18"/>
    <n v="7736.8776886199994"/>
    <n v="6.0805342997778782E-2"/>
    <n v="35277"/>
    <x v="0"/>
  </r>
  <r>
    <x v="19"/>
    <n v="7560.4"/>
    <n v="3.0701276038826456E-2"/>
    <n v="35308"/>
    <x v="0"/>
  </r>
  <r>
    <x v="20"/>
    <n v="7460.8"/>
    <n v="2.0894623773621026E-2"/>
    <n v="35338"/>
    <x v="0"/>
  </r>
  <r>
    <x v="21"/>
    <n v="7687.4"/>
    <n v="4.7101449275362216E-2"/>
    <n v="35369"/>
    <x v="0"/>
  </r>
  <r>
    <x v="22"/>
    <n v="7882.6"/>
    <n v="7.7373060889769751E-2"/>
    <n v="35399"/>
    <x v="0"/>
  </r>
  <r>
    <x v="23"/>
    <n v="9099"/>
    <n v="0.12822032363833638"/>
    <n v="35430"/>
    <x v="0"/>
  </r>
  <r>
    <x v="24"/>
    <n v="9050.7000000000007"/>
    <n v="0.14570925613147595"/>
    <n v="35461"/>
    <x v="0"/>
  </r>
  <r>
    <x v="25"/>
    <n v="9597.2000000000007"/>
    <n v="0.21986933421460725"/>
    <n v="35489"/>
    <x v="0"/>
  </r>
  <r>
    <x v="26"/>
    <n v="9596.5999999999985"/>
    <n v="0.24384950834896557"/>
    <n v="35520"/>
    <x v="0"/>
  </r>
  <r>
    <x v="27"/>
    <n v="9492.7000000000007"/>
    <n v="0.23762821589736863"/>
    <n v="35550"/>
    <x v="0"/>
  </r>
  <r>
    <x v="28"/>
    <n v="9128.9000000000015"/>
    <n v="0.21897916469080722"/>
    <n v="35581"/>
    <x v="0"/>
  </r>
  <r>
    <x v="29"/>
    <n v="9291.1"/>
    <n v="0.24402188335396893"/>
    <n v="35611"/>
    <x v="0"/>
  </r>
  <r>
    <x v="30"/>
    <n v="9840.7999999999993"/>
    <n v="0.27193428616231224"/>
    <n v="35642"/>
    <x v="0"/>
  </r>
  <r>
    <x v="31"/>
    <n v="9853.7999999999993"/>
    <n v="0.30334373842653822"/>
    <n v="35673"/>
    <x v="0"/>
  </r>
  <r>
    <x v="32"/>
    <n v="10014.6"/>
    <n v="0.34229573236114091"/>
    <n v="35703"/>
    <x v="0"/>
  </r>
  <r>
    <x v="33"/>
    <n v="10721.9"/>
    <n v="0.39473684210526316"/>
    <n v="35734"/>
    <x v="0"/>
  </r>
  <r>
    <x v="34"/>
    <n v="11150.8"/>
    <n v="0.41460939283992576"/>
    <n v="35764"/>
    <x v="0"/>
  </r>
  <r>
    <x v="35"/>
    <n v="11948.2"/>
    <n v="0.31313331135289602"/>
    <n v="35795"/>
    <x v="0"/>
  </r>
  <r>
    <x v="36"/>
    <n v="12265.9"/>
    <n v="0.35524324085429843"/>
    <n v="35826"/>
    <x v="0"/>
  </r>
  <r>
    <x v="37"/>
    <n v="11737.8"/>
    <n v="0.22304422123119227"/>
    <n v="35854"/>
    <x v="0"/>
  </r>
  <r>
    <x v="38"/>
    <n v="12178.4"/>
    <n v="0.26903278244378231"/>
    <n v="35885"/>
    <x v="0"/>
  </r>
  <r>
    <x v="39"/>
    <n v="12440.5"/>
    <n v="0.31053335721133069"/>
    <n v="35915"/>
    <x v="0"/>
  </r>
  <r>
    <x v="40"/>
    <n v="12157.400000000001"/>
    <n v="0.33174862250654508"/>
    <n v="35946"/>
    <x v="0"/>
  </r>
  <r>
    <x v="41"/>
    <n v="12378"/>
    <n v="0.3322426838587465"/>
    <n v="35976"/>
    <x v="0"/>
  </r>
  <r>
    <x v="42"/>
    <n v="12016.3"/>
    <n v="0.22106942524997969"/>
    <n v="36007"/>
    <x v="0"/>
  </r>
  <r>
    <x v="43"/>
    <n v="12468.1"/>
    <n v="0.26530881487344998"/>
    <n v="36038"/>
    <x v="0"/>
  </r>
  <r>
    <x v="44"/>
    <n v="11829.5"/>
    <n v="0.18122541090008584"/>
    <n v="36068"/>
    <x v="0"/>
  </r>
  <r>
    <x v="45"/>
    <n v="12014.6"/>
    <n v="0.12056631753700378"/>
    <n v="36099"/>
    <x v="0"/>
  </r>
  <r>
    <x v="46"/>
    <n v="11943.2"/>
    <n v="7.1062165943250849E-2"/>
    <n v="36129"/>
    <x v="0"/>
  </r>
  <r>
    <x v="47"/>
    <n v="13565.6"/>
    <n v="0.1353676704440836"/>
    <n v="36160"/>
    <x v="0"/>
  </r>
  <r>
    <x v="48"/>
    <n v="12710.6"/>
    <n v="3.6254983327762391E-2"/>
    <n v="36191"/>
    <x v="0"/>
  </r>
  <r>
    <x v="49"/>
    <n v="12703.3"/>
    <n v="8.2255618599737609E-2"/>
    <n v="36219"/>
    <x v="0"/>
  </r>
  <r>
    <x v="50"/>
    <n v="13678.3"/>
    <n v="0.12316067792156603"/>
    <n v="36250"/>
    <x v="0"/>
  </r>
  <r>
    <x v="51"/>
    <n v="13608.599999999999"/>
    <n v="9.3894939913990477E-2"/>
    <n v="36280"/>
    <x v="0"/>
  </r>
  <r>
    <x v="52"/>
    <n v="13724.6"/>
    <n v="0.12890914175728352"/>
    <n v="36311"/>
    <x v="0"/>
  </r>
  <r>
    <x v="53"/>
    <n v="13480.5"/>
    <n v="8.9069316529326217E-2"/>
    <n v="36341"/>
    <x v="0"/>
  </r>
  <r>
    <x v="54"/>
    <n v="13621.9"/>
    <n v="0.13361850153541444"/>
    <n v="36372"/>
    <x v="0"/>
  </r>
  <r>
    <x v="55"/>
    <n v="13039.099999999999"/>
    <n v="4.5796873621481875E-2"/>
    <n v="36403"/>
    <x v="0"/>
  </r>
  <r>
    <x v="56"/>
    <n v="13061.2"/>
    <n v="0.10412105329895606"/>
    <n v="36433"/>
    <x v="0"/>
  </r>
  <r>
    <x v="57"/>
    <n v="13147.5"/>
    <n v="9.4293609441845727E-2"/>
    <n v="36464"/>
    <x v="0"/>
  </r>
  <r>
    <x v="58"/>
    <n v="13676.099999999999"/>
    <n v="0.14509511688659638"/>
    <n v="36494"/>
    <x v="0"/>
  </r>
  <r>
    <x v="59"/>
    <n v="15497.2"/>
    <n v="0.14238957362741053"/>
    <n v="36525"/>
    <x v="0"/>
  </r>
  <r>
    <x v="60"/>
    <n v="14913.3"/>
    <n v="0.17329630387235842"/>
    <n v="36556"/>
    <x v="0"/>
  </r>
  <r>
    <x v="61"/>
    <n v="14510.099999999999"/>
    <n v="0.14223075893665421"/>
    <n v="36585"/>
    <x v="0"/>
  </r>
  <r>
    <x v="62"/>
    <n v="15609.699999999999"/>
    <n v="0.14120175752834779"/>
    <n v="36616"/>
    <x v="0"/>
  </r>
  <r>
    <x v="63"/>
    <n v="15747.4"/>
    <n v="0.15716532192878044"/>
    <n v="36646"/>
    <x v="0"/>
  </r>
  <r>
    <x v="64"/>
    <n v="15619.7"/>
    <n v="0.13808052693703279"/>
    <n v="36677"/>
    <x v="0"/>
  </r>
  <r>
    <x v="65"/>
    <n v="16194.5"/>
    <n v="0.20132784392270317"/>
    <n v="36707"/>
    <x v="0"/>
  </r>
  <r>
    <x v="66"/>
    <n v="16707.8"/>
    <n v="0.22653961635307848"/>
    <n v="36738"/>
    <x v="0"/>
  </r>
  <r>
    <x v="67"/>
    <n v="16914.699999999997"/>
    <n v="0.29722910323565271"/>
    <n v="36769"/>
    <x v="0"/>
  </r>
  <r>
    <x v="68"/>
    <n v="16863.400000000001"/>
    <n v="0.29110648332465627"/>
    <n v="36799"/>
    <x v="0"/>
  </r>
  <r>
    <x v="69"/>
    <n v="16637.3"/>
    <n v="0.26543449324966717"/>
    <n v="36830"/>
    <x v="0"/>
  </r>
  <r>
    <x v="70"/>
    <n v="17138.800000000003"/>
    <n v="0.25319352739450607"/>
    <n v="36860"/>
    <x v="0"/>
  </r>
  <r>
    <x v="71"/>
    <n v="18651.8"/>
    <n v="0.20355935265725411"/>
    <n v="36891"/>
    <x v="0"/>
  </r>
  <r>
    <x v="72"/>
    <n v="18260.3"/>
    <n v="0.22443054186531486"/>
    <n v="36922"/>
    <x v="0"/>
  </r>
  <r>
    <x v="73"/>
    <n v="17748.7"/>
    <n v="0.22319625640071417"/>
    <n v="36950"/>
    <x v="0"/>
  </r>
  <r>
    <x v="74"/>
    <n v="18579.400000000001"/>
    <n v="0.19024708995047968"/>
    <n v="36981"/>
    <x v="0"/>
  </r>
  <r>
    <x v="75"/>
    <n v="18322.400000000001"/>
    <n v="0.1635190571141904"/>
    <n v="37011"/>
    <x v="0"/>
  </r>
  <r>
    <x v="76"/>
    <n v="17826.8"/>
    <n v="0.1413023297502512"/>
    <n v="37042"/>
    <x v="0"/>
  </r>
  <r>
    <x v="77"/>
    <n v="17627"/>
    <n v="8.845595726944333E-2"/>
    <n v="37072"/>
    <x v="0"/>
  </r>
  <r>
    <x v="78"/>
    <n v="18358.3"/>
    <n v="9.8786195669088694E-2"/>
    <n v="37103"/>
    <x v="0"/>
  </r>
  <r>
    <x v="79"/>
    <n v="17607.8"/>
    <n v="4.0976192306100744E-2"/>
    <n v="37134"/>
    <x v="0"/>
  </r>
  <r>
    <x v="80"/>
    <n v="18652.3"/>
    <n v="0.10608181031108778"/>
    <n v="37164"/>
    <x v="0"/>
  </r>
  <r>
    <x v="81"/>
    <n v="18507.5"/>
    <n v="0.11241006653723866"/>
    <n v="37195"/>
    <x v="0"/>
  </r>
  <r>
    <x v="82"/>
    <n v="18938"/>
    <n v="0.10497817816883311"/>
    <n v="37225"/>
    <x v="0"/>
  </r>
  <r>
    <x v="83"/>
    <n v="20112.599999999999"/>
    <n v="7.8319518759583484E-2"/>
    <n v="37256"/>
    <x v="0"/>
  </r>
  <r>
    <x v="84"/>
    <n v="19571.400000000001"/>
    <n v="7.1800572827390691E-2"/>
    <n v="37287"/>
    <x v="0"/>
  </r>
  <r>
    <x v="85"/>
    <n v="19924.900000000001"/>
    <n v="0.12261179692033786"/>
    <n v="37315"/>
    <x v="0"/>
  </r>
  <r>
    <x v="86"/>
    <n v="20545.7"/>
    <n v="0.10583226584281512"/>
    <n v="37346"/>
    <x v="0"/>
  </r>
  <r>
    <x v="87"/>
    <n v="20092.7"/>
    <n v="9.6619438501506311E-2"/>
    <n v="37376"/>
    <x v="0"/>
  </r>
  <r>
    <x v="88"/>
    <n v="19846.099999999999"/>
    <n v="0.11327327394709086"/>
    <n v="37407"/>
    <x v="0"/>
  </r>
  <r>
    <x v="89"/>
    <n v="20248.099999999999"/>
    <n v="0.1486980200828274"/>
    <n v="37437"/>
    <x v="0"/>
  </r>
  <r>
    <x v="90"/>
    <n v="20426.2"/>
    <n v="0.11264114869023828"/>
    <n v="37468"/>
    <x v="0"/>
  </r>
  <r>
    <x v="91"/>
    <n v="19977.5"/>
    <n v="0.1345824009813833"/>
    <n v="37499"/>
    <x v="0"/>
  </r>
  <r>
    <x v="92"/>
    <n v="19819.5"/>
    <n v="6.2576733164274687E-2"/>
    <n v="37529"/>
    <x v="0"/>
  </r>
  <r>
    <x v="93"/>
    <n v="19916.599999999999"/>
    <n v="7.6136701337295609E-2"/>
    <n v="37560"/>
    <x v="0"/>
  </r>
  <r>
    <x v="94"/>
    <n v="20379.5"/>
    <n v="7.6116802196641672E-2"/>
    <n v="37590"/>
    <x v="0"/>
  </r>
  <r>
    <x v="95"/>
    <n v="21624.5"/>
    <n v="7.5171782862484285E-2"/>
    <n v="37621"/>
    <x v="0"/>
  </r>
  <r>
    <x v="96"/>
    <n v="22211.5"/>
    <n v="0.13489581736615666"/>
    <n v="37652"/>
    <x v="0"/>
  </r>
  <r>
    <x v="97"/>
    <n v="21887.5"/>
    <n v="9.8499867000587119E-2"/>
    <n v="37680"/>
    <x v="0"/>
  </r>
  <r>
    <x v="98"/>
    <n v="21939"/>
    <n v="6.781467655032436E-2"/>
    <n v="37711"/>
    <x v="0"/>
  </r>
  <r>
    <x v="99"/>
    <n v="22044.6"/>
    <n v="9.7144734157181348E-2"/>
    <n v="37741"/>
    <x v="0"/>
  </r>
  <r>
    <x v="100"/>
    <n v="21757.1"/>
    <n v="9.6290958928958337E-2"/>
    <n v="37772"/>
    <x v="0"/>
  </r>
  <r>
    <x v="101"/>
    <n v="22259"/>
    <n v="9.9313021962554593E-2"/>
    <n v="37802"/>
    <x v="0"/>
  </r>
  <r>
    <x v="102"/>
    <n v="23014.2"/>
    <n v="0.12670002252009674"/>
    <n v="37833"/>
    <x v="0"/>
  </r>
  <r>
    <x v="103"/>
    <n v="23237.4"/>
    <n v="0.1631785758978852"/>
    <n v="37864"/>
    <x v="0"/>
  </r>
  <r>
    <x v="104"/>
    <n v="23230.3"/>
    <n v="0.17209314059385955"/>
    <n v="37894"/>
    <x v="0"/>
  </r>
  <r>
    <x v="105"/>
    <n v="24185.3"/>
    <n v="0.21432875089121642"/>
    <n v="37925"/>
    <x v="0"/>
  </r>
  <r>
    <x v="106"/>
    <n v="24091.5"/>
    <n v="0.18214382099658971"/>
    <n v="37955"/>
    <x v="0"/>
  </r>
  <r>
    <x v="107"/>
    <n v="26051.1"/>
    <n v="0.2047029989132696"/>
    <n v="37986"/>
    <x v="0"/>
  </r>
  <r>
    <x v="108"/>
    <n v="25520.799999999999"/>
    <n v="0.14899038786214344"/>
    <n v="38017"/>
    <x v="0"/>
  </r>
  <r>
    <x v="109"/>
    <n v="25008.6"/>
    <n v="0.14259737292975436"/>
    <n v="38046"/>
    <x v="0"/>
  </r>
  <r>
    <x v="110"/>
    <n v="24777.3"/>
    <n v="0.12937235060850538"/>
    <n v="38077"/>
    <x v="0"/>
  </r>
  <r>
    <x v="111"/>
    <n v="24761.1"/>
    <n v="0.12322745706431508"/>
    <n v="38107"/>
    <x v="0"/>
  </r>
  <r>
    <x v="112"/>
    <n v="24354.2"/>
    <n v="0.11936793046867471"/>
    <n v="38138"/>
    <x v="0"/>
  </r>
  <r>
    <x v="113"/>
    <n v="24388.5"/>
    <n v="9.5669167527741586E-2"/>
    <n v="38168"/>
    <x v="0"/>
  </r>
  <r>
    <x v="114"/>
    <n v="24533.4"/>
    <n v="6.6011419036942437E-2"/>
    <n v="38199"/>
    <x v="0"/>
  </r>
  <r>
    <x v="115"/>
    <n v="25019.599999999999"/>
    <n v="7.669532736020368E-2"/>
    <n v="38230"/>
    <x v="0"/>
  </r>
  <r>
    <x v="116"/>
    <n v="24516.5"/>
    <n v="5.5367343512567668E-2"/>
    <n v="38260"/>
    <x v="0"/>
  </r>
  <r>
    <x v="117"/>
    <n v="25241.9"/>
    <n v="4.3687694591342766E-2"/>
    <n v="38291"/>
    <x v="0"/>
  </r>
  <r>
    <x v="118"/>
    <n v="25823.5"/>
    <n v="7.1892576219828572E-2"/>
    <n v="38321"/>
    <x v="0"/>
  </r>
  <r>
    <x v="119"/>
    <n v="27859.7"/>
    <n v="6.9425091454871468E-2"/>
    <n v="38352"/>
    <x v="0"/>
  </r>
  <r>
    <x v="120"/>
    <n v="27364.1"/>
    <n v="7.2227359643898287E-2"/>
    <n v="38383"/>
    <x v="0"/>
  </r>
  <r>
    <x v="121"/>
    <n v="27092.5"/>
    <n v="8.3327335396623625E-2"/>
    <n v="38411"/>
    <x v="0"/>
  </r>
  <r>
    <x v="122"/>
    <n v="28107"/>
    <n v="0.13438510249300775"/>
    <n v="38442"/>
    <x v="0"/>
  </r>
  <r>
    <x v="123"/>
    <n v="28111.3"/>
    <n v="0.13530093574195012"/>
    <n v="38472"/>
    <x v="0"/>
  </r>
  <r>
    <x v="124"/>
    <n v="28127.7"/>
    <n v="0.15494247398805955"/>
    <n v="38503"/>
    <x v="0"/>
  </r>
  <r>
    <x v="125"/>
    <n v="28516.400000000001"/>
    <n v="0.16925600180412906"/>
    <n v="38533"/>
    <x v="0"/>
  </r>
  <r>
    <x v="126"/>
    <n v="29324.1"/>
    <n v="0.19527256719411076"/>
    <n v="38564"/>
    <x v="0"/>
  </r>
  <r>
    <x v="127"/>
    <n v="28864.7"/>
    <n v="0.15368351212649292"/>
    <n v="38595"/>
    <x v="0"/>
  </r>
  <r>
    <x v="128"/>
    <n v="28869.200000000001"/>
    <n v="0.17754165561968474"/>
    <n v="38625"/>
    <x v="0"/>
  </r>
  <r>
    <x v="129"/>
    <n v="29975.9"/>
    <n v="0.18754531156529419"/>
    <n v="38656"/>
    <x v="0"/>
  </r>
  <r>
    <x v="130"/>
    <n v="30682.2"/>
    <n v="0.18815032818943989"/>
    <n v="38686"/>
    <x v="0"/>
  </r>
  <r>
    <x v="131"/>
    <n v="32816.199999999997"/>
    <n v="0.17790930986335088"/>
    <n v="38717"/>
    <x v="0"/>
  </r>
  <r>
    <x v="132"/>
    <n v="32684.5"/>
    <n v="0.194429928263674"/>
    <n v="38748"/>
    <x v="0"/>
  </r>
  <r>
    <x v="133"/>
    <n v="33053.199999999997"/>
    <n v="0.2200129187044384"/>
    <n v="38776"/>
    <x v="0"/>
  </r>
  <r>
    <x v="134"/>
    <n v="33347.599999999999"/>
    <n v="0.1864517735795353"/>
    <n v="38807"/>
    <x v="0"/>
  </r>
  <r>
    <x v="135"/>
    <n v="33350.199999999997"/>
    <n v="0.18636277938053372"/>
    <n v="38837"/>
    <x v="0"/>
  </r>
  <r>
    <x v="136"/>
    <n v="33586.5"/>
    <n v="0.19407203575123452"/>
    <n v="38868"/>
    <x v="0"/>
  </r>
  <r>
    <x v="137"/>
    <n v="33924.800000000003"/>
    <n v="0.18965928378056141"/>
    <n v="38898"/>
    <x v="0"/>
  </r>
  <r>
    <x v="138"/>
    <n v="34607"/>
    <n v="0.18015557169700014"/>
    <n v="38929"/>
    <x v="0"/>
  </r>
  <r>
    <x v="139"/>
    <n v="34216.300000000003"/>
    <n v="0.18540293160850457"/>
    <n v="38960"/>
    <x v="0"/>
  </r>
  <r>
    <x v="140"/>
    <n v="34700.9"/>
    <n v="0.20200421210147843"/>
    <n v="38990"/>
    <x v="0"/>
  </r>
  <r>
    <x v="141"/>
    <n v="34767.300000000003"/>
    <n v="0.15984173953075642"/>
    <n v="39021"/>
    <x v="0"/>
  </r>
  <r>
    <x v="142"/>
    <n v="36065.800000000003"/>
    <n v="0.17546329793821833"/>
    <n v="39051"/>
    <x v="0"/>
  </r>
  <r>
    <x v="143"/>
    <n v="38739.699999999997"/>
    <n v="0.1805053601574832"/>
    <n v="39082"/>
    <x v="0"/>
  </r>
  <r>
    <x v="144"/>
    <n v="39298.6"/>
    <n v="0.20236197586011714"/>
    <n v="39113"/>
    <x v="0"/>
  </r>
  <r>
    <x v="145"/>
    <n v="39852.1"/>
    <n v="0.20569566638025977"/>
    <n v="39141"/>
    <x v="0"/>
  </r>
  <r>
    <x v="146"/>
    <n v="40704.9"/>
    <n v="0.22062457268289182"/>
    <n v="39172"/>
    <x v="0"/>
  </r>
  <r>
    <x v="147"/>
    <n v="39723.599999999999"/>
    <n v="0.19110530071783682"/>
    <n v="39202"/>
    <x v="0"/>
  </r>
  <r>
    <x v="148"/>
    <n v="39864.699999999997"/>
    <n v="0.18692629479106179"/>
    <n v="39233"/>
    <x v="0"/>
  </r>
  <r>
    <x v="149"/>
    <n v="40010.400000000001"/>
    <n v="0.17938499268971367"/>
    <n v="39263"/>
    <x v="0"/>
  </r>
  <r>
    <x v="150"/>
    <n v="40707.699999999997"/>
    <n v="0.17628514462391992"/>
    <n v="39294"/>
    <x v="0"/>
  </r>
  <r>
    <x v="151"/>
    <n v="40816.300000000003"/>
    <n v="0.19289052293789799"/>
    <n v="39325"/>
    <x v="0"/>
  </r>
  <r>
    <x v="152"/>
    <n v="41258.1"/>
    <n v="0.18896339864383913"/>
    <n v="39355"/>
    <x v="0"/>
  </r>
  <r>
    <x v="153"/>
    <n v="40958.199999999997"/>
    <n v="0.17806674662685895"/>
    <n v="39386"/>
    <x v="0"/>
  </r>
  <r>
    <x v="154"/>
    <n v="41764.699999999997"/>
    <n v="0.15801396336695689"/>
    <n v="39416"/>
    <x v="0"/>
  </r>
  <r>
    <x v="155"/>
    <n v="44453.2"/>
    <n v="0.14748436358567568"/>
    <n v="39447"/>
    <x v="0"/>
  </r>
  <r>
    <x v="156"/>
    <n v="43068.800000000003"/>
    <n v="9.5937259851496093E-2"/>
    <n v="39478"/>
    <x v="0"/>
  </r>
  <r>
    <x v="157"/>
    <n v="42665.2"/>
    <n v="7.0588500982382327E-2"/>
    <n v="39507"/>
    <x v="0"/>
  </r>
  <r>
    <x v="158"/>
    <n v="42644"/>
    <n v="4.763799935634281E-2"/>
    <n v="39538"/>
    <x v="0"/>
  </r>
  <r>
    <x v="159"/>
    <n v="40881.4"/>
    <n v="2.9146401635299996E-2"/>
    <n v="39568"/>
    <x v="0"/>
  </r>
  <r>
    <x v="160"/>
    <n v="40658.199999999997"/>
    <n v="1.9904828080983931E-2"/>
    <n v="39599"/>
    <x v="0"/>
  </r>
  <r>
    <x v="161"/>
    <n v="40820.400000000001"/>
    <n v="2.0244736368544177E-2"/>
    <n v="39629"/>
    <x v="0"/>
  </r>
  <r>
    <x v="162"/>
    <n v="40551.800000000003"/>
    <n v="-3.8297422846290553E-3"/>
    <n v="39660"/>
    <x v="0"/>
  </r>
  <r>
    <x v="163"/>
    <n v="40255.4"/>
    <n v="-1.374205893233834E-2"/>
    <n v="39691"/>
    <x v="0"/>
  </r>
  <r>
    <x v="164"/>
    <n v="40514.699999999997"/>
    <n v="-1.8018280046827203E-2"/>
    <n v="39721"/>
    <x v="0"/>
  </r>
  <r>
    <x v="165"/>
    <n v="40741.9"/>
    <n v="-5.2809937936724675E-3"/>
    <n v="39752"/>
    <x v="0"/>
  </r>
  <r>
    <x v="166"/>
    <n v="42446.5"/>
    <n v="1.632479103166078E-2"/>
    <n v="39782"/>
    <x v="0"/>
  </r>
  <r>
    <x v="167"/>
    <n v="45880.7"/>
    <n v="3.2112423852501057E-2"/>
    <n v="39813"/>
    <x v="0"/>
  </r>
  <r>
    <x v="168"/>
    <n v="45050.5"/>
    <n v="4.60124266290214E-2"/>
    <n v="39844"/>
    <x v="0"/>
  </r>
  <r>
    <x v="169"/>
    <n v="44462.8"/>
    <n v="4.2132698311504596E-2"/>
    <n v="39872"/>
    <x v="0"/>
  </r>
  <r>
    <x v="170"/>
    <n v="43957.9"/>
    <n v="3.0810899540380861E-2"/>
    <n v="39903"/>
    <x v="0"/>
  </r>
  <r>
    <x v="171"/>
    <n v="43782.8"/>
    <n v="7.0971150694447871E-2"/>
    <n v="39933"/>
    <x v="0"/>
  </r>
  <r>
    <x v="172"/>
    <n v="44405.599999999999"/>
    <n v="9.2168369480203294E-2"/>
    <n v="39964"/>
    <x v="0"/>
  </r>
  <r>
    <x v="173"/>
    <n v="44419.6"/>
    <n v="8.8171600474272596E-2"/>
    <n v="39994"/>
    <x v="0"/>
  </r>
  <r>
    <x v="174"/>
    <n v="44639"/>
    <n v="0.10078960736638069"/>
    <n v="40025"/>
    <x v="0"/>
  </r>
  <r>
    <x v="175"/>
    <n v="43630"/>
    <n v="8.3829747064989996E-2"/>
    <n v="40056"/>
    <x v="0"/>
  </r>
  <r>
    <x v="176"/>
    <n v="43451"/>
    <n v="7.2474928852984302E-2"/>
    <n v="40086"/>
    <x v="0"/>
  </r>
  <r>
    <x v="177"/>
    <n v="43773.5"/>
    <n v="7.4409882700610386E-2"/>
    <n v="40117"/>
    <x v="0"/>
  </r>
  <r>
    <x v="178"/>
    <n v="45176.9"/>
    <n v="6.4325680562590595E-2"/>
    <n v="40147"/>
    <x v="0"/>
  </r>
  <r>
    <x v="179"/>
    <n v="48490.400000000001"/>
    <n v="5.6880126066080172E-2"/>
    <n v="40178"/>
    <x v="0"/>
  </r>
  <r>
    <x v="180"/>
    <n v="48800.5"/>
    <n v="8.3239919645730909E-2"/>
    <n v="40209"/>
    <x v="0"/>
  </r>
  <r>
    <x v="181"/>
    <n v="47174.6"/>
    <n v="6.0990311001556254E-2"/>
    <n v="40237"/>
    <x v="0"/>
  </r>
  <r>
    <x v="182"/>
    <n v="48039.5"/>
    <n v="9.2852479304061347E-2"/>
    <n v="40268"/>
    <x v="0"/>
  </r>
  <r>
    <x v="183"/>
    <n v="47357.7"/>
    <n v="8.1650785239865742E-2"/>
    <n v="40298"/>
    <x v="0"/>
  </r>
  <r>
    <x v="184"/>
    <n v="46492.2"/>
    <n v="4.6989568883203887E-2"/>
    <n v="40329"/>
    <x v="0"/>
  </r>
  <r>
    <x v="185"/>
    <n v="46790.7"/>
    <n v="5.3379589190357381E-2"/>
    <n v="40359"/>
    <x v="0"/>
  </r>
  <r>
    <x v="186"/>
    <n v="47559.199999999997"/>
    <n v="6.541813212661568E-2"/>
    <n v="40390"/>
    <x v="0"/>
  </r>
  <r>
    <x v="187"/>
    <n v="46679.6"/>
    <n v="6.9896859958743951E-2"/>
    <n v="40421"/>
    <x v="0"/>
  </r>
  <r>
    <x v="188"/>
    <n v="46927.1"/>
    <n v="8.0000460288600916E-2"/>
    <n v="40451"/>
    <x v="0"/>
  </r>
  <r>
    <x v="189"/>
    <n v="47915.6"/>
    <n v="9.4625743886141131E-2"/>
    <n v="40482"/>
    <x v="0"/>
  </r>
  <r>
    <x v="190"/>
    <n v="49611.4"/>
    <n v="9.815857219065495E-2"/>
    <n v="40512"/>
    <x v="0"/>
  </r>
  <r>
    <x v="191"/>
    <n v="53076.4"/>
    <n v="9.457542111428241E-2"/>
    <n v="40543"/>
    <x v="0"/>
  </r>
  <r>
    <x v="192"/>
    <n v="51661.5"/>
    <n v="5.8626448499503075E-2"/>
    <n v="40574"/>
    <x v="0"/>
  </r>
  <r>
    <x v="193"/>
    <n v="51016.4"/>
    <n v="8.1437892425161057E-2"/>
    <n v="40602"/>
    <x v="0"/>
  </r>
  <r>
    <x v="194"/>
    <n v="52041.1"/>
    <n v="8.3298119256028869E-2"/>
    <n v="40633"/>
    <x v="0"/>
  </r>
  <r>
    <x v="195"/>
    <n v="52848.7"/>
    <n v="0.11594735386220192"/>
    <n v="40663"/>
    <x v="0"/>
  </r>
  <r>
    <x v="196"/>
    <n v="51804"/>
    <n v="0.11425142281931169"/>
    <n v="40694"/>
    <x v="0"/>
  </r>
  <r>
    <x v="197"/>
    <n v="52562.1"/>
    <n v="0.12334502369060522"/>
    <n v="40724"/>
    <x v="0"/>
  </r>
  <r>
    <x v="198"/>
    <n v="53152"/>
    <n v="0.11759659540110017"/>
    <n v="40755"/>
    <x v="0"/>
  </r>
  <r>
    <x v="199"/>
    <n v="51980.6"/>
    <n v="0.11356138441631891"/>
    <n v="40786"/>
    <x v="0"/>
  </r>
  <r>
    <x v="200"/>
    <n v="51610.3"/>
    <n v="9.9797345244006228E-2"/>
    <n v="40816"/>
    <x v="0"/>
  </r>
  <r>
    <x v="201"/>
    <n v="51992.800000000003"/>
    <n v="8.5091285510355802E-2"/>
    <n v="40847"/>
    <x v="0"/>
  </r>
  <r>
    <x v="202"/>
    <n v="53944.5"/>
    <n v="8.7340812797058714E-2"/>
    <n v="40877"/>
    <x v="0"/>
  </r>
  <r>
    <x v="203"/>
    <n v="57340.5"/>
    <n v="8.0338907687785885E-2"/>
    <n v="40908"/>
    <x v="0"/>
  </r>
  <r>
    <x v="204"/>
    <n v="56070"/>
    <n v="8.5334339885601462E-2"/>
    <n v="40939"/>
    <x v="0"/>
  </r>
  <r>
    <x v="205"/>
    <n v="55997.599999999999"/>
    <n v="9.7639190534808351E-2"/>
    <n v="40968"/>
    <x v="0"/>
  </r>
  <r>
    <x v="206"/>
    <n v="55929.4"/>
    <n v="7.4715945666021716E-2"/>
    <n v="40999"/>
    <x v="0"/>
  </r>
  <r>
    <x v="207"/>
    <n v="54488.800000000003"/>
    <n v="3.1033875951537237E-2"/>
    <n v="41029"/>
    <x v="0"/>
  </r>
  <r>
    <x v="208"/>
    <n v="53551.3"/>
    <n v="3.3729055671376781E-2"/>
    <n v="41060"/>
    <x v="0"/>
  </r>
  <r>
    <x v="209"/>
    <n v="54551.5"/>
    <n v="3.7848563889190147E-2"/>
    <n v="41090"/>
    <x v="0"/>
  </r>
  <r>
    <x v="210"/>
    <n v="54148.3"/>
    <n v="1.8744355809753217E-2"/>
    <n v="41121"/>
    <x v="0"/>
  </r>
  <r>
    <x v="211"/>
    <n v="54557.9"/>
    <n v="4.9581959423323371E-2"/>
    <n v="41152"/>
    <x v="0"/>
  </r>
  <r>
    <x v="212"/>
    <n v="53820.3"/>
    <n v="4.2820909779637005E-2"/>
    <n v="41182"/>
    <x v="0"/>
  </r>
  <r>
    <x v="213"/>
    <n v="54226.1"/>
    <n v="4.2954024403378845E-2"/>
    <n v="41213"/>
    <x v="0"/>
  </r>
  <r>
    <x v="214"/>
    <n v="56699.5"/>
    <n v="5.1071008165800034E-2"/>
    <n v="41243"/>
    <x v="0"/>
  </r>
  <r>
    <x v="215"/>
    <n v="61172.1"/>
    <n v="6.6821879823161609E-2"/>
    <n v="41274"/>
    <x v="0"/>
  </r>
  <r>
    <x v="216"/>
    <n v="58173.3"/>
    <n v="3.7512038523274532E-2"/>
    <n v="41305"/>
    <x v="0"/>
  </r>
  <r>
    <x v="217"/>
    <n v="58315.8"/>
    <n v="4.1398202780119228E-2"/>
    <n v="41333"/>
    <x v="0"/>
  </r>
  <r>
    <x v="218"/>
    <n v="59950.9"/>
    <n v="7.1903149327545088E-2"/>
    <n v="41364"/>
    <x v="0"/>
  </r>
  <r>
    <x v="219"/>
    <n v="58408.5"/>
    <n v="7.1935884071588962E-2"/>
    <n v="41394"/>
    <x v="0"/>
  </r>
  <r>
    <x v="220"/>
    <n v="58416"/>
    <n v="9.0841865650320291E-2"/>
    <n v="41425"/>
    <x v="0"/>
  </r>
  <r>
    <x v="221"/>
    <n v="58387.9"/>
    <n v="7.032620551222242E-2"/>
    <n v="41455"/>
    <x v="0"/>
  </r>
  <r>
    <x v="222"/>
    <n v="58029.4"/>
    <n v="7.1675380390520071E-2"/>
    <n v="41486"/>
    <x v="0"/>
  </r>
  <r>
    <x v="223"/>
    <n v="58658.8"/>
    <n v="7.516601628728381E-2"/>
    <n v="41517"/>
    <x v="0"/>
  </r>
  <r>
    <x v="224"/>
    <n v="57504"/>
    <n v="6.8444434534924492E-2"/>
    <n v="41547"/>
    <x v="0"/>
  </r>
  <r>
    <x v="225"/>
    <n v="57482.5"/>
    <n v="6.0052262655805995E-2"/>
    <n v="41578"/>
    <x v="0"/>
  </r>
  <r>
    <x v="226"/>
    <n v="59004.1"/>
    <n v="4.0645861074612627E-2"/>
    <n v="41608"/>
    <x v="0"/>
  </r>
  <r>
    <x v="227"/>
    <n v="63030.5"/>
    <n v="3.037986271519208E-2"/>
    <n v="41639"/>
    <x v="0"/>
  </r>
  <r>
    <x v="228"/>
    <n v="61371.6"/>
    <n v="5.4978830494401991E-2"/>
    <n v="41670"/>
    <x v="0"/>
  </r>
  <r>
    <x v="229"/>
    <n v="60515.4"/>
    <n v="3.7718765754735394E-2"/>
    <n v="41698"/>
    <x v="0"/>
  </r>
  <r>
    <x v="230"/>
    <n v="61110.2"/>
    <n v="1.9337491180282457E-2"/>
    <n v="41729"/>
    <x v="0"/>
  </r>
  <r>
    <x v="231"/>
    <n v="61550.8"/>
    <n v="5.3798676562486672E-2"/>
    <n v="41759"/>
    <x v="0"/>
  </r>
  <r>
    <x v="232"/>
    <n v="61376.9"/>
    <n v="5.068645576554371E-2"/>
    <n v="41790"/>
    <x v="0"/>
  </r>
  <r>
    <x v="233"/>
    <n v="61644.9"/>
    <n v="5.5782105538990101E-2"/>
    <n v="41820"/>
    <x v="0"/>
  </r>
  <r>
    <x v="234"/>
    <n v="61658"/>
    <n v="6.253037253530104E-2"/>
    <n v="41851"/>
    <x v="0"/>
  </r>
  <r>
    <x v="235"/>
    <n v="62078.9"/>
    <n v="5.8304977258314156E-2"/>
    <n v="41882"/>
    <x v="0"/>
  </r>
  <r>
    <x v="236"/>
    <n v="61123.5"/>
    <n v="6.2943447412353928E-2"/>
    <n v="41912"/>
    <x v="0"/>
  </r>
  <r>
    <x v="237"/>
    <n v="61734.400000000001"/>
    <n v="7.3968599138868371E-2"/>
    <n v="41943"/>
    <x v="1"/>
  </r>
  <r>
    <x v="238"/>
    <n v="62791"/>
    <n v="6.4180285776751139E-2"/>
    <n v="41973"/>
    <x v="0"/>
  </r>
  <r>
    <x v="239"/>
    <n v="67530.5"/>
    <n v="7.1394007662956824E-2"/>
    <n v="42004"/>
    <x v="0"/>
  </r>
  <r>
    <x v="240"/>
    <n v="67461.899999999994"/>
    <n v="9.9236454646774663E-2"/>
    <n v="42035"/>
    <x v="0"/>
  </r>
  <r>
    <x v="241"/>
    <n v="68010.5"/>
    <n v="0.12385442383261118"/>
    <n v="42063"/>
    <x v="0"/>
  </r>
  <r>
    <x v="242"/>
    <n v="69277"/>
    <n v="0.13364053791347441"/>
    <n v="42094"/>
    <x v="0"/>
  </r>
  <r>
    <x v="243"/>
    <n v="68949.8"/>
    <n v="0.12020964796558289"/>
    <n v="42124"/>
    <x v="0"/>
  </r>
  <r>
    <x v="244"/>
    <n v="70546.7"/>
    <n v="0.1494014849234809"/>
    <n v="42155"/>
    <x v="0"/>
  </r>
  <r>
    <x v="245"/>
    <n v="70410.399999999994"/>
    <n v="0.1421934336822672"/>
    <n v="42185"/>
    <x v="0"/>
  </r>
  <r>
    <x v="246"/>
    <n v="71329.600000000006"/>
    <n v="0.15685880177754721"/>
    <n v="42216"/>
    <x v="0"/>
  </r>
  <r>
    <x v="247"/>
    <n v="69697.100000000006"/>
    <n v="0.12271802496500428"/>
    <n v="42247"/>
    <x v="0"/>
  </r>
  <r>
    <x v="248"/>
    <n v="69092.5"/>
    <n v="0.13037538753507244"/>
    <n v="42277"/>
    <x v="0"/>
  </r>
  <r>
    <x v="249"/>
    <n v="69943.100000000006"/>
    <n v="0.13296800487248608"/>
    <n v="42308"/>
    <x v="1"/>
  </r>
  <r>
    <x v="250"/>
    <n v="69626.3"/>
    <n v="0.10885795735057577"/>
    <n v="42338"/>
    <x v="0"/>
  </r>
  <r>
    <x v="251"/>
    <n v="75048.2"/>
    <n v="0.11132303181525381"/>
    <n v="42369"/>
    <x v="0"/>
  </r>
  <r>
    <x v="252"/>
    <n v="73944.800000000003"/>
    <n v="9.6097204496167599E-2"/>
    <n v="42400"/>
    <x v="0"/>
  </r>
  <r>
    <x v="253"/>
    <n v="73339.5"/>
    <n v="7.8355548040376116E-2"/>
    <n v="42429"/>
    <x v="0"/>
  </r>
  <r>
    <x v="254"/>
    <n v="73246.2"/>
    <n v="5.7294628808984178E-2"/>
    <n v="42460"/>
    <x v="0"/>
  </r>
  <r>
    <x v="255"/>
    <n v="74288.600000000006"/>
    <n v="7.7430246353143925E-2"/>
    <n v="42490"/>
    <x v="0"/>
  </r>
  <r>
    <x v="256"/>
    <n v="72836.5"/>
    <n v="3.2457932121559237E-2"/>
    <n v="42521"/>
    <x v="0"/>
  </r>
  <r>
    <x v="257"/>
    <n v="73479.8"/>
    <n v="4.3592991944371981E-2"/>
    <n v="42551"/>
    <x v="0"/>
  </r>
  <r>
    <x v="258"/>
    <n v="74467.3"/>
    <n v="4.3988750813126622E-2"/>
    <n v="42582"/>
    <x v="0"/>
  </r>
  <r>
    <x v="259"/>
    <n v="71880.100000000006"/>
    <n v="3.1321245790714387E-2"/>
    <n v="42613"/>
    <x v="0"/>
  </r>
  <r>
    <x v="260"/>
    <n v="72555.399999999994"/>
    <n v="5.011976697904974E-2"/>
    <n v="42643"/>
    <x v="0"/>
  </r>
  <r>
    <x v="261"/>
    <n v="73074.8"/>
    <n v="4.4774967080383865E-2"/>
    <n v="42674"/>
    <x v="1"/>
  </r>
  <r>
    <x v="262"/>
    <n v="74427.3"/>
    <n v="6.8953829228323202E-2"/>
    <n v="42704"/>
    <x v="0"/>
  </r>
  <r>
    <x v="263"/>
    <n v="79517.600000000006"/>
    <n v="5.955372680490683E-2"/>
    <n v="42735"/>
    <x v="0"/>
  </r>
  <r>
    <x v="264"/>
    <n v="76422.899999999994"/>
    <n v="3.3512836602438457E-2"/>
    <n v="42766"/>
    <x v="0"/>
  </r>
  <r>
    <x v="265"/>
    <n v="76411.899999999994"/>
    <n v="4.1892840829293822E-2"/>
    <n v="42794"/>
    <x v="0"/>
  </r>
  <r>
    <x v="266"/>
    <n v="77476"/>
    <n v="5.7747705683025237E-2"/>
    <n v="42825"/>
    <x v="0"/>
  </r>
  <r>
    <x v="267"/>
    <n v="79167.8"/>
    <n v="6.5678987085501628E-2"/>
    <n v="42855"/>
    <x v="0"/>
  </r>
  <r>
    <x v="268"/>
    <n v="77788"/>
    <n v="6.7981025996581387E-2"/>
    <n v="42886"/>
    <x v="0"/>
  </r>
  <r>
    <x v="269"/>
    <n v="78598.3"/>
    <n v="6.9658600050626157E-2"/>
    <n v="42916"/>
    <x v="0"/>
  </r>
  <r>
    <x v="270"/>
    <n v="79114.899999999994"/>
    <n v="6.2411286564706805E-2"/>
    <n v="42947"/>
    <x v="0"/>
  </r>
  <r>
    <x v="271"/>
    <n v="77608.2"/>
    <n v="7.9689649847454178E-2"/>
    <n v="42978"/>
    <x v="0"/>
  </r>
  <r>
    <x v="272"/>
    <n v="78371.7"/>
    <n v="8.0163571560490379E-2"/>
    <n v="43008"/>
    <x v="0"/>
  </r>
  <r>
    <x v="273"/>
    <n v="78685.2"/>
    <n v="7.6776125285324001E-2"/>
    <n v="43039"/>
    <x v="1"/>
  </r>
  <r>
    <x v="274"/>
    <n v="79770.8"/>
    <n v="7.1794892465533472E-2"/>
    <n v="43069"/>
    <x v="0"/>
  </r>
  <r>
    <x v="275"/>
    <n v="86427.6"/>
    <n v="8.6899000975884572E-2"/>
    <n v="43100"/>
    <x v="0"/>
  </r>
  <r>
    <x v="276"/>
    <n v="82297.899999999994"/>
    <n v="7.6874863424444773E-2"/>
    <n v="43131"/>
    <x v="0"/>
  </r>
  <r>
    <x v="277"/>
    <n v="82767.100000000006"/>
    <n v="8.3170291538360017E-2"/>
    <n v="43159"/>
    <x v="0"/>
  </r>
  <r>
    <x v="278"/>
    <n v="84735.5"/>
    <n v="9.3699984511332546E-2"/>
    <n v="43190"/>
    <x v="0"/>
  </r>
  <r>
    <x v="279"/>
    <n v="84310.399999999994"/>
    <n v="6.4958227966420576E-2"/>
    <n v="43220"/>
    <x v="0"/>
  </r>
  <r>
    <x v="280"/>
    <n v="82796.7"/>
    <n v="6.4389108859978367E-2"/>
    <n v="43251"/>
    <x v="0"/>
  </r>
  <r>
    <x v="281"/>
    <n v="84144.4"/>
    <n v="7.0562594865283226E-2"/>
    <n v="43281"/>
    <x v="0"/>
  </r>
  <r>
    <x v="282"/>
    <n v="84570.9"/>
    <n v="6.8962989272564335E-2"/>
    <n v="43312"/>
    <x v="0"/>
  </r>
  <r>
    <x v="283"/>
    <n v="84555.8"/>
    <n v="8.9521468092289294E-2"/>
    <n v="43343"/>
    <x v="0"/>
  </r>
  <r>
    <x v="284"/>
    <n v="84425"/>
    <n v="7.7238339859923968E-2"/>
    <n v="43373"/>
    <x v="0"/>
  </r>
  <r>
    <x v="285"/>
    <n v="84274.4"/>
    <n v="7.1032417786318108E-2"/>
    <n v="43404"/>
    <x v="1"/>
  </r>
  <r>
    <x v="286"/>
    <n v="87051.8"/>
    <n v="9.1274000010028736E-2"/>
    <n v="43434"/>
    <x v="0"/>
  </r>
  <r>
    <x v="287"/>
    <n v="93555"/>
    <n v="8.246671202254828E-2"/>
    <n v="43465"/>
    <x v="0"/>
  </r>
  <r>
    <x v="288"/>
    <n v="90228.800000000003"/>
    <n v="9.636819408514688E-2"/>
    <n v="43496"/>
    <x v="0"/>
  </r>
  <r>
    <x v="289"/>
    <n v="90392.6"/>
    <n v="9.2132018640256816E-2"/>
    <n v="43524"/>
    <x v="0"/>
  </r>
  <r>
    <x v="290"/>
    <n v="92759.4"/>
    <n v="9.4693487381321814E-2"/>
    <n v="43555"/>
    <x v="0"/>
  </r>
  <r>
    <x v="291"/>
    <n v="92776.8"/>
    <n v="0.10041940258853012"/>
    <n v="43585"/>
    <x v="0"/>
  </r>
  <r>
    <x v="292"/>
    <n v="93344.3"/>
    <n v="0.12739155062943339"/>
    <n v="43616"/>
    <x v="0"/>
  </r>
  <r>
    <x v="293"/>
    <n v="94275.9"/>
    <n v="0.12040611139897606"/>
    <n v="43646"/>
    <x v="0"/>
  </r>
  <r>
    <x v="294"/>
    <n v="94521.600000000006"/>
    <n v="0.11766103943555067"/>
    <n v="43677"/>
    <x v="0"/>
  </r>
  <r>
    <x v="295"/>
    <n v="95395.4"/>
    <n v="0.12819463596820077"/>
    <n v="43708"/>
    <x v="0"/>
  </r>
  <r>
    <x v="296"/>
    <n v="95228"/>
    <n v="0.1279597275688481"/>
    <n v="43738"/>
    <x v="0"/>
  </r>
  <r>
    <x v="297"/>
    <n v="96199.4"/>
    <n v="0.14150204569833782"/>
    <n v="43769"/>
    <x v="1"/>
  </r>
  <r>
    <x v="298"/>
    <n v="99233"/>
    <n v="0.13993047817506354"/>
    <n v="43799"/>
    <x v="0"/>
  </r>
  <r>
    <x v="299"/>
    <n v="106164.1"/>
    <n v="0.13477740366629262"/>
    <n v="43830"/>
    <x v="0"/>
  </r>
  <r>
    <x v="300"/>
    <n v="104125.6"/>
    <n v="0.15401734257797955"/>
    <n v="43861"/>
    <x v="0"/>
  </r>
  <r>
    <x v="301"/>
    <n v="104342"/>
    <n v="0.15432015452592351"/>
    <n v="43890"/>
    <x v="0"/>
  </r>
  <r>
    <x v="302"/>
    <n v="105553.60000000001"/>
    <n v="0.13792887836704434"/>
    <n v="43921"/>
    <x v="0"/>
  </r>
  <r>
    <x v="303"/>
    <n v="106312.9"/>
    <n v="0.14589962145708832"/>
    <n v="43951"/>
    <x v="0"/>
  </r>
  <r>
    <x v="304"/>
    <n v="109904.8"/>
    <n v="0.1774130825342308"/>
    <n v="43982"/>
    <x v="0"/>
  </r>
  <r>
    <x v="305"/>
    <n v="113234.9"/>
    <n v="0.20110123584076101"/>
    <n v="44012"/>
    <x v="0"/>
  </r>
  <r>
    <x v="306"/>
    <n v="116359.4"/>
    <n v="0.23103502268264595"/>
    <n v="44043"/>
    <x v="0"/>
  </r>
  <r>
    <x v="307"/>
    <n v="117877.1"/>
    <n v="0.23566859617969013"/>
    <n v="44074"/>
    <x v="0"/>
  </r>
  <r>
    <x v="308"/>
    <n v="122245"/>
    <n v="0.28370857310874953"/>
    <n v="44104"/>
    <x v="0"/>
  </r>
  <r>
    <x v="309"/>
    <n v="123763.4"/>
    <n v="0.28652985361655064"/>
    <n v="44135"/>
    <x v="1"/>
  </r>
  <r>
    <x v="310"/>
    <n v="123479.8"/>
    <n v="0.24434210393719835"/>
    <n v="44165"/>
    <x v="0"/>
  </r>
  <r>
    <x v="311"/>
    <n v="132969.1"/>
    <n v="0.25248648083485847"/>
    <n v="44196"/>
    <x v="0"/>
  </r>
  <r>
    <x v="312"/>
    <n v="131380.9"/>
    <n v="0.2617540739261045"/>
    <n v="44227"/>
    <x v="0"/>
  </r>
  <r>
    <x v="313"/>
    <n v="130681.4"/>
    <n v="0.25243334419505081"/>
    <n v="44255"/>
    <x v="0"/>
  </r>
  <r>
    <x v="314"/>
    <n v="131888.4"/>
    <n v="0.24949220111867323"/>
    <n v="44286"/>
    <x v="0"/>
  </r>
  <r>
    <x v="315"/>
    <n v="132162.6"/>
    <n v="0.24314735088592271"/>
    <n v="44316"/>
    <x v="0"/>
  </r>
  <r>
    <x v="316"/>
    <n v="131545.70000000001"/>
    <n v="0.19690586762361614"/>
    <n v="44347"/>
    <x v="0"/>
  </r>
  <r>
    <x v="317"/>
    <n v="133392.6"/>
    <n v="0.1780166715385452"/>
    <n v="44377"/>
    <x v="0"/>
  </r>
  <r>
    <x v="318"/>
    <n v="135825.1"/>
    <n v="0.16728944975653032"/>
    <n v="44408"/>
    <x v="0"/>
  </r>
  <r>
    <x v="319"/>
    <n v="133258.70000000001"/>
    <n v="0.13048844941044532"/>
    <n v="44439"/>
    <x v="0"/>
  </r>
  <r>
    <x v="320"/>
    <n v="134646.70000000001"/>
    <n v="0.10144954803877469"/>
    <n v="44469"/>
    <x v="0"/>
  </r>
  <r>
    <x v="321"/>
    <n v="136319.5"/>
    <n v="0.10145244878534369"/>
    <n v="44500"/>
    <x v="1"/>
  </r>
  <r>
    <x v="322"/>
    <n v="137556.5"/>
    <n v="0.11400002267577367"/>
    <n v="44530"/>
    <x v="0"/>
  </r>
  <r>
    <x v="323"/>
    <n v="148342.20000000001"/>
    <n v="0.11561407875965171"/>
    <n v="44561"/>
    <x v="0"/>
  </r>
  <r>
    <x v="324"/>
    <n v="146131.29999999999"/>
    <n v="0.11227202736470822"/>
    <n v="44592"/>
    <x v="0"/>
  </r>
  <r>
    <x v="325"/>
    <n v="146184.9"/>
    <n v="0.11863585789561483"/>
    <n v="44620"/>
    <x v="0"/>
  </r>
  <r>
    <x v="326"/>
    <n v="147591.9"/>
    <n v="0.11906657446750435"/>
    <n v="44651"/>
    <x v="0"/>
  </r>
  <r>
    <x v="327"/>
    <n v="150170.29999999999"/>
    <n v="0.13625412938304771"/>
    <n v="44681"/>
    <x v="0"/>
  </r>
  <r>
    <x v="328"/>
    <n v="147935"/>
    <n v="0.12459016144199306"/>
    <n v="44712"/>
    <x v="0"/>
  </r>
  <r>
    <x v="329"/>
    <n v="149343.79999999999"/>
    <n v="0.11958084631381337"/>
    <n v="44742"/>
    <x v="0"/>
  </r>
  <r>
    <x v="330"/>
    <n v="151361"/>
    <n v="0.11438165699859594"/>
    <n v="44773"/>
    <x v="0"/>
  </r>
  <r>
    <x v="331"/>
    <n v="148976.1"/>
    <n v="0.11794652056488614"/>
    <n v="44804"/>
    <x v="0"/>
  </r>
  <r>
    <x v="332"/>
    <n v="152879.4"/>
    <n v="0.13541141372198487"/>
    <n v="44834"/>
    <x v="0"/>
  </r>
  <r>
    <x v="333"/>
    <n v="153910.6"/>
    <n v="0.12904316697170989"/>
    <n v="44865"/>
    <x v="1"/>
  </r>
  <r>
    <x v="334"/>
    <n v="153417.20000000001"/>
    <n v="0.11530316633528777"/>
    <n v="44895"/>
    <x v="0"/>
  </r>
  <r>
    <x v="335"/>
    <n v="166095"/>
    <n v="0.11967464416733732"/>
    <n v="44926"/>
    <x v="0"/>
  </r>
  <r>
    <x v="336"/>
    <n v="163028.6"/>
    <n v="0.11563094285755357"/>
    <n v="44957"/>
    <x v="0"/>
  </r>
  <r>
    <x v="337"/>
    <n v="161387.20000000001"/>
    <n v="0.10399364093008251"/>
    <n v="44985"/>
    <x v="0"/>
  </r>
  <r>
    <x v="338"/>
    <n v="166692.5"/>
    <n v="0.12941496111914005"/>
    <n v="45016"/>
    <x v="0"/>
  </r>
  <r>
    <x v="339"/>
    <n v="168063.1"/>
    <n v="0.11915005830047631"/>
    <n v="45046"/>
    <x v="0"/>
  </r>
  <r>
    <x v="340"/>
    <n v="165965.4"/>
    <n v="0.1218805556494406"/>
    <n v="45077"/>
    <x v="0"/>
  </r>
  <r>
    <x v="341"/>
    <n v="170913.2"/>
    <n v="0.14442782358557921"/>
    <n v="45107"/>
    <x v="0"/>
  </r>
  <r>
    <x v="342"/>
    <n v="171875.1"/>
    <n v="0.13553094918770361"/>
    <n v="45138"/>
    <x v="0"/>
  </r>
  <r>
    <x v="343"/>
    <n v="169266.7"/>
    <n v="0.13620037039498284"/>
    <n v="45169"/>
    <x v="0"/>
  </r>
  <r>
    <x v="344"/>
    <n v="170219.2"/>
    <n v="0.11342142891717275"/>
    <n v="45199"/>
    <x v="0"/>
  </r>
  <r>
    <x v="345"/>
    <n v="170465.2"/>
    <n v="0.10755984318169122"/>
    <n v="45230"/>
    <x v="1"/>
  </r>
  <r>
    <x v="346"/>
    <m/>
    <m/>
    <m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1">
  <r>
    <d v="2010-01-31T00:00:00"/>
    <n v="1.43E-2"/>
    <x v="0"/>
    <x v="0"/>
  </r>
  <r>
    <d v="2010-02-28T00:00:00"/>
    <n v="2.4799999999999999E-2"/>
    <x v="1"/>
    <x v="0"/>
  </r>
  <r>
    <d v="2010-03-31T00:00:00"/>
    <n v="3.9300000000000002E-2"/>
    <x v="2"/>
    <x v="0"/>
  </r>
  <r>
    <d v="2010-04-30T00:00:00"/>
    <n v="3.7499999999999999E-2"/>
    <x v="3"/>
    <x v="0"/>
  </r>
  <r>
    <d v="2010-05-31T00:00:00"/>
    <n v="3.5099999999999999E-2"/>
    <x v="4"/>
    <x v="0"/>
  </r>
  <r>
    <d v="2010-06-30T00:00:00"/>
    <n v="4.07E-2"/>
    <x v="5"/>
    <x v="0"/>
  </r>
  <r>
    <d v="2010-07-31T00:00:00"/>
    <n v="4.1200000000000001E-2"/>
    <x v="6"/>
    <x v="0"/>
  </r>
  <r>
    <d v="2010-08-31T00:00:00"/>
    <n v="4.1000000000000002E-2"/>
    <x v="7"/>
    <x v="0"/>
  </r>
  <r>
    <d v="2010-09-30T00:00:00"/>
    <n v="3.7600000000000001E-2"/>
    <x v="8"/>
    <x v="0"/>
  </r>
  <r>
    <d v="2010-10-31T00:00:00"/>
    <n v="4.5100000000000001E-2"/>
    <x v="9"/>
    <x v="0"/>
  </r>
  <r>
    <d v="2010-11-30T00:00:00"/>
    <n v="5.2499999999999998E-2"/>
    <x v="10"/>
    <x v="0"/>
  </r>
  <r>
    <d v="2010-12-31T00:00:00"/>
    <n v="5.3900000000000003E-2"/>
    <x v="11"/>
    <x v="0"/>
  </r>
  <r>
    <d v="2011-01-31T00:00:00"/>
    <n v="4.8399999999999999E-2"/>
    <x v="0"/>
    <x v="1"/>
  </r>
  <r>
    <d v="2011-02-28T00:00:00"/>
    <n v="5.1799999999999999E-2"/>
    <x v="1"/>
    <x v="1"/>
  </r>
  <r>
    <d v="2011-03-31T00:00:00"/>
    <n v="4.8800000000000003E-2"/>
    <x v="2"/>
    <x v="1"/>
  </r>
  <r>
    <d v="2011-04-30T00:00:00"/>
    <n v="5.7700000000000001E-2"/>
    <x v="3"/>
    <x v="1"/>
  </r>
  <r>
    <d v="2011-05-31T00:00:00"/>
    <n v="6.4000000000000001E-2"/>
    <x v="4"/>
    <x v="1"/>
  </r>
  <r>
    <d v="2011-06-30T00:00:00"/>
    <n v="6.4299999999999996E-2"/>
    <x v="5"/>
    <x v="1"/>
  </r>
  <r>
    <d v="2011-07-31T00:00:00"/>
    <n v="7.0300000000000001E-2"/>
    <x v="6"/>
    <x v="1"/>
  </r>
  <r>
    <d v="2011-08-31T00:00:00"/>
    <n v="7.6300000000000007E-2"/>
    <x v="7"/>
    <x v="1"/>
  </r>
  <r>
    <d v="2011-09-30T00:00:00"/>
    <n v="7.2499999999999995E-2"/>
    <x v="8"/>
    <x v="1"/>
  </r>
  <r>
    <d v="2011-10-31T00:00:00"/>
    <n v="6.6400000000000001E-2"/>
    <x v="9"/>
    <x v="1"/>
  </r>
  <r>
    <d v="2011-11-30T00:00:00"/>
    <n v="6.0600000000000001E-2"/>
    <x v="10"/>
    <x v="1"/>
  </r>
  <r>
    <d v="2011-12-31T00:00:00"/>
    <n v="6.2E-2"/>
    <x v="11"/>
    <x v="1"/>
  </r>
  <r>
    <d v="2012-01-31T00:00:00"/>
    <n v="5.5E-2"/>
    <x v="0"/>
    <x v="2"/>
  </r>
  <r>
    <d v="2012-02-29T00:00:00"/>
    <n v="5.2200000000000003E-2"/>
    <x v="1"/>
    <x v="2"/>
  </r>
  <r>
    <d v="2012-03-31T00:00:00"/>
    <n v="4.6600000000000003E-2"/>
    <x v="2"/>
    <x v="2"/>
  </r>
  <r>
    <d v="2012-04-30T00:00:00"/>
    <n v="4.2700000000000002E-2"/>
    <x v="3"/>
    <x v="2"/>
  </r>
  <r>
    <d v="2012-05-31T00:00:00"/>
    <n v="3.9E-2"/>
    <x v="4"/>
    <x v="2"/>
  </r>
  <r>
    <d v="2012-06-30T00:00:00"/>
    <n v="3.4700000000000002E-2"/>
    <x v="5"/>
    <x v="2"/>
  </r>
  <r>
    <d v="2012-07-31T00:00:00"/>
    <n v="2.86E-2"/>
    <x v="6"/>
    <x v="2"/>
  </r>
  <r>
    <d v="2012-08-31T00:00:00"/>
    <n v="2.7099999999999999E-2"/>
    <x v="7"/>
    <x v="2"/>
  </r>
  <r>
    <d v="2012-09-30T00:00:00"/>
    <n v="3.2800000000000003E-2"/>
    <x v="8"/>
    <x v="2"/>
  </r>
  <r>
    <d v="2012-10-31T00:00:00"/>
    <n v="3.3500000000000002E-2"/>
    <x v="9"/>
    <x v="2"/>
  </r>
  <r>
    <d v="2012-11-30T00:00:00"/>
    <n v="3.1099999999999999E-2"/>
    <x v="10"/>
    <x v="2"/>
  </r>
  <r>
    <d v="2012-12-31T00:00:00"/>
    <n v="3.4500000000000003E-2"/>
    <x v="11"/>
    <x v="2"/>
  </r>
  <r>
    <d v="2013-01-31T00:00:00"/>
    <n v="3.8600000000000002E-2"/>
    <x v="0"/>
    <x v="3"/>
  </r>
  <r>
    <d v="2013-02-28T00:00:00"/>
    <n v="4.1799999999999997E-2"/>
    <x v="1"/>
    <x v="3"/>
  </r>
  <r>
    <d v="2013-03-31T00:00:00"/>
    <n v="4.3400000000000001E-2"/>
    <x v="2"/>
    <x v="3"/>
  </r>
  <r>
    <d v="2013-04-30T00:00:00"/>
    <n v="4.1300000000000003E-2"/>
    <x v="3"/>
    <x v="3"/>
  </r>
  <r>
    <d v="2013-05-31T00:00:00"/>
    <n v="4.2700000000000002E-2"/>
    <x v="4"/>
    <x v="3"/>
  </r>
  <r>
    <d v="2013-06-30T00:00:00"/>
    <n v="4.7899999999999998E-2"/>
    <x v="5"/>
    <x v="3"/>
  </r>
  <r>
    <d v="2013-07-31T00:00:00"/>
    <n v="4.7399999999999998E-2"/>
    <x v="6"/>
    <x v="3"/>
  </r>
  <r>
    <d v="2013-08-31T00:00:00"/>
    <n v="4.4200000000000003E-2"/>
    <x v="7"/>
    <x v="3"/>
  </r>
  <r>
    <d v="2013-09-30T00:00:00"/>
    <n v="4.2099999999999999E-2"/>
    <x v="8"/>
    <x v="3"/>
  </r>
  <r>
    <d v="2013-10-31T00:00:00"/>
    <n v="4.1500000000000002E-2"/>
    <x v="9"/>
    <x v="3"/>
  </r>
  <r>
    <d v="2013-11-30T00:00:00"/>
    <n v="4.6300000000000001E-2"/>
    <x v="10"/>
    <x v="3"/>
  </r>
  <r>
    <d v="2013-12-31T00:00:00"/>
    <n v="4.3900000000000002E-2"/>
    <x v="11"/>
    <x v="3"/>
  </r>
  <r>
    <d v="2014-01-31T00:00:00"/>
    <n v="4.1399999999999999E-2"/>
    <x v="0"/>
    <x v="4"/>
  </r>
  <r>
    <d v="2014-02-28T00:00:00"/>
    <n v="3.5000000000000003E-2"/>
    <x v="1"/>
    <x v="4"/>
  </r>
  <r>
    <d v="2014-03-31T00:00:00"/>
    <n v="3.2500000000000001E-2"/>
    <x v="2"/>
    <x v="4"/>
  </r>
  <r>
    <d v="2014-04-30T00:00:00"/>
    <n v="3.27E-2"/>
    <x v="3"/>
    <x v="4"/>
  </r>
  <r>
    <d v="2014-05-31T00:00:00"/>
    <n v="3.2199999999999999E-2"/>
    <x v="4"/>
    <x v="4"/>
  </r>
  <r>
    <d v="2014-06-30T00:00:00"/>
    <n v="3.1300000000000001E-2"/>
    <x v="5"/>
    <x v="4"/>
  </r>
  <r>
    <d v="2014-07-31T00:00:00"/>
    <n v="3.4099999999999998E-2"/>
    <x v="6"/>
    <x v="4"/>
  </r>
  <r>
    <d v="2014-08-31T00:00:00"/>
    <n v="3.6999999999999998E-2"/>
    <x v="7"/>
    <x v="4"/>
  </r>
  <r>
    <d v="2014-09-30T00:00:00"/>
    <n v="3.4500000000000003E-2"/>
    <x v="8"/>
    <x v="4"/>
  </r>
  <r>
    <d v="2014-10-31T00:00:00"/>
    <n v="3.6400000000000002E-2"/>
    <x v="9"/>
    <x v="4"/>
  </r>
  <r>
    <d v="2014-11-30T00:00:00"/>
    <n v="3.3799999999999997E-2"/>
    <x v="10"/>
    <x v="4"/>
  </r>
  <r>
    <d v="2014-12-31T00:00:00"/>
    <n v="2.9499999999999998E-2"/>
    <x v="11"/>
    <x v="4"/>
  </r>
  <r>
    <d v="2015-01-31T00:00:00"/>
    <n v="2.3199999999999998E-2"/>
    <x v="0"/>
    <x v="5"/>
  </r>
  <r>
    <d v="2015-02-28T00:00:00"/>
    <n v="2.4400000000000002E-2"/>
    <x v="1"/>
    <x v="5"/>
  </r>
  <r>
    <d v="2015-03-31T00:00:00"/>
    <n v="2.4299999999999999E-2"/>
    <x v="2"/>
    <x v="5"/>
  </r>
  <r>
    <d v="2015-04-30T00:00:00"/>
    <n v="2.58E-2"/>
    <x v="3"/>
    <x v="5"/>
  </r>
  <r>
    <d v="2015-05-31T00:00:00"/>
    <n v="2.5499999999999998E-2"/>
    <x v="4"/>
    <x v="5"/>
  </r>
  <r>
    <d v="2015-06-30T00:00:00"/>
    <n v="2.3900000000000001E-2"/>
    <x v="5"/>
    <x v="5"/>
  </r>
  <r>
    <d v="2015-07-31T00:00:00"/>
    <n v="2.3199999999999998E-2"/>
    <x v="6"/>
    <x v="5"/>
  </r>
  <r>
    <d v="2015-08-31T00:00:00"/>
    <n v="1.9599999999999999E-2"/>
    <x v="7"/>
    <x v="5"/>
  </r>
  <r>
    <d v="2015-09-30T00:00:00"/>
    <n v="1.8800000000000001E-2"/>
    <x v="8"/>
    <x v="5"/>
  </r>
  <r>
    <d v="2015-10-31T00:00:00"/>
    <n v="2.23E-2"/>
    <x v="9"/>
    <x v="5"/>
  </r>
  <r>
    <d v="2015-11-30T00:00:00"/>
    <n v="2.5100000000000001E-2"/>
    <x v="10"/>
    <x v="5"/>
  </r>
  <r>
    <d v="2015-12-31T00:00:00"/>
    <n v="3.0700000000000002E-2"/>
    <x v="11"/>
    <x v="5"/>
  </r>
  <r>
    <d v="2016-01-31T00:00:00"/>
    <n v="4.3799999999999999E-2"/>
    <x v="0"/>
    <x v="6"/>
  </r>
  <r>
    <d v="2016-02-29T00:00:00"/>
    <n v="4.2700000000000002E-2"/>
    <x v="1"/>
    <x v="6"/>
  </r>
  <r>
    <d v="2016-03-31T00:00:00"/>
    <n v="4.2599999999999999E-2"/>
    <x v="2"/>
    <x v="6"/>
  </r>
  <r>
    <d v="2016-04-30T00:00:00"/>
    <n v="4.0899999999999999E-2"/>
    <x v="3"/>
    <x v="6"/>
  </r>
  <r>
    <d v="2016-05-31T00:00:00"/>
    <n v="4.36E-2"/>
    <x v="4"/>
    <x v="6"/>
  </r>
  <r>
    <d v="2016-06-30T00:00:00"/>
    <n v="4.4299999999999999E-2"/>
    <x v="5"/>
    <x v="6"/>
  </r>
  <r>
    <d v="2016-07-31T00:00:00"/>
    <n v="4.6199999999999998E-2"/>
    <x v="6"/>
    <x v="6"/>
  </r>
  <r>
    <d v="2016-08-31T00:00:00"/>
    <n v="4.7399999999999998E-2"/>
    <x v="7"/>
    <x v="6"/>
  </r>
  <r>
    <d v="2016-09-30T00:00:00"/>
    <n v="4.5600000000000002E-2"/>
    <x v="8"/>
    <x v="6"/>
  </r>
  <r>
    <d v="2016-10-31T00:00:00"/>
    <n v="4.7600000000000003E-2"/>
    <x v="9"/>
    <x v="6"/>
  </r>
  <r>
    <d v="2016-11-30T00:00:00"/>
    <n v="4.6699999999999998E-2"/>
    <x v="10"/>
    <x v="6"/>
  </r>
  <r>
    <d v="2016-12-31T00:00:00"/>
    <n v="4.2299999999999997E-2"/>
    <x v="11"/>
    <x v="6"/>
  </r>
  <r>
    <d v="2017-01-31T00:00:00"/>
    <n v="3.8300000000000001E-2"/>
    <x v="0"/>
    <x v="7"/>
  </r>
  <r>
    <d v="2017-02-28T00:00:00"/>
    <n v="3.9600000000000003E-2"/>
    <x v="1"/>
    <x v="7"/>
  </r>
  <r>
    <d v="2017-03-31T00:00:00"/>
    <n v="0.04"/>
    <x v="2"/>
    <x v="7"/>
  </r>
  <r>
    <d v="2017-04-30T00:00:00"/>
    <n v="4.0899999999999999E-2"/>
    <x v="3"/>
    <x v="7"/>
  </r>
  <r>
    <d v="2017-05-31T00:00:00"/>
    <n v="3.9300000000000002E-2"/>
    <x v="4"/>
    <x v="7"/>
  </r>
  <r>
    <d v="2017-06-30T00:00:00"/>
    <n v="4.36E-2"/>
    <x v="5"/>
    <x v="7"/>
  </r>
  <r>
    <d v="2017-07-31T00:00:00"/>
    <n v="5.2200000000000003E-2"/>
    <x v="6"/>
    <x v="7"/>
  </r>
  <r>
    <d v="2017-08-31T00:00:00"/>
    <n v="4.7199999999999999E-2"/>
    <x v="7"/>
    <x v="7"/>
  </r>
  <r>
    <d v="2017-09-30T00:00:00"/>
    <n v="4.36E-2"/>
    <x v="8"/>
    <x v="7"/>
  </r>
  <r>
    <d v="2017-10-31T00:00:00"/>
    <n v="4.2000000000000003E-2"/>
    <x v="9"/>
    <x v="7"/>
  </r>
  <r>
    <d v="2017-11-30T00:00:00"/>
    <n v="4.6899999999999997E-2"/>
    <x v="10"/>
    <x v="7"/>
  </r>
  <r>
    <d v="2017-12-31T00:00:00"/>
    <n v="5.6800000000000003E-2"/>
    <x v="11"/>
    <x v="7"/>
  </r>
  <r>
    <d v="2018-01-31T00:00:00"/>
    <n v="4.7100000000000003E-2"/>
    <x v="0"/>
    <x v="8"/>
  </r>
  <r>
    <d v="2018-02-28T00:00:00"/>
    <n v="4.1500000000000002E-2"/>
    <x v="1"/>
    <x v="8"/>
  </r>
  <r>
    <d v="2018-03-31T00:00:00"/>
    <n v="4.1399999999999999E-2"/>
    <x v="2"/>
    <x v="8"/>
  </r>
  <r>
    <d v="2018-04-30T00:00:00"/>
    <n v="3.9199999999999999E-2"/>
    <x v="3"/>
    <x v="8"/>
  </r>
  <r>
    <d v="2018-05-31T00:00:00"/>
    <n v="4.0899999999999999E-2"/>
    <x v="4"/>
    <x v="8"/>
  </r>
  <r>
    <d v="2018-06-30T00:00:00"/>
    <n v="3.7900000000000003E-2"/>
    <x v="5"/>
    <x v="8"/>
  </r>
  <r>
    <d v="2018-07-31T00:00:00"/>
    <n v="2.6100000000000002E-2"/>
    <x v="6"/>
    <x v="8"/>
  </r>
  <r>
    <d v="2018-08-31T00:00:00"/>
    <n v="3.3599999999999998E-2"/>
    <x v="7"/>
    <x v="8"/>
  </r>
  <r>
    <d v="2018-09-30T00:00:00"/>
    <n v="4.5499999999999999E-2"/>
    <x v="8"/>
    <x v="8"/>
  </r>
  <r>
    <d v="2018-10-31T00:00:00"/>
    <n v="4.3400000000000001E-2"/>
    <x v="9"/>
    <x v="8"/>
  </r>
  <r>
    <d v="2018-11-30T00:00:00"/>
    <n v="3.15E-2"/>
    <x v="10"/>
    <x v="8"/>
  </r>
  <r>
    <d v="2018-12-31T00:00:00"/>
    <n v="2.3099999999999999E-2"/>
    <x v="11"/>
    <x v="8"/>
  </r>
  <r>
    <d v="2019-01-31T00:00:00"/>
    <n v="4.1000000000000002E-2"/>
    <x v="0"/>
    <x v="9"/>
  </r>
  <r>
    <d v="2019-02-28T00:00:00"/>
    <n v="4.4600000000000001E-2"/>
    <x v="1"/>
    <x v="9"/>
  </r>
  <r>
    <d v="2019-03-31T00:00:00"/>
    <n v="4.1700000000000001E-2"/>
    <x v="2"/>
    <x v="9"/>
  </r>
  <r>
    <d v="2019-04-30T00:00:00"/>
    <n v="4.7500000000000001E-2"/>
    <x v="3"/>
    <x v="9"/>
  </r>
  <r>
    <d v="2019-05-31T00:00:00"/>
    <n v="4.5400000000000003E-2"/>
    <x v="4"/>
    <x v="9"/>
  </r>
  <r>
    <d v="2019-06-30T00:00:00"/>
    <n v="4.8000000000000001E-2"/>
    <x v="5"/>
    <x v="9"/>
  </r>
  <r>
    <d v="2019-07-31T00:00:00"/>
    <n v="4.3700000000000003E-2"/>
    <x v="6"/>
    <x v="9"/>
  </r>
  <r>
    <d v="2019-08-31T00:00:00"/>
    <n v="3.0099999999999998E-2"/>
    <x v="7"/>
    <x v="9"/>
  </r>
  <r>
    <d v="2019-09-30T00:00:00"/>
    <n v="1.7999999999999999E-2"/>
    <x v="8"/>
    <x v="9"/>
  </r>
  <r>
    <d v="2019-10-31T00:00:00"/>
    <n v="2.1700000000000001E-2"/>
    <x v="9"/>
    <x v="9"/>
  </r>
  <r>
    <d v="2019-11-30T00:00:00"/>
    <n v="2.92E-2"/>
    <x v="10"/>
    <x v="9"/>
  </r>
  <r>
    <d v="2019-12-31T00:00:00"/>
    <n v="3.4099999999999998E-2"/>
    <x v="11"/>
    <x v="9"/>
  </r>
  <r>
    <d v="2020-01-31T00:00:00"/>
    <n v="1.78E-2"/>
    <x v="0"/>
    <x v="10"/>
  </r>
  <r>
    <d v="2020-02-29T00:00:00"/>
    <n v="1.24E-2"/>
    <x v="1"/>
    <x v="10"/>
  </r>
  <r>
    <d v="2020-03-31T00:00:00"/>
    <n v="1.77E-2"/>
    <x v="2"/>
    <x v="10"/>
  </r>
  <r>
    <d v="2020-04-30T00:00:00"/>
    <n v="1.8800000000000001E-2"/>
    <x v="3"/>
    <x v="10"/>
  </r>
  <r>
    <d v="2020-05-31T00:00:00"/>
    <n v="1.7999999999999999E-2"/>
    <x v="4"/>
    <x v="10"/>
  </r>
  <r>
    <d v="2020-06-30T00:00:00"/>
    <n v="2.3900000000000001E-2"/>
    <x v="5"/>
    <x v="10"/>
  </r>
  <r>
    <d v="2020-07-31T00:00:00"/>
    <n v="2.8799999999999999E-2"/>
    <x v="6"/>
    <x v="10"/>
  </r>
  <r>
    <d v="2020-08-31T00:00:00"/>
    <n v="4.19E-2"/>
    <x v="7"/>
    <x v="10"/>
  </r>
  <r>
    <d v="2020-09-30T00:00:00"/>
    <n v="4.9700000000000001E-2"/>
    <x v="8"/>
    <x v="10"/>
  </r>
  <r>
    <d v="2020-10-31T00:00:00"/>
    <n v="5.3400000000000003E-2"/>
    <x v="9"/>
    <x v="10"/>
  </r>
  <r>
    <d v="2020-11-30T00:00:00"/>
    <n v="5.4600000000000003E-2"/>
    <x v="10"/>
    <x v="10"/>
  </r>
  <r>
    <d v="2020-12-31T00:00:00"/>
    <n v="4.82E-2"/>
    <x v="11"/>
    <x v="10"/>
  </r>
  <r>
    <d v="2021-01-31T00:00:00"/>
    <n v="5.2400000000000002E-2"/>
    <x v="0"/>
    <x v="11"/>
  </r>
  <r>
    <d v="2021-02-28T00:00:00"/>
    <n v="0.06"/>
    <x v="1"/>
    <x v="11"/>
  </r>
  <r>
    <d v="2021-03-31T00:00:00"/>
    <n v="5.8400000000000001E-2"/>
    <x v="2"/>
    <x v="11"/>
  </r>
  <r>
    <d v="2021-04-30T00:00:00"/>
    <n v="5.1999999999999998E-2"/>
    <x v="3"/>
    <x v="11"/>
  </r>
  <r>
    <d v="2021-05-31T00:00:00"/>
    <n v="5.1700000000000003E-2"/>
    <x v="4"/>
    <x v="11"/>
  </r>
  <r>
    <d v="2021-06-30T00:00:00"/>
    <n v="3.9100000000000003E-2"/>
    <x v="5"/>
    <x v="11"/>
  </r>
  <r>
    <d v="2021-07-31T00:00:00"/>
    <n v="3.8199999999999998E-2"/>
    <x v="6"/>
    <x v="11"/>
  </r>
  <r>
    <d v="2021-08-31T00:00:00"/>
    <n v="3.6200000000000003E-2"/>
    <x v="7"/>
    <x v="11"/>
  </r>
  <r>
    <d v="2021-09-30T00:00:00"/>
    <n v="3.6700000000000003E-2"/>
    <x v="8"/>
    <x v="11"/>
  </r>
  <r>
    <d v="2021-10-31T00:00:00"/>
    <n v="2.9600000000000001E-2"/>
    <x v="9"/>
    <x v="11"/>
  </r>
  <r>
    <d v="2021-11-30T00:00:00"/>
    <n v="2.8899999999999999E-2"/>
    <x v="10"/>
    <x v="11"/>
  </r>
  <r>
    <d v="2021-12-31T00:00:00"/>
    <n v="3.0700000000000002E-2"/>
    <x v="11"/>
    <x v="11"/>
  </r>
  <r>
    <d v="2022-01-31T00:00:00"/>
    <n v="2.87E-2"/>
    <x v="0"/>
    <x v="12"/>
  </r>
  <r>
    <d v="2022-02-28T00:00:00"/>
    <n v="2.98E-2"/>
    <x v="1"/>
    <x v="12"/>
  </r>
  <r>
    <d v="2022-03-31T00:00:00"/>
    <n v="4.1700000000000001E-2"/>
    <x v="2"/>
    <x v="12"/>
  </r>
  <r>
    <d v="2022-04-30T00:00:00"/>
    <n v="4.6199999999999998E-2"/>
    <x v="3"/>
    <x v="12"/>
  </r>
  <r>
    <d v="2022-05-31T00:00:00"/>
    <n v="5.8200000000000002E-2"/>
    <x v="4"/>
    <x v="12"/>
  </r>
  <r>
    <d v="2022-06-30T00:00:00"/>
    <n v="7.5499999999999998E-2"/>
    <x v="5"/>
    <x v="12"/>
  </r>
  <r>
    <d v="2022-07-31T00:00:00"/>
    <n v="8.3599999999999994E-2"/>
    <x v="6"/>
    <x v="12"/>
  </r>
  <r>
    <d v="2022-08-31T00:00:00"/>
    <n v="8.8700000000000001E-2"/>
    <x v="7"/>
    <x v="12"/>
  </r>
  <r>
    <d v="2022-09-30T00:00:00"/>
    <n v="9.0300000000000005E-2"/>
    <x v="8"/>
    <x v="12"/>
  </r>
  <r>
    <d v="2022-10-31T00:00:00"/>
    <n v="9.7000000000000003E-2"/>
    <x v="9"/>
    <x v="12"/>
  </r>
  <r>
    <d v="2022-11-30T00:00:00"/>
    <n v="9.1700000000000004E-2"/>
    <x v="10"/>
    <x v="12"/>
  </r>
  <r>
    <d v="2022-12-31T00:00:00"/>
    <n v="9.2399999999999996E-2"/>
    <x v="11"/>
    <x v="12"/>
  </r>
  <r>
    <d v="2023-01-31T00:00:00"/>
    <n v="9.69E-2"/>
    <x v="0"/>
    <x v="13"/>
  </r>
  <r>
    <d v="2023-02-28T00:00:00"/>
    <n v="9.9199999999999997E-2"/>
    <x v="1"/>
    <x v="13"/>
  </r>
  <r>
    <d v="2023-03-31T00:00:00"/>
    <n v="8.7099999999999997E-2"/>
    <x v="2"/>
    <x v="13"/>
  </r>
  <r>
    <d v="2023-04-30T00:00:00"/>
    <n v="8.3199999999999996E-2"/>
    <x v="3"/>
    <x v="13"/>
  </r>
  <r>
    <d v="2023-05-31T00:00:00"/>
    <n v="6.54E-2"/>
    <x v="4"/>
    <x v="13"/>
  </r>
  <r>
    <d v="2023-06-30T00:00:00"/>
    <n v="4.9299999999999997E-2"/>
    <x v="5"/>
    <x v="13"/>
  </r>
  <r>
    <d v="2023-07-31T00:00:00"/>
    <n v="4.53E-2"/>
    <x v="6"/>
    <x v="13"/>
  </r>
  <r>
    <d v="2023-08-31T00:00:00"/>
    <n v="4.4699999999999997E-2"/>
    <x v="7"/>
    <x v="13"/>
  </r>
  <r>
    <d v="2023-09-30T00:00:00"/>
    <n v="4.6899999999999997E-2"/>
    <x v="8"/>
    <x v="13"/>
  </r>
  <r>
    <d v="2023-10-31T00:00:00"/>
    <n v="4.9799999999999997E-2"/>
    <x v="9"/>
    <x v="13"/>
  </r>
  <r>
    <d v="2023-11-30T00:00:00"/>
    <n v="4.2999999999999997E-2"/>
    <x v="10"/>
    <x v="13"/>
  </r>
  <r>
    <d v="2023-12-31T00:00:00"/>
    <n v="4.1799999999999997E-2"/>
    <x v="11"/>
    <x v="13"/>
  </r>
  <r>
    <d v="2024-01-31T00:00:00"/>
    <n v="3.8199999999999998E-2"/>
    <x v="0"/>
    <x v="14"/>
  </r>
  <r>
    <d v="2024-02-29T00:00:00"/>
    <n v="3.3000000000000002E-2"/>
    <x v="1"/>
    <x v="14"/>
  </r>
  <r>
    <d v="2024-03-31T00:00:00"/>
    <n v="3.2399999999999998E-2"/>
    <x v="2"/>
    <x v="14"/>
  </r>
  <r>
    <d v="2024-04-30T00:00:00"/>
    <n v="3.3599999999999998E-2"/>
    <x v="3"/>
    <x v="14"/>
  </r>
  <r>
    <d v="2024-05-31T00:00:00"/>
    <n v="3.7600000000000001E-2"/>
    <x v="4"/>
    <x v="14"/>
  </r>
  <r>
    <d v="2024-06-30T00:00:00"/>
    <n v="3.6200000000000003E-2"/>
    <x v="5"/>
    <x v="14"/>
  </r>
  <r>
    <d v="2024-07-31T00:00:00"/>
    <n v="3.78E-2"/>
    <x v="6"/>
    <x v="14"/>
  </r>
  <r>
    <d v="2024-08-31T00:00:00"/>
    <n v="3.0700000000000002E-2"/>
    <x v="7"/>
    <x v="14"/>
  </r>
  <r>
    <d v="2024-09-30T00:00:00"/>
    <n v="2.1100000000000001E-2"/>
    <x v="8"/>
    <x v="14"/>
  </r>
  <r>
    <d v="2024-10-31T00:00:00"/>
    <n v="1.1599999999999999E-2"/>
    <x v="9"/>
    <x v="14"/>
  </r>
  <r>
    <d v="2024-11-30T00:00:00"/>
    <n v="1.66E-2"/>
    <x v="10"/>
    <x v="14"/>
  </r>
  <r>
    <d v="2025-11-29T00:00:00"/>
    <n v="0.1"/>
    <x v="10"/>
    <x v="15"/>
  </r>
  <r>
    <m/>
    <m/>
    <x v="12"/>
    <x v="16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5">
  <r>
    <x v="0"/>
    <n v="3912.6"/>
    <m/>
    <n v="34730"/>
    <x v="0"/>
  </r>
  <r>
    <x v="1"/>
    <n v="3981.9"/>
    <m/>
    <n v="34758"/>
    <x v="0"/>
  </r>
  <r>
    <x v="2"/>
    <n v="4000.8"/>
    <m/>
    <n v="34789"/>
    <x v="0"/>
  </r>
  <r>
    <x v="3"/>
    <n v="3955.2"/>
    <m/>
    <n v="34819"/>
    <x v="0"/>
  </r>
  <r>
    <x v="4"/>
    <n v="3805"/>
    <m/>
    <n v="34850"/>
    <x v="0"/>
  </r>
  <r>
    <x v="5"/>
    <n v="3791.4"/>
    <m/>
    <n v="34880"/>
    <x v="0"/>
  </r>
  <r>
    <x v="6"/>
    <n v="3873.3"/>
    <m/>
    <n v="34911"/>
    <x v="0"/>
  </r>
  <r>
    <x v="7"/>
    <n v="3762.7"/>
    <m/>
    <n v="34942"/>
    <x v="0"/>
  </r>
  <r>
    <x v="8"/>
    <n v="3752.2"/>
    <m/>
    <n v="34972"/>
    <x v="0"/>
  </r>
  <r>
    <x v="9"/>
    <n v="3841.6"/>
    <m/>
    <n v="35003"/>
    <x v="0"/>
  </r>
  <r>
    <x v="10"/>
    <n v="3952"/>
    <m/>
    <n v="35033"/>
    <x v="0"/>
  </r>
  <r>
    <x v="11"/>
    <n v="4459"/>
    <m/>
    <n v="35064"/>
    <x v="0"/>
  </r>
  <r>
    <x v="12"/>
    <n v="4139.8"/>
    <n v="5.8068803353269E-2"/>
    <n v="35095"/>
    <x v="0"/>
  </r>
  <r>
    <x v="13"/>
    <n v="4171.5"/>
    <n v="4.7615459956302245E-2"/>
    <n v="35124"/>
    <x v="0"/>
  </r>
  <r>
    <x v="14"/>
    <n v="4227"/>
    <n v="5.6538692261547639E-2"/>
    <n v="35155"/>
    <x v="0"/>
  </r>
  <r>
    <x v="15"/>
    <n v="4112.6000000000004"/>
    <n v="3.9795711974110172E-2"/>
    <n v="35185"/>
    <x v="0"/>
  </r>
  <r>
    <x v="16"/>
    <n v="3995.5"/>
    <n v="5.006570302233903E-2"/>
    <n v="35216"/>
    <x v="0"/>
  </r>
  <r>
    <x v="17"/>
    <n v="3989"/>
    <n v="5.2117951152608512E-2"/>
    <n v="35246"/>
    <x v="0"/>
  </r>
  <r>
    <x v="18"/>
    <n v="4054.6"/>
    <n v="4.6807631735212796E-2"/>
    <n v="35277"/>
    <x v="0"/>
  </r>
  <r>
    <x v="19"/>
    <n v="3923.9"/>
    <n v="4.2841576527493631E-2"/>
    <n v="35308"/>
    <x v="0"/>
  </r>
  <r>
    <x v="20"/>
    <n v="3871"/>
    <n v="3.1661425297159047E-2"/>
    <n v="35338"/>
    <x v="0"/>
  </r>
  <r>
    <x v="21"/>
    <n v="4007.8"/>
    <n v="4.3263223656809735E-2"/>
    <n v="35369"/>
    <x v="0"/>
  </r>
  <r>
    <x v="22"/>
    <n v="4106.6000000000004"/>
    <n v="3.9119433198380661E-2"/>
    <n v="35399"/>
    <x v="0"/>
  </r>
  <r>
    <x v="23"/>
    <n v="4819.8"/>
    <n v="8.0915003363982996E-2"/>
    <n v="35430"/>
    <x v="0"/>
  </r>
  <r>
    <x v="24"/>
    <n v="4549.3999999999996"/>
    <n v="9.8941977873327078E-2"/>
    <n v="35461"/>
    <x v="0"/>
  </r>
  <r>
    <x v="25"/>
    <n v="4631.8"/>
    <n v="0.11034400095888773"/>
    <n v="35489"/>
    <x v="0"/>
  </r>
  <r>
    <x v="26"/>
    <n v="4853.3999999999996"/>
    <n v="0.14819020581973022"/>
    <n v="35520"/>
    <x v="0"/>
  </r>
  <r>
    <x v="27"/>
    <n v="4541.7"/>
    <n v="0.10433788844040252"/>
    <n v="35550"/>
    <x v="0"/>
  </r>
  <r>
    <x v="28"/>
    <n v="4449.7"/>
    <n v="0.11367788762357647"/>
    <n v="35581"/>
    <x v="0"/>
  </r>
  <r>
    <x v="29"/>
    <n v="4497.8"/>
    <n v="0.12755076460265735"/>
    <n v="35611"/>
    <x v="0"/>
  </r>
  <r>
    <x v="30"/>
    <n v="4519.5"/>
    <n v="0.11465989246781436"/>
    <n v="35642"/>
    <x v="0"/>
  </r>
  <r>
    <x v="31"/>
    <n v="4436.7"/>
    <n v="0.13068630699049408"/>
    <n v="35673"/>
    <x v="0"/>
  </r>
  <r>
    <x v="32"/>
    <n v="4394"/>
    <n v="0.13510720743993801"/>
    <n v="35703"/>
    <x v="0"/>
  </r>
  <r>
    <x v="33"/>
    <n v="4555.8999999999996"/>
    <n v="0.1367583212735165"/>
    <n v="35734"/>
    <x v="0"/>
  </r>
  <r>
    <x v="34"/>
    <n v="4789.5"/>
    <n v="0.16629328398188273"/>
    <n v="35764"/>
    <x v="0"/>
  </r>
  <r>
    <x v="35"/>
    <n v="5476.1"/>
    <n v="0.13616747582887259"/>
    <n v="35795"/>
    <x v="0"/>
  </r>
  <r>
    <x v="36"/>
    <n v="5232.6000000000004"/>
    <n v="0.15017364927243171"/>
    <n v="35826"/>
    <x v="0"/>
  </r>
  <r>
    <x v="37"/>
    <n v="5308.6"/>
    <n v="0.14612029880392075"/>
    <n v="35854"/>
    <x v="0"/>
  </r>
  <r>
    <x v="38"/>
    <n v="5306.3"/>
    <n v="9.3316025878765516E-2"/>
    <n v="35885"/>
    <x v="0"/>
  </r>
  <r>
    <x v="39"/>
    <n v="5339.4"/>
    <n v="0.17563907787832747"/>
    <n v="35915"/>
    <x v="0"/>
  </r>
  <r>
    <x v="40"/>
    <n v="5262.3"/>
    <n v="0.18261905296986322"/>
    <n v="35946"/>
    <x v="0"/>
  </r>
  <r>
    <x v="41"/>
    <n v="5252.3"/>
    <n v="0.16774867713104183"/>
    <n v="35976"/>
    <x v="0"/>
  </r>
  <r>
    <x v="42"/>
    <n v="5383.3"/>
    <n v="0.19112733709481142"/>
    <n v="36007"/>
    <x v="0"/>
  </r>
  <r>
    <x v="43"/>
    <n v="5313.5"/>
    <n v="0.19762436044808082"/>
    <n v="36038"/>
    <x v="0"/>
  </r>
  <r>
    <x v="44"/>
    <n v="5189.3"/>
    <n v="0.18099681383705057"/>
    <n v="36068"/>
    <x v="0"/>
  </r>
  <r>
    <x v="45"/>
    <n v="5363.3"/>
    <n v="0.17722074672402832"/>
    <n v="36099"/>
    <x v="0"/>
  </r>
  <r>
    <x v="46"/>
    <n v="5511.7"/>
    <n v="0.1507881824825138"/>
    <n v="36129"/>
    <x v="0"/>
  </r>
  <r>
    <x v="47"/>
    <n v="6307"/>
    <n v="0.15173207209510411"/>
    <n v="36160"/>
    <x v="0"/>
  </r>
  <r>
    <x v="48"/>
    <n v="5946.3"/>
    <n v="0.13639490884072922"/>
    <n v="36191"/>
    <x v="0"/>
  </r>
  <r>
    <x v="49"/>
    <n v="6079.7"/>
    <n v="0.14525486945710722"/>
    <n v="36219"/>
    <x v="0"/>
  </r>
  <r>
    <x v="50"/>
    <n v="6580.4"/>
    <n v="0.2401108116766861"/>
    <n v="36250"/>
    <x v="0"/>
  </r>
  <r>
    <x v="51"/>
    <n v="6342.2"/>
    <n v="0.18781136457279848"/>
    <n v="36280"/>
    <x v="0"/>
  </r>
  <r>
    <x v="52"/>
    <n v="6310.2"/>
    <n v="0.19913345875377678"/>
    <n v="36311"/>
    <x v="0"/>
  </r>
  <r>
    <x v="53"/>
    <n v="6295.4"/>
    <n v="0.19859870913694941"/>
    <n v="36341"/>
    <x v="0"/>
  </r>
  <r>
    <x v="54"/>
    <n v="6457.6"/>
    <n v="0.19956160719261423"/>
    <n v="36372"/>
    <x v="0"/>
  </r>
  <r>
    <x v="55"/>
    <n v="6365.9"/>
    <n v="0.19806154135692097"/>
    <n v="36403"/>
    <x v="0"/>
  </r>
  <r>
    <x v="56"/>
    <n v="6321.6"/>
    <n v="0.21819898637581178"/>
    <n v="36433"/>
    <x v="0"/>
  </r>
  <r>
    <x v="57"/>
    <n v="6571.1"/>
    <n v="0.22519717338205958"/>
    <n v="36464"/>
    <x v="0"/>
  </r>
  <r>
    <x v="58"/>
    <n v="6857.7"/>
    <n v="0.24420777618520603"/>
    <n v="36494"/>
    <x v="0"/>
  </r>
  <r>
    <x v="59"/>
    <n v="8428.6"/>
    <n v="0.33638814016172514"/>
    <n v="36525"/>
    <x v="0"/>
  </r>
  <r>
    <x v="60"/>
    <n v="7614"/>
    <n v="0.28046011805660659"/>
    <n v="36556"/>
    <x v="0"/>
  </r>
  <r>
    <x v="61"/>
    <n v="7385.7"/>
    <n v="0.21481323091599916"/>
    <n v="36585"/>
    <x v="0"/>
  </r>
  <r>
    <x v="62"/>
    <n v="7364.9"/>
    <n v="0.11921767673697649"/>
    <n v="36616"/>
    <x v="0"/>
  </r>
  <r>
    <x v="63"/>
    <n v="7352.6"/>
    <n v="0.15931380278136933"/>
    <n v="36646"/>
    <x v="0"/>
  </r>
  <r>
    <x v="64"/>
    <n v="7003.3"/>
    <n v="0.10983803999873228"/>
    <n v="36677"/>
    <x v="0"/>
  </r>
  <r>
    <x v="65"/>
    <n v="7052"/>
    <n v="0.12018299075515462"/>
    <n v="36707"/>
    <x v="0"/>
  </r>
  <r>
    <x v="66"/>
    <n v="7205.7"/>
    <n v="0.11584799306243797"/>
    <n v="36738"/>
    <x v="0"/>
  </r>
  <r>
    <x v="67"/>
    <n v="6957.9"/>
    <n v="9.2995491603700978E-2"/>
    <n v="36769"/>
    <x v="0"/>
  </r>
  <r>
    <x v="68"/>
    <n v="6975"/>
    <n v="0.10335990888382682"/>
    <n v="36799"/>
    <x v="0"/>
  </r>
  <r>
    <x v="69"/>
    <n v="7169.1"/>
    <n v="9.1004550227511374E-2"/>
    <n v="36830"/>
    <x v="0"/>
  </r>
  <r>
    <x v="70"/>
    <n v="7324.2"/>
    <n v="6.8025722910013561E-2"/>
    <n v="36860"/>
    <x v="0"/>
  </r>
  <r>
    <x v="71"/>
    <n v="8214.2000000000007"/>
    <n v="-2.54372019077901E-2"/>
    <n v="36891"/>
    <x v="0"/>
  </r>
  <r>
    <x v="72"/>
    <n v="7598.5"/>
    <n v="-2.0357236669293409E-3"/>
    <n v="36922"/>
    <x v="0"/>
  </r>
  <r>
    <x v="73"/>
    <n v="7618.6"/>
    <n v="3.1533910123617337E-2"/>
    <n v="36950"/>
    <x v="0"/>
  </r>
  <r>
    <x v="74"/>
    <n v="7800.3"/>
    <n v="5.9118250078073101E-2"/>
    <n v="36981"/>
    <x v="0"/>
  </r>
  <r>
    <x v="75"/>
    <n v="7803.8"/>
    <n v="6.1366047384598617E-2"/>
    <n v="37011"/>
    <x v="0"/>
  </r>
  <r>
    <x v="76"/>
    <n v="7730.2"/>
    <n v="0.10379392572073159"/>
    <n v="37042"/>
    <x v="0"/>
  </r>
  <r>
    <x v="77"/>
    <n v="7787.6"/>
    <n v="0.10431083380601253"/>
    <n v="37072"/>
    <x v="0"/>
  </r>
  <r>
    <x v="78"/>
    <n v="7987.8"/>
    <n v="0.10853907323369005"/>
    <n v="37103"/>
    <x v="0"/>
  </r>
  <r>
    <x v="79"/>
    <n v="7862.7"/>
    <n v="0.13003923597637221"/>
    <n v="37134"/>
    <x v="0"/>
  </r>
  <r>
    <x v="80"/>
    <n v="7893.8"/>
    <n v="0.13172759856630828"/>
    <n v="37164"/>
    <x v="0"/>
  </r>
  <r>
    <x v="81"/>
    <n v="8248.2999999999993"/>
    <n v="0.15053493465009538"/>
    <n v="37195"/>
    <x v="0"/>
  </r>
  <r>
    <x v="82"/>
    <n v="8500.1"/>
    <n v="0.1605499576745584"/>
    <n v="37225"/>
    <x v="0"/>
  </r>
  <r>
    <x v="83"/>
    <n v="9475.9"/>
    <n v="0.15359986365075098"/>
    <n v="37256"/>
    <x v="0"/>
  </r>
  <r>
    <x v="84"/>
    <n v="8783.1"/>
    <n v="0.15589919062972959"/>
    <n v="37287"/>
    <x v="0"/>
  </r>
  <r>
    <x v="85"/>
    <n v="8813.7999999999993"/>
    <n v="0.15687921665397828"/>
    <n v="37315"/>
    <x v="0"/>
  </r>
  <r>
    <x v="86"/>
    <n v="9340.7000000000007"/>
    <n v="0.19747958411855962"/>
    <n v="37346"/>
    <x v="0"/>
  </r>
  <r>
    <x v="87"/>
    <n v="8928.6"/>
    <n v="0.14413490863425513"/>
    <n v="37376"/>
    <x v="0"/>
  </r>
  <r>
    <x v="88"/>
    <n v="8715.2999999999993"/>
    <n v="0.12743525393909594"/>
    <n v="37407"/>
    <x v="0"/>
  </r>
  <r>
    <x v="89"/>
    <n v="8739.5"/>
    <n v="0.12223278031742765"/>
    <n v="37437"/>
    <x v="0"/>
  </r>
  <r>
    <x v="90"/>
    <n v="9145.5"/>
    <n v="0.14493352362352585"/>
    <n v="37468"/>
    <x v="0"/>
  </r>
  <r>
    <x v="91"/>
    <n v="8752.6"/>
    <n v="0.11317995090744917"/>
    <n v="37499"/>
    <x v="0"/>
  </r>
  <r>
    <x v="92"/>
    <n v="8699.4"/>
    <n v="0.1020547771668904"/>
    <n v="37529"/>
    <x v="0"/>
  </r>
  <r>
    <x v="93"/>
    <n v="8917.1"/>
    <n v="8.1083374756010462E-2"/>
    <n v="37560"/>
    <x v="0"/>
  </r>
  <r>
    <x v="94"/>
    <n v="8928.2000000000007"/>
    <n v="5.0364113363372237E-2"/>
    <n v="37590"/>
    <x v="0"/>
  </r>
  <r>
    <x v="95"/>
    <n v="9999.6"/>
    <n v="5.526651821990531E-2"/>
    <n v="37621"/>
    <x v="0"/>
  </r>
  <r>
    <x v="96"/>
    <n v="9410.4"/>
    <n v="7.1421252177477121E-2"/>
    <n v="37652"/>
    <x v="0"/>
  </r>
  <r>
    <x v="97"/>
    <n v="9424.2999999999993"/>
    <n v="6.9266377725839032E-2"/>
    <n v="37680"/>
    <x v="0"/>
  </r>
  <r>
    <x v="98"/>
    <n v="9478.2000000000007"/>
    <n v="1.4720524157718372E-2"/>
    <n v="37711"/>
    <x v="0"/>
  </r>
  <r>
    <x v="99"/>
    <n v="9661"/>
    <n v="8.202853750867993E-2"/>
    <n v="37741"/>
    <x v="0"/>
  </r>
  <r>
    <x v="100"/>
    <n v="9498.7000000000007"/>
    <n v="8.9887898293805321E-2"/>
    <n v="37772"/>
    <x v="0"/>
  </r>
  <r>
    <x v="101"/>
    <n v="9768.4"/>
    <n v="0.11772984724526571"/>
    <n v="37802"/>
    <x v="0"/>
  </r>
  <r>
    <x v="102"/>
    <n v="10146.299999999999"/>
    <n v="0.10943086763982278"/>
    <n v="37833"/>
    <x v="0"/>
  </r>
  <r>
    <x v="103"/>
    <n v="10117.700000000001"/>
    <n v="0.15596508466055803"/>
    <n v="37864"/>
    <x v="0"/>
  </r>
  <r>
    <x v="104"/>
    <n v="10047.9"/>
    <n v="0.15501069039244086"/>
    <n v="37894"/>
    <x v="0"/>
  </r>
  <r>
    <x v="105"/>
    <n v="10682.1"/>
    <n v="0.1979343059963441"/>
    <n v="37925"/>
    <x v="0"/>
  </r>
  <r>
    <x v="106"/>
    <n v="10771.2"/>
    <n v="0.20642458726283011"/>
    <n v="37955"/>
    <x v="0"/>
  </r>
  <r>
    <x v="107"/>
    <n v="11924.4"/>
    <n v="0.19248769950798025"/>
    <n v="37986"/>
    <x v="0"/>
  </r>
  <r>
    <x v="108"/>
    <n v="11122.6"/>
    <n v="0.18194763240669906"/>
    <n v="38017"/>
    <x v="0"/>
  </r>
  <r>
    <x v="109"/>
    <n v="11112.7"/>
    <n v="0.17915388941353752"/>
    <n v="38046"/>
    <x v="0"/>
  </r>
  <r>
    <x v="110"/>
    <n v="11170.9"/>
    <n v="0.17858876157920267"/>
    <n v="38077"/>
    <x v="0"/>
  </r>
  <r>
    <x v="111"/>
    <n v="11175.5"/>
    <n v="0.15676431011282477"/>
    <n v="38107"/>
    <x v="0"/>
  </r>
  <r>
    <x v="112"/>
    <n v="11075.6"/>
    <n v="0.16601219114194568"/>
    <n v="38138"/>
    <x v="0"/>
  </r>
  <r>
    <x v="113"/>
    <n v="11062"/>
    <n v="0.13242700954096889"/>
    <n v="38168"/>
    <x v="0"/>
  </r>
  <r>
    <x v="114"/>
    <n v="11322"/>
    <n v="0.11587475237278622"/>
    <n v="38199"/>
    <x v="0"/>
  </r>
  <r>
    <x v="115"/>
    <n v="11077.1"/>
    <n v="9.4823922432963975E-2"/>
    <n v="38230"/>
    <x v="0"/>
  </r>
  <r>
    <x v="116"/>
    <n v="11045.1"/>
    <n v="9.9244618278446314E-2"/>
    <n v="38260"/>
    <x v="0"/>
  </r>
  <r>
    <x v="117"/>
    <n v="11313.803228500001"/>
    <n v="5.9136614382939726E-2"/>
    <n v="38291"/>
    <x v="0"/>
  </r>
  <r>
    <x v="118"/>
    <n v="11403.9"/>
    <n v="5.873997326203198E-2"/>
    <n v="38321"/>
    <x v="0"/>
  </r>
  <r>
    <x v="119"/>
    <n v="12626.4"/>
    <n v="5.8870886585488579E-2"/>
    <n v="38352"/>
    <x v="0"/>
  </r>
  <r>
    <x v="120"/>
    <n v="11999"/>
    <n v="7.879452645964069E-2"/>
    <n v="38383"/>
    <x v="0"/>
  </r>
  <r>
    <x v="121"/>
    <n v="12049.7"/>
    <n v="8.4317942534217608E-2"/>
    <n v="38411"/>
    <x v="0"/>
  </r>
  <r>
    <x v="122"/>
    <n v="12425"/>
    <n v="0.11226490255932829"/>
    <n v="38442"/>
    <x v="0"/>
  </r>
  <r>
    <x v="123"/>
    <n v="12151.2"/>
    <n v="8.7307055612724324E-2"/>
    <n v="38472"/>
    <x v="0"/>
  </r>
  <r>
    <x v="124"/>
    <n v="12150.1"/>
    <n v="9.7015060132182446E-2"/>
    <n v="38503"/>
    <x v="0"/>
  </r>
  <r>
    <x v="125"/>
    <n v="12278.4"/>
    <n v="0.1099620321822455"/>
    <n v="38533"/>
    <x v="0"/>
  </r>
  <r>
    <x v="126"/>
    <n v="12618.3"/>
    <n v="0.11449390567037619"/>
    <n v="38564"/>
    <x v="0"/>
  </r>
  <r>
    <x v="127"/>
    <n v="12347.3"/>
    <n v="0.11466900181455425"/>
    <n v="38595"/>
    <x v="0"/>
  </r>
  <r>
    <x v="128"/>
    <n v="12495.9"/>
    <n v="0.1313523643968818"/>
    <n v="38625"/>
    <x v="0"/>
  </r>
  <r>
    <x v="129"/>
    <n v="12751.1"/>
    <n v="0.12703922301559759"/>
    <n v="38656"/>
    <x v="0"/>
  </r>
  <r>
    <x v="130"/>
    <n v="13001.8"/>
    <n v="0.14011873131121808"/>
    <n v="38686"/>
    <x v="0"/>
  </r>
  <r>
    <x v="131"/>
    <n v="14261.9"/>
    <n v="0.12953019071152505"/>
    <n v="38717"/>
    <x v="0"/>
  </r>
  <r>
    <x v="132"/>
    <n v="13639.1"/>
    <n v="0.13668639053254442"/>
    <n v="38748"/>
    <x v="0"/>
  </r>
  <r>
    <x v="133"/>
    <n v="13784.7"/>
    <n v="0.14398698722789779"/>
    <n v="38776"/>
    <x v="0"/>
  </r>
  <r>
    <x v="134"/>
    <n v="14001.1"/>
    <n v="0.12684909456740445"/>
    <n v="38807"/>
    <x v="0"/>
  </r>
  <r>
    <x v="135"/>
    <n v="14125.7"/>
    <n v="0.16249423925209031"/>
    <n v="38837"/>
    <x v="0"/>
  </r>
  <r>
    <x v="136"/>
    <n v="14050.4"/>
    <n v="0.15640200492177012"/>
    <n v="38868"/>
    <x v="0"/>
  </r>
  <r>
    <x v="137"/>
    <n v="14312.4"/>
    <n v="0.16565676309616889"/>
    <n v="38898"/>
    <x v="0"/>
  </r>
  <r>
    <x v="138"/>
    <n v="14439.6"/>
    <n v="0.14433798530705413"/>
    <n v="38929"/>
    <x v="0"/>
  </r>
  <r>
    <x v="139"/>
    <n v="14309.3"/>
    <n v="0.15890113628080635"/>
    <n v="38960"/>
    <x v="0"/>
  </r>
  <r>
    <x v="140"/>
    <n v="14247.9"/>
    <n v="0.14020598756392097"/>
    <n v="38990"/>
    <x v="0"/>
  </r>
  <r>
    <x v="141"/>
    <n v="15302.4"/>
    <n v="0.20008469857502484"/>
    <n v="39021"/>
    <x v="0"/>
  </r>
  <r>
    <x v="142"/>
    <n v="15382.6"/>
    <n v="0.18311310741589634"/>
    <n v="39051"/>
    <x v="0"/>
  </r>
  <r>
    <x v="143"/>
    <n v="15772"/>
    <n v="0.10588350780751515"/>
    <n v="39082"/>
    <x v="0"/>
  </r>
  <r>
    <x v="144"/>
    <n v="16410.400000000001"/>
    <n v="0.20318789362934511"/>
    <n v="39113"/>
    <x v="0"/>
  </r>
  <r>
    <x v="145"/>
    <n v="17842.7"/>
    <n v="0.2943843536674719"/>
    <n v="39141"/>
    <x v="0"/>
  </r>
  <r>
    <x v="146"/>
    <n v="17795.5"/>
    <n v="0.27100727799958574"/>
    <n v="39172"/>
    <x v="0"/>
  </r>
  <r>
    <x v="147"/>
    <n v="17416.5"/>
    <n v="0.23296544596020013"/>
    <n v="39202"/>
    <x v="0"/>
  </r>
  <r>
    <x v="148"/>
    <n v="17454.2"/>
    <n v="0.24225644821499753"/>
    <n v="39233"/>
    <x v="0"/>
  </r>
  <r>
    <x v="149"/>
    <n v="17639.2"/>
    <n v="0.23244179871999113"/>
    <n v="39263"/>
    <x v="0"/>
  </r>
  <r>
    <x v="150"/>
    <n v="17745.099999999999"/>
    <n v="0.2289190836311254"/>
    <n v="39294"/>
    <x v="0"/>
  </r>
  <r>
    <x v="151"/>
    <n v="17501.900000000001"/>
    <n v="0.22311363938138151"/>
    <n v="39325"/>
    <x v="0"/>
  </r>
  <r>
    <x v="152"/>
    <n v="17638.3"/>
    <n v="0.23795787449378503"/>
    <n v="39355"/>
    <x v="0"/>
  </r>
  <r>
    <x v="153"/>
    <n v="18044.900000000001"/>
    <n v="0.17922025303220424"/>
    <n v="39386"/>
    <x v="0"/>
  </r>
  <r>
    <x v="154"/>
    <n v="18047.900000000001"/>
    <n v="0.17326719800293844"/>
    <n v="39416"/>
    <x v="0"/>
  </r>
  <r>
    <x v="155"/>
    <n v="20010.8"/>
    <n v="0.26875475526249043"/>
    <n v="39447"/>
    <x v="0"/>
  </r>
  <r>
    <x v="156"/>
    <n v="18666.400000000001"/>
    <n v="0.13747379710427532"/>
    <n v="39478"/>
    <x v="0"/>
  </r>
  <r>
    <x v="157"/>
    <n v="18472.599999999999"/>
    <n v="3.5302953028409252E-2"/>
    <n v="39507"/>
    <x v="0"/>
  </r>
  <r>
    <x v="158"/>
    <n v="18641"/>
    <n v="4.751201146357225E-2"/>
    <n v="39538"/>
    <x v="0"/>
  </r>
  <r>
    <x v="159"/>
    <n v="18192.599999999999"/>
    <n v="4.4561191973128848E-2"/>
    <n v="39568"/>
    <x v="0"/>
  </r>
  <r>
    <x v="160"/>
    <n v="17579.5"/>
    <n v="7.1787879135107461E-3"/>
    <n v="39599"/>
    <x v="0"/>
  </r>
  <r>
    <x v="161"/>
    <n v="17478.8"/>
    <n v="-9.0933829198603933E-3"/>
    <n v="39629"/>
    <x v="0"/>
  </r>
  <r>
    <x v="162"/>
    <n v="17770.8"/>
    <n v="1.4482871327859933E-3"/>
    <n v="39660"/>
    <x v="0"/>
  </r>
  <r>
    <x v="163"/>
    <n v="17350.400000000001"/>
    <n v="-8.6562030408127103E-3"/>
    <n v="39691"/>
    <x v="0"/>
  </r>
  <r>
    <x v="164"/>
    <n v="17344.400000000001"/>
    <n v="-1.6662603538889681E-2"/>
    <n v="39721"/>
    <x v="0"/>
  </r>
  <r>
    <x v="165"/>
    <n v="17587.8"/>
    <n v="-2.5331257031072609E-2"/>
    <n v="39752"/>
    <x v="0"/>
  </r>
  <r>
    <x v="166"/>
    <n v="17413.5"/>
    <n v="-3.5150903983288989E-2"/>
    <n v="39782"/>
    <x v="0"/>
  </r>
  <r>
    <x v="167"/>
    <n v="19665.900000000001"/>
    <n v="-1.7235692725927891E-2"/>
    <n v="39813"/>
    <x v="0"/>
  </r>
  <r>
    <x v="168"/>
    <n v="18124.7"/>
    <n v="-2.9020057429391885E-2"/>
    <n v="39844"/>
    <x v="0"/>
  </r>
  <r>
    <x v="169"/>
    <n v="17952.400000000001"/>
    <n v="-2.8160627090934528E-2"/>
    <n v="39872"/>
    <x v="0"/>
  </r>
  <r>
    <x v="170"/>
    <n v="18084.7"/>
    <n v="-2.9842819591223608E-2"/>
    <n v="39903"/>
    <x v="0"/>
  </r>
  <r>
    <x v="171"/>
    <n v="18357.900000000001"/>
    <n v="9.0861119356223374E-3"/>
    <n v="39933"/>
    <x v="0"/>
  </r>
  <r>
    <x v="172"/>
    <n v="18436.7"/>
    <n v="4.8761341335077833E-2"/>
    <n v="39964"/>
    <x v="0"/>
  </r>
  <r>
    <x v="173"/>
    <n v="17891"/>
    <n v="2.3582854658214567E-2"/>
    <n v="39994"/>
    <x v="0"/>
  </r>
  <r>
    <x v="174"/>
    <n v="18454"/>
    <n v="3.8445089697706394E-2"/>
    <n v="40025"/>
    <x v="0"/>
  </r>
  <r>
    <x v="175"/>
    <n v="18052.099999999999"/>
    <n v="4.0442871634083194E-2"/>
    <n v="40056"/>
    <x v="0"/>
  </r>
  <r>
    <x v="176"/>
    <n v="18342.8"/>
    <n v="5.7563248080071822E-2"/>
    <n v="40086"/>
    <x v="0"/>
  </r>
  <r>
    <x v="177"/>
    <n v="18614"/>
    <n v="5.8347263443978253E-2"/>
    <n v="40117"/>
    <x v="0"/>
  </r>
  <r>
    <x v="178"/>
    <n v="18681.8"/>
    <n v="7.2834295230711762E-2"/>
    <n v="40147"/>
    <x v="0"/>
  </r>
  <r>
    <x v="179"/>
    <n v="21232.6"/>
    <n v="7.9665817481020293E-2"/>
    <n v="40178"/>
    <x v="0"/>
  </r>
  <r>
    <x v="180"/>
    <n v="20081"/>
    <n v="0.10793557962338683"/>
    <n v="40209"/>
    <x v="0"/>
  </r>
  <r>
    <x v="181"/>
    <n v="19833.732860240001"/>
    <n v="0.10479561842650563"/>
    <n v="40237"/>
    <x v="0"/>
  </r>
  <r>
    <x v="182"/>
    <n v="20700.900000000001"/>
    <n v="0.14466372126714852"/>
    <n v="40268"/>
    <x v="0"/>
  </r>
  <r>
    <x v="183"/>
    <n v="19793.5"/>
    <n v="7.8200665653478801E-2"/>
    <n v="40298"/>
    <x v="0"/>
  </r>
  <r>
    <x v="184"/>
    <n v="19515.2"/>
    <n v="5.8497453448827605E-2"/>
    <n v="40329"/>
    <x v="0"/>
  </r>
  <r>
    <x v="185"/>
    <n v="20024.2"/>
    <n v="0.1192331339779778"/>
    <n v="40359"/>
    <x v="0"/>
  </r>
  <r>
    <x v="186"/>
    <n v="20111.8"/>
    <n v="8.9834182291102155E-2"/>
    <n v="40390"/>
    <x v="0"/>
  </r>
  <r>
    <x v="187"/>
    <n v="19690.7"/>
    <n v="9.0770602866148659E-2"/>
    <n v="40421"/>
    <x v="0"/>
  </r>
  <r>
    <x v="188"/>
    <n v="19730.7"/>
    <n v="7.566456593322729E-2"/>
    <n v="40451"/>
    <x v="0"/>
  </r>
  <r>
    <x v="189"/>
    <n v="20338.400000000001"/>
    <n v="9.2639948425916052E-2"/>
    <n v="40482"/>
    <x v="0"/>
  </r>
  <r>
    <x v="190"/>
    <n v="21201.9"/>
    <n v="0.13489599503259869"/>
    <n v="40512"/>
    <x v="0"/>
  </r>
  <r>
    <x v="191"/>
    <n v="23390.3"/>
    <n v="0.10162203404199208"/>
    <n v="40543"/>
    <x v="0"/>
  </r>
  <r>
    <x v="192"/>
    <n v="22652.9"/>
    <n v="0.12807629102136356"/>
    <n v="40574"/>
    <x v="0"/>
  </r>
  <r>
    <x v="193"/>
    <n v="22198.799999999999"/>
    <n v="0.11924468058663665"/>
    <n v="40602"/>
    <x v="0"/>
  </r>
  <r>
    <x v="194"/>
    <n v="22499.4"/>
    <n v="8.6880280567511556E-2"/>
    <n v="40633"/>
    <x v="0"/>
  </r>
  <r>
    <x v="195"/>
    <n v="22840.9"/>
    <n v="0.1539596332129235"/>
    <n v="40663"/>
    <x v="0"/>
  </r>
  <r>
    <x v="196"/>
    <n v="21798.7"/>
    <n v="0.11701135525129129"/>
    <n v="40694"/>
    <x v="0"/>
  </r>
  <r>
    <x v="197"/>
    <n v="22601.200000000001"/>
    <n v="0.12869427992129523"/>
    <n v="40724"/>
    <x v="0"/>
  </r>
  <r>
    <x v="198"/>
    <n v="22467.8"/>
    <n v="0.11714515856362932"/>
    <n v="40755"/>
    <x v="0"/>
  </r>
  <r>
    <x v="199"/>
    <n v="21933.4"/>
    <n v="0.11389640794893025"/>
    <n v="40786"/>
    <x v="0"/>
  </r>
  <r>
    <x v="200"/>
    <n v="21776"/>
    <n v="0.1036607925719817"/>
    <n v="40816"/>
    <x v="0"/>
  </r>
  <r>
    <x v="201"/>
    <n v="21766.400000000001"/>
    <n v="7.0212012744365337E-2"/>
    <n v="40847"/>
    <x v="0"/>
  </r>
  <r>
    <x v="202"/>
    <n v="22603.5"/>
    <n v="6.61072828378588E-2"/>
    <n v="40877"/>
    <x v="0"/>
  </r>
  <r>
    <x v="203"/>
    <n v="24532.5"/>
    <n v="4.8832208223066859E-2"/>
    <n v="40908"/>
    <x v="0"/>
  </r>
  <r>
    <x v="204"/>
    <n v="23189.200000000001"/>
    <n v="2.3674672999924921E-2"/>
    <n v="40939"/>
    <x v="0"/>
  </r>
  <r>
    <x v="205"/>
    <n v="23240.799999999999"/>
    <n v="4.6939474205812931E-2"/>
    <n v="40968"/>
    <x v="0"/>
  </r>
  <r>
    <x v="206"/>
    <n v="23365.7"/>
    <n v="3.8503248975528204E-2"/>
    <n v="40999"/>
    <x v="0"/>
  </r>
  <r>
    <x v="207"/>
    <n v="23173"/>
    <n v="1.453970727948542E-2"/>
    <n v="41029"/>
    <x v="0"/>
  </r>
  <r>
    <x v="208"/>
    <n v="22845.7"/>
    <n v="4.8030387133177664E-2"/>
    <n v="41060"/>
    <x v="0"/>
  </r>
  <r>
    <x v="209"/>
    <n v="23045"/>
    <n v="1.9636125515459322E-2"/>
    <n v="41090"/>
    <x v="0"/>
  </r>
  <r>
    <x v="210"/>
    <n v="22945.599999999999"/>
    <n v="2.1265989549488568E-2"/>
    <n v="41121"/>
    <x v="0"/>
  </r>
  <r>
    <x v="211"/>
    <n v="22397.9"/>
    <n v="2.1177747180099755E-2"/>
    <n v="41152"/>
    <x v="0"/>
  </r>
  <r>
    <x v="212"/>
    <n v="22583.599999999999"/>
    <n v="3.7086700955179949E-2"/>
    <n v="41182"/>
    <x v="0"/>
  </r>
  <r>
    <x v="213"/>
    <n v="23212.1"/>
    <n v="6.641888415171994E-2"/>
    <n v="41213"/>
    <x v="0"/>
  </r>
  <r>
    <x v="214"/>
    <n v="23185.9"/>
    <n v="2.5765921206892802E-2"/>
    <n v="41243"/>
    <x v="0"/>
  </r>
  <r>
    <x v="215"/>
    <n v="26552.1"/>
    <n v="8.2323448486701256E-2"/>
    <n v="41274"/>
    <x v="0"/>
  </r>
  <r>
    <x v="216"/>
    <n v="24517.3"/>
    <n v="5.7272350921980859E-2"/>
    <n v="41305"/>
    <x v="0"/>
  </r>
  <r>
    <x v="217"/>
    <n v="24007.3"/>
    <n v="3.2980792399573168E-2"/>
    <n v="41333"/>
    <x v="0"/>
  </r>
  <r>
    <x v="218"/>
    <n v="25150.799999999999"/>
    <n v="7.6398310343794476E-2"/>
    <n v="41364"/>
    <x v="0"/>
  </r>
  <r>
    <x v="219"/>
    <n v="24412.5"/>
    <n v="5.3488974237258881E-2"/>
    <n v="41394"/>
    <x v="0"/>
  </r>
  <r>
    <x v="220"/>
    <n v="23811.7"/>
    <n v="4.2283668261423372E-2"/>
    <n v="41425"/>
    <x v="0"/>
  </r>
  <r>
    <x v="221"/>
    <n v="24105.3"/>
    <n v="4.6009980472987599E-2"/>
    <n v="41455"/>
    <x v="0"/>
  </r>
  <r>
    <x v="222"/>
    <n v="24157.5"/>
    <n v="5.2816226204588312E-2"/>
    <n v="41486"/>
    <x v="0"/>
  </r>
  <r>
    <x v="223"/>
    <n v="23595.3"/>
    <n v="5.3460369052455707E-2"/>
    <n v="41517"/>
    <x v="0"/>
  </r>
  <r>
    <x v="224"/>
    <n v="23561.5"/>
    <n v="4.3301333711188716E-2"/>
    <n v="41547"/>
    <x v="0"/>
  </r>
  <r>
    <x v="225"/>
    <n v="24170.9"/>
    <n v="4.1306042968968899E-2"/>
    <n v="41578"/>
    <x v="1"/>
  </r>
  <r>
    <x v="226"/>
    <n v="23892.3"/>
    <n v="3.046679231774474E-2"/>
    <n v="41608"/>
    <x v="0"/>
  </r>
  <r>
    <x v="227"/>
    <n v="27130.3"/>
    <n v="2.1776055377917405E-2"/>
    <n v="41639"/>
    <x v="0"/>
  </r>
  <r>
    <x v="228"/>
    <n v="24811.8"/>
    <n v="1.2011926272468828E-2"/>
    <n v="41670"/>
    <x v="0"/>
  </r>
  <r>
    <x v="229"/>
    <n v="24637.4"/>
    <n v="2.6246183452533281E-2"/>
    <n v="41698"/>
    <x v="0"/>
  </r>
  <r>
    <x v="230"/>
    <n v="24854.6"/>
    <n v="-1.1776961369022088E-2"/>
    <n v="41729"/>
    <x v="0"/>
  </r>
  <r>
    <x v="231"/>
    <n v="25281.5"/>
    <n v="3.559651817716334E-2"/>
    <n v="41759"/>
    <x v="0"/>
  </r>
  <r>
    <x v="232"/>
    <n v="24879.7"/>
    <n v="4.4851900536290984E-2"/>
    <n v="41790"/>
    <x v="0"/>
  </r>
  <r>
    <x v="233"/>
    <n v="25078.799999999999"/>
    <n v="4.0385309454767211E-2"/>
    <n v="41820"/>
    <x v="0"/>
  </r>
  <r>
    <x v="234"/>
    <n v="25973.200000000001"/>
    <n v="7.5160923108765418E-2"/>
    <n v="41851"/>
    <x v="0"/>
  </r>
  <r>
    <x v="235"/>
    <n v="25380.6"/>
    <n v="7.5663373637970252E-2"/>
    <n v="41882"/>
    <x v="0"/>
  </r>
  <r>
    <x v="236"/>
    <n v="25143.3"/>
    <n v="6.7134944719139236E-2"/>
    <n v="41912"/>
    <x v="0"/>
  </r>
  <r>
    <x v="237"/>
    <n v="25838"/>
    <n v="6.8971366395127964E-2"/>
    <n v="41943"/>
    <x v="1"/>
  </r>
  <r>
    <x v="238"/>
    <n v="25902.5"/>
    <n v="8.4135893153861316E-2"/>
    <n v="41973"/>
    <x v="0"/>
  </r>
  <r>
    <x v="239"/>
    <n v="29164.400000000001"/>
    <n v="7.4975212216599238E-2"/>
    <n v="42004"/>
    <x v="0"/>
  </r>
  <r>
    <x v="240"/>
    <n v="27231.5"/>
    <n v="9.7522146720512043E-2"/>
    <n v="42035"/>
    <x v="0"/>
  </r>
  <r>
    <x v="241"/>
    <n v="27115.3"/>
    <n v="0.10057473597051628"/>
    <n v="42063"/>
    <x v="0"/>
  </r>
  <r>
    <x v="242"/>
    <n v="29055.9"/>
    <n v="0.16903510818922868"/>
    <n v="42094"/>
    <x v="0"/>
  </r>
  <r>
    <x v="243"/>
    <n v="28168.400000000001"/>
    <n v="0.11419021814370198"/>
    <n v="42124"/>
    <x v="0"/>
  </r>
  <r>
    <x v="244"/>
    <n v="30081"/>
    <n v="0.20905798703360567"/>
    <n v="42155"/>
    <x v="0"/>
  </r>
  <r>
    <x v="245"/>
    <n v="29768.5"/>
    <n v="0.18699858047434489"/>
    <n v="42185"/>
    <x v="0"/>
  </r>
  <r>
    <x v="246"/>
    <n v="29737.9"/>
    <n v="0.14494555926878477"/>
    <n v="42216"/>
    <x v="0"/>
  </r>
  <r>
    <x v="247"/>
    <n v="29162"/>
    <n v="0.14898780958684987"/>
    <n v="42247"/>
    <x v="0"/>
  </r>
  <r>
    <x v="248"/>
    <n v="28794.7"/>
    <n v="0.14522357844833422"/>
    <n v="42277"/>
    <x v="0"/>
  </r>
  <r>
    <x v="249"/>
    <n v="29277.5"/>
    <n v="0.13311788838145366"/>
    <n v="42308"/>
    <x v="1"/>
  </r>
  <r>
    <x v="250"/>
    <n v="29564.799999999999"/>
    <n v="0.14138789692114659"/>
    <n v="42338"/>
    <x v="0"/>
  </r>
  <r>
    <x v="251"/>
    <n v="33308.1"/>
    <n v="0.14208075599017969"/>
    <n v="42369"/>
    <x v="0"/>
  </r>
  <r>
    <x v="252"/>
    <n v="30658.2"/>
    <n v="0.12583588858491088"/>
    <n v="42400"/>
    <x v="0"/>
  </r>
  <r>
    <x v="253"/>
    <n v="30270.799999999999"/>
    <n v="0.11637341279646547"/>
    <n v="42429"/>
    <x v="0"/>
  </r>
  <r>
    <x v="254"/>
    <n v="31270"/>
    <n v="7.6201391111615835E-2"/>
    <n v="42460"/>
    <x v="0"/>
  </r>
  <r>
    <x v="255"/>
    <n v="30437.4"/>
    <n v="8.0551256017381181E-2"/>
    <n v="42490"/>
    <x v="0"/>
  </r>
  <r>
    <x v="256"/>
    <n v="30473.7"/>
    <n v="1.3054752169143338E-2"/>
    <n v="42521"/>
    <x v="0"/>
  </r>
  <r>
    <x v="257"/>
    <n v="31274"/>
    <n v="5.0573592891815171E-2"/>
    <n v="42551"/>
    <x v="0"/>
  </r>
  <r>
    <x v="258"/>
    <n v="31672.799999999999"/>
    <n v="6.5065118922317908E-2"/>
    <n v="42582"/>
    <x v="0"/>
  </r>
  <r>
    <x v="259"/>
    <n v="31021.200000000001"/>
    <n v="6.3754200672107561E-2"/>
    <n v="42613"/>
    <x v="0"/>
  </r>
  <r>
    <x v="260"/>
    <n v="30997.9"/>
    <n v="7.6514080716242938E-2"/>
    <n v="42643"/>
    <x v="0"/>
  </r>
  <r>
    <x v="261"/>
    <n v="31093.1"/>
    <n v="6.2013491589104214E-2"/>
    <n v="42674"/>
    <x v="1"/>
  </r>
  <r>
    <x v="262"/>
    <n v="32078.5"/>
    <n v="8.5023406212793626E-2"/>
    <n v="42704"/>
    <x v="0"/>
  </r>
  <r>
    <x v="263"/>
    <n v="35473.800000000003"/>
    <n v="6.5020220306772361E-2"/>
    <n v="42735"/>
    <x v="0"/>
  </r>
  <r>
    <x v="264"/>
    <n v="33936.300000000003"/>
    <n v="0.10692408556275326"/>
    <n v="42766"/>
    <x v="0"/>
  </r>
  <r>
    <x v="265"/>
    <n v="34457.5"/>
    <n v="0.1383082046064194"/>
    <n v="42794"/>
    <x v="0"/>
  </r>
  <r>
    <x v="266"/>
    <n v="34939.5"/>
    <n v="0.1173488967061081"/>
    <n v="42825"/>
    <x v="0"/>
  </r>
  <r>
    <x v="267"/>
    <n v="35324.699999999997"/>
    <n v="0.16056890535985319"/>
    <n v="42855"/>
    <x v="0"/>
  </r>
  <r>
    <x v="268"/>
    <n v="35244.1"/>
    <n v="0.15654154237916623"/>
    <n v="42886"/>
    <x v="0"/>
  </r>
  <r>
    <x v="269"/>
    <n v="35446"/>
    <n v="0.13340154761143441"/>
    <n v="42916"/>
    <x v="0"/>
  </r>
  <r>
    <x v="270"/>
    <n v="35877.599999999999"/>
    <n v="0.13275744487383495"/>
    <n v="42947"/>
    <x v="0"/>
  </r>
  <r>
    <x v="271"/>
    <n v="35508.300000000003"/>
    <n v="0.14464624192487724"/>
    <n v="42978"/>
    <x v="0"/>
  </r>
  <r>
    <x v="272"/>
    <n v="35221.199999999997"/>
    <n v="0.13624471335154947"/>
    <n v="43008"/>
    <x v="0"/>
  </r>
  <r>
    <x v="273"/>
    <n v="35575.199999999997"/>
    <n v="0.14415095310535131"/>
    <n v="43039"/>
    <x v="1"/>
  </r>
  <r>
    <x v="274"/>
    <n v="36252.9"/>
    <n v="0.13013077294761294"/>
    <n v="43069"/>
    <x v="0"/>
  </r>
  <r>
    <x v="275"/>
    <n v="39823.9"/>
    <n v="0.12262853147957078"/>
    <n v="43100"/>
    <x v="0"/>
  </r>
  <r>
    <x v="276"/>
    <n v="37706.199999999997"/>
    <n v="0.11108753753355534"/>
    <n v="43131"/>
    <x v="0"/>
  </r>
  <r>
    <x v="277"/>
    <n v="37799.300000000003"/>
    <n v="9.6983240223463774E-2"/>
    <n v="43159"/>
    <x v="0"/>
  </r>
  <r>
    <x v="278"/>
    <n v="38902.6"/>
    <n v="0.11342749610040208"/>
    <n v="43190"/>
    <x v="0"/>
  </r>
  <r>
    <x v="279"/>
    <n v="37875.800000000003"/>
    <n v="7.2218589259073845E-2"/>
    <n v="43220"/>
    <x v="0"/>
  </r>
  <r>
    <x v="280"/>
    <n v="38122.400000000001"/>
    <n v="8.1667569891130803E-2"/>
    <n v="43251"/>
    <x v="0"/>
  </r>
  <r>
    <x v="281"/>
    <n v="38470.800000000003"/>
    <n v="8.5335439823957651E-2"/>
    <n v="43281"/>
    <x v="0"/>
  </r>
  <r>
    <x v="282"/>
    <n v="38793"/>
    <n v="8.1259616027827997E-2"/>
    <n v="43312"/>
    <x v="0"/>
  </r>
  <r>
    <x v="283"/>
    <n v="38357.599999999999"/>
    <n v="8.0243210742277027E-2"/>
    <n v="43343"/>
    <x v="0"/>
  </r>
  <r>
    <x v="284"/>
    <n v="38434.9"/>
    <n v="9.1243342078066753E-2"/>
    <n v="43373"/>
    <x v="0"/>
  </r>
  <r>
    <x v="285"/>
    <n v="40097"/>
    <n v="0.12710539926690512"/>
    <n v="43404"/>
    <x v="1"/>
  </r>
  <r>
    <x v="286"/>
    <n v="40077.1"/>
    <n v="0.10548673347511502"/>
    <n v="43434"/>
    <x v="0"/>
  </r>
  <r>
    <x v="287"/>
    <n v="44202.400000000001"/>
    <n v="0.10994653964076848"/>
    <n v="43465"/>
    <x v="0"/>
  </r>
  <r>
    <x v="288"/>
    <n v="41996.800000000003"/>
    <n v="0.11379030504267219"/>
    <n v="43496"/>
    <x v="0"/>
  </r>
  <r>
    <x v="289"/>
    <n v="41880.199999999997"/>
    <n v="0.10796231676247957"/>
    <n v="43524"/>
    <x v="0"/>
  </r>
  <r>
    <x v="290"/>
    <n v="42178.3"/>
    <n v="8.4202598283919447E-2"/>
    <n v="43555"/>
    <x v="0"/>
  </r>
  <r>
    <x v="291"/>
    <n v="43144.9"/>
    <n v="0.13911521340803357"/>
    <n v="43585"/>
    <x v="0"/>
  </r>
  <r>
    <x v="292"/>
    <n v="42731.9"/>
    <n v="0.12091316391412922"/>
    <n v="43616"/>
    <x v="0"/>
  </r>
  <r>
    <x v="293"/>
    <n v="43264.1"/>
    <n v="0.12459579733200234"/>
    <n v="43646"/>
    <x v="0"/>
  </r>
  <r>
    <x v="294"/>
    <n v="44489.7"/>
    <n v="0.14684865826308863"/>
    <n v="43677"/>
    <x v="0"/>
  </r>
  <r>
    <x v="295"/>
    <n v="43731.3"/>
    <n v="0.14009479216635046"/>
    <n v="43708"/>
    <x v="0"/>
  </r>
  <r>
    <x v="296"/>
    <n v="44107.199999999997"/>
    <n v="0.1475820153037993"/>
    <n v="43738"/>
    <x v="0"/>
  </r>
  <r>
    <x v="297"/>
    <n v="46179.199999999997"/>
    <n v="0.15168715864029719"/>
    <n v="43769"/>
    <x v="1"/>
  </r>
  <r>
    <x v="298"/>
    <n v="46371.5"/>
    <n v="0.15705727210801185"/>
    <n v="43799"/>
    <x v="0"/>
  </r>
  <r>
    <x v="299"/>
    <n v="50987.7"/>
    <n v="0.15350523953450482"/>
    <n v="43830"/>
    <x v="0"/>
  </r>
  <r>
    <x v="300"/>
    <n v="48844.6"/>
    <n v="0.16305528040231626"/>
    <n v="43861"/>
    <x v="0"/>
  </r>
  <r>
    <x v="301"/>
    <n v="48241.9"/>
    <n v="0.15190233093442737"/>
    <n v="43890"/>
    <x v="0"/>
  </r>
  <r>
    <x v="302"/>
    <n v="50190.3"/>
    <n v="0.18995549844351242"/>
    <n v="43921"/>
    <x v="0"/>
  </r>
  <r>
    <x v="303"/>
    <n v="52021.7"/>
    <n v="0.20574390020604974"/>
    <n v="43951"/>
    <x v="0"/>
  </r>
  <r>
    <x v="304"/>
    <n v="53735.3"/>
    <n v="0.25749849643942818"/>
    <n v="43982"/>
    <x v="0"/>
  </r>
  <r>
    <x v="305"/>
    <n v="54739.6"/>
    <n v="0.2652430074819539"/>
    <n v="44012"/>
    <x v="0"/>
  </r>
  <r>
    <x v="306"/>
    <n v="55844.9"/>
    <n v="0.25523210990409029"/>
    <n v="44043"/>
    <x v="0"/>
  </r>
  <r>
    <x v="307"/>
    <n v="55442.2"/>
    <n v="0.26779217631307539"/>
    <n v="44074"/>
    <x v="0"/>
  </r>
  <r>
    <x v="308"/>
    <n v="57433.9"/>
    <n v="0.30214341422715579"/>
    <n v="44104"/>
    <x v="0"/>
  </r>
  <r>
    <x v="309"/>
    <n v="57603.199999999997"/>
    <n v="0.24738410366571964"/>
    <n v="44135"/>
    <x v="1"/>
  </r>
  <r>
    <x v="310"/>
    <n v="58068.800000000003"/>
    <n v="0.25225192197793911"/>
    <n v="44165"/>
    <x v="0"/>
  </r>
  <r>
    <x v="311"/>
    <n v="64201.1"/>
    <n v="0.25914877509673906"/>
    <n v="44196"/>
    <x v="0"/>
  </r>
  <r>
    <x v="312"/>
    <n v="61390.1"/>
    <n v="0.25684517838205245"/>
    <n v="44227"/>
    <x v="0"/>
  </r>
  <r>
    <x v="313"/>
    <n v="61037"/>
    <n v="0.26522794500216612"/>
    <n v="44255"/>
    <x v="0"/>
  </r>
  <r>
    <x v="314"/>
    <n v="62819.4"/>
    <n v="0.25162431784627703"/>
    <n v="44286"/>
    <x v="0"/>
  </r>
  <r>
    <x v="315"/>
    <n v="61517.3"/>
    <n v="0.18253152050009913"/>
    <n v="44316"/>
    <x v="0"/>
  </r>
  <r>
    <x v="316"/>
    <n v="61819"/>
    <n v="0.15043556098132879"/>
    <n v="44347"/>
    <x v="0"/>
  </r>
  <r>
    <x v="317"/>
    <n v="62776.9"/>
    <n v="0.14682789059474316"/>
    <n v="44377"/>
    <x v="0"/>
  </r>
  <r>
    <x v="318"/>
    <n v="63985.1"/>
    <n v="0.14576442969725073"/>
    <n v="44408"/>
    <x v="0"/>
  </r>
  <r>
    <x v="319"/>
    <n v="63356.6"/>
    <n v="0.14275046805501951"/>
    <n v="44439"/>
    <x v="0"/>
  </r>
  <r>
    <x v="320"/>
    <n v="64448.6"/>
    <n v="0.12213518496915579"/>
    <n v="44469"/>
    <x v="0"/>
  </r>
  <r>
    <x v="321"/>
    <n v="65064.6"/>
    <n v="0.12953099827787348"/>
    <n v="44500"/>
    <x v="1"/>
  </r>
  <r>
    <x v="322"/>
    <n v="65610.7"/>
    <n v="0.12987869561623444"/>
    <n v="44530"/>
    <x v="0"/>
  </r>
  <r>
    <x v="323"/>
    <n v="71955.100000000006"/>
    <n v="0.12077674681586464"/>
    <n v="44561"/>
    <x v="0"/>
  </r>
  <r>
    <x v="324"/>
    <n v="69730"/>
    <n v="0.1358508945253388"/>
    <n v="44592"/>
    <x v="0"/>
  </r>
  <r>
    <x v="325"/>
    <n v="69952.2"/>
    <n v="0.14606222455232068"/>
    <n v="44620"/>
    <x v="0"/>
  </r>
  <r>
    <x v="326"/>
    <n v="71178.899999999994"/>
    <n v="0.13307194911126169"/>
    <n v="44651"/>
    <x v="0"/>
  </r>
  <r>
    <x v="327"/>
    <n v="71829.2"/>
    <n v="0.16762601739673219"/>
    <n v="44681"/>
    <x v="0"/>
  </r>
  <r>
    <x v="328"/>
    <n v="72150.100000000006"/>
    <n v="0.16711852343130762"/>
    <n v="44712"/>
    <x v="0"/>
  </r>
  <r>
    <x v="329"/>
    <n v="73304.399999999994"/>
    <n v="0.16769703505588826"/>
    <n v="44742"/>
    <x v="0"/>
  </r>
  <r>
    <x v="330"/>
    <n v="73290.2"/>
    <n v="0.14542604450098537"/>
    <n v="44773"/>
    <x v="0"/>
  </r>
  <r>
    <x v="331"/>
    <n v="72987.7"/>
    <n v="0.15201415479997346"/>
    <n v="44804"/>
    <x v="0"/>
  </r>
  <r>
    <x v="332"/>
    <n v="73669.7"/>
    <n v="0.14307680849545218"/>
    <n v="44834"/>
    <x v="0"/>
  </r>
  <r>
    <x v="333"/>
    <n v="74848.800000000003"/>
    <n v="0.15037670253870775"/>
    <n v="44865"/>
    <x v="1"/>
  </r>
  <r>
    <x v="334"/>
    <m/>
    <m/>
    <m/>
    <x v="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2">
  <r>
    <x v="0"/>
    <e v="#N/A"/>
    <e v="#N/A"/>
    <e v="#N/A"/>
    <e v="#N/A"/>
    <e v="#N/A"/>
    <e v="#N/A"/>
    <x v="0"/>
  </r>
  <r>
    <x v="1"/>
    <e v="#N/A"/>
    <e v="#N/A"/>
    <e v="#N/A"/>
    <e v="#N/A"/>
    <e v="#N/A"/>
    <e v="#N/A"/>
    <x v="0"/>
  </r>
  <r>
    <x v="2"/>
    <e v="#N/A"/>
    <e v="#N/A"/>
    <e v="#N/A"/>
    <e v="#N/A"/>
    <e v="#N/A"/>
    <e v="#N/A"/>
    <x v="0"/>
  </r>
  <r>
    <x v="3"/>
    <e v="#N/A"/>
    <e v="#N/A"/>
    <e v="#N/A"/>
    <e v="#N/A"/>
    <e v="#N/A"/>
    <e v="#N/A"/>
    <x v="0"/>
  </r>
  <r>
    <x v="4"/>
    <e v="#N/A"/>
    <e v="#N/A"/>
    <e v="#N/A"/>
    <e v="#N/A"/>
    <e v="#N/A"/>
    <e v="#N/A"/>
    <x v="0"/>
  </r>
  <r>
    <x v="5"/>
    <e v="#N/A"/>
    <e v="#N/A"/>
    <e v="#N/A"/>
    <e v="#N/A"/>
    <e v="#N/A"/>
    <e v="#N/A"/>
    <x v="0"/>
  </r>
  <r>
    <x v="6"/>
    <e v="#N/A"/>
    <e v="#N/A"/>
    <e v="#N/A"/>
    <e v="#N/A"/>
    <e v="#N/A"/>
    <e v="#N/A"/>
    <x v="0"/>
  </r>
  <r>
    <x v="7"/>
    <e v="#N/A"/>
    <e v="#N/A"/>
    <e v="#N/A"/>
    <e v="#N/A"/>
    <e v="#N/A"/>
    <e v="#N/A"/>
    <x v="0"/>
  </r>
  <r>
    <x v="8"/>
    <e v="#N/A"/>
    <e v="#N/A"/>
    <e v="#N/A"/>
    <e v="#N/A"/>
    <e v="#N/A"/>
    <e v="#N/A"/>
    <x v="0"/>
  </r>
  <r>
    <x v="9"/>
    <e v="#N/A"/>
    <e v="#N/A"/>
    <e v="#N/A"/>
    <e v="#N/A"/>
    <e v="#N/A"/>
    <e v="#N/A"/>
    <x v="0"/>
  </r>
  <r>
    <x v="10"/>
    <e v="#N/A"/>
    <e v="#N/A"/>
    <e v="#N/A"/>
    <e v="#N/A"/>
    <e v="#N/A"/>
    <e v="#N/A"/>
    <x v="0"/>
  </r>
  <r>
    <x v="11"/>
    <e v="#N/A"/>
    <e v="#N/A"/>
    <e v="#N/A"/>
    <e v="#N/A"/>
    <e v="#N/A"/>
    <e v="#N/A"/>
    <x v="0"/>
  </r>
  <r>
    <x v="12"/>
    <e v="#N/A"/>
    <e v="#N/A"/>
    <e v="#N/A"/>
    <e v="#N/A"/>
    <e v="#N/A"/>
    <e v="#N/A"/>
    <x v="0"/>
  </r>
  <r>
    <x v="13"/>
    <e v="#N/A"/>
    <e v="#N/A"/>
    <e v="#N/A"/>
    <e v="#N/A"/>
    <e v="#N/A"/>
    <e v="#N/A"/>
    <x v="0"/>
  </r>
  <r>
    <x v="14"/>
    <e v="#N/A"/>
    <e v="#N/A"/>
    <e v="#N/A"/>
    <e v="#N/A"/>
    <e v="#N/A"/>
    <e v="#N/A"/>
    <x v="0"/>
  </r>
  <r>
    <x v="15"/>
    <e v="#N/A"/>
    <e v="#N/A"/>
    <e v="#N/A"/>
    <e v="#N/A"/>
    <e v="#N/A"/>
    <e v="#N/A"/>
    <x v="0"/>
  </r>
  <r>
    <x v="16"/>
    <e v="#N/A"/>
    <e v="#N/A"/>
    <e v="#N/A"/>
    <e v="#N/A"/>
    <e v="#N/A"/>
    <e v="#N/A"/>
    <x v="0"/>
  </r>
  <r>
    <x v="17"/>
    <e v="#N/A"/>
    <e v="#N/A"/>
    <e v="#N/A"/>
    <e v="#N/A"/>
    <e v="#N/A"/>
    <e v="#N/A"/>
    <x v="0"/>
  </r>
  <r>
    <x v="18"/>
    <e v="#N/A"/>
    <e v="#N/A"/>
    <e v="#N/A"/>
    <e v="#N/A"/>
    <e v="#N/A"/>
    <e v="#N/A"/>
    <x v="0"/>
  </r>
  <r>
    <x v="19"/>
    <e v="#N/A"/>
    <e v="#N/A"/>
    <e v="#N/A"/>
    <e v="#N/A"/>
    <e v="#N/A"/>
    <e v="#N/A"/>
    <x v="0"/>
  </r>
  <r>
    <x v="20"/>
    <e v="#N/A"/>
    <e v="#N/A"/>
    <e v="#N/A"/>
    <e v="#N/A"/>
    <e v="#N/A"/>
    <e v="#N/A"/>
    <x v="0"/>
  </r>
  <r>
    <x v="21"/>
    <e v="#N/A"/>
    <e v="#N/A"/>
    <e v="#N/A"/>
    <e v="#N/A"/>
    <e v="#N/A"/>
    <e v="#N/A"/>
    <x v="0"/>
  </r>
  <r>
    <x v="22"/>
    <e v="#N/A"/>
    <e v="#N/A"/>
    <e v="#N/A"/>
    <e v="#N/A"/>
    <e v="#N/A"/>
    <e v="#N/A"/>
    <x v="0"/>
  </r>
  <r>
    <x v="23"/>
    <e v="#N/A"/>
    <e v="#N/A"/>
    <e v="#N/A"/>
    <e v="#N/A"/>
    <e v="#N/A"/>
    <e v="#N/A"/>
    <x v="0"/>
  </r>
  <r>
    <x v="24"/>
    <e v="#N/A"/>
    <e v="#N/A"/>
    <e v="#N/A"/>
    <e v="#N/A"/>
    <e v="#N/A"/>
    <e v="#N/A"/>
    <x v="0"/>
  </r>
  <r>
    <x v="25"/>
    <e v="#N/A"/>
    <e v="#N/A"/>
    <e v="#N/A"/>
    <e v="#N/A"/>
    <e v="#N/A"/>
    <e v="#N/A"/>
    <x v="0"/>
  </r>
  <r>
    <x v="26"/>
    <e v="#N/A"/>
    <e v="#N/A"/>
    <e v="#N/A"/>
    <e v="#N/A"/>
    <e v="#N/A"/>
    <e v="#N/A"/>
    <x v="0"/>
  </r>
  <r>
    <x v="27"/>
    <e v="#N/A"/>
    <e v="#N/A"/>
    <e v="#N/A"/>
    <e v="#N/A"/>
    <e v="#N/A"/>
    <e v="#N/A"/>
    <x v="0"/>
  </r>
  <r>
    <x v="28"/>
    <e v="#N/A"/>
    <e v="#N/A"/>
    <e v="#N/A"/>
    <e v="#N/A"/>
    <e v="#N/A"/>
    <e v="#N/A"/>
    <x v="0"/>
  </r>
  <r>
    <x v="29"/>
    <e v="#N/A"/>
    <e v="#N/A"/>
    <e v="#N/A"/>
    <e v="#N/A"/>
    <e v="#N/A"/>
    <e v="#N/A"/>
    <x v="0"/>
  </r>
  <r>
    <x v="30"/>
    <e v="#N/A"/>
    <e v="#N/A"/>
    <e v="#N/A"/>
    <e v="#N/A"/>
    <e v="#N/A"/>
    <e v="#N/A"/>
    <x v="0"/>
  </r>
  <r>
    <x v="31"/>
    <e v="#N/A"/>
    <e v="#N/A"/>
    <e v="#N/A"/>
    <e v="#N/A"/>
    <e v="#N/A"/>
    <e v="#N/A"/>
    <x v="0"/>
  </r>
  <r>
    <x v="32"/>
    <e v="#N/A"/>
    <e v="#N/A"/>
    <e v="#N/A"/>
    <e v="#N/A"/>
    <e v="#N/A"/>
    <e v="#N/A"/>
    <x v="0"/>
  </r>
  <r>
    <x v="33"/>
    <e v="#N/A"/>
    <e v="#N/A"/>
    <e v="#N/A"/>
    <e v="#N/A"/>
    <e v="#N/A"/>
    <e v="#N/A"/>
    <x v="0"/>
  </r>
  <r>
    <x v="34"/>
    <e v="#N/A"/>
    <e v="#N/A"/>
    <e v="#N/A"/>
    <e v="#N/A"/>
    <e v="#N/A"/>
    <e v="#N/A"/>
    <x v="0"/>
  </r>
  <r>
    <x v="35"/>
    <e v="#N/A"/>
    <e v="#N/A"/>
    <e v="#N/A"/>
    <e v="#N/A"/>
    <e v="#N/A"/>
    <e v="#N/A"/>
    <x v="0"/>
  </r>
  <r>
    <x v="36"/>
    <e v="#N/A"/>
    <e v="#N/A"/>
    <e v="#N/A"/>
    <e v="#N/A"/>
    <e v="#N/A"/>
    <e v="#N/A"/>
    <x v="0"/>
  </r>
  <r>
    <x v="37"/>
    <e v="#N/A"/>
    <e v="#N/A"/>
    <e v="#N/A"/>
    <e v="#N/A"/>
    <e v="#N/A"/>
    <e v="#N/A"/>
    <x v="0"/>
  </r>
  <r>
    <x v="38"/>
    <e v="#N/A"/>
    <e v="#N/A"/>
    <e v="#N/A"/>
    <e v="#N/A"/>
    <e v="#N/A"/>
    <e v="#N/A"/>
    <x v="0"/>
  </r>
  <r>
    <x v="39"/>
    <e v="#N/A"/>
    <e v="#N/A"/>
    <e v="#N/A"/>
    <e v="#N/A"/>
    <e v="#N/A"/>
    <e v="#N/A"/>
    <x v="0"/>
  </r>
  <r>
    <x v="40"/>
    <e v="#N/A"/>
    <e v="#N/A"/>
    <e v="#N/A"/>
    <e v="#N/A"/>
    <e v="#N/A"/>
    <e v="#N/A"/>
    <x v="0"/>
  </r>
  <r>
    <x v="41"/>
    <e v="#N/A"/>
    <e v="#N/A"/>
    <e v="#N/A"/>
    <e v="#N/A"/>
    <e v="#N/A"/>
    <e v="#N/A"/>
    <x v="0"/>
  </r>
  <r>
    <x v="42"/>
    <e v="#N/A"/>
    <e v="#N/A"/>
    <e v="#N/A"/>
    <e v="#N/A"/>
    <e v="#N/A"/>
    <e v="#N/A"/>
    <x v="0"/>
  </r>
  <r>
    <x v="43"/>
    <e v="#N/A"/>
    <e v="#N/A"/>
    <e v="#N/A"/>
    <e v="#N/A"/>
    <e v="#N/A"/>
    <e v="#N/A"/>
    <x v="0"/>
  </r>
  <r>
    <x v="44"/>
    <e v="#N/A"/>
    <e v="#N/A"/>
    <e v="#N/A"/>
    <e v="#N/A"/>
    <e v="#N/A"/>
    <e v="#N/A"/>
    <x v="0"/>
  </r>
  <r>
    <x v="45"/>
    <e v="#N/A"/>
    <e v="#N/A"/>
    <e v="#N/A"/>
    <e v="#N/A"/>
    <e v="#N/A"/>
    <e v="#N/A"/>
    <x v="0"/>
  </r>
  <r>
    <x v="46"/>
    <e v="#N/A"/>
    <e v="#N/A"/>
    <e v="#N/A"/>
    <e v="#N/A"/>
    <e v="#N/A"/>
    <e v="#N/A"/>
    <x v="0"/>
  </r>
  <r>
    <x v="47"/>
    <e v="#N/A"/>
    <e v="#N/A"/>
    <e v="#N/A"/>
    <e v="#N/A"/>
    <e v="#N/A"/>
    <e v="#N/A"/>
    <x v="0"/>
  </r>
  <r>
    <x v="48"/>
    <e v="#N/A"/>
    <e v="#N/A"/>
    <e v="#N/A"/>
    <e v="#N/A"/>
    <e v="#N/A"/>
    <e v="#N/A"/>
    <x v="0"/>
  </r>
  <r>
    <x v="49"/>
    <e v="#N/A"/>
    <e v="#N/A"/>
    <e v="#N/A"/>
    <e v="#N/A"/>
    <e v="#N/A"/>
    <e v="#N/A"/>
    <x v="0"/>
  </r>
  <r>
    <x v="50"/>
    <e v="#N/A"/>
    <e v="#N/A"/>
    <e v="#N/A"/>
    <e v="#N/A"/>
    <e v="#N/A"/>
    <e v="#N/A"/>
    <x v="0"/>
  </r>
  <r>
    <x v="51"/>
    <e v="#N/A"/>
    <e v="#N/A"/>
    <e v="#N/A"/>
    <e v="#N/A"/>
    <e v="#N/A"/>
    <e v="#N/A"/>
    <x v="0"/>
  </r>
  <r>
    <x v="52"/>
    <e v="#N/A"/>
    <e v="#N/A"/>
    <e v="#N/A"/>
    <e v="#N/A"/>
    <e v="#N/A"/>
    <e v="#N/A"/>
    <x v="0"/>
  </r>
  <r>
    <x v="53"/>
    <e v="#N/A"/>
    <e v="#N/A"/>
    <e v="#N/A"/>
    <e v="#N/A"/>
    <e v="#N/A"/>
    <e v="#N/A"/>
    <x v="0"/>
  </r>
  <r>
    <x v="54"/>
    <e v="#N/A"/>
    <e v="#N/A"/>
    <e v="#N/A"/>
    <e v="#N/A"/>
    <e v="#N/A"/>
    <e v="#N/A"/>
    <x v="0"/>
  </r>
  <r>
    <x v="55"/>
    <e v="#N/A"/>
    <e v="#N/A"/>
    <e v="#N/A"/>
    <e v="#N/A"/>
    <e v="#N/A"/>
    <e v="#N/A"/>
    <x v="0"/>
  </r>
  <r>
    <x v="56"/>
    <e v="#N/A"/>
    <e v="#N/A"/>
    <e v="#N/A"/>
    <e v="#N/A"/>
    <e v="#N/A"/>
    <e v="#N/A"/>
    <x v="0"/>
  </r>
  <r>
    <x v="57"/>
    <e v="#N/A"/>
    <e v="#N/A"/>
    <e v="#N/A"/>
    <e v="#N/A"/>
    <e v="#N/A"/>
    <e v="#N/A"/>
    <x v="0"/>
  </r>
  <r>
    <x v="58"/>
    <e v="#N/A"/>
    <e v="#N/A"/>
    <e v="#N/A"/>
    <e v="#N/A"/>
    <e v="#N/A"/>
    <e v="#N/A"/>
    <x v="0"/>
  </r>
  <r>
    <x v="59"/>
    <e v="#N/A"/>
    <e v="#N/A"/>
    <e v="#N/A"/>
    <e v="#N/A"/>
    <e v="#N/A"/>
    <e v="#N/A"/>
    <x v="0"/>
  </r>
  <r>
    <x v="60"/>
    <e v="#N/A"/>
    <e v="#N/A"/>
    <e v="#N/A"/>
    <e v="#N/A"/>
    <e v="#N/A"/>
    <e v="#N/A"/>
    <x v="0"/>
  </r>
  <r>
    <x v="61"/>
    <e v="#N/A"/>
    <e v="#N/A"/>
    <e v="#N/A"/>
    <e v="#N/A"/>
    <e v="#N/A"/>
    <e v="#N/A"/>
    <x v="0"/>
  </r>
  <r>
    <x v="62"/>
    <e v="#N/A"/>
    <e v="#N/A"/>
    <e v="#N/A"/>
    <e v="#N/A"/>
    <e v="#N/A"/>
    <e v="#N/A"/>
    <x v="0"/>
  </r>
  <r>
    <x v="63"/>
    <e v="#N/A"/>
    <e v="#N/A"/>
    <e v="#N/A"/>
    <e v="#N/A"/>
    <e v="#N/A"/>
    <e v="#N/A"/>
    <x v="0"/>
  </r>
  <r>
    <x v="64"/>
    <n v="0.106"/>
    <n v="4.0800000000000003E-2"/>
    <n v="6.5199999999999994E-2"/>
    <e v="#N/A"/>
    <e v="#N/A"/>
    <e v="#N/A"/>
    <x v="0"/>
  </r>
  <r>
    <x v="65"/>
    <n v="0.1013"/>
    <n v="4.7199999999999999E-2"/>
    <n v="5.4100000000000002E-2"/>
    <e v="#N/A"/>
    <e v="#N/A"/>
    <e v="#N/A"/>
    <x v="0"/>
  </r>
  <r>
    <x v="66"/>
    <n v="0.10150000000000001"/>
    <n v="4.5600000000000002E-2"/>
    <n v="5.5900000000000005E-2"/>
    <e v="#N/A"/>
    <e v="#N/A"/>
    <e v="#N/A"/>
    <x v="0"/>
  </r>
  <r>
    <x v="67"/>
    <n v="0.10199999999999999"/>
    <n v="4.3099999999999999E-2"/>
    <n v="5.8899999999999994E-2"/>
    <e v="#N/A"/>
    <e v="#N/A"/>
    <e v="#N/A"/>
    <x v="0"/>
  </r>
  <r>
    <x v="68"/>
    <n v="9.6199999999999994E-2"/>
    <n v="3.9E-2"/>
    <n v="5.7199999999999994E-2"/>
    <e v="#N/A"/>
    <e v="#N/A"/>
    <e v="#N/A"/>
    <x v="0"/>
  </r>
  <r>
    <x v="69"/>
    <n v="9.3799999999999994E-2"/>
    <n v="4.0099999999999997E-2"/>
    <n v="5.3699999999999998E-2"/>
    <e v="#N/A"/>
    <e v="#N/A"/>
    <e v="#N/A"/>
    <x v="0"/>
  </r>
  <r>
    <x v="70"/>
    <n v="9.1499999999999998E-2"/>
    <n v="4.0099999999999997E-2"/>
    <n v="5.1400000000000001E-2"/>
    <e v="#N/A"/>
    <e v="#N/A"/>
    <e v="#N/A"/>
    <x v="0"/>
  </r>
  <r>
    <x v="71"/>
    <n v="8.77E-2"/>
    <n v="3.9800000000000002E-2"/>
    <n v="4.7899999999999998E-2"/>
    <e v="#N/A"/>
    <e v="#N/A"/>
    <e v="#N/A"/>
    <x v="0"/>
  </r>
  <r>
    <x v="72"/>
    <n v="8.6999999999999994E-2"/>
    <n v="4.0399999999999998E-2"/>
    <n v="4.6599999999999996E-2"/>
    <e v="#N/A"/>
    <e v="#N/A"/>
    <e v="#N/A"/>
    <x v="0"/>
  </r>
  <r>
    <x v="73"/>
    <n v="8.6099999999999996E-2"/>
    <n v="4.2000000000000003E-2"/>
    <n v="4.4099999999999993E-2"/>
    <e v="#N/A"/>
    <e v="#N/A"/>
    <e v="#N/A"/>
    <x v="0"/>
  </r>
  <r>
    <x v="74"/>
    <n v="8.3000000000000004E-2"/>
    <n v="4.1799999999999997E-2"/>
    <n v="4.1200000000000007E-2"/>
    <e v="#N/A"/>
    <e v="#N/A"/>
    <e v="#N/A"/>
    <x v="0"/>
  </r>
  <r>
    <x v="75"/>
    <n v="8.3299999999999999E-2"/>
    <n v="4.07E-2"/>
    <n v="4.2599999999999999E-2"/>
    <e v="#N/A"/>
    <e v="#N/A"/>
    <e v="#N/A"/>
    <x v="0"/>
  </r>
  <r>
    <x v="76"/>
    <n v="8.1199999999999994E-2"/>
    <n v="4.0500000000000001E-2"/>
    <n v="4.0699999999999993E-2"/>
    <e v="#N/A"/>
    <e v="#N/A"/>
    <e v="#N/A"/>
    <x v="0"/>
  </r>
  <r>
    <x v="77"/>
    <n v="7.9799999999999996E-2"/>
    <n v="3.8899999999999997E-2"/>
    <n v="4.0899999999999999E-2"/>
    <e v="#N/A"/>
    <e v="#N/A"/>
    <e v="#N/A"/>
    <x v="0"/>
  </r>
  <r>
    <x v="78"/>
    <n v="7.9399999999999998E-2"/>
    <n v="3.8300000000000001E-2"/>
    <n v="4.1099999999999998E-2"/>
    <e v="#N/A"/>
    <e v="#N/A"/>
    <e v="#N/A"/>
    <x v="0"/>
  </r>
  <r>
    <x v="79"/>
    <n v="7.7799999999999994E-2"/>
    <n v="3.78E-2"/>
    <n v="3.9999999999999994E-2"/>
    <e v="#N/A"/>
    <e v="#N/A"/>
    <e v="#N/A"/>
    <x v="0"/>
  </r>
  <r>
    <x v="80"/>
    <n v="7.7700000000000005E-2"/>
    <n v="3.7499999999999999E-2"/>
    <n v="4.0200000000000007E-2"/>
    <e v="#N/A"/>
    <e v="#N/A"/>
    <e v="#N/A"/>
    <x v="0"/>
  </r>
  <r>
    <x v="81"/>
    <n v="7.6300000000000007E-2"/>
    <n v="3.6799999999999999E-2"/>
    <n v="3.9500000000000007E-2"/>
    <e v="#N/A"/>
    <e v="#N/A"/>
    <e v="#N/A"/>
    <x v="0"/>
  </r>
  <r>
    <x v="82"/>
    <n v="7.5899999999999995E-2"/>
    <n v="3.6200000000000003E-2"/>
    <n v="3.9699999999999992E-2"/>
    <e v="#N/A"/>
    <e v="#N/A"/>
    <e v="#N/A"/>
    <x v="0"/>
  </r>
  <r>
    <x v="83"/>
    <n v="7.3800000000000004E-2"/>
    <n v="3.5700000000000003E-2"/>
    <n v="3.8100000000000002E-2"/>
    <e v="#N/A"/>
    <e v="#N/A"/>
    <e v="#N/A"/>
    <x v="0"/>
  </r>
  <r>
    <x v="84"/>
    <n v="7.2499999999999995E-2"/>
    <n v="3.5200000000000002E-2"/>
    <n v="3.7299999999999993E-2"/>
    <e v="#N/A"/>
    <e v="#N/A"/>
    <e v="#N/A"/>
    <x v="0"/>
  </r>
  <r>
    <x v="85"/>
    <n v="7.3200000000000001E-2"/>
    <n v="3.49E-2"/>
    <n v="3.8300000000000001E-2"/>
    <e v="#N/A"/>
    <e v="#N/A"/>
    <e v="#N/A"/>
    <x v="0"/>
  </r>
  <r>
    <x v="86"/>
    <n v="7.2900000000000006E-2"/>
    <n v="3.2899999999999999E-2"/>
    <n v="4.0000000000000008E-2"/>
    <e v="#N/A"/>
    <e v="#N/A"/>
    <e v="#N/A"/>
    <x v="0"/>
  </r>
  <r>
    <x v="87"/>
    <n v="7.2499999999999995E-2"/>
    <n v="3.2500000000000001E-2"/>
    <n v="3.9999999999999994E-2"/>
    <e v="#N/A"/>
    <e v="#N/A"/>
    <e v="#N/A"/>
    <x v="0"/>
  </r>
  <r>
    <x v="88"/>
    <n v="7.1499999999999994E-2"/>
    <n v="3.1699999999999999E-2"/>
    <n v="3.9799999999999995E-2"/>
    <e v="#N/A"/>
    <e v="#N/A"/>
    <e v="#N/A"/>
    <x v="0"/>
  </r>
  <r>
    <x v="89"/>
    <n v="7.1900000000000006E-2"/>
    <n v="3.1199999999999999E-2"/>
    <n v="4.0700000000000007E-2"/>
    <e v="#N/A"/>
    <e v="#N/A"/>
    <e v="#N/A"/>
    <x v="0"/>
  </r>
  <r>
    <x v="90"/>
    <n v="7.1300000000000002E-2"/>
    <n v="3.1300000000000001E-2"/>
    <n v="0.04"/>
    <e v="#N/A"/>
    <e v="#N/A"/>
    <e v="#N/A"/>
    <x v="0"/>
  </r>
  <r>
    <x v="91"/>
    <n v="7.0099999999999996E-2"/>
    <n v="3.0700000000000002E-2"/>
    <n v="3.9399999999999991E-2"/>
    <e v="#N/A"/>
    <e v="#N/A"/>
    <e v="#N/A"/>
    <x v="0"/>
  </r>
  <r>
    <x v="92"/>
    <n v="6.9500000000000006E-2"/>
    <n v="3.0099999999999998E-2"/>
    <n v="3.9400000000000004E-2"/>
    <e v="#N/A"/>
    <e v="#N/A"/>
    <e v="#N/A"/>
    <x v="0"/>
  </r>
  <r>
    <x v="93"/>
    <n v="6.88E-2"/>
    <n v="2.9700000000000001E-2"/>
    <n v="3.9099999999999996E-2"/>
    <e v="#N/A"/>
    <e v="#N/A"/>
    <e v="#N/A"/>
    <x v="0"/>
  </r>
  <r>
    <x v="94"/>
    <n v="6.8699999999999997E-2"/>
    <n v="2.9600000000000001E-2"/>
    <n v="3.9099999999999996E-2"/>
    <e v="#N/A"/>
    <e v="#N/A"/>
    <e v="#N/A"/>
    <x v="0"/>
  </r>
  <r>
    <x v="95"/>
    <n v="6.8099999999999994E-2"/>
    <n v="2.9499999999999998E-2"/>
    <n v="3.8599999999999995E-2"/>
    <e v="#N/A"/>
    <e v="#N/A"/>
    <e v="#N/A"/>
    <x v="0"/>
  </r>
  <r>
    <x v="96"/>
    <n v="6.8000000000000005E-2"/>
    <n v="2.9000000000000001E-2"/>
    <n v="3.9000000000000007E-2"/>
    <e v="#N/A"/>
    <e v="#N/A"/>
    <e v="#N/A"/>
    <x v="0"/>
  </r>
  <r>
    <x v="97"/>
    <n v="6.8099999999999994E-2"/>
    <n v="2.92E-2"/>
    <n v="3.889999999999999E-2"/>
    <e v="#N/A"/>
    <e v="#N/A"/>
    <e v="#N/A"/>
    <x v="0"/>
  </r>
  <r>
    <x v="98"/>
    <n v="6.8099999999999994E-2"/>
    <n v="2.8899999999999999E-2"/>
    <n v="3.9199999999999999E-2"/>
    <e v="#N/A"/>
    <e v="#N/A"/>
    <e v="#N/A"/>
    <x v="0"/>
  </r>
  <r>
    <x v="99"/>
    <n v="6.8199999999999997E-2"/>
    <n v="2.9499999999999998E-2"/>
    <n v="3.8699999999999998E-2"/>
    <e v="#N/A"/>
    <e v="#N/A"/>
    <e v="#N/A"/>
    <x v="0"/>
  </r>
  <r>
    <x v="100"/>
    <n v="6.7400000000000002E-2"/>
    <n v="2.9600000000000001E-2"/>
    <n v="3.78E-2"/>
    <e v="#N/A"/>
    <e v="#N/A"/>
    <e v="#N/A"/>
    <x v="0"/>
  </r>
  <r>
    <x v="101"/>
    <n v="6.7299999999999999E-2"/>
    <n v="2.98E-2"/>
    <n v="3.7499999999999999E-2"/>
    <e v="#N/A"/>
    <e v="#N/A"/>
    <e v="#N/A"/>
    <x v="0"/>
  </r>
  <r>
    <x v="102"/>
    <n v="6.6900000000000001E-2"/>
    <n v="2.9600000000000001E-2"/>
    <n v="3.73E-2"/>
    <e v="#N/A"/>
    <e v="#N/A"/>
    <e v="#N/A"/>
    <x v="0"/>
  </r>
  <r>
    <x v="103"/>
    <n v="6.7599999999999993E-2"/>
    <n v="3.04E-2"/>
    <n v="3.7199999999999997E-2"/>
    <e v="#N/A"/>
    <e v="#N/A"/>
    <e v="#N/A"/>
    <x v="0"/>
  </r>
  <r>
    <x v="104"/>
    <n v="6.8099999999999994E-2"/>
    <n v="3.0499999999999999E-2"/>
    <n v="3.7599999999999995E-2"/>
    <e v="#N/A"/>
    <e v="#N/A"/>
    <e v="#N/A"/>
    <x v="0"/>
  </r>
  <r>
    <x v="105"/>
    <n v="6.8900000000000003E-2"/>
    <n v="3.0599999999999999E-2"/>
    <n v="3.8300000000000001E-2"/>
    <e v="#N/A"/>
    <e v="#N/A"/>
    <e v="#N/A"/>
    <x v="0"/>
  </r>
  <r>
    <x v="106"/>
    <n v="6.9099999999999995E-2"/>
    <n v="3.0599999999999999E-2"/>
    <n v="3.8499999999999993E-2"/>
    <e v="#N/A"/>
    <e v="#N/A"/>
    <e v="#N/A"/>
    <x v="0"/>
  </r>
  <r>
    <x v="107"/>
    <n v="6.8500000000000005E-2"/>
    <n v="3.1099999999999999E-2"/>
    <n v="3.7400000000000003E-2"/>
    <e v="#N/A"/>
    <e v="#N/A"/>
    <e v="#N/A"/>
    <x v="0"/>
  </r>
  <r>
    <x v="108"/>
    <n v="6.9500000000000006E-2"/>
    <n v="3.0800000000000001E-2"/>
    <n v="3.8700000000000005E-2"/>
    <e v="#N/A"/>
    <e v="#N/A"/>
    <e v="#N/A"/>
    <x v="0"/>
  </r>
  <r>
    <x v="109"/>
    <n v="7.0300000000000001E-2"/>
    <n v="3.1099999999999999E-2"/>
    <n v="3.9199999999999999E-2"/>
    <e v="#N/A"/>
    <e v="#N/A"/>
    <e v="#N/A"/>
    <x v="0"/>
  </r>
  <r>
    <x v="110"/>
    <n v="7.0300000000000001E-2"/>
    <n v="3.1399999999999997E-2"/>
    <n v="3.8900000000000004E-2"/>
    <e v="#N/A"/>
    <e v="#N/A"/>
    <e v="#N/A"/>
    <x v="0"/>
  </r>
  <r>
    <x v="111"/>
    <n v="7.0900000000000005E-2"/>
    <n v="3.1600000000000003E-2"/>
    <n v="3.9300000000000002E-2"/>
    <e v="#N/A"/>
    <e v="#N/A"/>
    <e v="#N/A"/>
    <x v="0"/>
  </r>
  <r>
    <x v="112"/>
    <n v="7.1400000000000005E-2"/>
    <n v="3.2099999999999997E-2"/>
    <n v="3.9300000000000009E-2"/>
    <e v="#N/A"/>
    <e v="#N/A"/>
    <e v="#N/A"/>
    <x v="0"/>
  </r>
  <r>
    <x v="113"/>
    <n v="7.1499999999999994E-2"/>
    <n v="3.27E-2"/>
    <n v="3.8799999999999994E-2"/>
    <e v="#N/A"/>
    <e v="#N/A"/>
    <e v="#N/A"/>
    <x v="0"/>
  </r>
  <r>
    <x v="114"/>
    <n v="7.1800000000000003E-2"/>
    <n v="3.3500000000000002E-2"/>
    <n v="3.8300000000000001E-2"/>
    <e v="#N/A"/>
    <e v="#N/A"/>
    <e v="#N/A"/>
    <x v="0"/>
  </r>
  <r>
    <x v="115"/>
    <n v="7.2099999999999997E-2"/>
    <n v="3.3500000000000002E-2"/>
    <n v="3.8599999999999995E-2"/>
    <e v="#N/A"/>
    <e v="#N/A"/>
    <e v="#N/A"/>
    <x v="0"/>
  </r>
  <r>
    <x v="116"/>
    <n v="7.22E-2"/>
    <n v="3.3799999999999997E-2"/>
    <n v="3.8400000000000004E-2"/>
    <e v="#N/A"/>
    <e v="#N/A"/>
    <e v="#N/A"/>
    <x v="0"/>
  </r>
  <r>
    <x v="117"/>
    <n v="7.2300000000000003E-2"/>
    <n v="3.3300000000000003E-2"/>
    <n v="3.9E-2"/>
    <e v="#N/A"/>
    <e v="#N/A"/>
    <e v="#N/A"/>
    <x v="0"/>
  </r>
  <r>
    <x v="118"/>
    <n v="7.22E-2"/>
    <n v="3.4099999999999998E-2"/>
    <n v="3.8100000000000002E-2"/>
    <e v="#N/A"/>
    <e v="#N/A"/>
    <e v="#N/A"/>
    <x v="0"/>
  </r>
  <r>
    <x v="119"/>
    <n v="7.2099999999999997E-2"/>
    <n v="3.4099999999999998E-2"/>
    <n v="3.7999999999999999E-2"/>
    <e v="#N/A"/>
    <e v="#N/A"/>
    <e v="#N/A"/>
    <x v="0"/>
  </r>
  <r>
    <x v="120"/>
    <n v="7.3099999999999998E-2"/>
    <n v="3.3300000000000003E-2"/>
    <n v="3.9799999999999995E-2"/>
    <e v="#N/A"/>
    <e v="#N/A"/>
    <e v="#N/A"/>
    <x v="0"/>
  </r>
  <r>
    <x v="121"/>
    <n v="7.3899999999999993E-2"/>
    <n v="3.3399999999999999E-2"/>
    <n v="4.0499999999999994E-2"/>
    <e v="#N/A"/>
    <e v="#N/A"/>
    <e v="#N/A"/>
    <x v="0"/>
  </r>
  <r>
    <x v="122"/>
    <n v="7.4700000000000003E-2"/>
    <n v="3.4299999999999997E-2"/>
    <n v="4.0400000000000005E-2"/>
    <e v="#N/A"/>
    <e v="#N/A"/>
    <e v="#N/A"/>
    <x v="0"/>
  </r>
  <r>
    <x v="123"/>
    <n v="7.4999999999999997E-2"/>
    <n v="3.4700000000000002E-2"/>
    <n v="4.0299999999999996E-2"/>
    <e v="#N/A"/>
    <e v="#N/A"/>
    <e v="#N/A"/>
    <x v="0"/>
  </r>
  <r>
    <x v="124"/>
    <n v="7.4800000000000005E-2"/>
    <n v="3.4799999999999998E-2"/>
    <n v="4.0000000000000008E-2"/>
    <e v="#N/A"/>
    <e v="#N/A"/>
    <e v="#N/A"/>
    <x v="0"/>
  </r>
  <r>
    <x v="125"/>
    <n v="7.5700000000000003E-2"/>
    <n v="3.8800000000000001E-2"/>
    <n v="3.6900000000000002E-2"/>
    <e v="#N/A"/>
    <e v="#N/A"/>
    <e v="#N/A"/>
    <x v="0"/>
  </r>
  <r>
    <x v="126"/>
    <n v="7.5499999999999998E-2"/>
    <n v="3.8600000000000002E-2"/>
    <n v="3.6899999999999995E-2"/>
    <e v="#N/A"/>
    <e v="#N/A"/>
    <e v="#N/A"/>
    <x v="0"/>
  </r>
  <r>
    <x v="127"/>
    <n v="7.7399999999999997E-2"/>
    <n v="3.9399999999999998E-2"/>
    <n v="3.7999999999999999E-2"/>
    <e v="#N/A"/>
    <e v="#N/A"/>
    <e v="#N/A"/>
    <x v="0"/>
  </r>
  <r>
    <x v="128"/>
    <n v="7.7299999999999994E-2"/>
    <n v="3.95E-2"/>
    <n v="3.7799999999999993E-2"/>
    <e v="#N/A"/>
    <e v="#N/A"/>
    <e v="#N/A"/>
    <x v="0"/>
  </r>
  <r>
    <x v="129"/>
    <n v="7.7200000000000005E-2"/>
    <n v="3.95E-2"/>
    <n v="3.7700000000000004E-2"/>
    <e v="#N/A"/>
    <e v="#N/A"/>
    <e v="#N/A"/>
    <x v="0"/>
  </r>
  <r>
    <x v="130"/>
    <n v="7.6999999999999999E-2"/>
    <n v="3.9699999999999999E-2"/>
    <n v="3.73E-2"/>
    <e v="#N/A"/>
    <e v="#N/A"/>
    <e v="#N/A"/>
    <x v="0"/>
  </r>
  <r>
    <x v="131"/>
    <n v="7.6600000000000001E-2"/>
    <n v="3.8100000000000002E-2"/>
    <n v="3.85E-2"/>
    <e v="#N/A"/>
    <e v="#N/A"/>
    <e v="#N/A"/>
    <x v="0"/>
  </r>
  <r>
    <x v="132"/>
    <n v="7.6200000000000004E-2"/>
    <n v="3.8800000000000001E-2"/>
    <n v="3.7400000000000003E-2"/>
    <e v="#N/A"/>
    <e v="#N/A"/>
    <e v="#N/A"/>
    <x v="0"/>
  </r>
  <r>
    <x v="133"/>
    <n v="7.6799999999999993E-2"/>
    <n v="3.6999999999999998E-2"/>
    <n v="3.9799999999999995E-2"/>
    <e v="#N/A"/>
    <e v="#N/A"/>
    <e v="#N/A"/>
    <x v="0"/>
  </r>
  <r>
    <x v="134"/>
    <n v="7.6600000000000001E-2"/>
    <n v="3.6999999999999998E-2"/>
    <n v="3.9600000000000003E-2"/>
    <e v="#N/A"/>
    <e v="#N/A"/>
    <e v="#N/A"/>
    <x v="0"/>
  </r>
  <r>
    <x v="135"/>
    <n v="7.6700000000000004E-2"/>
    <n v="3.7199999999999997E-2"/>
    <n v="3.9500000000000007E-2"/>
    <e v="#N/A"/>
    <e v="#N/A"/>
    <e v="#N/A"/>
    <x v="0"/>
  </r>
  <r>
    <x v="136"/>
    <n v="7.6799999999999993E-2"/>
    <n v="3.7999999999999999E-2"/>
    <n v="3.8799999999999994E-2"/>
    <e v="#N/A"/>
    <e v="#N/A"/>
    <e v="#N/A"/>
    <x v="0"/>
  </r>
  <r>
    <x v="137"/>
    <n v="7.6700000000000004E-2"/>
    <n v="3.8399999999999997E-2"/>
    <n v="3.8300000000000008E-2"/>
    <e v="#N/A"/>
    <e v="#N/A"/>
    <e v="#N/A"/>
    <x v="0"/>
  </r>
  <r>
    <x v="138"/>
    <n v="7.6799999999999993E-2"/>
    <n v="3.9199999999999999E-2"/>
    <n v="3.7599999999999995E-2"/>
    <e v="#N/A"/>
    <e v="#N/A"/>
    <e v="#N/A"/>
    <x v="0"/>
  </r>
  <r>
    <x v="139"/>
    <n v="7.5899999999999995E-2"/>
    <n v="4.0300000000000002E-2"/>
    <n v="3.5599999999999993E-2"/>
    <e v="#N/A"/>
    <e v="#N/A"/>
    <e v="#N/A"/>
    <x v="0"/>
  </r>
  <r>
    <x v="140"/>
    <n v="7.6999999999999999E-2"/>
    <n v="4.0300000000000002E-2"/>
    <n v="3.6699999999999997E-2"/>
    <e v="#N/A"/>
    <e v="#N/A"/>
    <e v="#N/A"/>
    <x v="0"/>
  </r>
  <r>
    <x v="141"/>
    <n v="7.5700000000000003E-2"/>
    <n v="3.9199999999999999E-2"/>
    <n v="3.6500000000000005E-2"/>
    <e v="#N/A"/>
    <e v="#N/A"/>
    <e v="#N/A"/>
    <x v="0"/>
  </r>
  <r>
    <x v="142"/>
    <n v="7.5300000000000006E-2"/>
    <n v="3.6700000000000003E-2"/>
    <n v="3.8600000000000002E-2"/>
    <e v="#N/A"/>
    <e v="#N/A"/>
    <e v="#N/A"/>
    <x v="0"/>
  </r>
  <r>
    <x v="143"/>
    <n v="7.5200000000000003E-2"/>
    <n v="3.6299999999999999E-2"/>
    <n v="3.8900000000000004E-2"/>
    <e v="#N/A"/>
    <e v="#N/A"/>
    <e v="#N/A"/>
    <x v="0"/>
  </r>
  <r>
    <x v="144"/>
    <n v="7.4499999999999997E-2"/>
    <n v="3.5700000000000003E-2"/>
    <n v="3.8799999999999994E-2"/>
    <e v="#N/A"/>
    <e v="#N/A"/>
    <e v="#N/A"/>
    <x v="0"/>
  </r>
  <r>
    <x v="145"/>
    <n v="7.4800000000000005E-2"/>
    <n v="3.5400000000000001E-2"/>
    <n v="3.9400000000000004E-2"/>
    <e v="#N/A"/>
    <e v="#N/A"/>
    <e v="#N/A"/>
    <x v="0"/>
  </r>
  <r>
    <x v="146"/>
    <n v="7.5399999999999995E-2"/>
    <n v="3.5200000000000002E-2"/>
    <n v="4.0199999999999993E-2"/>
    <e v="#N/A"/>
    <e v="#N/A"/>
    <e v="#N/A"/>
    <x v="0"/>
  </r>
  <r>
    <x v="147"/>
    <n v="7.4899999999999994E-2"/>
    <n v="3.5200000000000002E-2"/>
    <n v="3.9699999999999992E-2"/>
    <e v="#N/A"/>
    <e v="#N/A"/>
    <e v="#N/A"/>
    <x v="0"/>
  </r>
  <r>
    <x v="148"/>
    <n v="7.51E-2"/>
    <n v="3.5400000000000001E-2"/>
    <n v="3.9699999999999999E-2"/>
    <e v="#N/A"/>
    <e v="#N/A"/>
    <e v="#N/A"/>
    <x v="0"/>
  </r>
  <r>
    <x v="149"/>
    <n v="7.4899999999999994E-2"/>
    <n v="3.5700000000000003E-2"/>
    <n v="3.9199999999999992E-2"/>
    <e v="#N/A"/>
    <e v="#N/A"/>
    <e v="#N/A"/>
    <x v="0"/>
  </r>
  <r>
    <x v="150"/>
    <n v="7.51E-2"/>
    <n v="3.6799999999999999E-2"/>
    <n v="3.8300000000000001E-2"/>
    <e v="#N/A"/>
    <e v="#N/A"/>
    <e v="#N/A"/>
    <x v="0"/>
  </r>
  <r>
    <x v="151"/>
    <n v="7.5600000000000001E-2"/>
    <n v="3.6700000000000003E-2"/>
    <n v="3.8899999999999997E-2"/>
    <e v="#N/A"/>
    <e v="#N/A"/>
    <e v="#N/A"/>
    <x v="0"/>
  </r>
  <r>
    <x v="152"/>
    <n v="7.6600000000000001E-2"/>
    <n v="3.73E-2"/>
    <n v="3.9300000000000002E-2"/>
    <e v="#N/A"/>
    <e v="#N/A"/>
    <e v="#N/A"/>
    <x v="0"/>
  </r>
  <r>
    <x v="153"/>
    <n v="7.8399999999999997E-2"/>
    <n v="3.78E-2"/>
    <n v="4.0599999999999997E-2"/>
    <e v="#N/A"/>
    <e v="#N/A"/>
    <e v="#N/A"/>
    <x v="0"/>
  </r>
  <r>
    <x v="154"/>
    <n v="8.0500000000000002E-2"/>
    <n v="3.7699999999999997E-2"/>
    <n v="4.2800000000000005E-2"/>
    <e v="#N/A"/>
    <e v="#N/A"/>
    <e v="#N/A"/>
    <x v="0"/>
  </r>
  <r>
    <x v="155"/>
    <n v="8.1299999999999997E-2"/>
    <n v="3.8199999999999998E-2"/>
    <n v="4.3099999999999999E-2"/>
    <e v="#N/A"/>
    <e v="#N/A"/>
    <e v="#N/A"/>
    <x v="0"/>
  </r>
  <r>
    <x v="156"/>
    <n v="8.1699999999999995E-2"/>
    <n v="3.85E-2"/>
    <n v="4.3199999999999995E-2"/>
    <e v="#N/A"/>
    <e v="#N/A"/>
    <e v="#N/A"/>
    <x v="0"/>
  </r>
  <r>
    <x v="157"/>
    <n v="8.2100000000000006E-2"/>
    <n v="3.8399999999999997E-2"/>
    <n v="4.370000000000001E-2"/>
    <e v="#N/A"/>
    <e v="#N/A"/>
    <e v="#N/A"/>
    <x v="0"/>
  </r>
  <r>
    <x v="158"/>
    <n v="8.2400000000000001E-2"/>
    <n v="3.9100000000000003E-2"/>
    <n v="4.3299999999999998E-2"/>
    <e v="#N/A"/>
    <e v="#N/A"/>
    <e v="#N/A"/>
    <x v="0"/>
  </r>
  <r>
    <x v="159"/>
    <n v="8.2199999999999995E-2"/>
    <n v="3.9399999999999998E-2"/>
    <n v="4.2799999999999998E-2"/>
    <e v="#N/A"/>
    <e v="#N/A"/>
    <e v="#N/A"/>
    <x v="0"/>
  </r>
  <r>
    <x v="160"/>
    <n v="8.1900000000000001E-2"/>
    <n v="3.9800000000000002E-2"/>
    <n v="4.2099999999999999E-2"/>
    <e v="#N/A"/>
    <e v="#N/A"/>
    <e v="#N/A"/>
    <x v="0"/>
  </r>
  <r>
    <x v="161"/>
    <n v="8.1900000000000001E-2"/>
    <n v="3.9800000000000002E-2"/>
    <n v="4.2099999999999999E-2"/>
    <e v="#N/A"/>
    <e v="#N/A"/>
    <e v="#N/A"/>
    <x v="0"/>
  </r>
  <r>
    <x v="162"/>
    <n v="8.1799999999999998E-2"/>
    <n v="3.9699999999999999E-2"/>
    <n v="4.2099999999999999E-2"/>
    <e v="#N/A"/>
    <e v="#N/A"/>
    <e v="#N/A"/>
    <x v="0"/>
  </r>
  <r>
    <x v="163"/>
    <n v="8.14E-2"/>
    <n v="3.9800000000000002E-2"/>
    <n v="4.1599999999999998E-2"/>
    <e v="#N/A"/>
    <e v="#N/A"/>
    <e v="#N/A"/>
    <x v="0"/>
  </r>
  <r>
    <x v="164"/>
    <n v="8.1299999999999997E-2"/>
    <n v="0.04"/>
    <n v="4.1299999999999996E-2"/>
    <e v="#N/A"/>
    <e v="#N/A"/>
    <e v="#N/A"/>
    <x v="0"/>
  </r>
  <r>
    <x v="165"/>
    <n v="8.09E-2"/>
    <n v="3.9699999999999999E-2"/>
    <n v="4.1200000000000001E-2"/>
    <e v="#N/A"/>
    <e v="#N/A"/>
    <e v="#N/A"/>
    <x v="0"/>
  </r>
  <r>
    <x v="166"/>
    <n v="8.09E-2"/>
    <n v="3.9E-2"/>
    <n v="4.19E-2"/>
    <e v="#N/A"/>
    <e v="#N/A"/>
    <e v="#N/A"/>
    <x v="0"/>
  </r>
  <r>
    <x v="167"/>
    <n v="8.1199999999999994E-2"/>
    <n v="3.8800000000000001E-2"/>
    <n v="4.2399999999999993E-2"/>
    <e v="#N/A"/>
    <e v="#N/A"/>
    <e v="#N/A"/>
    <x v="0"/>
  </r>
  <r>
    <x v="168"/>
    <n v="8.1100000000000005E-2"/>
    <n v="3.9E-2"/>
    <n v="4.2100000000000005E-2"/>
    <e v="#N/A"/>
    <e v="#N/A"/>
    <e v="#N/A"/>
    <x v="0"/>
  </r>
  <r>
    <x v="169"/>
    <n v="8.09E-2"/>
    <n v="3.9199999999999999E-2"/>
    <n v="4.1700000000000001E-2"/>
    <e v="#N/A"/>
    <e v="#N/A"/>
    <e v="#N/A"/>
    <x v="0"/>
  </r>
  <r>
    <x v="170"/>
    <n v="0.08"/>
    <n v="3.8100000000000002E-2"/>
    <n v="4.19E-2"/>
    <e v="#N/A"/>
    <e v="#N/A"/>
    <e v="#N/A"/>
    <x v="0"/>
  </r>
  <r>
    <x v="171"/>
    <n v="7.9000000000000001E-2"/>
    <n v="3.6900000000000002E-2"/>
    <n v="4.2099999999999999E-2"/>
    <e v="#N/A"/>
    <e v="#N/A"/>
    <e v="#N/A"/>
    <x v="0"/>
  </r>
  <r>
    <x v="172"/>
    <n v="7.8899999999999998E-2"/>
    <n v="3.5799999999999998E-2"/>
    <n v="4.3099999999999999E-2"/>
    <e v="#N/A"/>
    <e v="#N/A"/>
    <e v="#N/A"/>
    <x v="0"/>
  </r>
  <r>
    <x v="173"/>
    <n v="7.8399999999999997E-2"/>
    <n v="3.4799999999999998E-2"/>
    <n v="4.36E-2"/>
    <e v="#N/A"/>
    <e v="#N/A"/>
    <e v="#N/A"/>
    <x v="0"/>
  </r>
  <r>
    <x v="174"/>
    <n v="7.7399999999999997E-2"/>
    <n v="3.3799999999999997E-2"/>
    <n v="4.36E-2"/>
    <e v="#N/A"/>
    <e v="#N/A"/>
    <e v="#N/A"/>
    <x v="0"/>
  </r>
  <r>
    <x v="175"/>
    <n v="7.6300000000000007E-2"/>
    <n v="3.3099999999999997E-2"/>
    <n v="4.3200000000000009E-2"/>
    <e v="#N/A"/>
    <e v="#N/A"/>
    <e v="#N/A"/>
    <x v="0"/>
  </r>
  <r>
    <x v="176"/>
    <n v="7.51E-2"/>
    <n v="3.2300000000000002E-2"/>
    <n v="4.2799999999999998E-2"/>
    <e v="#N/A"/>
    <e v="#N/A"/>
    <e v="#N/A"/>
    <x v="0"/>
  </r>
  <r>
    <x v="177"/>
    <n v="7.4099999999999999E-2"/>
    <n v="3.1800000000000002E-2"/>
    <n v="4.2299999999999997E-2"/>
    <e v="#N/A"/>
    <e v="#N/A"/>
    <e v="#N/A"/>
    <x v="0"/>
  </r>
  <r>
    <x v="178"/>
    <n v="7.2900000000000006E-2"/>
    <n v="3.1099999999999999E-2"/>
    <n v="4.1800000000000004E-2"/>
    <e v="#N/A"/>
    <e v="#N/A"/>
    <e v="#N/A"/>
    <x v="0"/>
  </r>
  <r>
    <x v="179"/>
    <n v="7.1199999999999999E-2"/>
    <n v="3.0800000000000001E-2"/>
    <n v="4.0399999999999998E-2"/>
    <e v="#N/A"/>
    <e v="#N/A"/>
    <e v="#N/A"/>
    <x v="0"/>
  </r>
  <r>
    <x v="180"/>
    <n v="7.0400000000000004E-2"/>
    <n v="3.0300000000000001E-2"/>
    <n v="4.0100000000000004E-2"/>
    <e v="#N/A"/>
    <e v="#N/A"/>
    <e v="#N/A"/>
    <x v="0"/>
  </r>
  <r>
    <x v="181"/>
    <n v="6.9099999999999995E-2"/>
    <n v="2.93E-2"/>
    <n v="3.9799999999999995E-2"/>
    <e v="#N/A"/>
    <e v="#N/A"/>
    <e v="#N/A"/>
    <x v="0"/>
  </r>
  <r>
    <x v="182"/>
    <n v="6.8500000000000005E-2"/>
    <n v="2.9000000000000001E-2"/>
    <n v="3.9500000000000007E-2"/>
    <e v="#N/A"/>
    <e v="#N/A"/>
    <e v="#N/A"/>
    <x v="0"/>
  </r>
  <r>
    <x v="183"/>
    <n v="6.7799999999999999E-2"/>
    <n v="2.8500000000000001E-2"/>
    <n v="3.9300000000000002E-2"/>
    <e v="#N/A"/>
    <e v="#N/A"/>
    <e v="#N/A"/>
    <x v="0"/>
  </r>
  <r>
    <x v="184"/>
    <n v="6.7299999999999999E-2"/>
    <n v="2.81E-2"/>
    <n v="3.9199999999999999E-2"/>
    <e v="#N/A"/>
    <e v="#N/A"/>
    <e v="#N/A"/>
    <x v="0"/>
  </r>
  <r>
    <x v="185"/>
    <n v="6.6400000000000001E-2"/>
    <n v="2.7400000000000001E-2"/>
    <n v="3.9E-2"/>
    <e v="#N/A"/>
    <e v="#N/A"/>
    <e v="#N/A"/>
    <x v="0"/>
  </r>
  <r>
    <x v="186"/>
    <n v="6.5699999999999995E-2"/>
    <n v="2.7099999999999999E-2"/>
    <n v="3.8599999999999995E-2"/>
    <e v="#N/A"/>
    <e v="#N/A"/>
    <e v="#N/A"/>
    <x v="0"/>
  </r>
  <r>
    <x v="187"/>
    <n v="6.4699999999999994E-2"/>
    <n v="2.69E-2"/>
    <n v="3.7799999999999993E-2"/>
    <e v="#N/A"/>
    <e v="#N/A"/>
    <e v="#N/A"/>
    <x v="0"/>
  </r>
  <r>
    <x v="188"/>
    <n v="6.4199999999999993E-2"/>
    <n v="2.6599999999999999E-2"/>
    <n v="3.7599999999999995E-2"/>
    <e v="#N/A"/>
    <e v="#N/A"/>
    <e v="#N/A"/>
    <x v="0"/>
  </r>
  <r>
    <x v="189"/>
    <n v="6.4000000000000001E-2"/>
    <n v="2.63E-2"/>
    <n v="3.7699999999999997E-2"/>
    <e v="#N/A"/>
    <e v="#N/A"/>
    <e v="#N/A"/>
    <x v="0"/>
  </r>
  <r>
    <x v="190"/>
    <n v="6.3600000000000004E-2"/>
    <n v="2.6499999999999999E-2"/>
    <n v="3.7100000000000008E-2"/>
    <e v="#N/A"/>
    <e v="#N/A"/>
    <e v="#N/A"/>
    <x v="0"/>
  </r>
  <r>
    <x v="191"/>
    <n v="6.2899999999999998E-2"/>
    <n v="2.6700000000000002E-2"/>
    <n v="3.6199999999999996E-2"/>
    <e v="#N/A"/>
    <e v="#N/A"/>
    <e v="#N/A"/>
    <x v="0"/>
  </r>
  <r>
    <x v="192"/>
    <n v="6.3200000000000006E-2"/>
    <n v="2.64E-2"/>
    <n v="3.6800000000000006E-2"/>
    <e v="#N/A"/>
    <e v="#N/A"/>
    <e v="#N/A"/>
    <x v="0"/>
  </r>
  <r>
    <x v="193"/>
    <n v="6.3200000000000006E-2"/>
    <n v="2.6200000000000001E-2"/>
    <n v="3.7000000000000005E-2"/>
    <e v="#N/A"/>
    <e v="#N/A"/>
    <e v="#N/A"/>
    <x v="0"/>
  </r>
  <r>
    <x v="194"/>
    <n v="6.2899999999999998E-2"/>
    <n v="2.6100000000000002E-2"/>
    <n v="3.6799999999999999E-2"/>
    <e v="#N/A"/>
    <e v="#N/A"/>
    <e v="#N/A"/>
    <x v="0"/>
  </r>
  <r>
    <x v="195"/>
    <n v="6.3200000000000006E-2"/>
    <n v="2.63E-2"/>
    <n v="3.6900000000000002E-2"/>
    <e v="#N/A"/>
    <e v="#N/A"/>
    <e v="#N/A"/>
    <x v="0"/>
  </r>
  <r>
    <x v="196"/>
    <n v="6.3E-2"/>
    <n v="2.6700000000000002E-2"/>
    <n v="3.6299999999999999E-2"/>
    <e v="#N/A"/>
    <e v="#N/A"/>
    <e v="#N/A"/>
    <x v="0"/>
  </r>
  <r>
    <x v="197"/>
    <n v="6.3E-2"/>
    <n v="2.6599999999999999E-2"/>
    <n v="3.6400000000000002E-2"/>
    <e v="#N/A"/>
    <e v="#N/A"/>
    <e v="#N/A"/>
    <x v="0"/>
  </r>
  <r>
    <x v="198"/>
    <n v="6.2199999999999998E-2"/>
    <n v="2.6800000000000001E-2"/>
    <n v="3.5400000000000001E-2"/>
    <e v="#N/A"/>
    <e v="#N/A"/>
    <e v="#N/A"/>
    <x v="0"/>
  </r>
  <r>
    <x v="199"/>
    <n v="6.2E-2"/>
    <n v="2.69E-2"/>
    <n v="3.5099999999999999E-2"/>
    <e v="#N/A"/>
    <e v="#N/A"/>
    <e v="#N/A"/>
    <x v="0"/>
  </r>
  <r>
    <x v="200"/>
    <n v="6.1800000000000001E-2"/>
    <n v="2.7199999999999998E-2"/>
    <n v="3.4600000000000006E-2"/>
    <e v="#N/A"/>
    <e v="#N/A"/>
    <e v="#N/A"/>
    <x v="0"/>
  </r>
  <r>
    <x v="201"/>
    <n v="6.1699999999999998E-2"/>
    <n v="2.7300000000000001E-2"/>
    <n v="3.44E-2"/>
    <e v="#N/A"/>
    <e v="#N/A"/>
    <e v="#N/A"/>
    <x v="0"/>
  </r>
  <r>
    <x v="202"/>
    <n v="6.2E-2"/>
    <n v="2.76E-2"/>
    <n v="3.44E-2"/>
    <e v="#N/A"/>
    <e v="#N/A"/>
    <e v="#N/A"/>
    <x v="0"/>
  </r>
  <r>
    <x v="203"/>
    <n v="6.1899999999999997E-2"/>
    <n v="2.7699999999999999E-2"/>
    <n v="3.4199999999999994E-2"/>
    <e v="#N/A"/>
    <e v="#N/A"/>
    <e v="#N/A"/>
    <x v="0"/>
  </r>
  <r>
    <x v="204"/>
    <n v="6.1800000000000001E-2"/>
    <n v="2.7799999999999998E-2"/>
    <n v="3.4000000000000002E-2"/>
    <e v="#N/A"/>
    <e v="#N/A"/>
    <e v="#N/A"/>
    <x v="0"/>
  </r>
  <r>
    <x v="205"/>
    <n v="6.1600000000000002E-2"/>
    <n v="2.8000000000000001E-2"/>
    <n v="3.3600000000000005E-2"/>
    <e v="#N/A"/>
    <e v="#N/A"/>
    <e v="#N/A"/>
    <x v="0"/>
  </r>
  <r>
    <x v="206"/>
    <n v="6.1499999999999999E-2"/>
    <n v="2.7900000000000001E-2"/>
    <n v="3.3599999999999998E-2"/>
    <e v="#N/A"/>
    <e v="#N/A"/>
    <e v="#N/A"/>
    <x v="0"/>
  </r>
  <r>
    <x v="207"/>
    <n v="6.1400000000000003E-2"/>
    <n v="2.7900000000000001E-2"/>
    <n v="3.3500000000000002E-2"/>
    <e v="#N/A"/>
    <e v="#N/A"/>
    <e v="#N/A"/>
    <x v="0"/>
  </r>
  <r>
    <x v="208"/>
    <n v="6.0900000000000003E-2"/>
    <n v="2.8899999999999999E-2"/>
    <n v="3.2000000000000001E-2"/>
    <e v="#N/A"/>
    <e v="#N/A"/>
    <e v="#N/A"/>
    <x v="0"/>
  </r>
  <r>
    <x v="209"/>
    <n v="6.0900000000000003E-2"/>
    <n v="2.8899999999999999E-2"/>
    <n v="3.2000000000000001E-2"/>
    <e v="#N/A"/>
    <e v="#N/A"/>
    <e v="#N/A"/>
    <x v="0"/>
  </r>
  <r>
    <x v="210"/>
    <n v="6.08E-2"/>
    <n v="2.9000000000000001E-2"/>
    <n v="3.1799999999999995E-2"/>
    <e v="#N/A"/>
    <e v="#N/A"/>
    <e v="#N/A"/>
    <x v="0"/>
  </r>
  <r>
    <x v="211"/>
    <n v="6.0699999999999997E-2"/>
    <n v="2.8899999999999999E-2"/>
    <n v="3.1799999999999995E-2"/>
    <e v="#N/A"/>
    <e v="#N/A"/>
    <e v="#N/A"/>
    <x v="0"/>
  </r>
  <r>
    <x v="212"/>
    <n v="6.0900000000000003E-2"/>
    <n v="2.92E-2"/>
    <n v="3.1700000000000006E-2"/>
    <e v="#N/A"/>
    <e v="#N/A"/>
    <e v="#N/A"/>
    <x v="0"/>
  </r>
  <r>
    <x v="213"/>
    <n v="6.0699999999999997E-2"/>
    <n v="2.92E-2"/>
    <n v="3.15E-2"/>
    <e v="#N/A"/>
    <e v="#N/A"/>
    <e v="#N/A"/>
    <x v="0"/>
  </r>
  <r>
    <x v="214"/>
    <n v="6.0699999999999997E-2"/>
    <n v="2.93E-2"/>
    <n v="3.1399999999999997E-2"/>
    <e v="#N/A"/>
    <e v="#N/A"/>
    <e v="#N/A"/>
    <x v="0"/>
  </r>
  <r>
    <x v="215"/>
    <n v="6.0600000000000001E-2"/>
    <n v="2.9399999999999999E-2"/>
    <n v="3.1200000000000002E-2"/>
    <e v="#N/A"/>
    <e v="#N/A"/>
    <e v="#N/A"/>
    <x v="0"/>
  </r>
  <r>
    <x v="216"/>
    <n v="6.0600000000000001E-2"/>
    <n v="2.9399999999999999E-2"/>
    <n v="3.1200000000000002E-2"/>
    <e v="#N/A"/>
    <e v="#N/A"/>
    <e v="#N/A"/>
    <x v="0"/>
  </r>
  <r>
    <x v="217"/>
    <n v="6.0699999999999997E-2"/>
    <n v="2.9499999999999998E-2"/>
    <n v="3.1199999999999999E-2"/>
    <e v="#N/A"/>
    <e v="#N/A"/>
    <e v="#N/A"/>
    <x v="0"/>
  </r>
  <r>
    <x v="218"/>
    <n v="6.08E-2"/>
    <n v="2.92E-2"/>
    <n v="3.1600000000000003E-2"/>
    <e v="#N/A"/>
    <e v="#N/A"/>
    <e v="#N/A"/>
    <x v="0"/>
  </r>
  <r>
    <x v="219"/>
    <n v="6.0600000000000001E-2"/>
    <n v="2.8799999999999999E-2"/>
    <n v="3.1800000000000002E-2"/>
    <e v="#N/A"/>
    <e v="#N/A"/>
    <e v="#N/A"/>
    <x v="0"/>
  </r>
  <r>
    <x v="220"/>
    <n v="6.0600000000000001E-2"/>
    <n v="2.8799999999999999E-2"/>
    <n v="3.1800000000000002E-2"/>
    <e v="#N/A"/>
    <e v="#N/A"/>
    <e v="#N/A"/>
    <x v="0"/>
  </r>
  <r>
    <x v="221"/>
    <n v="6.0499999999999998E-2"/>
    <n v="2.87E-2"/>
    <n v="3.1799999999999995E-2"/>
    <e v="#N/A"/>
    <e v="#N/A"/>
    <e v="#N/A"/>
    <x v="0"/>
  </r>
  <r>
    <x v="222"/>
    <n v="6.0600000000000001E-2"/>
    <n v="2.8899999999999999E-2"/>
    <n v="3.1700000000000006E-2"/>
    <e v="#N/A"/>
    <e v="#N/A"/>
    <e v="#N/A"/>
    <x v="0"/>
  </r>
  <r>
    <x v="223"/>
    <n v="6.0600000000000001E-2"/>
    <n v="2.9000000000000001E-2"/>
    <n v="3.1600000000000003E-2"/>
    <e v="#N/A"/>
    <e v="#N/A"/>
    <e v="#N/A"/>
    <x v="0"/>
  </r>
  <r>
    <x v="224"/>
    <n v="6.0400000000000002E-2"/>
    <n v="2.9100000000000001E-2"/>
    <n v="3.1300000000000001E-2"/>
    <e v="#N/A"/>
    <e v="#N/A"/>
    <e v="#N/A"/>
    <x v="0"/>
  </r>
  <r>
    <x v="225"/>
    <n v="6.0100000000000001E-2"/>
    <n v="2.8799999999999999E-2"/>
    <n v="3.1300000000000001E-2"/>
    <e v="#N/A"/>
    <e v="#N/A"/>
    <e v="#N/A"/>
    <x v="0"/>
  </r>
  <r>
    <x v="226"/>
    <n v="6.0199999999999997E-2"/>
    <n v="2.9100000000000001E-2"/>
    <n v="3.1099999999999996E-2"/>
    <e v="#N/A"/>
    <e v="#N/A"/>
    <e v="#N/A"/>
    <x v="0"/>
  </r>
  <r>
    <x v="227"/>
    <n v="5.9799999999999999E-2"/>
    <n v="2.93E-2"/>
    <n v="3.0499999999999999E-2"/>
    <e v="#N/A"/>
    <e v="#N/A"/>
    <e v="#N/A"/>
    <x v="0"/>
  </r>
  <r>
    <x v="228"/>
    <n v="5.96E-2"/>
    <n v="2.9399999999999999E-2"/>
    <n v="3.0200000000000001E-2"/>
    <e v="#N/A"/>
    <e v="#N/A"/>
    <e v="#N/A"/>
    <x v="0"/>
  </r>
  <r>
    <x v="229"/>
    <n v="5.9400000000000001E-2"/>
    <n v="2.9000000000000001E-2"/>
    <n v="3.04E-2"/>
    <e v="#N/A"/>
    <e v="#N/A"/>
    <e v="#N/A"/>
    <x v="0"/>
  </r>
  <r>
    <x v="230"/>
    <n v="5.9400000000000001E-2"/>
    <n v="2.92E-2"/>
    <n v="3.0200000000000001E-2"/>
    <e v="#N/A"/>
    <e v="#N/A"/>
    <e v="#N/A"/>
    <x v="0"/>
  </r>
  <r>
    <x v="231"/>
    <n v="5.9299999999999999E-2"/>
    <n v="2.93E-2"/>
    <n v="0.03"/>
    <e v="#N/A"/>
    <e v="#N/A"/>
    <e v="#N/A"/>
    <x v="0"/>
  </r>
  <r>
    <x v="232"/>
    <n v="5.9200000000000003E-2"/>
    <n v="0.03"/>
    <n v="2.9200000000000004E-2"/>
    <e v="#N/A"/>
    <e v="#N/A"/>
    <e v="#N/A"/>
    <x v="0"/>
  </r>
  <r>
    <x v="233"/>
    <n v="5.9299999999999999E-2"/>
    <n v="2.9899999999999999E-2"/>
    <n v="2.9399999999999999E-2"/>
    <e v="#N/A"/>
    <e v="#N/A"/>
    <e v="#N/A"/>
    <x v="0"/>
  </r>
  <r>
    <x v="234"/>
    <n v="5.9299999999999999E-2"/>
    <n v="2.9700000000000001E-2"/>
    <n v="2.9599999999999998E-2"/>
    <e v="#N/A"/>
    <e v="#N/A"/>
    <e v="#N/A"/>
    <x v="0"/>
  </r>
  <r>
    <x v="235"/>
    <n v="5.9200000000000003E-2"/>
    <n v="2.9899999999999999E-2"/>
    <n v="2.9300000000000003E-2"/>
    <e v="#N/A"/>
    <e v="#N/A"/>
    <e v="#N/A"/>
    <x v="0"/>
  </r>
  <r>
    <x v="236"/>
    <n v="5.9299999999999999E-2"/>
    <n v="3.0099999999999998E-2"/>
    <n v="2.92E-2"/>
    <e v="#N/A"/>
    <e v="#N/A"/>
    <e v="#N/A"/>
    <x v="0"/>
  </r>
  <r>
    <x v="237"/>
    <n v="5.91E-2"/>
    <n v="2.98E-2"/>
    <n v="2.93E-2"/>
    <e v="#N/A"/>
    <e v="#N/A"/>
    <e v="#N/A"/>
    <x v="0"/>
  </r>
  <r>
    <x v="238"/>
    <n v="5.91E-2"/>
    <n v="2.98E-2"/>
    <n v="2.93E-2"/>
    <e v="#N/A"/>
    <e v="#N/A"/>
    <e v="#N/A"/>
    <x v="0"/>
  </r>
  <r>
    <x v="239"/>
    <n v="5.91E-2"/>
    <n v="2.98E-2"/>
    <n v="2.93E-2"/>
    <e v="#N/A"/>
    <e v="#N/A"/>
    <e v="#N/A"/>
    <x v="0"/>
  </r>
  <r>
    <x v="240"/>
    <n v="5.9400000000000001E-2"/>
    <n v="2.9499999999999998E-2"/>
    <n v="2.9900000000000003E-2"/>
    <e v="#N/A"/>
    <e v="#N/A"/>
    <e v="#N/A"/>
    <x v="0"/>
  </r>
  <r>
    <x v="241"/>
    <n v="5.9400000000000001E-2"/>
    <n v="2.9499999999999998E-2"/>
    <n v="2.9900000000000003E-2"/>
    <e v="#N/A"/>
    <e v="#N/A"/>
    <e v="#N/A"/>
    <x v="0"/>
  </r>
  <r>
    <x v="242"/>
    <n v="5.9700000000000003E-2"/>
    <n v="2.93E-2"/>
    <n v="3.0400000000000003E-2"/>
    <e v="#N/A"/>
    <e v="#N/A"/>
    <e v="#N/A"/>
    <x v="0"/>
  </r>
  <r>
    <x v="243"/>
    <n v="5.9700000000000003E-2"/>
    <n v="2.92E-2"/>
    <n v="3.0500000000000003E-2"/>
    <e v="#N/A"/>
    <e v="#N/A"/>
    <e v="#N/A"/>
    <x v="0"/>
  </r>
  <r>
    <x v="244"/>
    <n v="5.9799999999999999E-2"/>
    <n v="2.8799999999999999E-2"/>
    <n v="3.1E-2"/>
    <e v="#N/A"/>
    <e v="#N/A"/>
    <e v="#N/A"/>
    <x v="0"/>
  </r>
  <r>
    <x v="245"/>
    <n v="5.9799999999999999E-2"/>
    <n v="2.8400000000000002E-2"/>
    <n v="3.1399999999999997E-2"/>
    <e v="#N/A"/>
    <e v="#N/A"/>
    <e v="#N/A"/>
    <x v="0"/>
  </r>
  <r>
    <x v="246"/>
    <n v="5.9900000000000002E-2"/>
    <n v="2.87E-2"/>
    <n v="3.1200000000000002E-2"/>
    <e v="#N/A"/>
    <e v="#N/A"/>
    <e v="#N/A"/>
    <x v="0"/>
  </r>
  <r>
    <x v="247"/>
    <n v="5.9700000000000003E-2"/>
    <n v="2.8400000000000002E-2"/>
    <n v="3.1300000000000001E-2"/>
    <e v="#N/A"/>
    <e v="#N/A"/>
    <e v="#N/A"/>
    <x v="0"/>
  </r>
  <r>
    <x v="248"/>
    <n v="5.9900000000000002E-2"/>
    <n v="2.8500000000000001E-2"/>
    <n v="3.1399999999999997E-2"/>
    <e v="#N/A"/>
    <e v="#N/A"/>
    <e v="#N/A"/>
    <x v="0"/>
  </r>
  <r>
    <x v="249"/>
    <n v="6.0100000000000001E-2"/>
    <n v="2.8500000000000001E-2"/>
    <n v="3.1600000000000003E-2"/>
    <e v="#N/A"/>
    <e v="#N/A"/>
    <e v="#N/A"/>
    <x v="0"/>
  </r>
  <r>
    <x v="250"/>
    <n v="0.06"/>
    <n v="2.86E-2"/>
    <n v="3.1399999999999997E-2"/>
    <e v="#N/A"/>
    <e v="#N/A"/>
    <e v="#N/A"/>
    <x v="0"/>
  </r>
  <r>
    <x v="251"/>
    <n v="5.9299999999999999E-2"/>
    <n v="2.8799999999999999E-2"/>
    <n v="3.0499999999999999E-2"/>
    <e v="#N/A"/>
    <e v="#N/A"/>
    <e v="#N/A"/>
    <x v="0"/>
  </r>
  <r>
    <x v="252"/>
    <n v="0.06"/>
    <n v="2.9100000000000001E-2"/>
    <n v="3.0899999999999997E-2"/>
    <e v="#N/A"/>
    <e v="#N/A"/>
    <e v="#N/A"/>
    <x v="0"/>
  </r>
  <r>
    <x v="253"/>
    <n v="5.9799999999999999E-2"/>
    <n v="2.9499999999999998E-2"/>
    <n v="3.0300000000000001E-2"/>
    <e v="#N/A"/>
    <e v="#N/A"/>
    <e v="#N/A"/>
    <x v="0"/>
  </r>
  <r>
    <x v="254"/>
    <n v="5.9799999999999999E-2"/>
    <n v="2.9700000000000001E-2"/>
    <n v="3.0099999999999998E-2"/>
    <e v="#N/A"/>
    <e v="#N/A"/>
    <e v="#N/A"/>
    <x v="0"/>
  </r>
  <r>
    <x v="255"/>
    <n v="5.9900000000000002E-2"/>
    <n v="2.9700000000000001E-2"/>
    <n v="3.0200000000000001E-2"/>
    <e v="#N/A"/>
    <e v="#N/A"/>
    <e v="#N/A"/>
    <x v="0"/>
  </r>
  <r>
    <x v="256"/>
    <n v="5.9900000000000002E-2"/>
    <n v="2.9499999999999998E-2"/>
    <n v="3.0400000000000003E-2"/>
    <e v="#N/A"/>
    <e v="#N/A"/>
    <e v="#N/A"/>
    <x v="0"/>
  </r>
  <r>
    <x v="257"/>
    <n v="0.06"/>
    <n v="2.9700000000000001E-2"/>
    <n v="3.0299999999999997E-2"/>
    <e v="#N/A"/>
    <e v="#N/A"/>
    <e v="#N/A"/>
    <x v="0"/>
  </r>
  <r>
    <x v="258"/>
    <n v="6.0400000000000002E-2"/>
    <n v="2.9499999999999998E-2"/>
    <n v="3.0900000000000004E-2"/>
    <e v="#N/A"/>
    <e v="#N/A"/>
    <e v="#N/A"/>
    <x v="0"/>
  </r>
  <r>
    <x v="259"/>
    <n v="6.0299999999999999E-2"/>
    <n v="2.9499999999999998E-2"/>
    <n v="3.0800000000000001E-2"/>
    <e v="#N/A"/>
    <e v="#N/A"/>
    <e v="#N/A"/>
    <x v="0"/>
  </r>
  <r>
    <x v="260"/>
    <n v="6.0400000000000002E-2"/>
    <n v="2.9600000000000001E-2"/>
    <n v="3.0800000000000001E-2"/>
    <e v="#N/A"/>
    <e v="#N/A"/>
    <e v="#N/A"/>
    <x v="0"/>
  </r>
  <r>
    <x v="261"/>
    <n v="6.0400000000000002E-2"/>
    <n v="2.9499999999999998E-2"/>
    <n v="3.0900000000000004E-2"/>
    <e v="#N/A"/>
    <e v="#N/A"/>
    <e v="#N/A"/>
    <x v="0"/>
  </r>
  <r>
    <x v="262"/>
    <n v="6.0299999999999999E-2"/>
    <n v="2.9499999999999998E-2"/>
    <n v="3.0800000000000001E-2"/>
    <e v="#N/A"/>
    <e v="#N/A"/>
    <e v="#N/A"/>
    <x v="0"/>
  </r>
  <r>
    <x v="263"/>
    <n v="6.0299999999999999E-2"/>
    <n v="2.9600000000000001E-2"/>
    <n v="3.0699999999999998E-2"/>
    <e v="#N/A"/>
    <e v="#N/A"/>
    <e v="#N/A"/>
    <x v="0"/>
  </r>
  <r>
    <x v="264"/>
    <n v="6.08E-2"/>
    <n v="2.9600000000000001E-2"/>
    <n v="3.1199999999999999E-2"/>
    <e v="#N/A"/>
    <e v="#N/A"/>
    <e v="#N/A"/>
    <x v="1"/>
  </r>
  <r>
    <x v="265"/>
    <n v="6.08E-2"/>
    <n v="2.9399999999999999E-2"/>
    <n v="3.1399999999999997E-2"/>
    <e v="#N/A"/>
    <e v="#N/A"/>
    <e v="#N/A"/>
    <x v="1"/>
  </r>
  <r>
    <x v="266"/>
    <n v="6.1100000000000002E-2"/>
    <n v="3.0300000000000001E-2"/>
    <n v="3.0800000000000001E-2"/>
    <e v="#N/A"/>
    <e v="#N/A"/>
    <e v="#N/A"/>
    <x v="1"/>
  </r>
  <r>
    <x v="267"/>
    <n v="6.2E-2"/>
    <n v="3.0499999999999999E-2"/>
    <n v="3.15E-2"/>
    <e v="#N/A"/>
    <e v="#N/A"/>
    <e v="#N/A"/>
    <x v="1"/>
  </r>
  <r>
    <x v="268"/>
    <n v="6.2199999999999998E-2"/>
    <n v="3.0099999999999998E-2"/>
    <n v="3.2100000000000004E-2"/>
    <e v="#N/A"/>
    <e v="#N/A"/>
    <e v="#N/A"/>
    <x v="1"/>
  </r>
  <r>
    <x v="269"/>
    <n v="6.2899999999999998E-2"/>
    <n v="3.0700000000000002E-2"/>
    <n v="3.2199999999999993E-2"/>
    <e v="#N/A"/>
    <e v="#N/A"/>
    <e v="#N/A"/>
    <x v="1"/>
  </r>
  <r>
    <x v="270"/>
    <n v="6.3600000000000004E-2"/>
    <n v="3.0800000000000001E-2"/>
    <n v="3.2800000000000003E-2"/>
    <e v="#N/A"/>
    <e v="#N/A"/>
    <e v="#N/A"/>
    <x v="1"/>
  </r>
  <r>
    <x v="271"/>
    <n v="6.3700000000000007E-2"/>
    <n v="3.0700000000000002E-2"/>
    <n v="3.3000000000000002E-2"/>
    <e v="#N/A"/>
    <e v="#N/A"/>
    <e v="#N/A"/>
    <x v="1"/>
  </r>
  <r>
    <x v="272"/>
    <n v="6.3600000000000004E-2"/>
    <n v="3.1300000000000001E-2"/>
    <n v="3.2300000000000002E-2"/>
    <e v="#N/A"/>
    <e v="#N/A"/>
    <e v="#N/A"/>
    <x v="1"/>
  </r>
  <r>
    <x v="273"/>
    <n v="6.3899999999999998E-2"/>
    <n v="3.1399999999999997E-2"/>
    <n v="3.2500000000000001E-2"/>
    <e v="#N/A"/>
    <e v="#N/A"/>
    <e v="#N/A"/>
    <x v="1"/>
  </r>
  <r>
    <x v="274"/>
    <n v="6.4199999999999993E-2"/>
    <n v="3.15E-2"/>
    <n v="3.2699999999999993E-2"/>
    <e v="#N/A"/>
    <e v="#N/A"/>
    <e v="#N/A"/>
    <x v="1"/>
  </r>
  <r>
    <x v="275"/>
    <n v="6.4500000000000002E-2"/>
    <n v="3.1399999999999997E-2"/>
    <n v="3.3100000000000004E-2"/>
    <e v="#N/A"/>
    <e v="#N/A"/>
    <e v="#N/A"/>
    <x v="1"/>
  </r>
  <r>
    <x v="276"/>
    <n v="6.5500000000000003E-2"/>
    <n v="3.1600000000000003E-2"/>
    <n v="3.39E-2"/>
    <e v="#N/A"/>
    <e v="#N/A"/>
    <e v="#N/A"/>
    <x v="1"/>
  </r>
  <r>
    <x v="277"/>
    <n v="6.5600000000000006E-2"/>
    <n v="3.15E-2"/>
    <n v="3.4100000000000005E-2"/>
    <e v="#N/A"/>
    <e v="#N/A"/>
    <e v="#N/A"/>
    <x v="1"/>
  </r>
  <r>
    <x v="278"/>
    <n v="6.59E-2"/>
    <n v="3.1199999999999999E-2"/>
    <n v="3.4700000000000002E-2"/>
    <e v="#N/A"/>
    <e v="#N/A"/>
    <e v="#N/A"/>
    <x v="1"/>
  </r>
  <r>
    <x v="279"/>
    <n v="6.6000000000000003E-2"/>
    <n v="3.1399999999999997E-2"/>
    <n v="3.4600000000000006E-2"/>
    <e v="#N/A"/>
    <e v="#N/A"/>
    <e v="#N/A"/>
    <x v="1"/>
  </r>
  <r>
    <x v="280"/>
    <n v="6.59E-2"/>
    <n v="3.1699999999999999E-2"/>
    <n v="3.4200000000000001E-2"/>
    <e v="#N/A"/>
    <e v="#N/A"/>
    <e v="#N/A"/>
    <x v="1"/>
  </r>
  <r>
    <x v="281"/>
    <n v="6.5699999999999995E-2"/>
    <n v="3.1899999999999998E-2"/>
    <n v="3.3799999999999997E-2"/>
    <e v="#N/A"/>
    <e v="#N/A"/>
    <e v="#N/A"/>
    <x v="1"/>
  </r>
  <r>
    <x v="282"/>
    <n v="6.5299999999999997E-2"/>
    <n v="3.1899999999999998E-2"/>
    <n v="3.3399999999999999E-2"/>
    <e v="#N/A"/>
    <e v="#N/A"/>
    <e v="#N/A"/>
    <x v="1"/>
  </r>
  <r>
    <x v="283"/>
    <n v="6.5199999999999994E-2"/>
    <n v="3.1899999999999998E-2"/>
    <n v="3.3299999999999996E-2"/>
    <e v="#N/A"/>
    <e v="#N/A"/>
    <e v="#N/A"/>
    <x v="1"/>
  </r>
  <r>
    <x v="284"/>
    <n v="6.5100000000000005E-2"/>
    <n v="3.1600000000000003E-2"/>
    <n v="3.3500000000000002E-2"/>
    <e v="#N/A"/>
    <e v="#N/A"/>
    <e v="#N/A"/>
    <x v="1"/>
  </r>
  <r>
    <x v="285"/>
    <n v="6.4699999999999994E-2"/>
    <n v="3.1600000000000003E-2"/>
    <n v="3.3099999999999991E-2"/>
    <e v="#N/A"/>
    <e v="#N/A"/>
    <e v="#N/A"/>
    <x v="1"/>
  </r>
  <r>
    <x v="286"/>
    <n v="6.4399999999999999E-2"/>
    <n v="3.2099999999999997E-2"/>
    <n v="3.2300000000000002E-2"/>
    <e v="#N/A"/>
    <e v="#N/A"/>
    <e v="#N/A"/>
    <x v="1"/>
  </r>
  <r>
    <x v="287"/>
    <n v="6.4100000000000004E-2"/>
    <n v="3.2000000000000001E-2"/>
    <n v="3.2100000000000004E-2"/>
    <e v="#N/A"/>
    <e v="#N/A"/>
    <e v="#N/A"/>
    <x v="1"/>
  </r>
  <r>
    <x v="288"/>
    <n v="6.3700000000000007E-2"/>
    <n v="3.2099999999999997E-2"/>
    <n v="3.160000000000001E-2"/>
    <e v="#N/A"/>
    <e v="#N/A"/>
    <e v="#N/A"/>
    <x v="1"/>
  </r>
  <r>
    <x v="289"/>
    <n v="6.3700000000000007E-2"/>
    <n v="3.2099999999999997E-2"/>
    <n v="3.160000000000001E-2"/>
    <e v="#N/A"/>
    <e v="#N/A"/>
    <e v="#N/A"/>
    <x v="1"/>
  </r>
  <r>
    <x v="290"/>
    <n v="6.3100000000000003E-2"/>
    <n v="3.1399999999999997E-2"/>
    <n v="3.1700000000000006E-2"/>
    <e v="#N/A"/>
    <e v="#N/A"/>
    <e v="#N/A"/>
    <x v="1"/>
  </r>
  <r>
    <x v="291"/>
    <n v="6.2100000000000002E-2"/>
    <n v="3.09E-2"/>
    <n v="3.1200000000000002E-2"/>
    <e v="#N/A"/>
    <e v="#N/A"/>
    <e v="#N/A"/>
    <x v="1"/>
  </r>
  <r>
    <x v="292"/>
    <n v="6.2199999999999998E-2"/>
    <n v="3.0700000000000002E-2"/>
    <n v="3.15E-2"/>
    <e v="#N/A"/>
    <e v="#N/A"/>
    <e v="#N/A"/>
    <x v="1"/>
  </r>
  <r>
    <x v="293"/>
    <n v="6.2100000000000002E-2"/>
    <n v="3.0499999999999999E-2"/>
    <n v="3.1600000000000003E-2"/>
    <e v="#N/A"/>
    <e v="#N/A"/>
    <e v="#N/A"/>
    <x v="1"/>
  </r>
  <r>
    <x v="294"/>
    <n v="6.1800000000000001E-2"/>
    <n v="2.9899999999999999E-2"/>
    <n v="3.1899999999999998E-2"/>
    <e v="#N/A"/>
    <e v="#N/A"/>
    <e v="#N/A"/>
    <x v="1"/>
  </r>
  <r>
    <x v="295"/>
    <n v="6.1600000000000002E-2"/>
    <n v="2.8000000000000001E-2"/>
    <n v="3.3600000000000005E-2"/>
    <e v="#N/A"/>
    <e v="#N/A"/>
    <e v="#N/A"/>
    <x v="1"/>
  </r>
  <r>
    <x v="296"/>
    <n v="6.1499999999999999E-2"/>
    <n v="2.8000000000000001E-2"/>
    <n v="3.3500000000000002E-2"/>
    <e v="#N/A"/>
    <e v="#N/A"/>
    <e v="#N/A"/>
    <x v="1"/>
  </r>
  <r>
    <x v="297"/>
    <n v="6.1199999999999997E-2"/>
    <n v="2.81E-2"/>
    <n v="3.3099999999999997E-2"/>
    <e v="#N/A"/>
    <e v="#N/A"/>
    <e v="#N/A"/>
    <x v="1"/>
  </r>
  <r>
    <x v="298"/>
    <n v="6.1100000000000002E-2"/>
    <n v="2.8000000000000001E-2"/>
    <n v="3.3100000000000004E-2"/>
    <e v="#N/A"/>
    <e v="#N/A"/>
    <e v="#N/A"/>
    <x v="1"/>
  </r>
  <r>
    <x v="299"/>
    <n v="6.0699999999999997E-2"/>
    <n v="2.6599999999999999E-2"/>
    <n v="3.4099999999999998E-2"/>
    <e v="#N/A"/>
    <e v="#N/A"/>
    <e v="#N/A"/>
    <x v="1"/>
  </r>
  <r>
    <x v="300"/>
    <n v="6.0600000000000001E-2"/>
    <n v="2.6100000000000002E-2"/>
    <n v="3.4500000000000003E-2"/>
    <e v="#N/A"/>
    <e v="#N/A"/>
    <e v="#N/A"/>
    <x v="1"/>
  </r>
  <r>
    <x v="301"/>
    <n v="6.0400000000000002E-2"/>
    <n v="2.5999999999999999E-2"/>
    <n v="3.44E-2"/>
    <e v="#N/A"/>
    <e v="#N/A"/>
    <e v="#N/A"/>
    <x v="1"/>
  </r>
  <r>
    <x v="302"/>
    <n v="5.9900000000000002E-2"/>
    <n v="2.6100000000000002E-2"/>
    <n v="3.3799999999999997E-2"/>
    <e v="#N/A"/>
    <e v="#N/A"/>
    <e v="#N/A"/>
    <x v="1"/>
  </r>
  <r>
    <x v="303"/>
    <n v="5.9499999999999997E-2"/>
    <n v="2.5499999999999998E-2"/>
    <n v="3.4000000000000002E-2"/>
    <e v="#N/A"/>
    <e v="#N/A"/>
    <e v="#N/A"/>
    <x v="1"/>
  </r>
  <r>
    <x v="304"/>
    <n v="5.9200000000000003E-2"/>
    <n v="2.4799999999999999E-2"/>
    <n v="3.44E-2"/>
    <e v="#N/A"/>
    <e v="#N/A"/>
    <e v="#N/A"/>
    <x v="1"/>
  </r>
  <r>
    <x v="305"/>
    <n v="5.8900000000000001E-2"/>
    <n v="2.4899999999999999E-2"/>
    <n v="3.4000000000000002E-2"/>
    <e v="#N/A"/>
    <e v="#N/A"/>
    <e v="#N/A"/>
    <x v="1"/>
  </r>
  <r>
    <x v="306"/>
    <n v="5.8000000000000003E-2"/>
    <n v="2.4500000000000001E-2"/>
    <n v="3.3500000000000002E-2"/>
    <e v="#N/A"/>
    <e v="#N/A"/>
    <e v="#N/A"/>
    <x v="1"/>
  </r>
  <r>
    <x v="307"/>
    <n v="5.7599999999999998E-2"/>
    <n v="2.4500000000000001E-2"/>
    <n v="3.3099999999999997E-2"/>
    <e v="#N/A"/>
    <e v="#N/A"/>
    <e v="#N/A"/>
    <x v="1"/>
  </r>
  <r>
    <x v="308"/>
    <n v="5.7299999999999997E-2"/>
    <n v="2.5000000000000001E-2"/>
    <n v="3.2299999999999995E-2"/>
    <e v="#N/A"/>
    <e v="#N/A"/>
    <e v="#N/A"/>
    <x v="1"/>
  </r>
  <r>
    <x v="309"/>
    <n v="5.6899999999999999E-2"/>
    <n v="2.4799999999999999E-2"/>
    <n v="3.2100000000000004E-2"/>
    <e v="#N/A"/>
    <e v="#N/A"/>
    <e v="#N/A"/>
    <x v="1"/>
  </r>
  <r>
    <x v="310"/>
    <n v="5.6599999999999998E-2"/>
    <n v="2.5000000000000001E-2"/>
    <n v="3.1599999999999996E-2"/>
    <e v="#N/A"/>
    <e v="#N/A"/>
    <e v="#N/A"/>
    <x v="1"/>
  </r>
  <r>
    <x v="311"/>
    <n v="5.6099999999999997E-2"/>
    <n v="2.5499999999999998E-2"/>
    <n v="3.0599999999999999E-2"/>
    <e v="#N/A"/>
    <e v="#N/A"/>
    <e v="#N/A"/>
    <x v="1"/>
  </r>
  <r>
    <x v="312"/>
    <n v="5.6599999999999998E-2"/>
    <n v="2.5100000000000001E-2"/>
    <n v="3.15E-2"/>
    <e v="#N/A"/>
    <e v="#N/A"/>
    <e v="#N/A"/>
    <x v="1"/>
  </r>
  <r>
    <x v="313"/>
    <n v="5.6000000000000001E-2"/>
    <n v="2.5700000000000001E-2"/>
    <n v="3.0300000000000001E-2"/>
    <e v="#N/A"/>
    <e v="#N/A"/>
    <e v="#N/A"/>
    <x v="1"/>
  </r>
  <r>
    <x v="314"/>
    <n v="5.5300000000000002E-2"/>
    <n v="2.5899999999999999E-2"/>
    <n v="2.9400000000000003E-2"/>
    <e v="#N/A"/>
    <e v="#N/A"/>
    <e v="#N/A"/>
    <x v="1"/>
  </r>
  <r>
    <x v="315"/>
    <n v="5.5199999999999999E-2"/>
    <n v="2.5499999999999998E-2"/>
    <n v="2.9700000000000001E-2"/>
    <e v="#N/A"/>
    <e v="#N/A"/>
    <e v="#N/A"/>
    <x v="1"/>
  </r>
  <r>
    <x v="316"/>
    <n v="5.5599999999999997E-2"/>
    <n v="2.5700000000000001E-2"/>
    <n v="2.9899999999999996E-2"/>
    <e v="#N/A"/>
    <e v="#N/A"/>
    <e v="#N/A"/>
    <x v="1"/>
  </r>
  <r>
    <x v="317"/>
    <n v="5.5199999999999999E-2"/>
    <n v="2.64E-2"/>
    <n v="2.8799999999999999E-2"/>
    <e v="#N/A"/>
    <e v="#N/A"/>
    <e v="#N/A"/>
    <x v="1"/>
  </r>
  <r>
    <x v="318"/>
    <n v="5.6500000000000002E-2"/>
    <n v="2.64E-2"/>
    <n v="3.0100000000000002E-2"/>
    <e v="#N/A"/>
    <e v="#N/A"/>
    <e v="#N/A"/>
    <x v="1"/>
  </r>
  <r>
    <x v="319"/>
    <n v="5.7099999999999998E-2"/>
    <n v="2.7E-2"/>
    <n v="3.0099999999999998E-2"/>
    <e v="#N/A"/>
    <e v="#N/A"/>
    <e v="#N/A"/>
    <x v="1"/>
  </r>
  <r>
    <x v="320"/>
    <n v="5.74E-2"/>
    <n v="2.81E-2"/>
    <n v="2.93E-2"/>
    <e v="#N/A"/>
    <e v="#N/A"/>
    <e v="#N/A"/>
    <x v="1"/>
  </r>
  <r>
    <x v="321"/>
    <n v="5.8500000000000003E-2"/>
    <n v="2.8199999999999999E-2"/>
    <n v="3.0300000000000004E-2"/>
    <e v="#N/A"/>
    <e v="#N/A"/>
    <e v="#N/A"/>
    <x v="1"/>
  </r>
  <r>
    <x v="322"/>
    <n v="6.0299999999999999E-2"/>
    <n v="2.87E-2"/>
    <n v="3.1600000000000003E-2"/>
    <e v="#N/A"/>
    <e v="#N/A"/>
    <e v="#N/A"/>
    <x v="1"/>
  </r>
  <r>
    <x v="323"/>
    <n v="6.1499999999999999E-2"/>
    <n v="2.93E-2"/>
    <n v="3.2199999999999999E-2"/>
    <e v="#N/A"/>
    <e v="#N/A"/>
    <e v="#N/A"/>
    <x v="1"/>
  </r>
  <r>
    <x v="324"/>
    <n v="6.25E-2"/>
    <n v="0.03"/>
    <n v="3.2500000000000001E-2"/>
    <e v="#N/A"/>
    <e v="#N/A"/>
    <e v="#N/A"/>
    <x v="1"/>
  </r>
  <r>
    <x v="325"/>
    <n v="6.3600000000000004E-2"/>
    <n v="3.0599999999999999E-2"/>
    <n v="3.3000000000000002E-2"/>
    <e v="#N/A"/>
    <e v="#N/A"/>
    <e v="#N/A"/>
    <x v="1"/>
  </r>
  <r>
    <x v="326"/>
    <n v="6.4000000000000001E-2"/>
    <n v="3.1099999999999999E-2"/>
    <n v="3.2899999999999999E-2"/>
    <e v="#N/A"/>
    <e v="#N/A"/>
    <e v="#N/A"/>
    <x v="1"/>
  </r>
  <r>
    <x v="327"/>
    <n v="6.4799999999999996E-2"/>
    <n v="3.1600000000000003E-2"/>
    <n v="3.3199999999999993E-2"/>
    <e v="#N/A"/>
    <e v="#N/A"/>
    <e v="#N/A"/>
    <x v="1"/>
  </r>
  <r>
    <x v="328"/>
    <n v="6.5199999999999994E-2"/>
    <n v="3.2099999999999997E-2"/>
    <n v="3.3099999999999997E-2"/>
    <e v="#N/A"/>
    <e v="#N/A"/>
    <e v="#N/A"/>
    <x v="1"/>
  </r>
  <r>
    <x v="329"/>
    <n v="6.5600000000000006E-2"/>
    <n v="3.2899999999999999E-2"/>
    <n v="3.2700000000000007E-2"/>
    <e v="#N/A"/>
    <e v="#N/A"/>
    <e v="#N/A"/>
    <x v="1"/>
  </r>
  <r>
    <x v="330"/>
    <n v="6.59E-2"/>
    <n v="3.3300000000000003E-2"/>
    <n v="3.2599999999999997E-2"/>
    <e v="#N/A"/>
    <e v="#N/A"/>
    <e v="#N/A"/>
    <x v="1"/>
  </r>
  <r>
    <x v="331"/>
    <n v="6.6100000000000006E-2"/>
    <n v="3.4200000000000001E-2"/>
    <n v="3.1900000000000005E-2"/>
    <e v="#N/A"/>
    <e v="#N/A"/>
    <e v="#N/A"/>
    <x v="1"/>
  </r>
  <r>
    <x v="332"/>
    <n v="6.6199999999999995E-2"/>
    <n v="3.4599999999999999E-2"/>
    <n v="3.1599999999999996E-2"/>
    <e v="#N/A"/>
    <e v="#N/A"/>
    <e v="#N/A"/>
    <x v="1"/>
  </r>
  <r>
    <x v="333"/>
    <n v="6.6299999999999998E-2"/>
    <n v="3.4700000000000002E-2"/>
    <n v="3.1599999999999996E-2"/>
    <e v="#N/A"/>
    <e v="#N/A"/>
    <e v="#N/A"/>
    <x v="1"/>
  </r>
  <r>
    <x v="334"/>
    <n v="6.7199999999999996E-2"/>
    <n v="3.5299999999999998E-2"/>
    <n v="3.1899999999999998E-2"/>
    <e v="#N/A"/>
    <e v="#N/A"/>
    <e v="#N/A"/>
    <x v="1"/>
  </r>
  <r>
    <x v="335"/>
    <n v="6.7699999999999996E-2"/>
    <n v="3.56E-2"/>
    <n v="3.2099999999999997E-2"/>
    <e v="#N/A"/>
    <e v="#N/A"/>
    <e v="#N/A"/>
    <x v="1"/>
  </r>
  <r>
    <x v="336"/>
    <n v="6.93E-2"/>
    <n v="3.56E-2"/>
    <n v="3.3700000000000001E-2"/>
    <e v="#N/A"/>
    <e v="#N/A"/>
    <e v="#N/A"/>
    <x v="1"/>
  </r>
  <r>
    <x v="337"/>
    <n v="6.9500000000000006E-2"/>
    <n v="3.6299999999999999E-2"/>
    <n v="3.3200000000000007E-2"/>
    <e v="#N/A"/>
    <e v="#N/A"/>
    <e v="#N/A"/>
    <x v="1"/>
  </r>
  <r>
    <x v="338"/>
    <n v="6.9800000000000001E-2"/>
    <n v="3.6799999999999999E-2"/>
    <n v="3.3000000000000002E-2"/>
    <n v="6.9800000000000001E-2"/>
    <e v="#N/A"/>
    <n v="3.3000000000000002E-2"/>
    <x v="1"/>
  </r>
  <r>
    <x v="339"/>
    <e v="#N/A"/>
    <n v="3.7699999999999997E-2"/>
    <e v="#N/A"/>
    <e v="#N/A"/>
    <e v="#N/A"/>
    <e v="#N/A"/>
    <x v="0"/>
  </r>
  <r>
    <x v="340"/>
    <e v="#N/A"/>
    <n v="3.8100000000000002E-2"/>
    <e v="#N/A"/>
    <e v="#N/A"/>
    <e v="#N/A"/>
    <e v="#N/A"/>
    <x v="0"/>
  </r>
  <r>
    <x v="341"/>
    <e v="#N/A"/>
    <n v="3.8300000000000001E-2"/>
    <e v="#N/A"/>
    <e v="#N/A"/>
    <e v="#N/A"/>
    <e v="#N/A"/>
    <x v="0"/>
  </r>
  <r>
    <x v="342"/>
    <e v="#N/A"/>
    <n v="3.8600000000000002E-2"/>
    <e v="#N/A"/>
    <e v="#N/A"/>
    <e v="#N/A"/>
    <e v="#N/A"/>
    <x v="0"/>
  </r>
  <r>
    <x v="343"/>
    <e v="#N/A"/>
    <n v="3.9199999999999999E-2"/>
    <e v="#N/A"/>
    <e v="#N/A"/>
    <e v="#N/A"/>
    <e v="#N/A"/>
    <x v="0"/>
  </r>
  <r>
    <x v="344"/>
    <e v="#N/A"/>
    <n v="3.9699999999999999E-2"/>
    <e v="#N/A"/>
    <e v="#N/A"/>
    <e v="#N/A"/>
    <e v="#N/A"/>
    <x v="0"/>
  </r>
  <r>
    <x v="345"/>
    <e v="#N/A"/>
    <n v="4.0099999999999997E-2"/>
    <e v="#N/A"/>
    <e v="#N/A"/>
    <e v="#N/A"/>
    <e v="#N/A"/>
    <x v="0"/>
  </r>
  <r>
    <x v="346"/>
    <e v="#N/A"/>
    <n v="4.0099999999999997E-2"/>
    <e v="#N/A"/>
    <e v="#N/A"/>
    <n v="4.0099999999999997E-2"/>
    <e v="#N/A"/>
    <x v="0"/>
  </r>
  <r>
    <x v="347"/>
    <e v="#N/A"/>
    <e v="#N/A"/>
    <e v="#N/A"/>
    <e v="#N/A"/>
    <e v="#N/A"/>
    <e v="#N/A"/>
    <x v="0"/>
  </r>
  <r>
    <x v="348"/>
    <e v="#N/A"/>
    <e v="#N/A"/>
    <e v="#N/A"/>
    <e v="#N/A"/>
    <e v="#N/A"/>
    <e v="#N/A"/>
    <x v="0"/>
  </r>
  <r>
    <x v="349"/>
    <e v="#N/A"/>
    <e v="#N/A"/>
    <e v="#N/A"/>
    <e v="#N/A"/>
    <e v="#N/A"/>
    <e v="#N/A"/>
    <x v="0"/>
  </r>
  <r>
    <x v="350"/>
    <e v="#N/A"/>
    <e v="#N/A"/>
    <e v="#N/A"/>
    <e v="#N/A"/>
    <e v="#N/A"/>
    <e v="#N/A"/>
    <x v="0"/>
  </r>
  <r>
    <x v="351"/>
    <m/>
    <m/>
    <m/>
    <m/>
    <m/>
    <m/>
    <x v="2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0">
  <r>
    <x v="0"/>
    <n v="0.222"/>
    <n v="0.10299999999999999"/>
    <n v="0.11900000000000001"/>
    <e v="#N/A"/>
    <e v="#N/A"/>
    <e v="#N/A"/>
    <x v="0"/>
  </r>
  <r>
    <x v="1"/>
    <n v="0.22600000000000001"/>
    <n v="0.108"/>
    <n v="0.11800000000000001"/>
    <e v="#N/A"/>
    <e v="#N/A"/>
    <e v="#N/A"/>
    <x v="0"/>
  </r>
  <r>
    <x v="2"/>
    <n v="0.224"/>
    <n v="0.11"/>
    <n v="0.114"/>
    <e v="#N/A"/>
    <e v="#N/A"/>
    <e v="#N/A"/>
    <x v="0"/>
  </r>
  <r>
    <x v="3"/>
    <n v="0.22700000000000001"/>
    <n v="0.111"/>
    <n v="0.11600000000000001"/>
    <e v="#N/A"/>
    <e v="#N/A"/>
    <e v="#N/A"/>
    <x v="0"/>
  </r>
  <r>
    <x v="4"/>
    <n v="0.22900000000000001"/>
    <n v="0.111"/>
    <n v="0.11800000000000001"/>
    <e v="#N/A"/>
    <e v="#N/A"/>
    <e v="#N/A"/>
    <x v="0"/>
  </r>
  <r>
    <x v="5"/>
    <n v="0.23"/>
    <n v="0.11899999999999999"/>
    <n v="0.11100000000000002"/>
    <e v="#N/A"/>
    <e v="#N/A"/>
    <e v="#N/A"/>
    <x v="0"/>
  </r>
  <r>
    <x v="6"/>
    <n v="0.22900000000000001"/>
    <n v="0.114"/>
    <n v="0.115"/>
    <e v="#N/A"/>
    <e v="#N/A"/>
    <e v="#N/A"/>
    <x v="0"/>
  </r>
  <r>
    <x v="7"/>
    <n v="0.22800000000000001"/>
    <n v="0.11600000000000001"/>
    <n v="0.112"/>
    <e v="#N/A"/>
    <e v="#N/A"/>
    <e v="#N/A"/>
    <x v="0"/>
  </r>
  <r>
    <x v="8"/>
    <n v="0.22700000000000001"/>
    <n v="0.11600000000000001"/>
    <n v="0.111"/>
    <e v="#N/A"/>
    <e v="#N/A"/>
    <e v="#N/A"/>
    <x v="0"/>
  </r>
  <r>
    <x v="9"/>
    <n v="0.22700000000000001"/>
    <n v="0.114"/>
    <n v="0.113"/>
    <e v="#N/A"/>
    <e v="#N/A"/>
    <e v="#N/A"/>
    <x v="0"/>
  </r>
  <r>
    <x v="10"/>
    <n v="0.22600000000000001"/>
    <n v="0.112"/>
    <n v="0.114"/>
    <e v="#N/A"/>
    <e v="#N/A"/>
    <e v="#N/A"/>
    <x v="0"/>
  </r>
  <r>
    <x v="11"/>
    <n v="0.224"/>
    <n v="0.11"/>
    <n v="0.114"/>
    <e v="#N/A"/>
    <e v="#N/A"/>
    <e v="#N/A"/>
    <x v="0"/>
  </r>
  <r>
    <x v="12"/>
    <n v="0.2198"/>
    <n v="0.10249999999999999"/>
    <n v="0.1173"/>
    <e v="#N/A"/>
    <e v="#N/A"/>
    <e v="#N/A"/>
    <x v="0"/>
  </r>
  <r>
    <x v="13"/>
    <n v="0.21210000000000001"/>
    <n v="9.8599999999999993E-2"/>
    <n v="0.11350000000000002"/>
    <e v="#N/A"/>
    <e v="#N/A"/>
    <e v="#N/A"/>
    <x v="0"/>
  </r>
  <r>
    <x v="14"/>
    <n v="0.20810000000000001"/>
    <n v="8.9200000000000002E-2"/>
    <n v="0.11890000000000001"/>
    <e v="#N/A"/>
    <e v="#N/A"/>
    <e v="#N/A"/>
    <x v="0"/>
  </r>
  <r>
    <x v="15"/>
    <n v="0.19969999999999999"/>
    <n v="7.8399999999999997E-2"/>
    <n v="0.12129999999999999"/>
    <e v="#N/A"/>
    <e v="#N/A"/>
    <e v="#N/A"/>
    <x v="0"/>
  </r>
  <r>
    <x v="16"/>
    <n v="0.19350000000000001"/>
    <n v="7.7700000000000005E-2"/>
    <n v="0.1158"/>
    <e v="#N/A"/>
    <e v="#N/A"/>
    <e v="#N/A"/>
    <x v="0"/>
  </r>
  <r>
    <x v="17"/>
    <n v="0.18959999999999999"/>
    <n v="7.7499999999999999E-2"/>
    <n v="0.11209999999999999"/>
    <e v="#N/A"/>
    <e v="#N/A"/>
    <e v="#N/A"/>
    <x v="0"/>
  </r>
  <r>
    <x v="18"/>
    <n v="0.18590000000000001"/>
    <n v="7.2300000000000003E-2"/>
    <n v="0.11360000000000001"/>
    <e v="#N/A"/>
    <e v="#N/A"/>
    <e v="#N/A"/>
    <x v="0"/>
  </r>
  <r>
    <x v="19"/>
    <n v="0.17399999999999999"/>
    <n v="6.7599999999999993E-2"/>
    <n v="0.10639999999999999"/>
    <e v="#N/A"/>
    <e v="#N/A"/>
    <e v="#N/A"/>
    <x v="0"/>
  </r>
  <r>
    <x v="20"/>
    <n v="0.1678"/>
    <n v="6.4199999999999993E-2"/>
    <n v="0.10360000000000001"/>
    <e v="#N/A"/>
    <e v="#N/A"/>
    <e v="#N/A"/>
    <x v="0"/>
  </r>
  <r>
    <x v="21"/>
    <n v="0.16520000000000001"/>
    <n v="6.3799999999999996E-2"/>
    <n v="0.10140000000000002"/>
    <e v="#N/A"/>
    <e v="#N/A"/>
    <e v="#N/A"/>
    <x v="0"/>
  </r>
  <r>
    <x v="22"/>
    <n v="0.16370000000000001"/>
    <n v="6.2700000000000006E-2"/>
    <n v="0.10100000000000001"/>
    <e v="#N/A"/>
    <e v="#N/A"/>
    <e v="#N/A"/>
    <x v="0"/>
  </r>
  <r>
    <x v="23"/>
    <n v="0.16400000000000001"/>
    <n v="6.3500000000000001E-2"/>
    <n v="0.10050000000000001"/>
    <e v="#N/A"/>
    <e v="#N/A"/>
    <e v="#N/A"/>
    <x v="0"/>
  </r>
  <r>
    <x v="24"/>
    <n v="0.16159999999999999"/>
    <n v="6.1100000000000002E-2"/>
    <n v="0.10049999999999999"/>
    <e v="#N/A"/>
    <e v="#N/A"/>
    <e v="#N/A"/>
    <x v="0"/>
  </r>
  <r>
    <x v="25"/>
    <n v="0.16200000000000001"/>
    <n v="6.3100000000000003E-2"/>
    <n v="9.8900000000000002E-2"/>
    <e v="#N/A"/>
    <e v="#N/A"/>
    <e v="#N/A"/>
    <x v="0"/>
  </r>
  <r>
    <x v="26"/>
    <n v="0.16370000000000001"/>
    <n v="6.2199999999999998E-2"/>
    <n v="0.10150000000000001"/>
    <e v="#N/A"/>
    <e v="#N/A"/>
    <e v="#N/A"/>
    <x v="0"/>
  </r>
  <r>
    <x v="27"/>
    <n v="0.16139999999999999"/>
    <n v="6.0499999999999998E-2"/>
    <n v="0.10089999999999999"/>
    <e v="#N/A"/>
    <e v="#N/A"/>
    <e v="#N/A"/>
    <x v="0"/>
  </r>
  <r>
    <x v="28"/>
    <n v="0.16209999999999999"/>
    <n v="6.1600000000000002E-2"/>
    <n v="0.10049999999999999"/>
    <e v="#N/A"/>
    <e v="#N/A"/>
    <e v="#N/A"/>
    <x v="0"/>
  </r>
  <r>
    <x v="29"/>
    <n v="0.16239999999999999"/>
    <n v="6.1600000000000002E-2"/>
    <n v="0.10079999999999999"/>
    <e v="#N/A"/>
    <e v="#N/A"/>
    <e v="#N/A"/>
    <x v="0"/>
  </r>
  <r>
    <x v="30"/>
    <n v="0.16139999999999999"/>
    <n v="6.1499999999999999E-2"/>
    <n v="9.9899999999999989E-2"/>
    <e v="#N/A"/>
    <e v="#N/A"/>
    <e v="#N/A"/>
    <x v="0"/>
  </r>
  <r>
    <x v="31"/>
    <n v="0.16059999999999999"/>
    <n v="6.1899999999999997E-2"/>
    <n v="9.8699999999999996E-2"/>
    <e v="#N/A"/>
    <e v="#N/A"/>
    <e v="#N/A"/>
    <x v="0"/>
  </r>
  <r>
    <x v="32"/>
    <n v="0.1653"/>
    <n v="6.4000000000000001E-2"/>
    <n v="0.1013"/>
    <e v="#N/A"/>
    <e v="#N/A"/>
    <e v="#N/A"/>
    <x v="0"/>
  </r>
  <r>
    <x v="33"/>
    <n v="0.16930000000000001"/>
    <n v="6.7900000000000002E-2"/>
    <n v="0.1014"/>
    <e v="#N/A"/>
    <e v="#N/A"/>
    <e v="#N/A"/>
    <x v="0"/>
  </r>
  <r>
    <x v="34"/>
    <n v="0.17549999999999999"/>
    <n v="7.3200000000000001E-2"/>
    <n v="0.10229999999999999"/>
    <e v="#N/A"/>
    <e v="#N/A"/>
    <e v="#N/A"/>
    <x v="0"/>
  </r>
  <r>
    <x v="35"/>
    <n v="0.17910000000000001"/>
    <n v="7.1599999999999997E-2"/>
    <n v="0.10750000000000001"/>
    <e v="#N/A"/>
    <e v="#N/A"/>
    <e v="#N/A"/>
    <x v="0"/>
  </r>
  <r>
    <x v="36"/>
    <n v="0.17810000000000001"/>
    <n v="7.8700000000000006E-2"/>
    <n v="9.9400000000000002E-2"/>
    <e v="#N/A"/>
    <e v="#N/A"/>
    <e v="#N/A"/>
    <x v="0"/>
  </r>
  <r>
    <x v="37"/>
    <n v="0.18709999999999999"/>
    <n v="8.48E-2"/>
    <n v="0.10229999999999999"/>
    <e v="#N/A"/>
    <e v="#N/A"/>
    <e v="#N/A"/>
    <x v="0"/>
  </r>
  <r>
    <x v="38"/>
    <n v="0.189"/>
    <n v="8.5500000000000007E-2"/>
    <n v="0.10349999999999999"/>
    <e v="#N/A"/>
    <e v="#N/A"/>
    <e v="#N/A"/>
    <x v="0"/>
  </r>
  <r>
    <x v="39"/>
    <n v="0.18859999999999999"/>
    <n v="8.5099999999999995E-2"/>
    <n v="0.10349999999999999"/>
    <e v="#N/A"/>
    <e v="#N/A"/>
    <e v="#N/A"/>
    <x v="0"/>
  </r>
  <r>
    <x v="40"/>
    <n v="0.19020000000000001"/>
    <n v="8.5699999999999998E-2"/>
    <n v="0.10450000000000001"/>
    <e v="#N/A"/>
    <e v="#N/A"/>
    <e v="#N/A"/>
    <x v="0"/>
  </r>
  <r>
    <x v="41"/>
    <n v="0.1893"/>
    <n v="8.6999999999999994E-2"/>
    <n v="0.1023"/>
    <e v="#N/A"/>
    <e v="#N/A"/>
    <e v="#N/A"/>
    <x v="0"/>
  </r>
  <r>
    <x v="42"/>
    <n v="0.19309999999999999"/>
    <n v="8.9700000000000002E-2"/>
    <n v="0.10339999999999999"/>
    <e v="#N/A"/>
    <e v="#N/A"/>
    <e v="#N/A"/>
    <x v="0"/>
  </r>
  <r>
    <x v="43"/>
    <n v="0.19489999999999999"/>
    <n v="9.2299999999999993E-2"/>
    <n v="0.1026"/>
    <e v="#N/A"/>
    <e v="#N/A"/>
    <e v="#N/A"/>
    <x v="0"/>
  </r>
  <r>
    <x v="44"/>
    <n v="0.20330000000000001"/>
    <n v="0.1037"/>
    <n v="9.9600000000000008E-2"/>
    <e v="#N/A"/>
    <e v="#N/A"/>
    <e v="#N/A"/>
    <x v="0"/>
  </r>
  <r>
    <x v="45"/>
    <n v="0.20499999999999999"/>
    <n v="0.1075"/>
    <n v="9.7499999999999989E-2"/>
    <e v="#N/A"/>
    <e v="#N/A"/>
    <e v="#N/A"/>
    <x v="0"/>
  </r>
  <r>
    <x v="46"/>
    <n v="0.20519999999999999"/>
    <n v="0.1062"/>
    <n v="9.8999999999999991E-2"/>
    <e v="#N/A"/>
    <e v="#N/A"/>
    <e v="#N/A"/>
    <x v="0"/>
  </r>
  <r>
    <x v="47"/>
    <n v="0.20619999999999999"/>
    <n v="0.1128"/>
    <n v="9.3399999999999997E-2"/>
    <e v="#N/A"/>
    <e v="#N/A"/>
    <e v="#N/A"/>
    <x v="0"/>
  </r>
  <r>
    <x v="48"/>
    <n v="0.21229999999999999"/>
    <n v="0.11509999999999999"/>
    <n v="9.7199999999999995E-2"/>
    <e v="#N/A"/>
    <e v="#N/A"/>
    <e v="#N/A"/>
    <x v="0"/>
  </r>
  <r>
    <x v="49"/>
    <n v="0.21390000000000001"/>
    <n v="0.11650000000000001"/>
    <n v="9.74E-2"/>
    <e v="#N/A"/>
    <e v="#N/A"/>
    <e v="#N/A"/>
    <x v="0"/>
  </r>
  <r>
    <x v="50"/>
    <n v="0.21279999999999999"/>
    <n v="0.1158"/>
    <n v="9.6999999999999989E-2"/>
    <e v="#N/A"/>
    <e v="#N/A"/>
    <e v="#N/A"/>
    <x v="0"/>
  </r>
  <r>
    <x v="51"/>
    <n v="0.21440000000000001"/>
    <n v="0.1166"/>
    <n v="9.7800000000000012E-2"/>
    <e v="#N/A"/>
    <e v="#N/A"/>
    <e v="#N/A"/>
    <x v="0"/>
  </r>
  <r>
    <x v="52"/>
    <n v="0.21460000000000001"/>
    <n v="0.11609999999999999"/>
    <n v="9.8500000000000018E-2"/>
    <e v="#N/A"/>
    <e v="#N/A"/>
    <e v="#N/A"/>
    <x v="0"/>
  </r>
  <r>
    <x v="53"/>
    <n v="0.2092"/>
    <n v="0.1145"/>
    <n v="9.4699999999999993E-2"/>
    <e v="#N/A"/>
    <e v="#N/A"/>
    <e v="#N/A"/>
    <x v="0"/>
  </r>
  <r>
    <x v="54"/>
    <n v="0.21210000000000001"/>
    <n v="0.11360000000000001"/>
    <n v="9.8500000000000004E-2"/>
    <e v="#N/A"/>
    <e v="#N/A"/>
    <e v="#N/A"/>
    <x v="0"/>
  </r>
  <r>
    <x v="55"/>
    <n v="0.20430000000000001"/>
    <n v="0.1115"/>
    <n v="9.2800000000000007E-2"/>
    <e v="#N/A"/>
    <e v="#N/A"/>
    <e v="#N/A"/>
    <x v="0"/>
  </r>
  <r>
    <x v="56"/>
    <n v="0.20530000000000001"/>
    <n v="0.1109"/>
    <n v="9.4400000000000012E-2"/>
    <e v="#N/A"/>
    <e v="#N/A"/>
    <e v="#N/A"/>
    <x v="0"/>
  </r>
  <r>
    <x v="57"/>
    <n v="0.20469999999999999"/>
    <n v="0.1123"/>
    <n v="9.2399999999999996E-2"/>
    <e v="#N/A"/>
    <e v="#N/A"/>
    <e v="#N/A"/>
    <x v="0"/>
  </r>
  <r>
    <x v="58"/>
    <n v="0.20230000000000001"/>
    <n v="0.1104"/>
    <n v="9.1900000000000009E-2"/>
    <e v="#N/A"/>
    <e v="#N/A"/>
    <e v="#N/A"/>
    <x v="0"/>
  </r>
  <r>
    <x v="59"/>
    <n v="0.20050000000000001"/>
    <n v="0.10979999999999999"/>
    <n v="9.0700000000000017E-2"/>
    <e v="#N/A"/>
    <e v="#N/A"/>
    <e v="#N/A"/>
    <x v="0"/>
  </r>
  <r>
    <x v="60"/>
    <n v="0.19919999999999999"/>
    <n v="0.1082"/>
    <n v="9.0999999999999984E-2"/>
    <e v="#N/A"/>
    <e v="#N/A"/>
    <e v="#N/A"/>
    <x v="0"/>
  </r>
  <r>
    <x v="61"/>
    <n v="0.1988"/>
    <n v="0.1082"/>
    <n v="9.06E-2"/>
    <e v="#N/A"/>
    <e v="#N/A"/>
    <e v="#N/A"/>
    <x v="0"/>
  </r>
  <r>
    <x v="62"/>
    <n v="0.1958"/>
    <n v="0.10580000000000001"/>
    <n v="0.09"/>
    <e v="#N/A"/>
    <e v="#N/A"/>
    <e v="#N/A"/>
    <x v="0"/>
  </r>
  <r>
    <x v="63"/>
    <n v="0.19420000000000001"/>
    <n v="0.10440000000000001"/>
    <n v="8.9800000000000005E-2"/>
    <e v="#N/A"/>
    <e v="#N/A"/>
    <e v="#N/A"/>
    <x v="0"/>
  </r>
  <r>
    <x v="64"/>
    <n v="0.1923"/>
    <n v="0.1012"/>
    <n v="9.11E-2"/>
    <e v="#N/A"/>
    <e v="#N/A"/>
    <e v="#N/A"/>
    <x v="0"/>
  </r>
  <r>
    <x v="65"/>
    <n v="0.1903"/>
    <n v="9.8100000000000007E-2"/>
    <n v="9.219999999999999E-2"/>
    <e v="#N/A"/>
    <e v="#N/A"/>
    <e v="#N/A"/>
    <x v="0"/>
  </r>
  <r>
    <x v="66"/>
    <n v="0.19209999999999999"/>
    <n v="9.4399999999999998E-2"/>
    <n v="9.7699999999999995E-2"/>
    <e v="#N/A"/>
    <e v="#N/A"/>
    <e v="#N/A"/>
    <x v="0"/>
  </r>
  <r>
    <x v="67"/>
    <n v="0.1888"/>
    <n v="9.06E-2"/>
    <n v="9.8199999999999996E-2"/>
    <e v="#N/A"/>
    <e v="#N/A"/>
    <e v="#N/A"/>
    <x v="0"/>
  </r>
  <r>
    <x v="68"/>
    <n v="0.1865"/>
    <n v="8.9700000000000002E-2"/>
    <n v="9.6799999999999997E-2"/>
    <e v="#N/A"/>
    <e v="#N/A"/>
    <e v="#N/A"/>
    <x v="0"/>
  </r>
  <r>
    <x v="69"/>
    <n v="0.18340000000000001"/>
    <n v="8.8400000000000006E-2"/>
    <n v="9.5000000000000001E-2"/>
    <e v="#N/A"/>
    <e v="#N/A"/>
    <e v="#N/A"/>
    <x v="0"/>
  </r>
  <r>
    <x v="70"/>
    <n v="0.18110000000000001"/>
    <n v="8.5800000000000001E-2"/>
    <n v="9.530000000000001E-2"/>
    <e v="#N/A"/>
    <e v="#N/A"/>
    <e v="#N/A"/>
    <x v="0"/>
  </r>
  <r>
    <x v="71"/>
    <n v="0.17899999999999999"/>
    <n v="8.4599999999999995E-2"/>
    <n v="9.4399999999999998E-2"/>
    <e v="#N/A"/>
    <e v="#N/A"/>
    <e v="#N/A"/>
    <x v="0"/>
  </r>
  <r>
    <x v="72"/>
    <n v="0.17710000000000001"/>
    <n v="8.4000000000000005E-2"/>
    <n v="9.3100000000000002E-2"/>
    <e v="#N/A"/>
    <e v="#N/A"/>
    <e v="#N/A"/>
    <x v="0"/>
  </r>
  <r>
    <x v="73"/>
    <n v="0.17499999999999999"/>
    <n v="8.1900000000000001E-2"/>
    <n v="9.3099999999999988E-2"/>
    <e v="#N/A"/>
    <e v="#N/A"/>
    <e v="#N/A"/>
    <x v="0"/>
  </r>
  <r>
    <x v="74"/>
    <n v="0.17219999999999999"/>
    <n v="8.0100000000000005E-2"/>
    <n v="9.2099999999999987E-2"/>
    <e v="#N/A"/>
    <e v="#N/A"/>
    <e v="#N/A"/>
    <x v="0"/>
  </r>
  <r>
    <x v="75"/>
    <n v="0.1721"/>
    <n v="7.8600000000000003E-2"/>
    <n v="9.35E-2"/>
    <e v="#N/A"/>
    <e v="#N/A"/>
    <e v="#N/A"/>
    <x v="0"/>
  </r>
  <r>
    <x v="76"/>
    <n v="0.1711"/>
    <n v="7.7499999999999999E-2"/>
    <n v="9.3600000000000003E-2"/>
    <e v="#N/A"/>
    <e v="#N/A"/>
    <e v="#N/A"/>
    <x v="0"/>
  </r>
  <r>
    <x v="77"/>
    <n v="0.16880000000000001"/>
    <n v="7.6300000000000007E-2"/>
    <n v="9.2499999999999999E-2"/>
    <e v="#N/A"/>
    <e v="#N/A"/>
    <e v="#N/A"/>
    <x v="0"/>
  </r>
  <r>
    <x v="78"/>
    <n v="0.16750000000000001"/>
    <n v="7.4800000000000005E-2"/>
    <n v="9.2700000000000005E-2"/>
    <e v="#N/A"/>
    <e v="#N/A"/>
    <e v="#N/A"/>
    <x v="0"/>
  </r>
  <r>
    <x v="79"/>
    <n v="0.16550000000000001"/>
    <n v="7.3099999999999998E-2"/>
    <n v="9.240000000000001E-2"/>
    <e v="#N/A"/>
    <e v="#N/A"/>
    <e v="#N/A"/>
    <x v="0"/>
  </r>
  <r>
    <x v="80"/>
    <n v="0.16489999999999999"/>
    <n v="7.1999999999999995E-2"/>
    <n v="9.2899999999999996E-2"/>
    <e v="#N/A"/>
    <e v="#N/A"/>
    <e v="#N/A"/>
    <x v="0"/>
  </r>
  <r>
    <x v="81"/>
    <n v="0.1641"/>
    <n v="7.1300000000000002E-2"/>
    <n v="9.2799999999999994E-2"/>
    <e v="#N/A"/>
    <e v="#N/A"/>
    <e v="#N/A"/>
    <x v="0"/>
  </r>
  <r>
    <x v="82"/>
    <n v="0.16339999999999999"/>
    <n v="7.0800000000000002E-2"/>
    <n v="9.2599999999999988E-2"/>
    <e v="#N/A"/>
    <e v="#N/A"/>
    <e v="#N/A"/>
    <x v="0"/>
  </r>
  <r>
    <x v="83"/>
    <n v="0.16200000000000001"/>
    <n v="6.9099999999999995E-2"/>
    <n v="9.290000000000001E-2"/>
    <e v="#N/A"/>
    <e v="#N/A"/>
    <e v="#N/A"/>
    <x v="0"/>
  </r>
  <r>
    <x v="84"/>
    <n v="0.16009999999999999"/>
    <n v="6.3100000000000003E-2"/>
    <n v="9.6999999999999989E-2"/>
    <e v="#N/A"/>
    <e v="#N/A"/>
    <e v="#N/A"/>
    <x v="0"/>
  </r>
  <r>
    <x v="85"/>
    <n v="0.15840000000000001"/>
    <n v="6.1199999999999997E-2"/>
    <n v="9.7200000000000009E-2"/>
    <e v="#N/A"/>
    <e v="#N/A"/>
    <e v="#N/A"/>
    <x v="0"/>
  </r>
  <r>
    <x v="86"/>
    <n v="0.15609999999999999"/>
    <n v="5.8400000000000001E-2"/>
    <n v="9.7699999999999981E-2"/>
    <e v="#N/A"/>
    <e v="#N/A"/>
    <e v="#N/A"/>
    <x v="0"/>
  </r>
  <r>
    <x v="87"/>
    <n v="0.15490000000000001"/>
    <n v="5.5800000000000002E-2"/>
    <n v="9.9100000000000008E-2"/>
    <e v="#N/A"/>
    <e v="#N/A"/>
    <e v="#N/A"/>
    <x v="0"/>
  </r>
  <r>
    <x v="88"/>
    <n v="0.1512"/>
    <n v="5.3199999999999997E-2"/>
    <n v="9.8000000000000004E-2"/>
    <e v="#N/A"/>
    <e v="#N/A"/>
    <e v="#N/A"/>
    <x v="0"/>
  </r>
  <r>
    <x v="89"/>
    <n v="0.151"/>
    <n v="5.2200000000000003E-2"/>
    <n v="9.8799999999999999E-2"/>
    <e v="#N/A"/>
    <e v="#N/A"/>
    <e v="#N/A"/>
    <x v="0"/>
  </r>
  <r>
    <x v="90"/>
    <n v="0.1472"/>
    <n v="4.99E-2"/>
    <n v="9.7299999999999998E-2"/>
    <e v="#N/A"/>
    <e v="#N/A"/>
    <e v="#N/A"/>
    <x v="0"/>
  </r>
  <r>
    <x v="91"/>
    <n v="0.1464"/>
    <n v="4.8599999999999997E-2"/>
    <n v="9.7799999999999998E-2"/>
    <e v="#N/A"/>
    <e v="#N/A"/>
    <e v="#N/A"/>
    <x v="0"/>
  </r>
  <r>
    <x v="92"/>
    <n v="0.1447"/>
    <n v="4.7500000000000001E-2"/>
    <n v="9.7199999999999995E-2"/>
    <e v="#N/A"/>
    <e v="#N/A"/>
    <e v="#N/A"/>
    <x v="0"/>
  </r>
  <r>
    <x v="93"/>
    <n v="0.1439"/>
    <n v="4.65E-2"/>
    <n v="9.74E-2"/>
    <e v="#N/A"/>
    <e v="#N/A"/>
    <e v="#N/A"/>
    <x v="0"/>
  </r>
  <r>
    <x v="94"/>
    <n v="0.1424"/>
    <n v="4.5999999999999999E-2"/>
    <n v="9.64E-2"/>
    <e v="#N/A"/>
    <e v="#N/A"/>
    <e v="#N/A"/>
    <x v="0"/>
  </r>
  <r>
    <x v="95"/>
    <n v="0.1411"/>
    <n v="4.5199999999999997E-2"/>
    <n v="9.5900000000000013E-2"/>
    <e v="#N/A"/>
    <e v="#N/A"/>
    <e v="#N/A"/>
    <x v="0"/>
  </r>
  <r>
    <x v="96"/>
    <n v="0.14000000000000001"/>
    <n v="4.48E-2"/>
    <n v="9.5200000000000007E-2"/>
    <e v="#N/A"/>
    <e v="#N/A"/>
    <e v="#N/A"/>
    <x v="0"/>
  </r>
  <r>
    <x v="97"/>
    <n v="0.13930000000000001"/>
    <n v="4.4299999999999999E-2"/>
    <n v="9.5000000000000001E-2"/>
    <e v="#N/A"/>
    <e v="#N/A"/>
    <e v="#N/A"/>
    <x v="0"/>
  </r>
  <r>
    <x v="98"/>
    <n v="0.1389"/>
    <n v="4.3900000000000002E-2"/>
    <n v="9.5000000000000001E-2"/>
    <e v="#N/A"/>
    <e v="#N/A"/>
    <e v="#N/A"/>
    <x v="0"/>
  </r>
  <r>
    <x v="99"/>
    <n v="0.13969999999999999"/>
    <n v="4.41E-2"/>
    <n v="9.5599999999999991E-2"/>
    <e v="#N/A"/>
    <e v="#N/A"/>
    <e v="#N/A"/>
    <x v="0"/>
  </r>
  <r>
    <x v="100"/>
    <n v="0.13930000000000001"/>
    <n v="4.4600000000000001E-2"/>
    <n v="9.4700000000000006E-2"/>
    <e v="#N/A"/>
    <e v="#N/A"/>
    <e v="#N/A"/>
    <x v="0"/>
  </r>
  <r>
    <x v="101"/>
    <n v="0.1389"/>
    <n v="4.4400000000000002E-2"/>
    <n v="9.4500000000000001E-2"/>
    <e v="#N/A"/>
    <e v="#N/A"/>
    <e v="#N/A"/>
    <x v="0"/>
  </r>
  <r>
    <x v="102"/>
    <n v="0.13789999999999999"/>
    <n v="4.4200000000000003E-2"/>
    <n v="9.3699999999999992E-2"/>
    <e v="#N/A"/>
    <e v="#N/A"/>
    <e v="#N/A"/>
    <x v="0"/>
  </r>
  <r>
    <x v="103"/>
    <n v="0.13830000000000001"/>
    <n v="4.4699999999999997E-2"/>
    <n v="9.3600000000000017E-2"/>
    <e v="#N/A"/>
    <e v="#N/A"/>
    <e v="#N/A"/>
    <x v="0"/>
  </r>
  <r>
    <x v="104"/>
    <n v="0.1376"/>
    <n v="4.4699999999999997E-2"/>
    <n v="9.290000000000001E-2"/>
    <e v="#N/A"/>
    <e v="#N/A"/>
    <e v="#N/A"/>
    <x v="0"/>
  </r>
  <r>
    <x v="105"/>
    <n v="0.13750000000000001"/>
    <n v="4.5199999999999997E-2"/>
    <n v="9.2300000000000021E-2"/>
    <e v="#N/A"/>
    <e v="#N/A"/>
    <e v="#N/A"/>
    <x v="0"/>
  </r>
  <r>
    <x v="106"/>
    <n v="0.1356"/>
    <n v="4.5400000000000003E-2"/>
    <n v="9.0200000000000002E-2"/>
    <e v="#N/A"/>
    <e v="#N/A"/>
    <e v="#N/A"/>
    <x v="0"/>
  </r>
  <r>
    <x v="107"/>
    <n v="0.13500000000000001"/>
    <n v="4.5400000000000003E-2"/>
    <n v="8.9600000000000013E-2"/>
    <e v="#N/A"/>
    <e v="#N/A"/>
    <e v="#N/A"/>
    <x v="0"/>
  </r>
  <r>
    <x v="108"/>
    <n v="0.13519999999999999"/>
    <n v="4.5600000000000002E-2"/>
    <n v="8.9599999999999985E-2"/>
    <e v="#N/A"/>
    <e v="#N/A"/>
    <e v="#N/A"/>
    <x v="0"/>
  </r>
  <r>
    <x v="109"/>
    <n v="0.13519999999999999"/>
    <n v="4.58E-2"/>
    <n v="8.9399999999999979E-2"/>
    <e v="#N/A"/>
    <e v="#N/A"/>
    <e v="#N/A"/>
    <x v="0"/>
  </r>
  <r>
    <x v="110"/>
    <n v="0.13489999999999999"/>
    <n v="4.53E-2"/>
    <n v="8.9599999999999985E-2"/>
    <e v="#N/A"/>
    <e v="#N/A"/>
    <e v="#N/A"/>
    <x v="0"/>
  </r>
  <r>
    <x v="111"/>
    <n v="0.13070000000000001"/>
    <n v="4.5699999999999998E-2"/>
    <n v="8.500000000000002E-2"/>
    <e v="#N/A"/>
    <e v="#N/A"/>
    <e v="#N/A"/>
    <x v="0"/>
  </r>
  <r>
    <x v="112"/>
    <n v="0.13039999999999999"/>
    <n v="4.5900000000000003E-2"/>
    <n v="8.4499999999999992E-2"/>
    <e v="#N/A"/>
    <e v="#N/A"/>
    <e v="#N/A"/>
    <x v="0"/>
  </r>
  <r>
    <x v="113"/>
    <n v="0.13020000000000001"/>
    <n v="4.6199999999999998E-2"/>
    <n v="8.4000000000000019E-2"/>
    <e v="#N/A"/>
    <e v="#N/A"/>
    <e v="#N/A"/>
    <x v="0"/>
  </r>
  <r>
    <x v="114"/>
    <n v="0.129"/>
    <n v="4.58E-2"/>
    <n v="8.3199999999999996E-2"/>
    <e v="#N/A"/>
    <e v="#N/A"/>
    <e v="#N/A"/>
    <x v="0"/>
  </r>
  <r>
    <x v="115"/>
    <n v="0.1288"/>
    <n v="4.58E-2"/>
    <n v="8.299999999999999E-2"/>
    <e v="#N/A"/>
    <e v="#N/A"/>
    <e v="#N/A"/>
    <x v="0"/>
  </r>
  <r>
    <x v="116"/>
    <n v="0.1278"/>
    <n v="4.5999999999999999E-2"/>
    <n v="8.1799999999999998E-2"/>
    <e v="#N/A"/>
    <e v="#N/A"/>
    <e v="#N/A"/>
    <x v="0"/>
  </r>
  <r>
    <x v="117"/>
    <n v="0.12720000000000001"/>
    <n v="4.58E-2"/>
    <n v="8.14E-2"/>
    <e v="#N/A"/>
    <e v="#N/A"/>
    <e v="#N/A"/>
    <x v="0"/>
  </r>
  <r>
    <x v="118"/>
    <n v="0.1278"/>
    <n v="4.6399999999999997E-2"/>
    <n v="8.14E-2"/>
    <e v="#N/A"/>
    <e v="#N/A"/>
    <e v="#N/A"/>
    <x v="0"/>
  </r>
  <r>
    <x v="119"/>
    <n v="0.12670000000000001"/>
    <n v="4.6199999999999998E-2"/>
    <n v="8.0500000000000016E-2"/>
    <e v="#N/A"/>
    <e v="#N/A"/>
    <e v="#N/A"/>
    <x v="0"/>
  </r>
  <r>
    <x v="120"/>
    <n v="0.12720000000000001"/>
    <n v="4.6199999999999998E-2"/>
    <n v="8.1000000000000016E-2"/>
    <e v="#N/A"/>
    <e v="#N/A"/>
    <e v="#N/A"/>
    <x v="0"/>
  </r>
  <r>
    <x v="121"/>
    <n v="0.12740000000000001"/>
    <n v="4.65E-2"/>
    <n v="8.0900000000000014E-2"/>
    <e v="#N/A"/>
    <e v="#N/A"/>
    <e v="#N/A"/>
    <x v="0"/>
  </r>
  <r>
    <x v="122"/>
    <n v="0.12759999999999999"/>
    <n v="4.65E-2"/>
    <n v="8.1099999999999992E-2"/>
    <e v="#N/A"/>
    <e v="#N/A"/>
    <e v="#N/A"/>
    <x v="0"/>
  </r>
  <r>
    <x v="123"/>
    <n v="0.12740000000000001"/>
    <n v="4.6899999999999997E-2"/>
    <n v="8.0500000000000016E-2"/>
    <e v="#N/A"/>
    <e v="#N/A"/>
    <e v="#N/A"/>
    <x v="0"/>
  </r>
  <r>
    <x v="124"/>
    <n v="0.12720000000000001"/>
    <n v="4.7E-2"/>
    <n v="8.0200000000000007E-2"/>
    <e v="#N/A"/>
    <e v="#N/A"/>
    <e v="#N/A"/>
    <x v="0"/>
  </r>
  <r>
    <x v="125"/>
    <n v="0.12720000000000001"/>
    <n v="4.7E-2"/>
    <n v="8.0200000000000007E-2"/>
    <e v="#N/A"/>
    <e v="#N/A"/>
    <e v="#N/A"/>
    <x v="0"/>
  </r>
  <r>
    <x v="126"/>
    <n v="0.12690000000000001"/>
    <n v="4.6899999999999997E-2"/>
    <n v="8.0000000000000016E-2"/>
    <e v="#N/A"/>
    <e v="#N/A"/>
    <e v="#N/A"/>
    <x v="0"/>
  </r>
  <r>
    <x v="127"/>
    <n v="0.12690000000000001"/>
    <n v="4.7E-2"/>
    <n v="7.9900000000000013E-2"/>
    <e v="#N/A"/>
    <e v="#N/A"/>
    <e v="#N/A"/>
    <x v="0"/>
  </r>
  <r>
    <x v="128"/>
    <n v="0.127"/>
    <n v="4.7199999999999999E-2"/>
    <n v="7.980000000000001E-2"/>
    <e v="#N/A"/>
    <e v="#N/A"/>
    <e v="#N/A"/>
    <x v="0"/>
  </r>
  <r>
    <x v="129"/>
    <n v="0.12909999999999999"/>
    <n v="4.8099999999999997E-2"/>
    <n v="8.0999999999999989E-2"/>
    <e v="#N/A"/>
    <e v="#N/A"/>
    <e v="#N/A"/>
    <x v="0"/>
  </r>
  <r>
    <x v="130"/>
    <n v="0.1288"/>
    <n v="4.8399999999999999E-2"/>
    <n v="8.0399999999999999E-2"/>
    <e v="#N/A"/>
    <e v="#N/A"/>
    <e v="#N/A"/>
    <x v="0"/>
  </r>
  <r>
    <x v="131"/>
    <n v="0.1288"/>
    <n v="4.8399999999999999E-2"/>
    <n v="8.0399999999999999E-2"/>
    <e v="#N/A"/>
    <e v="#N/A"/>
    <e v="#N/A"/>
    <x v="0"/>
  </r>
  <r>
    <x v="132"/>
    <n v="0.12959999999999999"/>
    <n v="4.8500000000000001E-2"/>
    <n v="8.1099999999999992E-2"/>
    <e v="#N/A"/>
    <e v="#N/A"/>
    <e v="#N/A"/>
    <x v="0"/>
  </r>
  <r>
    <x v="133"/>
    <n v="0.1298"/>
    <n v="4.9200000000000001E-2"/>
    <n v="8.0600000000000005E-2"/>
    <e v="#N/A"/>
    <e v="#N/A"/>
    <e v="#N/A"/>
    <x v="0"/>
  </r>
  <r>
    <x v="134"/>
    <n v="0.12889999999999999"/>
    <n v="4.9200000000000001E-2"/>
    <n v="7.9699999999999993E-2"/>
    <e v="#N/A"/>
    <e v="#N/A"/>
    <e v="#N/A"/>
    <x v="0"/>
  </r>
  <r>
    <x v="135"/>
    <n v="0.12809999999999999"/>
    <n v="4.9099999999999998E-2"/>
    <n v="7.8999999999999987E-2"/>
    <e v="#N/A"/>
    <e v="#N/A"/>
    <e v="#N/A"/>
    <x v="0"/>
  </r>
  <r>
    <x v="136"/>
    <n v="0.12759999999999999"/>
    <n v="4.9099999999999998E-2"/>
    <n v="7.8499999999999986E-2"/>
    <e v="#N/A"/>
    <e v="#N/A"/>
    <e v="#N/A"/>
    <x v="0"/>
  </r>
  <r>
    <x v="137"/>
    <n v="0.12770000000000001"/>
    <n v="4.9200000000000001E-2"/>
    <n v="7.8500000000000014E-2"/>
    <e v="#N/A"/>
    <e v="#N/A"/>
    <e v="#N/A"/>
    <x v="0"/>
  </r>
  <r>
    <x v="138"/>
    <n v="0.12770000000000001"/>
    <n v="4.9000000000000002E-2"/>
    <n v="7.8700000000000006E-2"/>
    <e v="#N/A"/>
    <e v="#N/A"/>
    <e v="#N/A"/>
    <x v="0"/>
  </r>
  <r>
    <x v="139"/>
    <n v="0.1263"/>
    <n v="4.9099999999999998E-2"/>
    <n v="7.7199999999999991E-2"/>
    <e v="#N/A"/>
    <e v="#N/A"/>
    <e v="#N/A"/>
    <x v="0"/>
  </r>
  <r>
    <x v="140"/>
    <n v="0.128"/>
    <n v="4.9200000000000001E-2"/>
    <n v="7.8800000000000009E-2"/>
    <e v="#N/A"/>
    <e v="#N/A"/>
    <e v="#N/A"/>
    <x v="0"/>
  </r>
  <r>
    <x v="141"/>
    <n v="0.12839999999999999"/>
    <n v="4.9099999999999998E-2"/>
    <n v="7.9299999999999982E-2"/>
    <e v="#N/A"/>
    <e v="#N/A"/>
    <e v="#N/A"/>
    <x v="0"/>
  </r>
  <r>
    <x v="142"/>
    <n v="0.12889999999999999"/>
    <n v="4.9399999999999999E-2"/>
    <n v="7.9499999999999987E-2"/>
    <e v="#N/A"/>
    <e v="#N/A"/>
    <e v="#N/A"/>
    <x v="0"/>
  </r>
  <r>
    <x v="143"/>
    <n v="0.12889999999999999"/>
    <n v="4.9099999999999998E-2"/>
    <n v="7.9799999999999982E-2"/>
    <e v="#N/A"/>
    <e v="#N/A"/>
    <e v="#N/A"/>
    <x v="0"/>
  </r>
  <r>
    <x v="144"/>
    <n v="0.12740000000000001"/>
    <n v="4.9399999999999999E-2"/>
    <n v="7.8000000000000014E-2"/>
    <e v="#N/A"/>
    <e v="#N/A"/>
    <e v="#N/A"/>
    <x v="0"/>
  </r>
  <r>
    <x v="145"/>
    <n v="0.1278"/>
    <n v="4.9399999999999999E-2"/>
    <n v="7.8399999999999997E-2"/>
    <e v="#N/A"/>
    <e v="#N/A"/>
    <e v="#N/A"/>
    <x v="0"/>
  </r>
  <r>
    <x v="146"/>
    <n v="0.13089999999999999"/>
    <n v="4.9700000000000001E-2"/>
    <n v="8.1199999999999994E-2"/>
    <e v="#N/A"/>
    <e v="#N/A"/>
    <e v="#N/A"/>
    <x v="0"/>
  </r>
  <r>
    <x v="147"/>
    <n v="0.1323"/>
    <n v="4.99E-2"/>
    <n v="8.2400000000000001E-2"/>
    <e v="#N/A"/>
    <e v="#N/A"/>
    <e v="#N/A"/>
    <x v="0"/>
  </r>
  <r>
    <x v="148"/>
    <n v="0.1333"/>
    <n v="5.0500000000000003E-2"/>
    <n v="8.2799999999999999E-2"/>
    <e v="#N/A"/>
    <e v="#N/A"/>
    <e v="#N/A"/>
    <x v="0"/>
  </r>
  <r>
    <x v="149"/>
    <n v="0.13400000000000001"/>
    <n v="5.1299999999999998E-2"/>
    <n v="8.270000000000001E-2"/>
    <e v="#N/A"/>
    <e v="#N/A"/>
    <e v="#N/A"/>
    <x v="0"/>
  </r>
  <r>
    <x v="150"/>
    <n v="0.1348"/>
    <n v="5.2200000000000003E-2"/>
    <n v="8.2600000000000007E-2"/>
    <e v="#N/A"/>
    <e v="#N/A"/>
    <e v="#N/A"/>
    <x v="0"/>
  </r>
  <r>
    <x v="151"/>
    <n v="0.13569999999999999"/>
    <n v="5.28E-2"/>
    <n v="8.2899999999999988E-2"/>
    <e v="#N/A"/>
    <e v="#N/A"/>
    <e v="#N/A"/>
    <x v="0"/>
  </r>
  <r>
    <x v="152"/>
    <n v="0.13669999999999999"/>
    <n v="5.3400000000000003E-2"/>
    <n v="8.3299999999999985E-2"/>
    <e v="#N/A"/>
    <e v="#N/A"/>
    <e v="#N/A"/>
    <x v="0"/>
  </r>
  <r>
    <x v="153"/>
    <n v="0.1376"/>
    <n v="5.4199999999999998E-2"/>
    <n v="8.3400000000000002E-2"/>
    <e v="#N/A"/>
    <e v="#N/A"/>
    <e v="#N/A"/>
    <x v="0"/>
  </r>
  <r>
    <x v="154"/>
    <n v="0.13789999999999999"/>
    <n v="5.45E-2"/>
    <n v="8.3400000000000002E-2"/>
    <e v="#N/A"/>
    <e v="#N/A"/>
    <e v="#N/A"/>
    <x v="0"/>
  </r>
  <r>
    <x v="155"/>
    <n v="0.1384"/>
    <n v="5.4699999999999999E-2"/>
    <n v="8.3699999999999997E-2"/>
    <e v="#N/A"/>
    <e v="#N/A"/>
    <e v="#N/A"/>
    <x v="0"/>
  </r>
  <r>
    <x v="156"/>
    <n v="0.1391"/>
    <n v="5.5E-2"/>
    <n v="8.4100000000000008E-2"/>
    <e v="#N/A"/>
    <e v="#N/A"/>
    <e v="#N/A"/>
    <x v="0"/>
  </r>
  <r>
    <x v="157"/>
    <n v="0.13950000000000001"/>
    <n v="5.5500000000000001E-2"/>
    <n v="8.4000000000000019E-2"/>
    <e v="#N/A"/>
    <e v="#N/A"/>
    <e v="#N/A"/>
    <x v="0"/>
  </r>
  <r>
    <x v="158"/>
    <n v="0.13830000000000001"/>
    <n v="5.6000000000000001E-2"/>
    <n v="8.2300000000000012E-2"/>
    <e v="#N/A"/>
    <e v="#N/A"/>
    <e v="#N/A"/>
    <x v="0"/>
  </r>
  <r>
    <x v="159"/>
    <n v="0.13850000000000001"/>
    <n v="5.6399999999999999E-2"/>
    <n v="8.2100000000000006E-2"/>
    <e v="#N/A"/>
    <e v="#N/A"/>
    <e v="#N/A"/>
    <x v="0"/>
  </r>
  <r>
    <x v="160"/>
    <n v="0.13850000000000001"/>
    <n v="5.6899999999999999E-2"/>
    <n v="8.1600000000000006E-2"/>
    <e v="#N/A"/>
    <e v="#N/A"/>
    <e v="#N/A"/>
    <x v="0"/>
  </r>
  <r>
    <x v="161"/>
    <n v="0.13819999999999999"/>
    <n v="5.7299999999999997E-2"/>
    <n v="8.09E-2"/>
    <e v="#N/A"/>
    <e v="#N/A"/>
    <e v="#N/A"/>
    <x v="0"/>
  </r>
  <r>
    <x v="162"/>
    <n v="0.1389"/>
    <n v="5.6800000000000003E-2"/>
    <n v="8.2099999999999992E-2"/>
    <e v="#N/A"/>
    <e v="#N/A"/>
    <e v="#N/A"/>
    <x v="0"/>
  </r>
  <r>
    <x v="163"/>
    <n v="0.13950000000000001"/>
    <n v="5.6599999999999998E-2"/>
    <n v="8.2900000000000015E-2"/>
    <e v="#N/A"/>
    <e v="#N/A"/>
    <e v="#N/A"/>
    <x v="0"/>
  </r>
  <r>
    <x v="164"/>
    <n v="0.13983000000000001"/>
    <n v="5.6599999999999998E-2"/>
    <n v="8.3230000000000012E-2"/>
    <e v="#N/A"/>
    <e v="#N/A"/>
    <e v="#N/A"/>
    <x v="0"/>
  </r>
  <r>
    <x v="165"/>
    <n v="0.13930000000000001"/>
    <n v="5.6599999999999998E-2"/>
    <n v="8.270000000000001E-2"/>
    <e v="#N/A"/>
    <e v="#N/A"/>
    <e v="#N/A"/>
    <x v="0"/>
  </r>
  <r>
    <x v="166"/>
    <n v="0.1368"/>
    <n v="5.6500000000000002E-2"/>
    <n v="8.030000000000001E-2"/>
    <e v="#N/A"/>
    <e v="#N/A"/>
    <e v="#N/A"/>
    <x v="0"/>
  </r>
  <r>
    <x v="167"/>
    <n v="0.13569999999999999"/>
    <n v="5.6099999999999997E-2"/>
    <n v="7.959999999999999E-2"/>
    <e v="#N/A"/>
    <e v="#N/A"/>
    <e v="#N/A"/>
    <x v="0"/>
  </r>
  <r>
    <x v="168"/>
    <n v="0.13519999999999999"/>
    <n v="5.62E-2"/>
    <n v="7.8999999999999987E-2"/>
    <e v="#N/A"/>
    <e v="#N/A"/>
    <e v="#N/A"/>
    <x v="0"/>
  </r>
  <r>
    <x v="169"/>
    <n v="0.13500000000000001"/>
    <n v="5.62E-2"/>
    <n v="7.8800000000000009E-2"/>
    <e v="#N/A"/>
    <e v="#N/A"/>
    <e v="#N/A"/>
    <x v="0"/>
  </r>
  <r>
    <x v="170"/>
    <n v="0.1348"/>
    <n v="5.62E-2"/>
    <n v="7.8600000000000003E-2"/>
    <e v="#N/A"/>
    <e v="#N/A"/>
    <e v="#N/A"/>
    <x v="0"/>
  </r>
  <r>
    <x v="171"/>
    <n v="0.13420000000000001"/>
    <n v="5.5800000000000002E-2"/>
    <n v="7.8400000000000011E-2"/>
    <e v="#N/A"/>
    <e v="#N/A"/>
    <e v="#N/A"/>
    <x v="0"/>
  </r>
  <r>
    <x v="172"/>
    <n v="0.1336"/>
    <n v="5.5300000000000002E-2"/>
    <n v="7.8299999999999995E-2"/>
    <e v="#N/A"/>
    <e v="#N/A"/>
    <e v="#N/A"/>
    <x v="0"/>
  </r>
  <r>
    <x v="173"/>
    <n v="0.1336"/>
    <n v="5.5E-2"/>
    <n v="7.8600000000000003E-2"/>
    <e v="#N/A"/>
    <e v="#N/A"/>
    <e v="#N/A"/>
    <x v="0"/>
  </r>
  <r>
    <x v="174"/>
    <n v="0.13289999999999999"/>
    <n v="5.4399999999999997E-2"/>
    <n v="7.8499999999999986E-2"/>
    <e v="#N/A"/>
    <e v="#N/A"/>
    <e v="#N/A"/>
    <x v="0"/>
  </r>
  <r>
    <x v="175"/>
    <n v="0.13270000000000001"/>
    <n v="5.4199999999999998E-2"/>
    <n v="7.8500000000000014E-2"/>
    <e v="#N/A"/>
    <e v="#N/A"/>
    <e v="#N/A"/>
    <x v="0"/>
  </r>
  <r>
    <x v="176"/>
    <n v="0.13270000000000001"/>
    <n v="5.4199999999999998E-2"/>
    <n v="7.8500000000000014E-2"/>
    <e v="#N/A"/>
    <e v="#N/A"/>
    <e v="#N/A"/>
    <x v="0"/>
  </r>
  <r>
    <x v="177"/>
    <n v="0.1321"/>
    <n v="5.4100000000000002E-2"/>
    <n v="7.7999999999999986E-2"/>
    <e v="#N/A"/>
    <e v="#N/A"/>
    <e v="#N/A"/>
    <x v="0"/>
  </r>
  <r>
    <x v="178"/>
    <n v="0.1321"/>
    <n v="5.3999999999999999E-2"/>
    <n v="7.8100000000000003E-2"/>
    <e v="#N/A"/>
    <e v="#N/A"/>
    <e v="#N/A"/>
    <x v="0"/>
  </r>
  <r>
    <x v="179"/>
    <n v="0.13250000000000001"/>
    <n v="5.3400000000000003E-2"/>
    <n v="7.9100000000000004E-2"/>
    <e v="#N/A"/>
    <e v="#N/A"/>
    <e v="#N/A"/>
    <x v="0"/>
  </r>
  <r>
    <x v="180"/>
    <n v="0.1328"/>
    <n v="5.3499999999999999E-2"/>
    <n v="7.9300000000000009E-2"/>
    <e v="#N/A"/>
    <e v="#N/A"/>
    <e v="#N/A"/>
    <x v="0"/>
  </r>
  <r>
    <x v="181"/>
    <n v="0.13370000000000001"/>
    <n v="5.33E-2"/>
    <n v="8.0400000000000013E-2"/>
    <e v="#N/A"/>
    <e v="#N/A"/>
    <e v="#N/A"/>
    <x v="0"/>
  </r>
  <r>
    <x v="182"/>
    <n v="0.13370000000000001"/>
    <n v="5.2999999999999999E-2"/>
    <n v="8.0700000000000022E-2"/>
    <e v="#N/A"/>
    <e v="#N/A"/>
    <e v="#N/A"/>
    <x v="0"/>
  </r>
  <r>
    <x v="183"/>
    <n v="0.13439999999999999"/>
    <n v="5.2699999999999997E-2"/>
    <n v="8.1699999999999995E-2"/>
    <e v="#N/A"/>
    <e v="#N/A"/>
    <e v="#N/A"/>
    <x v="0"/>
  </r>
  <r>
    <x v="184"/>
    <n v="0.13370000000000001"/>
    <n v="5.28E-2"/>
    <n v="8.0900000000000014E-2"/>
    <e v="#N/A"/>
    <e v="#N/A"/>
    <e v="#N/A"/>
    <x v="0"/>
  </r>
  <r>
    <x v="185"/>
    <n v="0.13389999999999999"/>
    <n v="5.2600000000000001E-2"/>
    <n v="8.1299999999999983E-2"/>
    <e v="#N/A"/>
    <e v="#N/A"/>
    <e v="#N/A"/>
    <x v="0"/>
  </r>
  <r>
    <x v="186"/>
    <n v="0.13370000000000001"/>
    <n v="5.2400000000000002E-2"/>
    <n v="8.1300000000000011E-2"/>
    <e v="#N/A"/>
    <e v="#N/A"/>
    <e v="#N/A"/>
    <x v="0"/>
  </r>
  <r>
    <x v="187"/>
    <n v="0.13450000000000001"/>
    <n v="5.2499999999999998E-2"/>
    <n v="8.2000000000000017E-2"/>
    <e v="#N/A"/>
    <e v="#N/A"/>
    <e v="#N/A"/>
    <x v="0"/>
  </r>
  <r>
    <x v="188"/>
    <n v="0.1351"/>
    <n v="5.2400000000000002E-2"/>
    <n v="8.2699999999999996E-2"/>
    <e v="#N/A"/>
    <e v="#N/A"/>
    <e v="#N/A"/>
    <x v="0"/>
  </r>
  <r>
    <x v="189"/>
    <n v="0.1353"/>
    <n v="5.2400000000000002E-2"/>
    <n v="8.2900000000000001E-2"/>
    <e v="#N/A"/>
    <e v="#N/A"/>
    <e v="#N/A"/>
    <x v="0"/>
  </r>
  <r>
    <x v="190"/>
    <n v="0.13550000000000001"/>
    <n v="5.2499999999999998E-2"/>
    <n v="8.3000000000000018E-2"/>
    <e v="#N/A"/>
    <e v="#N/A"/>
    <e v="#N/A"/>
    <x v="0"/>
  </r>
  <r>
    <x v="191"/>
    <n v="0.1351"/>
    <n v="5.1900000000000002E-2"/>
    <n v="8.3199999999999996E-2"/>
    <e v="#N/A"/>
    <e v="#N/A"/>
    <e v="#N/A"/>
    <x v="0"/>
  </r>
  <r>
    <x v="192"/>
    <n v="0.1356"/>
    <n v="5.1999999999999998E-2"/>
    <n v="8.3600000000000008E-2"/>
    <e v="#N/A"/>
    <e v="#N/A"/>
    <e v="#N/A"/>
    <x v="0"/>
  </r>
  <r>
    <x v="193"/>
    <n v="0.13489999999999999"/>
    <n v="5.1999999999999998E-2"/>
    <n v="8.2900000000000001E-2"/>
    <e v="#N/A"/>
    <e v="#N/A"/>
    <e v="#N/A"/>
    <x v="0"/>
  </r>
  <r>
    <x v="194"/>
    <n v="0.13389999999999999"/>
    <n v="5.21E-2"/>
    <n v="8.1799999999999984E-2"/>
    <e v="#N/A"/>
    <e v="#N/A"/>
    <e v="#N/A"/>
    <x v="0"/>
  </r>
  <r>
    <x v="195"/>
    <n v="0.1341"/>
    <n v="5.2299999999999999E-2"/>
    <n v="8.1799999999999998E-2"/>
    <e v="#N/A"/>
    <e v="#N/A"/>
    <e v="#N/A"/>
    <x v="0"/>
  </r>
  <r>
    <x v="196"/>
    <n v="0.1343"/>
    <n v="5.2499999999999998E-2"/>
    <n v="8.1800000000000012E-2"/>
    <e v="#N/A"/>
    <e v="#N/A"/>
    <e v="#N/A"/>
    <x v="0"/>
  </r>
  <r>
    <x v="197"/>
    <n v="0.1346"/>
    <n v="5.3199999999999997E-2"/>
    <n v="8.14E-2"/>
    <e v="#N/A"/>
    <e v="#N/A"/>
    <e v="#N/A"/>
    <x v="0"/>
  </r>
  <r>
    <x v="198"/>
    <n v="0.1351"/>
    <n v="5.3400000000000003E-2"/>
    <n v="8.1699999999999995E-2"/>
    <e v="#N/A"/>
    <e v="#N/A"/>
    <e v="#N/A"/>
    <x v="0"/>
  </r>
  <r>
    <x v="199"/>
    <n v="0.13489999999999999"/>
    <n v="5.3400000000000003E-2"/>
    <n v="8.1499999999999989E-2"/>
    <e v="#N/A"/>
    <e v="#N/A"/>
    <e v="#N/A"/>
    <x v="0"/>
  </r>
  <r>
    <x v="200"/>
    <n v="0.13519999999999999"/>
    <n v="5.3800000000000001E-2"/>
    <n v="8.1399999999999986E-2"/>
    <e v="#N/A"/>
    <e v="#N/A"/>
    <e v="#N/A"/>
    <x v="0"/>
  </r>
  <r>
    <x v="201"/>
    <n v="0.13589999999999999"/>
    <n v="5.3999999999999999E-2"/>
    <n v="8.1900000000000001E-2"/>
    <e v="#N/A"/>
    <e v="#N/A"/>
    <e v="#N/A"/>
    <x v="0"/>
  </r>
  <r>
    <x v="202"/>
    <n v="0.13550000000000001"/>
    <n v="5.4100000000000002E-2"/>
    <n v="8.14E-2"/>
    <e v="#N/A"/>
    <e v="#N/A"/>
    <e v="#N/A"/>
    <x v="0"/>
  </r>
  <r>
    <x v="203"/>
    <n v="0.13469999999999999"/>
    <n v="5.3800000000000001E-2"/>
    <n v="8.0899999999999986E-2"/>
    <e v="#N/A"/>
    <e v="#N/A"/>
    <e v="#N/A"/>
    <x v="0"/>
  </r>
  <r>
    <x v="204"/>
    <n v="0.13519999999999999"/>
    <n v="5.4199999999999998E-2"/>
    <n v="8.0999999999999989E-2"/>
    <e v="#N/A"/>
    <e v="#N/A"/>
    <e v="#N/A"/>
    <x v="0"/>
  </r>
  <r>
    <x v="205"/>
    <n v="0.13500000000000001"/>
    <n v="5.45E-2"/>
    <n v="8.0500000000000016E-2"/>
    <e v="#N/A"/>
    <e v="#N/A"/>
    <e v="#N/A"/>
    <x v="0"/>
  </r>
  <r>
    <x v="206"/>
    <n v="0.13500000000000001"/>
    <n v="5.4600000000000003E-2"/>
    <n v="8.0399999999999999E-2"/>
    <e v="#N/A"/>
    <e v="#N/A"/>
    <e v="#N/A"/>
    <x v="0"/>
  </r>
  <r>
    <x v="207"/>
    <n v="0.1353"/>
    <n v="5.45E-2"/>
    <n v="8.0800000000000011E-2"/>
    <e v="#N/A"/>
    <e v="#N/A"/>
    <e v="#N/A"/>
    <x v="0"/>
  </r>
  <r>
    <x v="208"/>
    <n v="0.13589999999999999"/>
    <n v="5.4399999999999997E-2"/>
    <n v="8.1499999999999989E-2"/>
    <e v="#N/A"/>
    <e v="#N/A"/>
    <e v="#N/A"/>
    <x v="0"/>
  </r>
  <r>
    <x v="209"/>
    <n v="0.13619999999999999"/>
    <n v="5.4600000000000003E-2"/>
    <n v="8.1599999999999978E-2"/>
    <e v="#N/A"/>
    <e v="#N/A"/>
    <e v="#N/A"/>
    <x v="0"/>
  </r>
  <r>
    <x v="210"/>
    <n v="0.13619999999999999"/>
    <n v="5.45E-2"/>
    <n v="8.1699999999999995E-2"/>
    <e v="#N/A"/>
    <e v="#N/A"/>
    <e v="#N/A"/>
    <x v="0"/>
  </r>
  <r>
    <x v="211"/>
    <n v="0.13619999999999999"/>
    <n v="5.4699999999999999E-2"/>
    <n v="8.1499999999999989E-2"/>
    <e v="#N/A"/>
    <e v="#N/A"/>
    <e v="#N/A"/>
    <x v="0"/>
  </r>
  <r>
    <x v="212"/>
    <n v="0.1363"/>
    <n v="5.5E-2"/>
    <n v="8.1300000000000011E-2"/>
    <e v="#N/A"/>
    <e v="#N/A"/>
    <e v="#N/A"/>
    <x v="0"/>
  </r>
  <r>
    <x v="213"/>
    <n v="0.1366"/>
    <n v="5.4699999999999999E-2"/>
    <n v="8.1900000000000001E-2"/>
    <e v="#N/A"/>
    <e v="#N/A"/>
    <e v="#N/A"/>
    <x v="0"/>
  </r>
  <r>
    <x v="214"/>
    <n v="0.1368"/>
    <n v="5.5E-2"/>
    <n v="8.1800000000000012E-2"/>
    <e v="#N/A"/>
    <e v="#N/A"/>
    <e v="#N/A"/>
    <x v="0"/>
  </r>
  <r>
    <x v="215"/>
    <n v="0.13700000000000001"/>
    <n v="5.4600000000000003E-2"/>
    <n v="8.2400000000000001E-2"/>
    <e v="#N/A"/>
    <e v="#N/A"/>
    <e v="#N/A"/>
    <x v="0"/>
  </r>
  <r>
    <x v="216"/>
    <n v="0.13780000000000001"/>
    <n v="5.4899999999999997E-2"/>
    <n v="8.2900000000000001E-2"/>
    <e v="#N/A"/>
    <e v="#N/A"/>
    <e v="#N/A"/>
    <x v="0"/>
  </r>
  <r>
    <x v="217"/>
    <n v="0.1381"/>
    <n v="5.4899999999999997E-2"/>
    <n v="8.3199999999999996E-2"/>
    <e v="#N/A"/>
    <e v="#N/A"/>
    <e v="#N/A"/>
    <x v="0"/>
  </r>
  <r>
    <x v="218"/>
    <n v="0.13800000000000001"/>
    <n v="5.5E-2"/>
    <n v="8.3000000000000018E-2"/>
    <e v="#N/A"/>
    <e v="#N/A"/>
    <e v="#N/A"/>
    <x v="0"/>
  </r>
  <r>
    <x v="219"/>
    <n v="0.1381"/>
    <n v="5.5E-2"/>
    <n v="8.3100000000000007E-2"/>
    <e v="#N/A"/>
    <e v="#N/A"/>
    <e v="#N/A"/>
    <x v="0"/>
  </r>
  <r>
    <x v="220"/>
    <n v="0.13830000000000001"/>
    <n v="5.5100000000000003E-2"/>
    <n v="8.3199999999999996E-2"/>
    <e v="#N/A"/>
    <e v="#N/A"/>
    <e v="#N/A"/>
    <x v="0"/>
  </r>
  <r>
    <x v="221"/>
    <n v="0.1384"/>
    <n v="5.5E-2"/>
    <n v="8.3400000000000002E-2"/>
    <e v="#N/A"/>
    <e v="#N/A"/>
    <e v="#N/A"/>
    <x v="0"/>
  </r>
  <r>
    <x v="222"/>
    <n v="0.13869999999999999"/>
    <n v="5.4600000000000003E-2"/>
    <n v="8.409999999999998E-2"/>
    <e v="#N/A"/>
    <e v="#N/A"/>
    <e v="#N/A"/>
    <x v="0"/>
  </r>
  <r>
    <x v="223"/>
    <n v="0.13739999999999999"/>
    <n v="5.4600000000000003E-2"/>
    <n v="8.2799999999999985E-2"/>
    <e v="#N/A"/>
    <e v="#N/A"/>
    <e v="#N/A"/>
    <x v="0"/>
  </r>
  <r>
    <x v="224"/>
    <n v="0.13730000000000001"/>
    <n v="5.4800000000000001E-2"/>
    <n v="8.2500000000000004E-2"/>
    <e v="#N/A"/>
    <e v="#N/A"/>
    <e v="#N/A"/>
    <x v="0"/>
  </r>
  <r>
    <x v="225"/>
    <n v="0.13730000000000001"/>
    <n v="5.4899999999999997E-2"/>
    <n v="8.2400000000000001E-2"/>
    <e v="#N/A"/>
    <e v="#N/A"/>
    <e v="#N/A"/>
    <x v="0"/>
  </r>
  <r>
    <x v="226"/>
    <n v="0.13700000000000001"/>
    <n v="5.4899999999999997E-2"/>
    <n v="8.2100000000000006E-2"/>
    <e v="#N/A"/>
    <e v="#N/A"/>
    <e v="#N/A"/>
    <x v="0"/>
  </r>
  <r>
    <x v="227"/>
    <n v="0.13639999999999999"/>
    <n v="5.4600000000000003E-2"/>
    <n v="8.1799999999999984E-2"/>
    <e v="#N/A"/>
    <e v="#N/A"/>
    <e v="#N/A"/>
    <x v="0"/>
  </r>
  <r>
    <x v="228"/>
    <n v="0.13600000000000001"/>
    <n v="5.45E-2"/>
    <n v="8.1500000000000017E-2"/>
    <e v="#N/A"/>
    <e v="#N/A"/>
    <e v="#N/A"/>
    <x v="0"/>
  </r>
  <r>
    <x v="229"/>
    <n v="0.1348"/>
    <n v="5.45E-2"/>
    <n v="8.030000000000001E-2"/>
    <e v="#N/A"/>
    <e v="#N/A"/>
    <e v="#N/A"/>
    <x v="0"/>
  </r>
  <r>
    <x v="230"/>
    <n v="0.13370000000000001"/>
    <n v="5.45E-2"/>
    <n v="7.920000000000002E-2"/>
    <e v="#N/A"/>
    <e v="#N/A"/>
    <e v="#N/A"/>
    <x v="0"/>
  </r>
  <r>
    <x v="231"/>
    <n v="0.13289999999999999"/>
    <n v="5.4300000000000001E-2"/>
    <n v="7.8599999999999989E-2"/>
    <e v="#N/A"/>
    <e v="#N/A"/>
    <e v="#N/A"/>
    <x v="0"/>
  </r>
  <r>
    <x v="232"/>
    <n v="0.1321"/>
    <n v="5.4899999999999997E-2"/>
    <n v="7.7199999999999991E-2"/>
    <e v="#N/A"/>
    <e v="#N/A"/>
    <e v="#N/A"/>
    <x v="0"/>
  </r>
  <r>
    <x v="233"/>
    <n v="0.13150000000000001"/>
    <n v="5.4899999999999997E-2"/>
    <n v="7.6600000000000001E-2"/>
    <e v="#N/A"/>
    <e v="#N/A"/>
    <e v="#N/A"/>
    <x v="0"/>
  </r>
  <r>
    <x v="234"/>
    <n v="0.13120000000000001"/>
    <n v="5.4800000000000001E-2"/>
    <n v="7.640000000000001E-2"/>
    <e v="#N/A"/>
    <e v="#N/A"/>
    <e v="#N/A"/>
    <x v="0"/>
  </r>
  <r>
    <x v="235"/>
    <n v="0.13089999999999999"/>
    <n v="5.4800000000000001E-2"/>
    <n v="7.6099999999999987E-2"/>
    <e v="#N/A"/>
    <e v="#N/A"/>
    <e v="#N/A"/>
    <x v="0"/>
  </r>
  <r>
    <x v="236"/>
    <n v="0.1313"/>
    <n v="5.4899999999999997E-2"/>
    <n v="7.6399999999999996E-2"/>
    <e v="#N/A"/>
    <e v="#N/A"/>
    <e v="#N/A"/>
    <x v="0"/>
  </r>
  <r>
    <x v="237"/>
    <n v="0.13120000000000001"/>
    <n v="5.4899999999999997E-2"/>
    <n v="7.6300000000000007E-2"/>
    <e v="#N/A"/>
    <e v="#N/A"/>
    <e v="#N/A"/>
    <x v="0"/>
  </r>
  <r>
    <x v="238"/>
    <n v="0.13120000000000001"/>
    <n v="5.5E-2"/>
    <n v="7.6200000000000018E-2"/>
    <e v="#N/A"/>
    <e v="#N/A"/>
    <e v="#N/A"/>
    <x v="0"/>
  </r>
  <r>
    <x v="239"/>
    <n v="0.13059999999999999"/>
    <n v="5.4300000000000001E-2"/>
    <n v="7.6299999999999993E-2"/>
    <e v="#N/A"/>
    <e v="#N/A"/>
    <e v="#N/A"/>
    <x v="0"/>
  </r>
  <r>
    <x v="240"/>
    <n v="0.1308"/>
    <n v="5.5E-2"/>
    <n v="7.5800000000000006E-2"/>
    <e v="#N/A"/>
    <e v="#N/A"/>
    <e v="#N/A"/>
    <x v="0"/>
  </r>
  <r>
    <x v="241"/>
    <n v="0.13070000000000001"/>
    <n v="5.5E-2"/>
    <n v="7.5700000000000017E-2"/>
    <e v="#N/A"/>
    <e v="#N/A"/>
    <e v="#N/A"/>
    <x v="0"/>
  </r>
  <r>
    <x v="242"/>
    <n v="0.13109999999999999"/>
    <n v="5.4899999999999997E-2"/>
    <n v="7.619999999999999E-2"/>
    <e v="#N/A"/>
    <e v="#N/A"/>
    <e v="#N/A"/>
    <x v="0"/>
  </r>
  <r>
    <x v="243"/>
    <n v="0.1313"/>
    <n v="5.4800000000000001E-2"/>
    <n v="7.6499999999999999E-2"/>
    <e v="#N/A"/>
    <e v="#N/A"/>
    <e v="#N/A"/>
    <x v="0"/>
  </r>
  <r>
    <x v="244"/>
    <n v="0.13150000000000001"/>
    <n v="5.4800000000000001E-2"/>
    <n v="7.6700000000000004E-2"/>
    <e v="#N/A"/>
    <e v="#N/A"/>
    <e v="#N/A"/>
    <x v="0"/>
  </r>
  <r>
    <x v="245"/>
    <n v="0.13139999999999999"/>
    <n v="5.4600000000000003E-2"/>
    <n v="7.6799999999999979E-2"/>
    <e v="#N/A"/>
    <e v="#N/A"/>
    <e v="#N/A"/>
    <x v="0"/>
  </r>
  <r>
    <x v="246"/>
    <n v="0.13109999999999999"/>
    <n v="5.4600000000000003E-2"/>
    <n v="7.6499999999999985E-2"/>
    <e v="#N/A"/>
    <e v="#N/A"/>
    <e v="#N/A"/>
    <x v="0"/>
  </r>
  <r>
    <x v="247"/>
    <n v="0.13100000000000001"/>
    <n v="5.4699999999999999E-2"/>
    <n v="7.6300000000000007E-2"/>
    <e v="#N/A"/>
    <e v="#N/A"/>
    <e v="#N/A"/>
    <x v="0"/>
  </r>
  <r>
    <x v="248"/>
    <n v="0.13120000000000001"/>
    <n v="5.4800000000000001E-2"/>
    <n v="7.640000000000001E-2"/>
    <e v="#N/A"/>
    <e v="#N/A"/>
    <e v="#N/A"/>
    <x v="0"/>
  </r>
  <r>
    <x v="249"/>
    <n v="0.13100000000000001"/>
    <n v="5.4899999999999997E-2"/>
    <n v="7.6100000000000001E-2"/>
    <e v="#N/A"/>
    <e v="#N/A"/>
    <e v="#N/A"/>
    <x v="0"/>
  </r>
  <r>
    <x v="250"/>
    <n v="0.1308"/>
    <n v="5.4899999999999997E-2"/>
    <n v="7.5899999999999995E-2"/>
    <e v="#N/A"/>
    <e v="#N/A"/>
    <e v="#N/A"/>
    <x v="0"/>
  </r>
  <r>
    <x v="251"/>
    <n v="0.1303"/>
    <n v="5.4399999999999997E-2"/>
    <n v="7.5899999999999995E-2"/>
    <e v="#N/A"/>
    <e v="#N/A"/>
    <e v="#N/A"/>
    <x v="0"/>
  </r>
  <r>
    <x v="252"/>
    <n v="0.1305"/>
    <n v="5.45E-2"/>
    <n v="7.6000000000000012E-2"/>
    <e v="#N/A"/>
    <e v="#N/A"/>
    <e v="#N/A"/>
    <x v="0"/>
  </r>
  <r>
    <x v="253"/>
    <n v="0.1305"/>
    <n v="5.45E-2"/>
    <n v="7.6000000000000012E-2"/>
    <e v="#N/A"/>
    <e v="#N/A"/>
    <e v="#N/A"/>
    <x v="0"/>
  </r>
  <r>
    <x v="254"/>
    <n v="0.1308"/>
    <n v="5.4399999999999997E-2"/>
    <n v="7.6399999999999996E-2"/>
    <e v="#N/A"/>
    <e v="#N/A"/>
    <e v="#N/A"/>
    <x v="0"/>
  </r>
  <r>
    <x v="255"/>
    <n v="0.1308"/>
    <n v="5.4199999999999998E-2"/>
    <n v="7.6600000000000001E-2"/>
    <e v="#N/A"/>
    <e v="#N/A"/>
    <e v="#N/A"/>
    <x v="0"/>
  </r>
  <r>
    <x v="256"/>
    <n v="0.13039999999999999"/>
    <n v="5.4100000000000002E-2"/>
    <n v="7.6299999999999979E-2"/>
    <e v="#N/A"/>
    <e v="#N/A"/>
    <e v="#N/A"/>
    <x v="0"/>
  </r>
  <r>
    <x v="257"/>
    <n v="0.1305"/>
    <n v="5.3999999999999999E-2"/>
    <n v="7.6500000000000012E-2"/>
    <e v="#N/A"/>
    <e v="#N/A"/>
    <e v="#N/A"/>
    <x v="0"/>
  </r>
  <r>
    <x v="258"/>
    <n v="0.13059999999999999"/>
    <n v="5.3699999999999998E-2"/>
    <n v="7.6899999999999996E-2"/>
    <e v="#N/A"/>
    <e v="#N/A"/>
    <e v="#N/A"/>
    <x v="0"/>
  </r>
  <r>
    <x v="259"/>
    <n v="0.13059999999999999"/>
    <n v="5.3499999999999999E-2"/>
    <n v="7.7100000000000002E-2"/>
    <e v="#N/A"/>
    <e v="#N/A"/>
    <e v="#N/A"/>
    <x v="0"/>
  </r>
  <r>
    <x v="260"/>
    <n v="0.1305"/>
    <n v="5.3499999999999999E-2"/>
    <n v="7.7000000000000013E-2"/>
    <e v="#N/A"/>
    <e v="#N/A"/>
    <e v="#N/A"/>
    <x v="0"/>
  </r>
  <r>
    <x v="261"/>
    <n v="0.1308"/>
    <n v="5.33E-2"/>
    <n v="7.7499999999999999E-2"/>
    <e v="#N/A"/>
    <e v="#N/A"/>
    <e v="#N/A"/>
    <x v="0"/>
  </r>
  <r>
    <x v="262"/>
    <n v="0.1305"/>
    <n v="5.3199999999999997E-2"/>
    <n v="7.7300000000000008E-2"/>
    <e v="#N/A"/>
    <e v="#N/A"/>
    <e v="#N/A"/>
    <x v="0"/>
  </r>
  <r>
    <x v="263"/>
    <n v="0.13"/>
    <n v="5.28E-2"/>
    <n v="7.7200000000000005E-2"/>
    <e v="#N/A"/>
    <e v="#N/A"/>
    <e v="#N/A"/>
    <x v="0"/>
  </r>
  <r>
    <x v="264"/>
    <n v="0.13070000000000001"/>
    <n v="5.2699999999999997E-2"/>
    <n v="7.8000000000000014E-2"/>
    <e v="#N/A"/>
    <e v="#N/A"/>
    <e v="#N/A"/>
    <x v="1"/>
  </r>
  <r>
    <x v="265"/>
    <n v="0.1305"/>
    <n v="5.2699999999999997E-2"/>
    <n v="7.7800000000000008E-2"/>
    <e v="#N/A"/>
    <e v="#N/A"/>
    <e v="#N/A"/>
    <x v="1"/>
  </r>
  <r>
    <x v="266"/>
    <n v="0.13009999999999999"/>
    <n v="5.2499999999999998E-2"/>
    <n v="7.7600000000000002E-2"/>
    <e v="#N/A"/>
    <e v="#N/A"/>
    <e v="#N/A"/>
    <x v="1"/>
  </r>
  <r>
    <x v="267"/>
    <n v="0.13020000000000001"/>
    <n v="5.2499999999999998E-2"/>
    <n v="7.7700000000000019E-2"/>
    <e v="#N/A"/>
    <e v="#N/A"/>
    <e v="#N/A"/>
    <x v="1"/>
  </r>
  <r>
    <x v="268"/>
    <n v="0.1298"/>
    <n v="5.2200000000000003E-2"/>
    <n v="7.7600000000000002E-2"/>
    <e v="#N/A"/>
    <e v="#N/A"/>
    <e v="#N/A"/>
    <x v="1"/>
  </r>
  <r>
    <x v="269"/>
    <n v="0.12939999999999999"/>
    <n v="5.21E-2"/>
    <n v="7.729999999999998E-2"/>
    <e v="#N/A"/>
    <e v="#N/A"/>
    <e v="#N/A"/>
    <x v="1"/>
  </r>
  <r>
    <x v="270"/>
    <n v="0.12959999999999999"/>
    <n v="5.1700000000000003E-2"/>
    <n v="7.7899999999999997E-2"/>
    <e v="#N/A"/>
    <e v="#N/A"/>
    <e v="#N/A"/>
    <x v="1"/>
  </r>
  <r>
    <x v="271"/>
    <n v="0.12920000000000001"/>
    <n v="5.1499999999999997E-2"/>
    <n v="7.7700000000000019E-2"/>
    <e v="#N/A"/>
    <e v="#N/A"/>
    <e v="#N/A"/>
    <x v="1"/>
  </r>
  <r>
    <x v="272"/>
    <n v="0.12870000000000001"/>
    <n v="5.1299999999999998E-2"/>
    <n v="7.740000000000001E-2"/>
    <e v="#N/A"/>
    <e v="#N/A"/>
    <e v="#N/A"/>
    <x v="1"/>
  </r>
  <r>
    <x v="273"/>
    <n v="0.1285"/>
    <n v="5.11E-2"/>
    <n v="7.7399999999999997E-2"/>
    <e v="#N/A"/>
    <e v="#N/A"/>
    <e v="#N/A"/>
    <x v="1"/>
  </r>
  <r>
    <x v="274"/>
    <n v="0.12809999999999999"/>
    <n v="5.0900000000000001E-2"/>
    <n v="7.7199999999999991E-2"/>
    <e v="#N/A"/>
    <e v="#N/A"/>
    <e v="#N/A"/>
    <x v="1"/>
  </r>
  <r>
    <x v="275"/>
    <n v="0.12720000000000001"/>
    <n v="5.0500000000000003E-2"/>
    <n v="7.6700000000000004E-2"/>
    <e v="#N/A"/>
    <e v="#N/A"/>
    <e v="#N/A"/>
    <x v="1"/>
  </r>
  <r>
    <x v="276"/>
    <n v="0.12740000000000001"/>
    <n v="5.0500000000000003E-2"/>
    <n v="7.690000000000001E-2"/>
    <e v="#N/A"/>
    <e v="#N/A"/>
    <e v="#N/A"/>
    <x v="1"/>
  </r>
  <r>
    <x v="277"/>
    <n v="0.12770000000000001"/>
    <n v="5.0299999999999997E-2"/>
    <n v="7.740000000000001E-2"/>
    <e v="#N/A"/>
    <e v="#N/A"/>
    <e v="#N/A"/>
    <x v="1"/>
  </r>
  <r>
    <x v="278"/>
    <n v="0.12790000000000001"/>
    <n v="5.0200000000000002E-2"/>
    <n v="7.7700000000000019E-2"/>
    <e v="#N/A"/>
    <e v="#N/A"/>
    <e v="#N/A"/>
    <x v="1"/>
  </r>
  <r>
    <x v="279"/>
    <n v="0.1275"/>
    <n v="5.0099999999999999E-2"/>
    <n v="7.7399999999999997E-2"/>
    <e v="#N/A"/>
    <e v="#N/A"/>
    <e v="#N/A"/>
    <x v="1"/>
  </r>
  <r>
    <x v="280"/>
    <n v="0.12740000000000001"/>
    <n v="5.0999999999999997E-2"/>
    <n v="7.6400000000000023E-2"/>
    <e v="#N/A"/>
    <e v="#N/A"/>
    <e v="#N/A"/>
    <x v="1"/>
  </r>
  <r>
    <x v="281"/>
    <n v="0.1275"/>
    <n v="5.0799999999999998E-2"/>
    <n v="7.6700000000000004E-2"/>
    <e v="#N/A"/>
    <e v="#N/A"/>
    <e v="#N/A"/>
    <x v="1"/>
  </r>
  <r>
    <x v="282"/>
    <n v="0.12770000000000001"/>
    <n v="5.0299999999999997E-2"/>
    <n v="7.740000000000001E-2"/>
    <e v="#N/A"/>
    <e v="#N/A"/>
    <e v="#N/A"/>
    <x v="1"/>
  </r>
  <r>
    <x v="283"/>
    <n v="0.12790000000000001"/>
    <n v="0.05"/>
    <n v="7.7900000000000011E-2"/>
    <e v="#N/A"/>
    <e v="#N/A"/>
    <e v="#N/A"/>
    <x v="1"/>
  </r>
  <r>
    <x v="284"/>
    <n v="0.1278"/>
    <n v="4.99E-2"/>
    <n v="7.7899999999999997E-2"/>
    <e v="#N/A"/>
    <e v="#N/A"/>
    <e v="#N/A"/>
    <x v="1"/>
  </r>
  <r>
    <x v="285"/>
    <n v="0.127"/>
    <n v="4.9599999999999998E-2"/>
    <n v="7.7399999999999997E-2"/>
    <e v="#N/A"/>
    <e v="#N/A"/>
    <e v="#N/A"/>
    <x v="1"/>
  </r>
  <r>
    <x v="286"/>
    <n v="0.12670000000000001"/>
    <n v="4.9500000000000002E-2"/>
    <n v="7.7200000000000005E-2"/>
    <e v="#N/A"/>
    <e v="#N/A"/>
    <e v="#N/A"/>
    <x v="1"/>
  </r>
  <r>
    <x v="287"/>
    <n v="0.12640000000000001"/>
    <n v="4.9099999999999998E-2"/>
    <n v="7.7300000000000008E-2"/>
    <e v="#N/A"/>
    <e v="#N/A"/>
    <e v="#N/A"/>
    <x v="1"/>
  </r>
  <r>
    <x v="288"/>
    <n v="0.1265"/>
    <n v="4.87E-2"/>
    <n v="7.7800000000000008E-2"/>
    <e v="#N/A"/>
    <e v="#N/A"/>
    <e v="#N/A"/>
    <x v="1"/>
  </r>
  <r>
    <x v="289"/>
    <n v="0.1268"/>
    <n v="4.8399999999999999E-2"/>
    <n v="7.8399999999999997E-2"/>
    <e v="#N/A"/>
    <e v="#N/A"/>
    <e v="#N/A"/>
    <x v="1"/>
  </r>
  <r>
    <x v="290"/>
    <n v="0.12640000000000001"/>
    <n v="4.82E-2"/>
    <n v="7.8200000000000019E-2"/>
    <e v="#N/A"/>
    <e v="#N/A"/>
    <e v="#N/A"/>
    <x v="1"/>
  </r>
  <r>
    <x v="291"/>
    <n v="0.12620000000000001"/>
    <n v="4.7399999999999998E-2"/>
    <n v="7.8800000000000009E-2"/>
    <e v="#N/A"/>
    <e v="#N/A"/>
    <e v="#N/A"/>
    <x v="1"/>
  </r>
  <r>
    <x v="292"/>
    <n v="0.12659999999999999"/>
    <n v="4.7300000000000002E-2"/>
    <n v="7.9299999999999982E-2"/>
    <e v="#N/A"/>
    <e v="#N/A"/>
    <e v="#N/A"/>
    <x v="1"/>
  </r>
  <r>
    <x v="293"/>
    <n v="0.1265"/>
    <n v="4.6800000000000001E-2"/>
    <n v="7.9699999999999993E-2"/>
    <e v="#N/A"/>
    <e v="#N/A"/>
    <e v="#N/A"/>
    <x v="1"/>
  </r>
  <r>
    <x v="294"/>
    <n v="0.1246"/>
    <n v="4.5999999999999999E-2"/>
    <n v="7.8600000000000003E-2"/>
    <e v="#N/A"/>
    <e v="#N/A"/>
    <e v="#N/A"/>
    <x v="1"/>
  </r>
  <r>
    <x v="295"/>
    <n v="0.12479999999999999"/>
    <n v="4.5600000000000002E-2"/>
    <n v="7.9199999999999993E-2"/>
    <e v="#N/A"/>
    <e v="#N/A"/>
    <e v="#N/A"/>
    <x v="1"/>
  </r>
  <r>
    <x v="296"/>
    <n v="0.12479999999999999"/>
    <n v="4.5100000000000001E-2"/>
    <n v="7.9699999999999993E-2"/>
    <e v="#N/A"/>
    <e v="#N/A"/>
    <e v="#N/A"/>
    <x v="1"/>
  </r>
  <r>
    <x v="297"/>
    <n v="0.12330000000000001"/>
    <n v="4.4600000000000001E-2"/>
    <n v="7.8700000000000006E-2"/>
    <e v="#N/A"/>
    <e v="#N/A"/>
    <e v="#N/A"/>
    <x v="1"/>
  </r>
  <r>
    <x v="298"/>
    <n v="0.1232"/>
    <n v="4.4200000000000003E-2"/>
    <n v="7.9000000000000001E-2"/>
    <e v="#N/A"/>
    <e v="#N/A"/>
    <e v="#N/A"/>
    <x v="1"/>
  </r>
  <r>
    <x v="299"/>
    <n v="0.12330000000000001"/>
    <n v="4.3499999999999997E-2"/>
    <n v="7.980000000000001E-2"/>
    <e v="#N/A"/>
    <e v="#N/A"/>
    <e v="#N/A"/>
    <x v="1"/>
  </r>
  <r>
    <x v="300"/>
    <n v="0.1234"/>
    <n v="4.3200000000000002E-2"/>
    <n v="8.0199999999999994E-2"/>
    <e v="#N/A"/>
    <e v="#N/A"/>
    <e v="#N/A"/>
    <x v="1"/>
  </r>
  <r>
    <x v="301"/>
    <n v="0.1232"/>
    <n v="4.2900000000000001E-2"/>
    <n v="8.030000000000001E-2"/>
    <e v="#N/A"/>
    <e v="#N/A"/>
    <e v="#N/A"/>
    <x v="1"/>
  </r>
  <r>
    <x v="302"/>
    <n v="0.1232"/>
    <n v="4.2500000000000003E-2"/>
    <n v="8.0699999999999994E-2"/>
    <e v="#N/A"/>
    <e v="#N/A"/>
    <e v="#N/A"/>
    <x v="1"/>
  </r>
  <r>
    <x v="303"/>
    <n v="0.12280000000000001"/>
    <n v="4.2200000000000001E-2"/>
    <n v="8.0600000000000005E-2"/>
    <e v="#N/A"/>
    <e v="#N/A"/>
    <e v="#N/A"/>
    <x v="1"/>
  </r>
  <r>
    <x v="304"/>
    <n v="0.1225"/>
    <n v="4.19E-2"/>
    <n v="8.0600000000000005E-2"/>
    <e v="#N/A"/>
    <e v="#N/A"/>
    <e v="#N/A"/>
    <x v="1"/>
  </r>
  <r>
    <x v="305"/>
    <n v="0.12239999999999999"/>
    <n v="4.1500000000000002E-2"/>
    <n v="8.09E-2"/>
    <e v="#N/A"/>
    <e v="#N/A"/>
    <e v="#N/A"/>
    <x v="1"/>
  </r>
  <r>
    <x v="306"/>
    <n v="0.12139999999999999"/>
    <n v="4.0899999999999999E-2"/>
    <n v="8.0499999999999988E-2"/>
    <e v="#N/A"/>
    <e v="#N/A"/>
    <e v="#N/A"/>
    <x v="1"/>
  </r>
  <r>
    <x v="307"/>
    <n v="0.12139999999999999"/>
    <n v="4.07E-2"/>
    <n v="8.0699999999999994E-2"/>
    <e v="#N/A"/>
    <e v="#N/A"/>
    <e v="#N/A"/>
    <x v="1"/>
  </r>
  <r>
    <x v="308"/>
    <n v="0.1216"/>
    <n v="4.0399999999999998E-2"/>
    <n v="8.1199999999999994E-2"/>
    <e v="#N/A"/>
    <e v="#N/A"/>
    <e v="#N/A"/>
    <x v="1"/>
  </r>
  <r>
    <x v="309"/>
    <n v="0.12130000000000001"/>
    <n v="4.0300000000000002E-2"/>
    <n v="8.1000000000000003E-2"/>
    <e v="#N/A"/>
    <e v="#N/A"/>
    <e v="#N/A"/>
    <x v="1"/>
  </r>
  <r>
    <x v="310"/>
    <n v="0.1202"/>
    <n v="4.02E-2"/>
    <n v="0.08"/>
    <e v="#N/A"/>
    <e v="#N/A"/>
    <e v="#N/A"/>
    <x v="1"/>
  </r>
  <r>
    <x v="311"/>
    <n v="0.1192"/>
    <n v="3.9899999999999998E-2"/>
    <n v="7.9300000000000009E-2"/>
    <e v="#N/A"/>
    <e v="#N/A"/>
    <e v="#N/A"/>
    <x v="1"/>
  </r>
  <r>
    <x v="312"/>
    <n v="0.1192"/>
    <n v="3.95E-2"/>
    <n v="7.9699999999999993E-2"/>
    <e v="#N/A"/>
    <e v="#N/A"/>
    <e v="#N/A"/>
    <x v="1"/>
  </r>
  <r>
    <x v="313"/>
    <n v="0.1192"/>
    <n v="3.95E-2"/>
    <n v="7.9699999999999993E-2"/>
    <e v="#N/A"/>
    <e v="#N/A"/>
    <e v="#N/A"/>
    <x v="1"/>
  </r>
  <r>
    <x v="314"/>
    <n v="0.1195"/>
    <n v="3.9100000000000003E-2"/>
    <n v="8.0399999999999999E-2"/>
    <e v="#N/A"/>
    <e v="#N/A"/>
    <e v="#N/A"/>
    <x v="1"/>
  </r>
  <r>
    <x v="315"/>
    <n v="0.1193"/>
    <n v="3.9E-2"/>
    <n v="8.030000000000001E-2"/>
    <e v="#N/A"/>
    <e v="#N/A"/>
    <e v="#N/A"/>
    <x v="1"/>
  </r>
  <r>
    <x v="316"/>
    <n v="0.11940000000000001"/>
    <n v="3.8899999999999997E-2"/>
    <n v="8.0500000000000016E-2"/>
    <e v="#N/A"/>
    <e v="#N/A"/>
    <e v="#N/A"/>
    <x v="1"/>
  </r>
  <r>
    <x v="317"/>
    <n v="0.1198"/>
    <n v="3.8800000000000001E-2"/>
    <n v="8.1000000000000003E-2"/>
    <e v="#N/A"/>
    <e v="#N/A"/>
    <e v="#N/A"/>
    <x v="1"/>
  </r>
  <r>
    <x v="318"/>
    <n v="0.1198"/>
    <n v="3.8699999999999998E-2"/>
    <n v="8.1100000000000005E-2"/>
    <e v="#N/A"/>
    <e v="#N/A"/>
    <e v="#N/A"/>
    <x v="1"/>
  </r>
  <r>
    <x v="319"/>
    <n v="0.1202"/>
    <n v="3.8800000000000001E-2"/>
    <n v="8.14E-2"/>
    <e v="#N/A"/>
    <e v="#N/A"/>
    <e v="#N/A"/>
    <x v="1"/>
  </r>
  <r>
    <x v="320"/>
    <n v="0.11940000000000001"/>
    <n v="3.8800000000000001E-2"/>
    <n v="8.0600000000000005E-2"/>
    <e v="#N/A"/>
    <e v="#N/A"/>
    <e v="#N/A"/>
    <x v="1"/>
  </r>
  <r>
    <x v="321"/>
    <n v="0.11840000000000001"/>
    <n v="3.9E-2"/>
    <n v="7.9399999999999998E-2"/>
    <e v="#N/A"/>
    <e v="#N/A"/>
    <e v="#N/A"/>
    <x v="1"/>
  </r>
  <r>
    <x v="322"/>
    <n v="0.1183"/>
    <n v="3.9300000000000002E-2"/>
    <n v="7.9000000000000001E-2"/>
    <e v="#N/A"/>
    <e v="#N/A"/>
    <e v="#N/A"/>
    <x v="1"/>
  </r>
  <r>
    <x v="323"/>
    <n v="0.1183"/>
    <n v="3.95E-2"/>
    <n v="7.8800000000000009E-2"/>
    <e v="#N/A"/>
    <e v="#N/A"/>
    <e v="#N/A"/>
    <x v="1"/>
  </r>
  <r>
    <x v="324"/>
    <n v="0.11890000000000001"/>
    <n v="3.9899999999999998E-2"/>
    <n v="7.9000000000000015E-2"/>
    <e v="#N/A"/>
    <e v="#N/A"/>
    <e v="#N/A"/>
    <x v="1"/>
  </r>
  <r>
    <x v="325"/>
    <n v="0.11940000000000001"/>
    <n v="4.02E-2"/>
    <n v="7.9200000000000007E-2"/>
    <e v="#N/A"/>
    <e v="#N/A"/>
    <e v="#N/A"/>
    <x v="1"/>
  </r>
  <r>
    <x v="326"/>
    <n v="0.1193"/>
    <n v="4.07E-2"/>
    <n v="7.8600000000000003E-2"/>
    <e v="#N/A"/>
    <e v="#N/A"/>
    <e v="#N/A"/>
    <x v="1"/>
  </r>
  <r>
    <x v="327"/>
    <n v="0.1193"/>
    <n v="4.0899999999999999E-2"/>
    <n v="7.8399999999999997E-2"/>
    <e v="#N/A"/>
    <e v="#N/A"/>
    <e v="#N/A"/>
    <x v="1"/>
  </r>
  <r>
    <x v="328"/>
    <n v="0.1198"/>
    <n v="4.1300000000000003E-2"/>
    <n v="7.85E-2"/>
    <e v="#N/A"/>
    <e v="#N/A"/>
    <e v="#N/A"/>
    <x v="1"/>
  </r>
  <r>
    <x v="329"/>
    <n v="0.1198"/>
    <n v="4.1700000000000001E-2"/>
    <n v="7.8100000000000003E-2"/>
    <e v="#N/A"/>
    <e v="#N/A"/>
    <e v="#N/A"/>
    <x v="1"/>
  </r>
  <r>
    <x v="330"/>
    <n v="0.1198"/>
    <n v="4.1799999999999997E-2"/>
    <n v="7.8000000000000014E-2"/>
    <e v="#N/A"/>
    <e v="#N/A"/>
    <e v="#N/A"/>
    <x v="1"/>
  </r>
  <r>
    <x v="331"/>
    <n v="0.1196"/>
    <n v="4.24E-2"/>
    <n v="7.7199999999999991E-2"/>
    <e v="#N/A"/>
    <e v="#N/A"/>
    <e v="#N/A"/>
    <x v="1"/>
  </r>
  <r>
    <x v="332"/>
    <n v="0.1195"/>
    <n v="4.3200000000000002E-2"/>
    <n v="7.6299999999999993E-2"/>
    <e v="#N/A"/>
    <e v="#N/A"/>
    <e v="#N/A"/>
    <x v="1"/>
  </r>
  <r>
    <x v="333"/>
    <n v="0.12"/>
    <n v="4.3799999999999999E-2"/>
    <n v="7.619999999999999E-2"/>
    <e v="#N/A"/>
    <e v="#N/A"/>
    <e v="#N/A"/>
    <x v="1"/>
  </r>
  <r>
    <x v="334"/>
    <n v="0.1191"/>
    <n v="4.4400000000000002E-2"/>
    <n v="7.4699999999999989E-2"/>
    <e v="#N/A"/>
    <e v="#N/A"/>
    <e v="#N/A"/>
    <x v="1"/>
  </r>
  <r>
    <x v="335"/>
    <n v="0.12089999999999999"/>
    <n v="4.4999999999999998E-2"/>
    <n v="7.5899999999999995E-2"/>
    <e v="#N/A"/>
    <e v="#N/A"/>
    <e v="#N/A"/>
    <x v="1"/>
  </r>
  <r>
    <x v="336"/>
    <n v="0.12180000000000001"/>
    <n v="4.5900000000000003E-2"/>
    <n v="7.5899999999999995E-2"/>
    <e v="#N/A"/>
    <e v="#N/A"/>
    <e v="#N/A"/>
    <x v="1"/>
  </r>
  <r>
    <x v="337"/>
    <n v="0.12239999999999999"/>
    <n v="4.6699999999999998E-2"/>
    <n v="7.569999999999999E-2"/>
    <e v="#N/A"/>
    <e v="#N/A"/>
    <e v="#N/A"/>
    <x v="1"/>
  </r>
  <r>
    <x v="338"/>
    <n v="0.1221"/>
    <n v="4.7199999999999999E-2"/>
    <n v="7.4899999999999994E-2"/>
    <e v="#N/A"/>
    <e v="#N/A"/>
    <e v="#N/A"/>
    <x v="1"/>
  </r>
  <r>
    <x v="339"/>
    <n v="0.12239999999999999"/>
    <n v="4.82E-2"/>
    <n v="7.4199999999999988E-2"/>
    <e v="#N/A"/>
    <e v="#N/A"/>
    <e v="#N/A"/>
    <x v="1"/>
  </r>
  <r>
    <x v="340"/>
    <n v="0.1229"/>
    <n v="4.8800000000000003E-2"/>
    <n v="7.4099999999999999E-2"/>
    <e v="#N/A"/>
    <e v="#N/A"/>
    <e v="#N/A"/>
    <x v="1"/>
  </r>
  <r>
    <x v="341"/>
    <n v="0.1234"/>
    <n v="4.9500000000000002E-2"/>
    <n v="7.3899999999999993E-2"/>
    <e v="#N/A"/>
    <e v="#N/A"/>
    <e v="#N/A"/>
    <x v="1"/>
  </r>
  <r>
    <x v="342"/>
    <n v="0.12379999999999999"/>
    <n v="4.9700000000000001E-2"/>
    <n v="7.4099999999999999E-2"/>
    <e v="#N/A"/>
    <e v="#N/A"/>
    <e v="#N/A"/>
    <x v="1"/>
  </r>
  <r>
    <x v="343"/>
    <n v="0.1244"/>
    <n v="5.0299999999999997E-2"/>
    <n v="7.4099999999999999E-2"/>
    <e v="#N/A"/>
    <e v="#N/A"/>
    <e v="#N/A"/>
    <x v="1"/>
  </r>
  <r>
    <x v="344"/>
    <n v="0.12509999999999999"/>
    <n v="5.0999999999999997E-2"/>
    <n v="7.4099999999999999E-2"/>
    <e v="#N/A"/>
    <e v="#N/A"/>
    <e v="#N/A"/>
    <x v="1"/>
  </r>
  <r>
    <x v="345"/>
    <n v="0.12590000000000001"/>
    <n v="5.16E-2"/>
    <n v="7.4300000000000005E-2"/>
    <e v="#N/A"/>
    <e v="#N/A"/>
    <e v="#N/A"/>
    <x v="1"/>
  </r>
  <r>
    <x v="346"/>
    <n v="0.1265"/>
    <n v="5.1700000000000003E-2"/>
    <n v="7.4800000000000005E-2"/>
    <n v="0.1265"/>
    <n v="5.1700000000000003E-2"/>
    <n v="7.4800000000000005E-2"/>
    <x v="1"/>
  </r>
  <r>
    <x v="347"/>
    <e v="#N/A"/>
    <e v="#N/A"/>
    <e v="#N/A"/>
    <e v="#N/A"/>
    <e v="#N/A"/>
    <e v="#N/A"/>
    <x v="0"/>
  </r>
  <r>
    <x v="348"/>
    <e v="#N/A"/>
    <e v="#N/A"/>
    <e v="#N/A"/>
    <e v="#N/A"/>
    <e v="#N/A"/>
    <e v="#N/A"/>
    <x v="0"/>
  </r>
  <r>
    <x v="349"/>
    <m/>
    <m/>
    <m/>
    <m/>
    <m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66DF8C-A01B-454F-8168-2EE76C4C81A0}" name="PivotTable1" cacheId="15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">
  <location ref="M3:S87" firstHeaderRow="0" firstDataRow="1" firstDataCol="1" rowPageCount="1" colPageCount="1"/>
  <pivotFields count="8">
    <pivotField axis="axisRow" showAll="0">
      <items count="3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49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Page" showAll="0">
      <items count="4">
        <item x="0"/>
        <item x="1"/>
        <item x="2"/>
        <item t="default"/>
      </items>
    </pivotField>
  </pivotFields>
  <rowFields count="1">
    <field x="0"/>
  </rowFields>
  <rowItems count="84"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7" item="1" hier="-1"/>
  </pageFields>
  <dataFields count="6">
    <dataField name="Activa" fld="1" baseField="0" baseItem="265"/>
    <dataField name="Pasiva" fld="2" baseField="0" baseItem="265"/>
    <dataField name="Spread" fld="3" baseField="0" baseItem="265"/>
    <dataField name="Sum of ActivaL" fld="4" baseField="0" baseItem="267"/>
    <dataField name="Sum of PasivaL" fld="5" baseField="0" baseItem="267"/>
    <dataField name="Sum of SpreadL" fld="6" baseField="0" baseItem="267"/>
  </dataFields>
  <formats count="3">
    <format dxfId="25">
      <pivotArea outline="0" collapsedLevelsAreSubtotals="1" fieldPosition="0"/>
    </format>
    <format dxfId="24">
      <pivotArea dataOnly="0" labelOnly="1" outline="0" fieldPosition="0">
        <references count="1">
          <reference field="7" count="1">
            <x v="1"/>
          </reference>
        </references>
      </pivotArea>
    </format>
    <format dxfId="23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F28BE0-2586-41A2-A73B-CD2C9A624935}" name="PivotTable1" cacheId="145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3">
  <location ref="M3:S79" firstHeaderRow="0" firstDataRow="1" firstDataCol="1" rowPageCount="1" colPageCount="1"/>
  <pivotFields count="8">
    <pivotField axis="axisRow" showAll="0">
      <items count="3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51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Page" showAll="0">
      <items count="4">
        <item x="0"/>
        <item x="1"/>
        <item x="2"/>
        <item t="default"/>
      </items>
    </pivotField>
  </pivotFields>
  <rowFields count="1">
    <field x="0"/>
  </rowFields>
  <rowItems count="76"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7" item="1" hier="-1"/>
  </pageFields>
  <dataFields count="6">
    <dataField name="Activa" fld="1" baseField="0" baseItem="265"/>
    <dataField name="Pasiva" fld="2" baseField="0" baseItem="265"/>
    <dataField name="Spread" fld="3" baseField="0" baseItem="265"/>
    <dataField name="Sum of ActivaL" fld="4" baseField="0" baseItem="267"/>
    <dataField name="Sum of PasivaL" fld="5" baseField="0" baseItem="267"/>
    <dataField name="Sum of SpreadL" fld="6" baseField="0" baseItem="267"/>
  </dataFields>
  <formats count="3">
    <format dxfId="22">
      <pivotArea outline="0" collapsedLevelsAreSubtotals="1" fieldPosition="0"/>
    </format>
    <format dxfId="21">
      <pivotArea dataOnly="0" labelOnly="1" outline="0" fieldPosition="0">
        <references count="1">
          <reference field="7" count="1">
            <x v="1"/>
          </reference>
        </references>
      </pivotArea>
    </format>
    <format dxfId="20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chartFormats count="1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11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8BBA87-842C-474B-A762-3712982E20AF}" name="PivotTable15" cacheId="135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chartFormat="2">
  <location ref="A1:I15" firstHeaderRow="1" firstDataRow="2" firstDataCol="1"/>
  <pivotFields count="4">
    <pivotField showAll="0"/>
    <pivotField dataField="1" showAll="0"/>
    <pivotField axis="axisRow" showAll="0" nonAutoSortDefault="1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axis="axisCol" showAll="0">
      <items count="18">
        <item h="1" x="0"/>
        <item h="1" x="1"/>
        <item h="1" x="2"/>
        <item h="1" x="3"/>
        <item h="1" x="4"/>
        <item h="1" x="5"/>
        <item h="1" x="6"/>
        <item h="1" x="7"/>
        <item x="8"/>
        <item x="9"/>
        <item x="10"/>
        <item x="11"/>
        <item x="12"/>
        <item h="1" x="16"/>
        <item x="13"/>
        <item x="14"/>
        <item h="1" x="15"/>
        <item t="default"/>
      </items>
    </pivotField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3"/>
  </colFields>
  <colItems count="8">
    <i>
      <x v="8"/>
    </i>
    <i>
      <x v="9"/>
    </i>
    <i>
      <x v="10"/>
    </i>
    <i>
      <x v="11"/>
    </i>
    <i>
      <x v="12"/>
    </i>
    <i>
      <x v="14"/>
    </i>
    <i>
      <x v="15"/>
    </i>
    <i t="grand">
      <x/>
    </i>
  </colItems>
  <dataFields count="1">
    <dataField name="Sum of Inflacion" fld="1" baseField="0" baseItem="0"/>
  </dataFields>
  <formats count="1">
    <format dxfId="19">
      <pivotArea outline="0" collapsedLevelsAreSubtotals="1" fieldPosition="0"/>
    </format>
  </formats>
  <chartFormats count="22">
    <chartFormat chart="0" format="159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0" format="160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0" format="161" series="1">
      <pivotArea type="data" outline="0" fieldPosition="0">
        <references count="1">
          <reference field="3" count="1" selected="0">
            <x v="2"/>
          </reference>
        </references>
      </pivotArea>
    </chartFormat>
    <chartFormat chart="0" format="162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0" format="163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0" format="164" series="1">
      <pivotArea type="data" outline="0" fieldPosition="0">
        <references count="1">
          <reference field="3" count="1" selected="0">
            <x v="5"/>
          </reference>
        </references>
      </pivotArea>
    </chartFormat>
    <chartFormat chart="0" format="165" series="1">
      <pivotArea type="data" outline="0" fieldPosition="0">
        <references count="1">
          <reference field="3" count="1" selected="0">
            <x v="6"/>
          </reference>
        </references>
      </pivotArea>
    </chartFormat>
    <chartFormat chart="0" format="166" series="1">
      <pivotArea type="data" outline="0" fieldPosition="0">
        <references count="1">
          <reference field="3" count="1" selected="0">
            <x v="7"/>
          </reference>
        </references>
      </pivotArea>
    </chartFormat>
    <chartFormat chart="0" format="167" series="1">
      <pivotArea type="data" outline="0" fieldPosition="0">
        <references count="1">
          <reference field="3" count="1" selected="0">
            <x v="8"/>
          </reference>
        </references>
      </pivotArea>
    </chartFormat>
    <chartFormat chart="0" format="168" series="1">
      <pivotArea type="data" outline="0" fieldPosition="0">
        <references count="1">
          <reference field="3" count="1" selected="0">
            <x v="9"/>
          </reference>
        </references>
      </pivotArea>
    </chartFormat>
    <chartFormat chart="0" format="169" series="1">
      <pivotArea type="data" outline="0" fieldPosition="0">
        <references count="1">
          <reference field="3" count="1" selected="0">
            <x v="10"/>
          </reference>
        </references>
      </pivotArea>
    </chartFormat>
    <chartFormat chart="0" format="170" series="1">
      <pivotArea type="data" outline="0" fieldPosition="0">
        <references count="1">
          <reference field="3" count="1" selected="0">
            <x v="11"/>
          </reference>
        </references>
      </pivotArea>
    </chartFormat>
    <chartFormat chart="0" format="171" series="1">
      <pivotArea type="data" outline="0" fieldPosition="0">
        <references count="1">
          <reference field="3" count="1" selected="0">
            <x v="12"/>
          </reference>
        </references>
      </pivotArea>
    </chartFormat>
    <chartFormat chart="0" format="172" series="1">
      <pivotArea type="data" outline="0" fieldPosition="0">
        <references count="1">
          <reference field="3" count="1" selected="0">
            <x v="13"/>
          </reference>
        </references>
      </pivotArea>
    </chartFormat>
    <chartFormat chart="0" format="17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0" format="17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0" format="17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0" format="17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0" format="17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0" format="17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0" format="17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0" format="18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5F273B-47AB-45F4-99A0-97B4148FE105}" name="PivotTable16" cacheId="130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chartFormat="1">
  <location ref="A3:B14" firstHeaderRow="1" firstDataRow="1" firstDataCol="1" rowPageCount="1" colPageCount="1"/>
  <pivotFields count="5">
    <pivotField axis="axisRow" showAll="0">
      <items count="3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46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t="default"/>
      </items>
    </pivotField>
    <pivotField showAll="0"/>
    <pivotField dataField="1" showAll="0"/>
    <pivotField showAll="0"/>
    <pivotField axis="axisPage" showAll="0">
      <items count="4">
        <item x="0"/>
        <item x="1"/>
        <item x="2"/>
        <item t="default"/>
      </items>
    </pivotField>
  </pivotFields>
  <rowFields count="1">
    <field x="0"/>
  </rowFields>
  <rowItems count="11">
    <i>
      <x v="237"/>
    </i>
    <i>
      <x v="249"/>
    </i>
    <i>
      <x v="261"/>
    </i>
    <i>
      <x v="273"/>
    </i>
    <i>
      <x v="285"/>
    </i>
    <i>
      <x v="297"/>
    </i>
    <i>
      <x v="309"/>
    </i>
    <i>
      <x v="321"/>
    </i>
    <i>
      <x v="333"/>
    </i>
    <i>
      <x v="346"/>
    </i>
    <i t="grand">
      <x/>
    </i>
  </rowItems>
  <colItems count="1">
    <i/>
  </colItems>
  <pageFields count="1">
    <pageField fld="4" item="1" hier="-1"/>
  </pageFields>
  <dataFields count="1">
    <dataField name="Sum of Crecimiento" fld="2" baseField="0" baseItem="206" numFmtId="10"/>
  </dataFields>
  <formats count="1">
    <format dxfId="16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6A60D9-1F5A-404F-AC96-3E8625315ABA}" name="PivotTable17" cacheId="140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chartFormat="1">
  <location ref="A3:B14" firstHeaderRow="1" firstDataRow="1" firstDataCol="1" rowPageCount="1" colPageCount="1"/>
  <pivotFields count="5">
    <pivotField axis="axisRow" numFmtId="14" showAll="0">
      <items count="3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t="default"/>
      </items>
    </pivotField>
    <pivotField showAll="0"/>
    <pivotField dataField="1" showAll="0"/>
    <pivotField showAll="0"/>
    <pivotField axis="axisPage" showAll="0">
      <items count="4">
        <item x="0"/>
        <item x="1"/>
        <item x="2"/>
        <item t="default"/>
      </items>
    </pivotField>
  </pivotFields>
  <rowFields count="1">
    <field x="0"/>
  </rowFields>
  <rowItems count="11">
    <i>
      <x v="225"/>
    </i>
    <i>
      <x v="237"/>
    </i>
    <i>
      <x v="249"/>
    </i>
    <i>
      <x v="261"/>
    </i>
    <i>
      <x v="273"/>
    </i>
    <i>
      <x v="285"/>
    </i>
    <i>
      <x v="297"/>
    </i>
    <i>
      <x v="309"/>
    </i>
    <i>
      <x v="321"/>
    </i>
    <i>
      <x v="333"/>
    </i>
    <i t="grand">
      <x/>
    </i>
  </rowItems>
  <colItems count="1">
    <i/>
  </colItems>
  <pageFields count="1">
    <pageField fld="4" item="1" hier="-1"/>
  </pageFields>
  <dataFields count="1">
    <dataField name="Sum of Crecimiento" fld="2" baseField="0" baseItem="0" numFmtId="10"/>
  </dataFields>
  <formats count="1">
    <format dxfId="14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ECAF635F-F6DE-4A55-9082-EFADF09A9F57}" autoFormatId="16" applyNumberFormats="0" applyBorderFormats="0" applyFontFormats="0" applyPatternFormats="0" applyAlignmentFormats="0" applyWidthHeightFormats="0">
  <queryTableRefresh nextId="31">
    <queryTableFields count="25">
      <queryTableField id="1" name="Index" tableColumnId="1"/>
      <queryTableField id="2" name="2001" tableColumnId="2"/>
      <queryTableField id="3" name="2002" tableColumnId="3"/>
      <queryTableField id="4" name="2003" tableColumnId="4"/>
      <queryTableField id="5" name="2004" tableColumnId="5"/>
      <queryTableField id="6" name="2005" tableColumnId="6"/>
      <queryTableField id="7" name="2006" tableColumnId="7"/>
      <queryTableField id="8" name="2007" tableColumnId="8"/>
      <queryTableField id="9" name="2008" tableColumnId="9"/>
      <queryTableField id="10" name="2009" tableColumnId="10"/>
      <queryTableField id="11" name="2010" tableColumnId="11"/>
      <queryTableField id="12" name="2011" tableColumnId="12"/>
      <queryTableField id="13" name="2012" tableColumnId="13"/>
      <queryTableField id="14" name="2013" tableColumnId="14"/>
      <queryTableField id="15" name="2014" tableColumnId="15"/>
      <queryTableField id="16" name="2015" tableColumnId="16"/>
      <queryTableField id="17" name="2016" tableColumnId="17"/>
      <queryTableField id="18" name="2017" tableColumnId="18"/>
      <queryTableField id="19" name="2018" tableColumnId="19"/>
      <queryTableField id="20" name="2019" tableColumnId="20"/>
      <queryTableField id="21" name="2020" tableColumnId="21"/>
      <queryTableField id="25" name="2022" tableColumnId="23"/>
      <queryTableField id="27" name="2023" tableColumnId="24"/>
      <queryTableField id="29" name="2024" tableColumnId="25"/>
      <queryTableField id="22" name="2021" tableColumnId="2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C2063233-D073-4A1C-8FCC-B6B4F5C4D6A3}" autoFormatId="16" applyNumberFormats="0" applyBorderFormats="0" applyFontFormats="0" applyPatternFormats="0" applyAlignmentFormats="0" applyWidthHeightFormats="0">
  <queryTableRefresh nextId="52">
    <queryTableFields count="25">
      <queryTableField id="22" name="Index" tableColumnId="22"/>
      <queryTableField id="23" name="2001" tableColumnId="23"/>
      <queryTableField id="24" name="2002" tableColumnId="24"/>
      <queryTableField id="25" name="2003" tableColumnId="25"/>
      <queryTableField id="26" name="2004" tableColumnId="26"/>
      <queryTableField id="27" name="2005" tableColumnId="27"/>
      <queryTableField id="28" name="2006" tableColumnId="28"/>
      <queryTableField id="29" name="2007" tableColumnId="29"/>
      <queryTableField id="30" name="2008" tableColumnId="30"/>
      <queryTableField id="31" name="2009" tableColumnId="31"/>
      <queryTableField id="32" name="2010" tableColumnId="32"/>
      <queryTableField id="33" name="2011" tableColumnId="33"/>
      <queryTableField id="34" name="2012" tableColumnId="34"/>
      <queryTableField id="35" name="2013" tableColumnId="35"/>
      <queryTableField id="36" name="2014" tableColumnId="36"/>
      <queryTableField id="37" name="2015" tableColumnId="37"/>
      <queryTableField id="38" name="2016" tableColumnId="38"/>
      <queryTableField id="39" name="2017" tableColumnId="39"/>
      <queryTableField id="40" name="2018" tableColumnId="40"/>
      <queryTableField id="41" name="2019" tableColumnId="41"/>
      <queryTableField id="42" name="2020" tableColumnId="42"/>
      <queryTableField id="46" name="2022" tableColumnId="2"/>
      <queryTableField id="48" name="2023" tableColumnId="3"/>
      <queryTableField id="50" name="2024" tableColumnId="4"/>
      <queryTableField id="43" name="2021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A67A9D1A-1493-4146-A851-2EB2E954F01A}" autoFormatId="16" applyNumberFormats="0" applyBorderFormats="0" applyFontFormats="0" applyPatternFormats="0" applyAlignmentFormats="0" applyWidthHeightFormats="0">
  <queryTableRefresh nextId="36">
    <queryTableFields count="30">
      <queryTableField id="1" name="Index" tableColumnId="1"/>
      <queryTableField id="2" name="1996" tableColumnId="2"/>
      <queryTableField id="3" name="1997" tableColumnId="3"/>
      <queryTableField id="4" name="1998" tableColumnId="4"/>
      <queryTableField id="5" name="1999" tableColumnId="5"/>
      <queryTableField id="6" name="2000" tableColumnId="6"/>
      <queryTableField id="7" name="2001" tableColumnId="7"/>
      <queryTableField id="8" name="2002" tableColumnId="8"/>
      <queryTableField id="9" name="2003" tableColumnId="9"/>
      <queryTableField id="10" name="2004" tableColumnId="10"/>
      <queryTableField id="11" name="2005" tableColumnId="11"/>
      <queryTableField id="12" name="2006" tableColumnId="12"/>
      <queryTableField id="13" name="2007" tableColumnId="13"/>
      <queryTableField id="14" name="2008" tableColumnId="14"/>
      <queryTableField id="15" name="2009" tableColumnId="15"/>
      <queryTableField id="16" name="2010" tableColumnId="16"/>
      <queryTableField id="17" name="2011" tableColumnId="17"/>
      <queryTableField id="18" name="2012" tableColumnId="18"/>
      <queryTableField id="19" name="2013" tableColumnId="19"/>
      <queryTableField id="20" name="2014" tableColumnId="20"/>
      <queryTableField id="21" name="2015" tableColumnId="21"/>
      <queryTableField id="22" name="2016" tableColumnId="22"/>
      <queryTableField id="23" name="2017" tableColumnId="23"/>
      <queryTableField id="24" name="2018" tableColumnId="24"/>
      <queryTableField id="25" name="2019" tableColumnId="25"/>
      <queryTableField id="26" name="2020" tableColumnId="26"/>
      <queryTableField id="30" name="2022" tableColumnId="28"/>
      <queryTableField id="32" name="2023" tableColumnId="29"/>
      <queryTableField id="34" name="2024" tableColumnId="30"/>
      <queryTableField id="27" name="2021" tableColumnId="2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522F3091-61F8-46EF-9BD2-0557870FB41B}" autoFormatId="16" applyNumberFormats="0" applyBorderFormats="0" applyFontFormats="0" applyPatternFormats="0" applyAlignmentFormats="0" applyWidthHeightFormats="0">
  <queryTableRefresh nextId="36">
    <queryTableFields count="30">
      <queryTableField id="1" name="Index" tableColumnId="1"/>
      <queryTableField id="2" name="1996" tableColumnId="2"/>
      <queryTableField id="3" name="1997" tableColumnId="3"/>
      <queryTableField id="4" name="1998" tableColumnId="4"/>
      <queryTableField id="5" name="1999" tableColumnId="5"/>
      <queryTableField id="6" name="2000" tableColumnId="6"/>
      <queryTableField id="7" name="2001" tableColumnId="7"/>
      <queryTableField id="8" name="2002" tableColumnId="8"/>
      <queryTableField id="9" name="2003" tableColumnId="9"/>
      <queryTableField id="10" name="2004" tableColumnId="10"/>
      <queryTableField id="11" name="2005" tableColumnId="11"/>
      <queryTableField id="12" name="2006" tableColumnId="12"/>
      <queryTableField id="13" name="2007" tableColumnId="13"/>
      <queryTableField id="14" name="2008" tableColumnId="14"/>
      <queryTableField id="15" name="2009" tableColumnId="15"/>
      <queryTableField id="16" name="2010" tableColumnId="16"/>
      <queryTableField id="17" name="2011" tableColumnId="17"/>
      <queryTableField id="18" name="2012" tableColumnId="18"/>
      <queryTableField id="19" name="2013" tableColumnId="19"/>
      <queryTableField id="20" name="2014" tableColumnId="20"/>
      <queryTableField id="21" name="2015" tableColumnId="21"/>
      <queryTableField id="22" name="2016" tableColumnId="22"/>
      <queryTableField id="23" name="2017" tableColumnId="23"/>
      <queryTableField id="24" name="2018" tableColumnId="24"/>
      <queryTableField id="25" name="2019" tableColumnId="25"/>
      <queryTableField id="26" name="2020" tableColumnId="26"/>
      <queryTableField id="30" name="2022" tableColumnId="28"/>
      <queryTableField id="32" name="2023" tableColumnId="29"/>
      <queryTableField id="34" name="2024" tableColumnId="30"/>
      <queryTableField id="27" name="2021" tableColumnId="2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92E6DBE7-8DB4-43C0-AB7C-A70048AF04DC}" autoFormatId="16" applyNumberFormats="0" applyBorderFormats="0" applyFontFormats="0" applyPatternFormats="0" applyAlignmentFormats="0" applyWidthHeightFormats="0">
  <queryTableRefresh nextId="10">
    <queryTableFields count="4">
      <queryTableField id="3" name="Fecha" tableColumnId="3"/>
      <queryTableField id="7" name="Inflacion" tableColumnId="7"/>
      <queryTableField id="5" name="Mes" tableColumnId="5"/>
      <queryTableField id="9" name="Año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C00C25C0-FF8F-4B72-9C91-1FFE628438DF}" autoFormatId="16" applyNumberFormats="0" applyBorderFormats="0" applyFontFormats="0" applyPatternFormats="0" applyAlignmentFormats="0" applyWidthHeightFormats="0">
  <queryTableRefresh nextId="41">
    <queryTableFields count="33">
      <queryTableField id="32" name="Index" tableColumnId="32"/>
      <queryTableField id="2" name="1995" tableColumnId="2"/>
      <queryTableField id="3" name="1996" tableColumnId="3"/>
      <queryTableField id="4" name="1997" tableColumnId="4"/>
      <queryTableField id="5" name="1998" tableColumnId="5"/>
      <queryTableField id="6" name="1999" tableColumnId="6"/>
      <queryTableField id="7" name="2000" tableColumnId="7"/>
      <queryTableField id="8" name="2001" tableColumnId="8"/>
      <queryTableField id="9" name="2002" tableColumnId="9"/>
      <queryTableField id="10" name="2003" tableColumnId="10"/>
      <queryTableField id="11" name="2004" tableColumnId="11"/>
      <queryTableField id="12" name="2005" tableColumnId="12"/>
      <queryTableField id="13" name="2006*/" tableColumnId="13"/>
      <queryTableField id="14" name="2007*/" tableColumnId="14"/>
      <queryTableField id="15" name="2008*/" tableColumnId="15"/>
      <queryTableField id="16" name="2009" tableColumnId="16"/>
      <queryTableField id="17" name="2010" tableColumnId="17"/>
      <queryTableField id="18" name="2011" tableColumnId="18"/>
      <queryTableField id="19" name="2012" tableColumnId="19"/>
      <queryTableField id="20" name="2013" tableColumnId="20"/>
      <queryTableField id="21" name="2014" tableColumnId="21"/>
      <queryTableField id="22" name="2015" tableColumnId="22"/>
      <queryTableField id="23" name="2016" tableColumnId="23"/>
      <queryTableField id="24" name="2017" tableColumnId="24"/>
      <queryTableField id="25" name="2018" tableColumnId="25"/>
      <queryTableField id="26" name="2019" tableColumnId="26"/>
      <queryTableField id="27" name="2020" tableColumnId="27"/>
      <queryTableField id="28" name="2021" tableColumnId="28"/>
      <queryTableField id="38" name="2023" tableColumnId="30"/>
      <queryTableField id="34" name="2022" tableColumnId="1"/>
      <queryTableField id="35" name="Column32" tableColumnId="29"/>
      <queryTableField id="31" name="Column31" tableColumnId="31"/>
      <queryTableField id="39" name="Column33" tableColumnId="3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B28ECF14-DDAA-410F-BE04-45DAE6CF0DA3}" autoFormatId="16" applyNumberFormats="0" applyBorderFormats="0" applyFontFormats="0" applyPatternFormats="0" applyAlignmentFormats="0" applyWidthHeightFormats="0">
  <queryTableRefresh nextId="40">
    <queryTableFields count="32">
      <queryTableField id="1" name="Index" tableColumnId="1"/>
      <queryTableField id="2" name="1995" tableColumnId="2"/>
      <queryTableField id="3" name="1996" tableColumnId="3"/>
      <queryTableField id="4" name="1997" tableColumnId="4"/>
      <queryTableField id="5" name="1998" tableColumnId="5"/>
      <queryTableField id="6" name="1999" tableColumnId="6"/>
      <queryTableField id="7" name="2000" tableColumnId="7"/>
      <queryTableField id="8" name="2001" tableColumnId="8"/>
      <queryTableField id="9" name="2002" tableColumnId="9"/>
      <queryTableField id="10" name="2003" tableColumnId="10"/>
      <queryTableField id="11" name="2004" tableColumnId="11"/>
      <queryTableField id="12" name="2005" tableColumnId="12"/>
      <queryTableField id="13" name="2006*/" tableColumnId="13"/>
      <queryTableField id="14" name="2007*/" tableColumnId="14"/>
      <queryTableField id="15" name="2008*/" tableColumnId="15"/>
      <queryTableField id="16" name="2009" tableColumnId="16"/>
      <queryTableField id="17" name="2010" tableColumnId="17"/>
      <queryTableField id="18" name="2011" tableColumnId="18"/>
      <queryTableField id="19" name="2012" tableColumnId="19"/>
      <queryTableField id="20" name="2013" tableColumnId="20"/>
      <queryTableField id="21" name="2014" tableColumnId="21"/>
      <queryTableField id="22" name="2015" tableColumnId="22"/>
      <queryTableField id="23" name="2016" tableColumnId="23"/>
      <queryTableField id="24" name="2017" tableColumnId="24"/>
      <queryTableField id="25" name="2018" tableColumnId="25"/>
      <queryTableField id="26" name="2019" tableColumnId="26"/>
      <queryTableField id="27" name="2020" tableColumnId="27"/>
      <queryTableField id="28" name="2021" tableColumnId="28"/>
      <queryTableField id="32" name="2023" tableColumnId="29"/>
      <queryTableField id="36" name="2024" tableColumnId="31"/>
      <queryTableField id="37" name="Column31" tableColumnId="32"/>
      <queryTableField id="31" name="2022" tableColumnId="30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76C05D4-7A11-4961-BD9B-11A863179BAC}" autoFormatId="16" applyNumberFormats="0" applyBorderFormats="0" applyFontFormats="0" applyPatternFormats="0" applyAlignmentFormats="0" applyWidthHeightFormats="0">
  <queryTableRefresh nextId="12">
    <queryTableFields count="3">
      <queryTableField id="9" name="Período" tableColumnId="1"/>
      <queryTableField id="10" name="Serie original" tableColumnId="2"/>
      <queryTableField id="11" name="Var. % interanual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5" xr16:uid="{0989F4F6-CBC6-4833-ACB3-607B98F4003E}" autoFormatId="16" applyNumberFormats="0" applyBorderFormats="0" applyFontFormats="0" applyPatternFormats="0" applyAlignmentFormats="0" applyWidthHeightFormats="0">
  <queryTableRefresh nextId="37">
    <queryTableFields count="23">
      <queryTableField id="16" name="Mes" tableColumnId="16"/>
      <queryTableField id="17" name="2002" tableColumnId="17"/>
      <queryTableField id="18" name="2003" tableColumnId="18"/>
      <queryTableField id="19" name="2004" tableColumnId="19"/>
      <queryTableField id="20" name="2005" tableColumnId="20"/>
      <queryTableField id="21" name="2006" tableColumnId="21"/>
      <queryTableField id="22" name="2007" tableColumnId="22"/>
      <queryTableField id="23" name="2008" tableColumnId="23"/>
      <queryTableField id="24" name="2009" tableColumnId="24"/>
      <queryTableField id="2" name="2010" tableColumnId="2"/>
      <queryTableField id="3" name="2011" tableColumnId="3"/>
      <queryTableField id="4" name="2012" tableColumnId="4"/>
      <queryTableField id="5" name="2013" tableColumnId="5"/>
      <queryTableField id="6" name="2014" tableColumnId="6"/>
      <queryTableField id="7" name="2015" tableColumnId="7"/>
      <queryTableField id="8" name="2016" tableColumnId="8"/>
      <queryTableField id="9" name="2017" tableColumnId="9"/>
      <queryTableField id="10" name="2018" tableColumnId="10"/>
      <queryTableField id="11" name="2019" tableColumnId="11"/>
      <queryTableField id="12" name="2020" tableColumnId="12"/>
      <queryTableField id="13" name="2021" tableColumnId="13"/>
      <queryTableField id="14" name="2022" tableColumnId="14"/>
      <queryTableField id="15" name="2023" tableColumnId="15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A87B1DE7-7299-4503-83F2-6D8F507124CF}" autoFormatId="16" applyNumberFormats="0" applyBorderFormats="0" applyFontFormats="0" applyPatternFormats="0" applyAlignmentFormats="0" applyWidthHeightFormats="0">
  <queryTableRefresh nextId="7">
    <queryTableFields count="4">
      <queryTableField id="1" name="Fecha" tableColumnId="1"/>
      <queryTableField id="2" name="TCR 1/" tableColumnId="2"/>
      <queryTableField id="5" name="Año" tableColumnId="5"/>
      <queryTableField id="6" name="Mes" tableColumnId="6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43B1435-9B3D-4A1F-98F9-46A256FD1395}" autoFormatId="16" applyNumberFormats="0" applyBorderFormats="0" applyFontFormats="0" applyPatternFormats="0" applyAlignmentFormats="0" applyWidthHeightFormats="0">
  <queryTableRefresh nextId="74">
    <queryTableFields count="18">
      <queryTableField id="1" name="Fecha" tableColumnId="1"/>
      <queryTableField id="2" name="Agricultura, ganadería, silvicultura y pesca" tableColumnId="2"/>
      <queryTableField id="3" name="Explotación de minas y canteras" tableColumnId="3"/>
      <queryTableField id="64" name="Industrias manufactureras" tableColumnId="64"/>
      <queryTableField id="5" name="Suministro de electricidad, agua y saneamiento" tableColumnId="5"/>
      <queryTableField id="6" name="Construcción" tableColumnId="6"/>
      <queryTableField id="7" name="Comercio y reparación de vehículos" tableColumnId="7"/>
      <queryTableField id="72" name="Transporte y almacenamiento" tableColumnId="4"/>
      <queryTableField id="9" name="Actividades de alojamiento y de servicio de comidas" tableColumnId="9"/>
      <queryTableField id="65" name="Información y comunicaciones" tableColumnId="65"/>
      <queryTableField id="11" name="Actividades financieras y de seguros" tableColumnId="11"/>
      <queryTableField id="12" name="Actividades inmobiliarias" tableColumnId="12"/>
      <queryTableField id="13" name="Actividades profesionales científicas y técnicas" tableColumnId="13"/>
      <queryTableField id="66" name="Actividades de servicios administrativos y de apoyo" tableColumnId="66"/>
      <queryTableField id="67" name="Administración pública y defensa" tableColumnId="67"/>
      <queryTableField id="16" name="Enseñanza" tableColumnId="16"/>
      <queryTableField id="17" name="Salud" tableColumnId="17"/>
      <queryTableField id="18" name="Otras actividades de servicios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6F4861-55D6-4E15-A95D-23165F0149A3}" name="Table_0__2" displayName="Table_0__2" ref="A1:Y13" tableType="queryTable" totalsRowShown="0">
  <autoFilter ref="A1:Y13" xr:uid="{F34B0E50-CC58-48F5-AC2B-24D839BA017E}"/>
  <tableColumns count="25">
    <tableColumn id="1" xr3:uid="{E96258C8-8827-4B3A-BD8E-0ACCAA93C800}" uniqueName="1" name="Index" queryTableFieldId="1"/>
    <tableColumn id="2" xr3:uid="{937C28E1-6800-4F84-902D-55B91169DF96}" uniqueName="2" name="2001" queryTableFieldId="2"/>
    <tableColumn id="3" xr3:uid="{0C0A160C-C1B2-4AA1-9B50-6D163F45D075}" uniqueName="3" name="2002" queryTableFieldId="3"/>
    <tableColumn id="4" xr3:uid="{624256BD-8C7D-4ECD-A8E4-7145C957AB2D}" uniqueName="4" name="2003" queryTableFieldId="4"/>
    <tableColumn id="5" xr3:uid="{B08CAF0A-B3AC-4EFA-9BB0-6AE79AFDDA58}" uniqueName="5" name="2004" queryTableFieldId="5"/>
    <tableColumn id="6" xr3:uid="{CB4F6CFD-2777-4F3D-B4F1-43B6CBFAC8D3}" uniqueName="6" name="2005" queryTableFieldId="6"/>
    <tableColumn id="7" xr3:uid="{9CF08773-8BB1-4CDA-9DF4-B813A5938CAE}" uniqueName="7" name="2006" queryTableFieldId="7"/>
    <tableColumn id="8" xr3:uid="{A6DE1521-EF2D-43CD-94FC-687F86EE067E}" uniqueName="8" name="2007" queryTableFieldId="8"/>
    <tableColumn id="9" xr3:uid="{F82D1697-DB08-408A-A5B2-957F3C8DD62A}" uniqueName="9" name="2008" queryTableFieldId="9"/>
    <tableColumn id="10" xr3:uid="{3B9EB065-69BD-4244-B91B-9E32BA9844C9}" uniqueName="10" name="2009" queryTableFieldId="10"/>
    <tableColumn id="11" xr3:uid="{72FDE639-B9FF-4646-B17C-39EF290DD9DC}" uniqueName="11" name="2010" queryTableFieldId="11"/>
    <tableColumn id="12" xr3:uid="{4C804807-A88F-4E59-AF3C-002B237B4477}" uniqueName="12" name="2011" queryTableFieldId="12"/>
    <tableColumn id="13" xr3:uid="{858427AB-B623-4CE3-A248-217567E60024}" uniqueName="13" name="2012" queryTableFieldId="13"/>
    <tableColumn id="14" xr3:uid="{69EAF2C5-F5CD-4FD8-9984-B1A28B35FE1E}" uniqueName="14" name="2013" queryTableFieldId="14"/>
    <tableColumn id="15" xr3:uid="{D0AD05C1-31E1-4440-8817-720A42DAC5CF}" uniqueName="15" name="2014" queryTableFieldId="15"/>
    <tableColumn id="16" xr3:uid="{B67F1108-1B02-41C3-AFFF-DCA168E0A72F}" uniqueName="16" name="2015" queryTableFieldId="16"/>
    <tableColumn id="17" xr3:uid="{26C1BA0A-5D12-4AE5-B452-AB3CD1036381}" uniqueName="17" name="2016" queryTableFieldId="17"/>
    <tableColumn id="18" xr3:uid="{E6E2088E-5827-4CA4-B311-E9B276CFE4AC}" uniqueName="18" name="2017" queryTableFieldId="18"/>
    <tableColumn id="19" xr3:uid="{D1F8F268-37AA-4550-8E37-9D44BB9C5044}" uniqueName="19" name="2018" queryTableFieldId="19"/>
    <tableColumn id="20" xr3:uid="{7D614375-8E88-43FC-89C7-5F7095FBD265}" uniqueName="20" name="2019" queryTableFieldId="20"/>
    <tableColumn id="21" xr3:uid="{DA988CB2-1BCD-4D45-819A-37A7B9745DBE}" uniqueName="21" name="2020" queryTableFieldId="21"/>
    <tableColumn id="23" xr3:uid="{2FB1D7F8-A7C9-4C38-82B5-F14B210AA65F}" uniqueName="23" name="2022" queryTableFieldId="25"/>
    <tableColumn id="24" xr3:uid="{347FC641-ED8A-47DF-9B81-E314DCFD8316}" uniqueName="24" name="2023" queryTableFieldId="27"/>
    <tableColumn id="25" xr3:uid="{42E80B84-78C4-4B01-8E21-9488B3A30B4A}" uniqueName="25" name="2024" queryTableFieldId="29"/>
    <tableColumn id="22" xr3:uid="{9DDA3EB1-C27A-4C94-AF2D-3545190EC130}" uniqueName="22" name="2021" queryTableField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CEB84E-204F-4B59-BD5D-B773F4D00BA1}" name="Table_0__3" displayName="Table_0__3" ref="A1:Y13" tableType="queryTable" totalsRowShown="0">
  <autoFilter ref="A1:Y13" xr:uid="{F9907BCB-23AA-4263-9810-7445B221A7EC}"/>
  <tableColumns count="25">
    <tableColumn id="22" xr3:uid="{BD69D28D-5F68-4907-AA5B-73BC81B2D779}" uniqueName="22" name="Index" queryTableFieldId="22"/>
    <tableColumn id="23" xr3:uid="{B23A5441-E97B-4966-BAA7-34ABE6307E19}" uniqueName="23" name="2001" queryTableFieldId="23"/>
    <tableColumn id="24" xr3:uid="{FC453A16-7279-4FBF-A90B-C09217396E84}" uniqueName="24" name="2002" queryTableFieldId="24"/>
    <tableColumn id="25" xr3:uid="{886349FD-E86F-4D5C-872C-4FC46D970809}" uniqueName="25" name="2003" queryTableFieldId="25"/>
    <tableColumn id="26" xr3:uid="{A23607CC-0BC0-4F1C-8391-62905C3D0E1F}" uniqueName="26" name="2004" queryTableFieldId="26"/>
    <tableColumn id="27" xr3:uid="{157D5E09-9755-419A-AD9A-4B8BAA31A037}" uniqueName="27" name="2005" queryTableFieldId="27"/>
    <tableColumn id="28" xr3:uid="{153C278D-610A-4DB4-8791-C00FEB856FA1}" uniqueName="28" name="2006" queryTableFieldId="28"/>
    <tableColumn id="29" xr3:uid="{33C64123-BD8A-4253-ADB6-F1691416B8BE}" uniqueName="29" name="2007" queryTableFieldId="29"/>
    <tableColumn id="30" xr3:uid="{F7255185-E133-4F95-A293-05D567AEF65F}" uniqueName="30" name="2008" queryTableFieldId="30"/>
    <tableColumn id="31" xr3:uid="{9B06040B-A32D-4803-94D9-FB692D46E332}" uniqueName="31" name="2009" queryTableFieldId="31"/>
    <tableColumn id="32" xr3:uid="{6ACBAA81-CB19-41F2-B726-5394E23A367F}" uniqueName="32" name="2010" queryTableFieldId="32"/>
    <tableColumn id="33" xr3:uid="{0DB23F43-1DC7-4D38-AFA3-87668329F3A3}" uniqueName="33" name="2011" queryTableFieldId="33"/>
    <tableColumn id="34" xr3:uid="{15C97D9E-D64F-4C3D-943A-9784F50F7ECB}" uniqueName="34" name="2012" queryTableFieldId="34"/>
    <tableColumn id="35" xr3:uid="{C25385D2-834D-4EAF-90A9-1C49BB9328B3}" uniqueName="35" name="2013" queryTableFieldId="35"/>
    <tableColumn id="36" xr3:uid="{5E9551C5-DF92-4E9C-8041-44FBD2AE79C8}" uniqueName="36" name="2014" queryTableFieldId="36"/>
    <tableColumn id="37" xr3:uid="{10AF65D5-99D2-43F4-816C-972CFED77E3D}" uniqueName="37" name="2015" queryTableFieldId="37"/>
    <tableColumn id="38" xr3:uid="{F8D6ED2D-6ADD-4B2B-A22C-5B8CA722959C}" uniqueName="38" name="2016" queryTableFieldId="38"/>
    <tableColumn id="39" xr3:uid="{E122D3CB-2329-427B-A40B-1155F6534CE5}" uniqueName="39" name="2017" queryTableFieldId="39"/>
    <tableColumn id="40" xr3:uid="{3D313E73-9C6C-4AD0-8881-29491B6CDB8D}" uniqueName="40" name="2018" queryTableFieldId="40"/>
    <tableColumn id="41" xr3:uid="{C1E509DB-19B4-49DD-84F7-10228A74B9E3}" uniqueName="41" name="2019" queryTableFieldId="41"/>
    <tableColumn id="42" xr3:uid="{7E17D6B2-A9EE-4A85-B958-DF626CC417C2}" uniqueName="42" name="2020" queryTableFieldId="42"/>
    <tableColumn id="2" xr3:uid="{7ADD9523-3E5C-49E2-8DA4-E4F6B334D336}" uniqueName="2" name="2022" queryTableFieldId="46"/>
    <tableColumn id="3" xr3:uid="{5B87B815-A306-4793-A67D-0DD22D787176}" uniqueName="3" name="2023" queryTableFieldId="48"/>
    <tableColumn id="4" xr3:uid="{9088B9CC-03A3-446B-A90B-B6E5633391B8}" uniqueName="4" name="2024" queryTableFieldId="50"/>
    <tableColumn id="1" xr3:uid="{4D46BF2E-0346-4FCC-A46A-838EDC91D5C3}" uniqueName="1" name="2021" queryTableFieldId="4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6AFF7E-EFE9-482D-99F8-63C0A52DAAF6}" name="Table_0__4" displayName="Table_0__4" ref="A1:AD13" tableType="queryTable" totalsRowShown="0">
  <autoFilter ref="A1:AD13" xr:uid="{880C33C4-9CF6-4E30-AC16-FFDA1B168580}"/>
  <tableColumns count="30">
    <tableColumn id="1" xr3:uid="{2F092465-0087-4F10-AC60-628B67A12B36}" uniqueName="1" name="Index" queryTableFieldId="1"/>
    <tableColumn id="2" xr3:uid="{707BD735-A8A1-4A3A-8B7B-355255F94051}" uniqueName="2" name="1996" queryTableFieldId="2"/>
    <tableColumn id="3" xr3:uid="{3F587977-7E17-48CC-98E2-72EDE40537DB}" uniqueName="3" name="1997" queryTableFieldId="3"/>
    <tableColumn id="4" xr3:uid="{176FE752-C18E-4501-9EDF-1B4E6D9A2099}" uniqueName="4" name="1998" queryTableFieldId="4"/>
    <tableColumn id="5" xr3:uid="{9C0E476D-B65A-4616-99DE-0FFC11F632AC}" uniqueName="5" name="1999" queryTableFieldId="5"/>
    <tableColumn id="6" xr3:uid="{ACB2BCB2-9D77-4247-A18B-F670DB88CC8F}" uniqueName="6" name="2000" queryTableFieldId="6"/>
    <tableColumn id="7" xr3:uid="{9621B149-B4FA-49C1-B577-038B7ED33D84}" uniqueName="7" name="2001" queryTableFieldId="7"/>
    <tableColumn id="8" xr3:uid="{1ECA65F9-E854-4BD0-B11C-522FA910E50C}" uniqueName="8" name="2002" queryTableFieldId="8"/>
    <tableColumn id="9" xr3:uid="{68433EE4-3174-4FA8-AE22-3057994CC2E9}" uniqueName="9" name="2003" queryTableFieldId="9"/>
    <tableColumn id="10" xr3:uid="{8E2B6695-C57A-46E6-8E18-F710C05532F9}" uniqueName="10" name="2004" queryTableFieldId="10"/>
    <tableColumn id="11" xr3:uid="{1D310D8A-E8C5-4101-A6DE-81FA80D881AD}" uniqueName="11" name="2005" queryTableFieldId="11"/>
    <tableColumn id="12" xr3:uid="{AD32176F-7D0C-448B-AFEF-777249E6A341}" uniqueName="12" name="2006" queryTableFieldId="12"/>
    <tableColumn id="13" xr3:uid="{8C71815A-3A1F-4740-830E-7EFCDC44079C}" uniqueName="13" name="2007" queryTableFieldId="13"/>
    <tableColumn id="14" xr3:uid="{65DC7A99-D638-479A-8BD2-95C1D49F7905}" uniqueName="14" name="2008" queryTableFieldId="14"/>
    <tableColumn id="15" xr3:uid="{3F4D9BB4-5B80-4EFC-A187-7E2EE0A90CF2}" uniqueName="15" name="2009" queryTableFieldId="15"/>
    <tableColumn id="16" xr3:uid="{F44F2E91-6E63-41CF-B3B4-A670CEF010D1}" uniqueName="16" name="2010" queryTableFieldId="16"/>
    <tableColumn id="17" xr3:uid="{BCAD0CFE-D4F2-4BC6-904B-DD951A0B853D}" uniqueName="17" name="2011" queryTableFieldId="17"/>
    <tableColumn id="18" xr3:uid="{B5E50C46-0BA5-4C7D-9077-FC0920C19553}" uniqueName="18" name="2012" queryTableFieldId="18"/>
    <tableColumn id="19" xr3:uid="{BB4D0021-FEB1-4F41-B978-10B60A2CC6C6}" uniqueName="19" name="2013" queryTableFieldId="19"/>
    <tableColumn id="20" xr3:uid="{8A6EC0A4-0FB6-4567-BB43-D1FF773F4310}" uniqueName="20" name="2014" queryTableFieldId="20"/>
    <tableColumn id="21" xr3:uid="{18972721-C861-4984-9784-131C685F2727}" uniqueName="21" name="2015" queryTableFieldId="21"/>
    <tableColumn id="22" xr3:uid="{CACE029C-B755-43F8-8B8D-8FD65419C30F}" uniqueName="22" name="2016" queryTableFieldId="22"/>
    <tableColumn id="23" xr3:uid="{348DDABA-0937-4CF6-9688-FF3A19EB4359}" uniqueName="23" name="2017" queryTableFieldId="23"/>
    <tableColumn id="24" xr3:uid="{66CFF6B4-F599-44ED-B90B-3856472D194A}" uniqueName="24" name="2018" queryTableFieldId="24"/>
    <tableColumn id="25" xr3:uid="{C8448A0B-AB9F-4754-A406-197AF7DCAD39}" uniqueName="25" name="2019" queryTableFieldId="25"/>
    <tableColumn id="26" xr3:uid="{CDB78BE2-DD6B-47F2-B3DF-D9F4E4EB909E}" uniqueName="26" name="2020" queryTableFieldId="26"/>
    <tableColumn id="28" xr3:uid="{66633D4E-CE5B-46AE-B331-2909AF7B5251}" uniqueName="28" name="2022" queryTableFieldId="30"/>
    <tableColumn id="29" xr3:uid="{797DFBFC-2976-4492-94E9-828AD1FF1E29}" uniqueName="29" name="2023" queryTableFieldId="32"/>
    <tableColumn id="30" xr3:uid="{907F41F9-28E1-448A-BE6E-DF442B5AD813}" uniqueName="30" name="2024" queryTableFieldId="34"/>
    <tableColumn id="27" xr3:uid="{F0EB687A-33BB-4822-B1E9-3986AD3B4422}" uniqueName="27" name="2021" queryTableFieldId="2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AB8977-2F6D-4C58-A0E9-7708DA353ADF}" name="Table_0__5" displayName="Table_0__5" ref="A1:AD13" tableType="queryTable" totalsRowShown="0">
  <autoFilter ref="A1:AD13" xr:uid="{910CBB0D-FFFC-485E-A0EC-F6C1DA27CEC9}"/>
  <tableColumns count="30">
    <tableColumn id="1" xr3:uid="{FBBA80C3-B654-4331-93C1-49B83970310D}" uniqueName="1" name="Index" queryTableFieldId="1"/>
    <tableColumn id="2" xr3:uid="{A81CC8A2-DDF9-4B3A-BCF5-932F490A9599}" uniqueName="2" name="1996" queryTableFieldId="2"/>
    <tableColumn id="3" xr3:uid="{47AAC4D1-F552-4BF7-B856-C21D457AE62E}" uniqueName="3" name="1997" queryTableFieldId="3"/>
    <tableColumn id="4" xr3:uid="{759731F6-4CCE-43C3-B780-AD0AD60F56DC}" uniqueName="4" name="1998" queryTableFieldId="4"/>
    <tableColumn id="5" xr3:uid="{FBECCEA3-392E-4169-BF03-D76350CCED17}" uniqueName="5" name="1999" queryTableFieldId="5"/>
    <tableColumn id="6" xr3:uid="{85201F3F-5D14-41E9-953D-CEE4C3340668}" uniqueName="6" name="2000" queryTableFieldId="6"/>
    <tableColumn id="7" xr3:uid="{5BB158BD-B2FD-4FD1-A5A9-AFA87BEA67F5}" uniqueName="7" name="2001" queryTableFieldId="7"/>
    <tableColumn id="8" xr3:uid="{56834B02-0485-47CF-BFD7-7BF027AADB66}" uniqueName="8" name="2002" queryTableFieldId="8"/>
    <tableColumn id="9" xr3:uid="{5418E15B-638E-4372-BB8E-473207161F5E}" uniqueName="9" name="2003" queryTableFieldId="9"/>
    <tableColumn id="10" xr3:uid="{6CA459F8-D45E-45B9-9F35-DC56EE3766F1}" uniqueName="10" name="2004" queryTableFieldId="10"/>
    <tableColumn id="11" xr3:uid="{529EF001-539A-4213-9963-257E9E934CBC}" uniqueName="11" name="2005" queryTableFieldId="11"/>
    <tableColumn id="12" xr3:uid="{25321E8E-A85F-4F30-B00E-656A91D7B9BA}" uniqueName="12" name="2006" queryTableFieldId="12"/>
    <tableColumn id="13" xr3:uid="{275067E2-9A62-4C56-9C34-FB1F2EA6C013}" uniqueName="13" name="2007" queryTableFieldId="13"/>
    <tableColumn id="14" xr3:uid="{4FE32286-C1EF-4C13-9087-72EADBE4CD59}" uniqueName="14" name="2008" queryTableFieldId="14"/>
    <tableColumn id="15" xr3:uid="{C566AE42-A1B0-4517-9B8F-DB807AC3520F}" uniqueName="15" name="2009" queryTableFieldId="15"/>
    <tableColumn id="16" xr3:uid="{257210DE-24F3-4F5E-A602-2B958AC345FA}" uniqueName="16" name="2010" queryTableFieldId="16"/>
    <tableColumn id="17" xr3:uid="{9201F79B-CCF5-439F-9CBD-223F3E485878}" uniqueName="17" name="2011" queryTableFieldId="17"/>
    <tableColumn id="18" xr3:uid="{EBC3515B-6B6A-40DF-849E-B5E8764461CA}" uniqueName="18" name="2012" queryTableFieldId="18"/>
    <tableColumn id="19" xr3:uid="{0D44F103-56D1-495E-99EC-1B41D7E9184E}" uniqueName="19" name="2013" queryTableFieldId="19"/>
    <tableColumn id="20" xr3:uid="{09D8DEA6-5128-4BFE-B079-83CB7C7BB33E}" uniqueName="20" name="2014" queryTableFieldId="20"/>
    <tableColumn id="21" xr3:uid="{61A13BDA-C2D5-4325-BCDD-9B73B2C4CED1}" uniqueName="21" name="2015" queryTableFieldId="21"/>
    <tableColumn id="22" xr3:uid="{7C7ADA5C-93E5-49CE-A2BF-1CE68D04A48A}" uniqueName="22" name="2016" queryTableFieldId="22"/>
    <tableColumn id="23" xr3:uid="{07556EAF-36A1-4FF7-A804-619B2B34D7A2}" uniqueName="23" name="2017" queryTableFieldId="23"/>
    <tableColumn id="24" xr3:uid="{79F15253-74BD-4A12-8416-79401F96E0ED}" uniqueName="24" name="2018" queryTableFieldId="24"/>
    <tableColumn id="25" xr3:uid="{2B45795D-D5D3-48AE-8022-5445860D9538}" uniqueName="25" name="2019" queryTableFieldId="25"/>
    <tableColumn id="26" xr3:uid="{701DA70F-F73E-445F-83F8-A8864530D16F}" uniqueName="26" name="2020" queryTableFieldId="26"/>
    <tableColumn id="28" xr3:uid="{123CCFA6-BAD0-4757-96C2-AAE5F276F8E4}" uniqueName="28" name="2022" queryTableFieldId="30"/>
    <tableColumn id="29" xr3:uid="{C27B2CB8-5D22-4B82-AA54-4FE8430E9FFB}" uniqueName="29" name="2023" queryTableFieldId="32"/>
    <tableColumn id="30" xr3:uid="{E3A5C4C8-6774-4007-9829-73C42741CCCD}" uniqueName="30" name="2024" queryTableFieldId="34"/>
    <tableColumn id="27" xr3:uid="{8E8AF021-AA45-4A27-A1D5-CB89C8C9DCA1}" uniqueName="27" name="2021" queryTableFieldId="2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0F29826-4191-4AC1-A27C-5DA38A601320}" name="_sr005" displayName="_sr005" ref="A1:D181" tableType="queryTable" totalsRowShown="0">
  <autoFilter ref="A1:D181" xr:uid="{C66C5BFC-2120-4E11-8300-1E1ED15BFA25}"/>
  <tableColumns count="4">
    <tableColumn id="3" xr3:uid="{D9C27CF9-1401-46FC-98E1-11FD471E9762}" uniqueName="3" name="Fecha" queryTableFieldId="3" dataDxfId="4"/>
    <tableColumn id="7" xr3:uid="{F022550D-6763-4CFE-8825-99081C2C19B3}" uniqueName="7" name="Inflacion" queryTableFieldId="7"/>
    <tableColumn id="5" xr3:uid="{A6CE1CAC-DAEC-4D0D-8AD9-C5FEDDF32E60}" uniqueName="5" name="Mes" queryTableFieldId="5" dataDxfId="3"/>
    <tableColumn id="8" xr3:uid="{6A18134C-C8E9-4B3D-8ED3-0F04ECA00F82}" uniqueName="8" name="Año" queryTableFieldId="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16C7CDD-5DFA-4973-BE31-A81F14371BAA}" name="Medio_Circulante" displayName="Medio_Circulante" ref="A1:AG13" tableType="queryTable" totalsRowShown="0">
  <autoFilter ref="A1:AG13" xr:uid="{052C41F4-9B83-4992-B1FF-7A342166119C}"/>
  <tableColumns count="33">
    <tableColumn id="32" xr3:uid="{3B41D132-A03F-46F7-BB84-0532BA4EDC9F}" uniqueName="32" name="Index" queryTableFieldId="32"/>
    <tableColumn id="2" xr3:uid="{8838D8C2-4882-42D0-84F2-894A6D4200FF}" uniqueName="2" name="1995" queryTableFieldId="2"/>
    <tableColumn id="3" xr3:uid="{5EFECDF9-BA72-40C9-9880-AA9A79BF0CA9}" uniqueName="3" name="1996" queryTableFieldId="3"/>
    <tableColumn id="4" xr3:uid="{9679B657-83B9-4664-8256-FB6E3CF0E479}" uniqueName="4" name="1997" queryTableFieldId="4"/>
    <tableColumn id="5" xr3:uid="{271BB549-C09B-4E3D-86EF-6D912862CAFB}" uniqueName="5" name="1998" queryTableFieldId="5"/>
    <tableColumn id="6" xr3:uid="{EB14F6BF-2A47-4E37-8DB6-EA153A04EB87}" uniqueName="6" name="1999" queryTableFieldId="6"/>
    <tableColumn id="7" xr3:uid="{334B0A76-A96B-4BC2-92B2-7B2834A2D8AC}" uniqueName="7" name="2000" queryTableFieldId="7"/>
    <tableColumn id="8" xr3:uid="{81E5ADF0-BAC5-42C2-A3BA-9CC131242EFA}" uniqueName="8" name="2001" queryTableFieldId="8"/>
    <tableColumn id="9" xr3:uid="{1EB45986-A4AB-44F5-AAC6-5A46011DFA23}" uniqueName="9" name="2002" queryTableFieldId="9"/>
    <tableColumn id="10" xr3:uid="{4062F417-BEA7-4365-89DA-6D6D40069561}" uniqueName="10" name="2003" queryTableFieldId="10"/>
    <tableColumn id="11" xr3:uid="{ADE9BC51-D44D-4155-AB35-92D6D49DD8C7}" uniqueName="11" name="2004" queryTableFieldId="11"/>
    <tableColumn id="12" xr3:uid="{D90B2779-377A-41CA-8C37-25FC47A70C2F}" uniqueName="12" name="2005" queryTableFieldId="12"/>
    <tableColumn id="13" xr3:uid="{205690E4-F6E4-4C39-8720-0BEDAB9DE108}" uniqueName="13" name="2006*/" queryTableFieldId="13"/>
    <tableColumn id="14" xr3:uid="{4C602237-A927-46B9-9642-DE652F4DD15F}" uniqueName="14" name="2007*/" queryTableFieldId="14"/>
    <tableColumn id="15" xr3:uid="{9B286225-6BB0-455E-A8E3-BBE512BC3E90}" uniqueName="15" name="2008*/" queryTableFieldId="15"/>
    <tableColumn id="16" xr3:uid="{D15EDCB8-C2B3-4365-BAB4-3C11D4C21162}" uniqueName="16" name="2009" queryTableFieldId="16"/>
    <tableColumn id="17" xr3:uid="{04528E7E-7D12-4E90-A98F-73A1F21B3D3C}" uniqueName="17" name="2010" queryTableFieldId="17"/>
    <tableColumn id="18" xr3:uid="{7D2F0D47-5957-4B59-B2FD-C73F8D26D446}" uniqueName="18" name="2011" queryTableFieldId="18"/>
    <tableColumn id="19" xr3:uid="{2ADD4B5E-CC60-4F9F-B88D-61883ED69773}" uniqueName="19" name="2012" queryTableFieldId="19"/>
    <tableColumn id="20" xr3:uid="{5CCEDB4F-C0FF-4C6B-9FA6-4EE4A5D4059D}" uniqueName="20" name="2013" queryTableFieldId="20"/>
    <tableColumn id="21" xr3:uid="{DA40BD68-A54F-4ABB-957A-E65581DE125B}" uniqueName="21" name="2014" queryTableFieldId="21"/>
    <tableColumn id="22" xr3:uid="{BAFF3B86-D535-4FBC-AB40-D3F66F50425C}" uniqueName="22" name="2015" queryTableFieldId="22"/>
    <tableColumn id="23" xr3:uid="{F7FE3FC3-E87D-4C75-A0DC-865A659EB584}" uniqueName="23" name="2016" queryTableFieldId="23"/>
    <tableColumn id="24" xr3:uid="{94D5EF77-A476-421C-B3F6-31B0B979604D}" uniqueName="24" name="2017" queryTableFieldId="24"/>
    <tableColumn id="25" xr3:uid="{12037F1E-29BC-4FCF-A114-E23D00583458}" uniqueName="25" name="2018" queryTableFieldId="25"/>
    <tableColumn id="26" xr3:uid="{767E0B8F-4CAF-413D-BA48-650B6B1D225A}" uniqueName="26" name="2019" queryTableFieldId="26"/>
    <tableColumn id="27" xr3:uid="{A4D3C9DF-B7C9-4C9B-9C0F-C9619F4FE98D}" uniqueName="27" name="2020" queryTableFieldId="27"/>
    <tableColumn id="28" xr3:uid="{643E7E5D-F0B5-4340-9CA6-7B38622AF7C5}" uniqueName="28" name="2021" queryTableFieldId="28"/>
    <tableColumn id="30" xr3:uid="{350601A5-41CD-4B08-97AE-55ECE6131548}" uniqueName="30" name="2023" queryTableFieldId="38"/>
    <tableColumn id="1" xr3:uid="{0F31EEB2-8030-456C-A102-1185DE48D87D}" uniqueName="1" name="2022" queryTableFieldId="34"/>
    <tableColumn id="29" xr3:uid="{9D39281A-CD74-44FF-B052-EE62DD142DBB}" uniqueName="29" name="Column32" queryTableFieldId="35" dataDxfId="18"/>
    <tableColumn id="31" xr3:uid="{BE8574D0-536A-4980-9B80-08FEFD5ECA5B}" uniqueName="31" name="Column31" queryTableFieldId="31"/>
    <tableColumn id="33" xr3:uid="{AFFE57C9-3E2F-4DD0-AA40-AFFBE7EA8727}" uniqueName="33" name="Column33" queryTableFieldId="39" dataDxfId="1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C65DDDB-9CEE-4B8E-80CA-BC4415B7C49E}" name="Emision" displayName="Emision" ref="A1:AF13" tableType="queryTable" totalsRowShown="0">
  <autoFilter ref="A1:AF13" xr:uid="{8A5E7B27-8882-4F69-9B9C-D4DF82989511}"/>
  <tableColumns count="32">
    <tableColumn id="1" xr3:uid="{31C9F5E7-90EE-42E6-85D9-D2555415A17E}" uniqueName="1" name="Index" queryTableFieldId="1"/>
    <tableColumn id="2" xr3:uid="{20AA2FB9-76CA-48A6-B3B7-ABC7971BE5FD}" uniqueName="2" name="1995" queryTableFieldId="2"/>
    <tableColumn id="3" xr3:uid="{459CBA4F-643E-4658-800F-66C28BE7E70C}" uniqueName="3" name="1996" queryTableFieldId="3"/>
    <tableColumn id="4" xr3:uid="{1D6864F7-114C-4596-9CCA-D7E8589022B5}" uniqueName="4" name="1997" queryTableFieldId="4"/>
    <tableColumn id="5" xr3:uid="{2E32C14D-E004-4D98-9C73-29CCCE21DF3B}" uniqueName="5" name="1998" queryTableFieldId="5"/>
    <tableColumn id="6" xr3:uid="{205FD43A-7D7A-47A3-91FE-75C8F69A25A6}" uniqueName="6" name="1999" queryTableFieldId="6"/>
    <tableColumn id="7" xr3:uid="{44D36CAC-DC4F-4E08-8D6C-B1460A6238E6}" uniqueName="7" name="2000" queryTableFieldId="7"/>
    <tableColumn id="8" xr3:uid="{9F9BC61E-B71A-4DDD-8710-59B5EB17A3F8}" uniqueName="8" name="2001" queryTableFieldId="8"/>
    <tableColumn id="9" xr3:uid="{8DFB83E0-D042-4E10-824B-0EACCB9C309F}" uniqueName="9" name="2002" queryTableFieldId="9"/>
    <tableColumn id="10" xr3:uid="{9CFAAF3E-831F-4AC5-ABF0-41F7E72B7FF1}" uniqueName="10" name="2003" queryTableFieldId="10"/>
    <tableColumn id="11" xr3:uid="{BAE66DB6-7E8B-41D3-BE4A-A243C05B7E23}" uniqueName="11" name="2004" queryTableFieldId="11"/>
    <tableColumn id="12" xr3:uid="{9AF68B86-9A13-4257-875C-34AE53759268}" uniqueName="12" name="2005" queryTableFieldId="12"/>
    <tableColumn id="13" xr3:uid="{6864C3DE-88BB-484B-A1FA-D413244FBBCE}" uniqueName="13" name="2006*/" queryTableFieldId="13"/>
    <tableColumn id="14" xr3:uid="{6D801094-21BE-4B7D-ADB9-303085D8B753}" uniqueName="14" name="2007*/" queryTableFieldId="14"/>
    <tableColumn id="15" xr3:uid="{86FA22EC-E127-4FC7-9753-92D6A53B8775}" uniqueName="15" name="2008*/" queryTableFieldId="15"/>
    <tableColumn id="16" xr3:uid="{64C22347-5349-4B7A-B126-16733C07930F}" uniqueName="16" name="2009" queryTableFieldId="16"/>
    <tableColumn id="17" xr3:uid="{64339D82-4B51-4F30-855B-0271446180C7}" uniqueName="17" name="2010" queryTableFieldId="17"/>
    <tableColumn id="18" xr3:uid="{BEBA1A3D-3E92-4FC8-A392-C60FEF24A367}" uniqueName="18" name="2011" queryTableFieldId="18"/>
    <tableColumn id="19" xr3:uid="{C47D0700-EA9A-4E52-9354-EFE481510FEA}" uniqueName="19" name="2012" queryTableFieldId="19"/>
    <tableColumn id="20" xr3:uid="{B8A81965-AE4D-4B89-B61F-6F723815F4F1}" uniqueName="20" name="2013" queryTableFieldId="20"/>
    <tableColumn id="21" xr3:uid="{B8950B7D-3260-47AC-A6EC-AA23D5BBB8A6}" uniqueName="21" name="2014" queryTableFieldId="21"/>
    <tableColumn id="22" xr3:uid="{35D5F0CD-6635-42C7-BADB-E73A6455020E}" uniqueName="22" name="2015" queryTableFieldId="22"/>
    <tableColumn id="23" xr3:uid="{130CD22B-C2AF-4B12-8B4B-2D15A63684A7}" uniqueName="23" name="2016" queryTableFieldId="23"/>
    <tableColumn id="24" xr3:uid="{01649B75-FE59-40F9-92FB-BB2869705744}" uniqueName="24" name="2017" queryTableFieldId="24"/>
    <tableColumn id="25" xr3:uid="{0166BD52-4A6C-417F-9615-B0B5880E02FC}" uniqueName="25" name="2018" queryTableFieldId="25"/>
    <tableColumn id="26" xr3:uid="{5931C9FB-3687-44A1-B242-47D8420E10A1}" uniqueName="26" name="2019" queryTableFieldId="26"/>
    <tableColumn id="27" xr3:uid="{3BDF1CDD-6890-450E-A1DE-8AF992341594}" uniqueName="27" name="2020" queryTableFieldId="27"/>
    <tableColumn id="28" xr3:uid="{1FB85F33-7B09-4186-BF2E-7C07B18478BA}" uniqueName="28" name="2021" queryTableFieldId="28"/>
    <tableColumn id="29" xr3:uid="{127ECD18-C719-4866-80D1-E45E936A69FB}" uniqueName="29" name="2023" queryTableFieldId="32"/>
    <tableColumn id="31" xr3:uid="{55017654-55EE-4162-A4F3-128EFC372E6F}" uniqueName="31" name="2024" queryTableFieldId="36"/>
    <tableColumn id="32" xr3:uid="{40CDF148-EABE-4F22-B845-54288C5D9A9B}" uniqueName="32" name="Column31" queryTableFieldId="37" dataDxfId="15"/>
    <tableColumn id="30" xr3:uid="{EC8BCEFA-9D4F-4394-9861-8E55F26D0DB9}" uniqueName="30" name="2022" queryTableFieldId="3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C2E2974-B08B-4D0D-9D3D-EE4ED1365E9E}" name="C_1_13" displayName="C_1_13" ref="A1:C287" tableType="queryTable" totalsRowShown="0">
  <autoFilter ref="A1:C287" xr:uid="{7C2E2974-B08B-4D0D-9D3D-EE4ED1365E9E}"/>
  <tableColumns count="3">
    <tableColumn id="1" xr3:uid="{6E423CBE-B1FE-440E-BA5A-EEF778790737}" uniqueName="1" name="Período" queryTableFieldId="9" dataDxfId="2"/>
    <tableColumn id="2" xr3:uid="{B33E9D99-098F-4BA9-A29D-5E241E246B3C}" uniqueName="2" name="Serie original" queryTableFieldId="10"/>
    <tableColumn id="3" xr3:uid="{6318A355-DC6B-420E-92F4-8BEE75D27EE5}" uniqueName="3" name="Var. % interanual" queryTableFieldId="11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EFB09A4-46DA-422D-AE5D-3296538C84D7}" name="Table_1__2" displayName="Table_1__2" ref="A1:W34" tableType="queryTable" totalsRowShown="0">
  <autoFilter ref="A1:W34" xr:uid="{AEFB09A4-46DA-422D-AE5D-3296538C84D7}"/>
  <tableColumns count="23">
    <tableColumn id="16" xr3:uid="{D4159A88-930C-4407-B11C-0608E121E328}" uniqueName="16" name="Mes" queryTableFieldId="16"/>
    <tableColumn id="17" xr3:uid="{2F0F9DDD-E634-4EC8-B4E5-B5A1D248C570}" uniqueName="17" name="2002" queryTableFieldId="17"/>
    <tableColumn id="18" xr3:uid="{30A97E75-9A16-4630-8AEA-A83E5B11E471}" uniqueName="18" name="2003" queryTableFieldId="18"/>
    <tableColumn id="19" xr3:uid="{5ECE6365-F7F0-439A-AF7F-5437DD4861C5}" uniqueName="19" name="2004" queryTableFieldId="19"/>
    <tableColumn id="20" xr3:uid="{BDDB2DAA-82C8-4048-8CAB-0A62E3AA110D}" uniqueName="20" name="2005" queryTableFieldId="20"/>
    <tableColumn id="21" xr3:uid="{B75C98AE-EA53-48FD-9B97-E528C5DB6CBE}" uniqueName="21" name="2006" queryTableFieldId="21"/>
    <tableColumn id="22" xr3:uid="{573D80D4-5DE3-4FF7-8EA7-FADE723E0A2C}" uniqueName="22" name="2007" queryTableFieldId="22"/>
    <tableColumn id="23" xr3:uid="{41D80DAB-C481-409B-87F7-F666EFDCFDA2}" uniqueName="23" name="2008" queryTableFieldId="23"/>
    <tableColumn id="24" xr3:uid="{29575596-90F4-421D-AA07-76BF113DB3DE}" uniqueName="24" name="2009" queryTableFieldId="24"/>
    <tableColumn id="2" xr3:uid="{5A178933-9DE0-413C-9F31-79187DE3C618}" uniqueName="2" name="2010" queryTableFieldId="2"/>
    <tableColumn id="3" xr3:uid="{07FB5208-1703-4AF7-8FCD-8F2E2CF963B2}" uniqueName="3" name="2011" queryTableFieldId="3"/>
    <tableColumn id="4" xr3:uid="{F50C17E9-FDE2-4F39-A513-DE41ED2CB576}" uniqueName="4" name="2012" queryTableFieldId="4"/>
    <tableColumn id="5" xr3:uid="{F63655F4-EC7F-4447-ABF9-F81C35DEACB9}" uniqueName="5" name="2013" queryTableFieldId="5"/>
    <tableColumn id="6" xr3:uid="{3FE162EF-60DB-4040-AE29-1A8600D4BC3C}" uniqueName="6" name="2014" queryTableFieldId="6"/>
    <tableColumn id="7" xr3:uid="{286EC91F-52E6-4869-9720-52F44E1D59D6}" uniqueName="7" name="2015" queryTableFieldId="7"/>
    <tableColumn id="8" xr3:uid="{4B241A07-1C77-4A5E-8F15-4882B14512A9}" uniqueName="8" name="2016" queryTableFieldId="8"/>
    <tableColumn id="9" xr3:uid="{4FC3F312-96FE-4737-A889-2CC3F4D4B96F}" uniqueName="9" name="2017" queryTableFieldId="9"/>
    <tableColumn id="10" xr3:uid="{D1E8EB89-762B-44A5-A274-BD7720A75AD7}" uniqueName="10" name="2018" queryTableFieldId="10"/>
    <tableColumn id="11" xr3:uid="{066C7F04-1D4F-466F-9A44-C9EB94B46B96}" uniqueName="11" name="2019" queryTableFieldId="11"/>
    <tableColumn id="12" xr3:uid="{CF1C0747-0AFF-4A6F-BDB7-05D7A6B0EF79}" uniqueName="12" name="2020" queryTableFieldId="12"/>
    <tableColumn id="13" xr3:uid="{D12DBFCD-FA4F-4790-9C2B-8952512FFEAE}" uniqueName="13" name="2021" queryTableFieldId="13"/>
    <tableColumn id="14" xr3:uid="{8AF5AF94-1F3D-4E66-9F8B-B90B061C3009}" uniqueName="14" name="2022" queryTableFieldId="14"/>
    <tableColumn id="15" xr3:uid="{DD8A9AD1-CDB2-46CD-BC90-3BA860844EC9}" uniqueName="15" name="2023" queryTableFieldId="1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E80EE5D-F1F8-433D-A0F5-A8B6E50563B7}" name="Table_1" displayName="Table_1" ref="A1:D6557" tableType="queryTable" totalsRowShown="0">
  <autoFilter ref="A1:D6557" xr:uid="{BE80EE5D-F1F8-433D-A0F5-A8B6E50563B7}"/>
  <tableColumns count="4">
    <tableColumn id="1" xr3:uid="{F24CC5E8-4DBE-4A7A-A122-76B0F66A7B98}" uniqueName="1" name="Fecha" queryTableFieldId="1" dataDxfId="1"/>
    <tableColumn id="2" xr3:uid="{E7174997-ED34-4CA7-9C84-CACBEE67225B}" uniqueName="2" name="TCR 1/" queryTableFieldId="2"/>
    <tableColumn id="5" xr3:uid="{0C460DF3-BEB5-457F-BB43-F7DBCFF7FA64}" uniqueName="5" name="Año" queryTableFieldId="5"/>
    <tableColumn id="6" xr3:uid="{1B06A97D-513A-42D9-8710-5C0D34EA1CA0}" uniqueName="6" name="Mes" queryTableFieldId="6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86E9923-9796-4728-B309-988E2919F82B}" name="C_2" displayName="C_2" ref="A1:R127" tableType="queryTable" totalsRowShown="0">
  <autoFilter ref="A1:R127" xr:uid="{486E9923-9796-4728-B309-988E2919F82B}"/>
  <tableColumns count="18">
    <tableColumn id="1" xr3:uid="{6DE0CCB1-56A4-433C-B010-75D8D1D1EFCF}" uniqueName="1" name="Fecha" queryTableFieldId="1" dataDxfId="0"/>
    <tableColumn id="2" xr3:uid="{301B0B2D-4D5D-4EF0-9998-2D448901342D}" uniqueName="2" name="Agricultura, ganadería, silvicultura y pesca" queryTableFieldId="2"/>
    <tableColumn id="3" xr3:uid="{AE7932E1-5AD0-4A79-86CF-7E3D1F04FC76}" uniqueName="3" name="Explotación de minas y canteras" queryTableFieldId="3"/>
    <tableColumn id="64" xr3:uid="{725400EC-1774-4EA8-8DCA-E5956BDF171C}" uniqueName="64" name="Industrias manufactureras" queryTableFieldId="64"/>
    <tableColumn id="5" xr3:uid="{2D4D767F-232F-465A-861A-CE9D3FBE39EE}" uniqueName="5" name="Suministro de electricidad, agua y saneamiento" queryTableFieldId="5"/>
    <tableColumn id="6" xr3:uid="{56E0180A-072E-490E-BA77-AEA1788FD2F4}" uniqueName="6" name="Construcción" queryTableFieldId="6"/>
    <tableColumn id="7" xr3:uid="{10ED49DE-50A3-4811-9F15-A71BE803FE0E}" uniqueName="7" name="Comercio y reparación de vehículos" queryTableFieldId="7"/>
    <tableColumn id="4" xr3:uid="{A80B6651-E97E-4B63-B3F5-AA2D177A254B}" uniqueName="4" name="Transporte y almacenamiento" queryTableFieldId="72"/>
    <tableColumn id="9" xr3:uid="{153B730B-64E3-46D4-922A-F4103D4193A1}" uniqueName="9" name="Actividades de alojamiento y de servicio de comidas" queryTableFieldId="9"/>
    <tableColumn id="65" xr3:uid="{0A12D338-9C16-4737-9F1E-D047A4340E41}" uniqueName="65" name="Información y comunicaciones" queryTableFieldId="65"/>
    <tableColumn id="11" xr3:uid="{DD127A13-F61D-4D5B-9AF6-E405ACECA0CC}" uniqueName="11" name="Actividades financieras y de seguros" queryTableFieldId="11"/>
    <tableColumn id="12" xr3:uid="{C818DC25-C405-4871-945D-A65F3DF5BAF1}" uniqueName="12" name="Actividades inmobiliarias" queryTableFieldId="12"/>
    <tableColumn id="13" xr3:uid="{405495BE-507F-4ADC-ABE8-5DF5BCCAF63A}" uniqueName="13" name="Actividades profesionales científicas y técnicas" queryTableFieldId="13"/>
    <tableColumn id="66" xr3:uid="{E550272C-6D8B-429B-912B-AE15B5EAFD0E}" uniqueName="66" name="Actividades de servicios administrativos y de apoyo" queryTableFieldId="66"/>
    <tableColumn id="67" xr3:uid="{78F1B29D-3E93-45D7-B338-65CD8F7F6866}" uniqueName="67" name="Administración pública y defensa" queryTableFieldId="67"/>
    <tableColumn id="16" xr3:uid="{56AFA55A-FDB4-4C00-BF00-483E23B1B644}" uniqueName="16" name="Enseñanza" queryTableFieldId="16"/>
    <tableColumn id="17" xr3:uid="{E474802D-F272-45A5-99CE-6EFA2CEA4BD3}" uniqueName="17" name="Salud" queryTableFieldId="17"/>
    <tableColumn id="18" xr3:uid="{E550735E-C980-4104-91D3-4CAD7404AE80}" uniqueName="18" name="Otras actividades de servicios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29D27-C268-44CA-8FB8-BA2CB2F6403C}">
  <dimension ref="A1:Y13"/>
  <sheetViews>
    <sheetView topLeftCell="A5" workbookViewId="0">
      <selection activeCell="A22" sqref="A22"/>
    </sheetView>
  </sheetViews>
  <sheetFormatPr defaultColWidth="8.81640625" defaultRowHeight="14.5" x14ac:dyDescent="0.35"/>
  <cols>
    <col min="1" max="1" width="8.453125" bestFit="1" customWidth="1"/>
    <col min="2" max="25" width="7.4531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119</v>
      </c>
      <c r="W1" t="s">
        <v>121</v>
      </c>
      <c r="X1" t="s">
        <v>144</v>
      </c>
      <c r="Y1" t="s">
        <v>21</v>
      </c>
    </row>
    <row r="2" spans="1:25" x14ac:dyDescent="0.35">
      <c r="A2">
        <v>1</v>
      </c>
      <c r="C2">
        <v>8.6999999999999994E-2</v>
      </c>
      <c r="D2">
        <v>7.2499999999999995E-2</v>
      </c>
      <c r="E2">
        <v>6.8000000000000005E-2</v>
      </c>
      <c r="F2">
        <v>6.9500000000000006E-2</v>
      </c>
      <c r="G2">
        <v>7.3099999999999998E-2</v>
      </c>
      <c r="H2">
        <v>7.6200000000000004E-2</v>
      </c>
      <c r="I2">
        <v>7.4499999999999997E-2</v>
      </c>
      <c r="J2">
        <v>8.1699999999999995E-2</v>
      </c>
      <c r="K2">
        <v>8.1100000000000005E-2</v>
      </c>
      <c r="L2">
        <v>7.0400000000000004E-2</v>
      </c>
      <c r="M2">
        <v>6.3200000000000006E-2</v>
      </c>
      <c r="N2">
        <v>6.1800000000000001E-2</v>
      </c>
      <c r="O2">
        <v>6.0600000000000001E-2</v>
      </c>
      <c r="P2">
        <v>5.96E-2</v>
      </c>
      <c r="Q2">
        <v>5.9400000000000001E-2</v>
      </c>
      <c r="R2">
        <v>0.06</v>
      </c>
      <c r="S2">
        <v>6.08E-2</v>
      </c>
      <c r="T2">
        <v>6.5500000000000003E-2</v>
      </c>
      <c r="U2">
        <v>6.3700000000000007E-2</v>
      </c>
      <c r="V2">
        <v>5.6599999999999998E-2</v>
      </c>
      <c r="W2">
        <v>6.25E-2</v>
      </c>
      <c r="X2">
        <v>6.93E-2</v>
      </c>
      <c r="Y2">
        <v>6.0600000000000001E-2</v>
      </c>
    </row>
    <row r="3" spans="1:25" x14ac:dyDescent="0.35">
      <c r="A3">
        <v>2</v>
      </c>
      <c r="C3">
        <v>8.6099999999999996E-2</v>
      </c>
      <c r="D3">
        <v>7.3200000000000001E-2</v>
      </c>
      <c r="E3">
        <v>6.8099999999999994E-2</v>
      </c>
      <c r="F3">
        <v>7.0300000000000001E-2</v>
      </c>
      <c r="G3">
        <v>7.3899999999999993E-2</v>
      </c>
      <c r="H3">
        <v>7.6799999999999993E-2</v>
      </c>
      <c r="I3">
        <v>7.4800000000000005E-2</v>
      </c>
      <c r="J3">
        <v>8.2100000000000006E-2</v>
      </c>
      <c r="K3">
        <v>8.09E-2</v>
      </c>
      <c r="L3">
        <v>6.9099999999999995E-2</v>
      </c>
      <c r="M3">
        <v>6.3200000000000006E-2</v>
      </c>
      <c r="N3">
        <v>6.1600000000000002E-2</v>
      </c>
      <c r="O3">
        <v>6.0699999999999997E-2</v>
      </c>
      <c r="P3">
        <v>5.9400000000000001E-2</v>
      </c>
      <c r="Q3">
        <v>5.9400000000000001E-2</v>
      </c>
      <c r="R3">
        <v>5.9799999999999999E-2</v>
      </c>
      <c r="S3">
        <v>6.08E-2</v>
      </c>
      <c r="T3">
        <v>6.5600000000000006E-2</v>
      </c>
      <c r="U3">
        <v>6.3700000000000007E-2</v>
      </c>
      <c r="V3">
        <v>5.6000000000000001E-2</v>
      </c>
      <c r="W3">
        <v>6.3600000000000004E-2</v>
      </c>
      <c r="X3">
        <v>6.9500000000000006E-2</v>
      </c>
      <c r="Y3">
        <v>6.0400000000000002E-2</v>
      </c>
    </row>
    <row r="4" spans="1:25" x14ac:dyDescent="0.35">
      <c r="A4">
        <v>3</v>
      </c>
      <c r="C4">
        <v>8.3000000000000004E-2</v>
      </c>
      <c r="D4">
        <v>7.2900000000000006E-2</v>
      </c>
      <c r="E4">
        <v>6.8099999999999994E-2</v>
      </c>
      <c r="F4">
        <v>7.0300000000000001E-2</v>
      </c>
      <c r="G4">
        <v>7.4700000000000003E-2</v>
      </c>
      <c r="H4">
        <v>7.6600000000000001E-2</v>
      </c>
      <c r="I4">
        <v>7.5399999999999995E-2</v>
      </c>
      <c r="J4">
        <v>8.2400000000000001E-2</v>
      </c>
      <c r="K4">
        <v>0.08</v>
      </c>
      <c r="L4">
        <v>6.8500000000000005E-2</v>
      </c>
      <c r="M4">
        <v>6.2899999999999998E-2</v>
      </c>
      <c r="N4">
        <v>6.1499999999999999E-2</v>
      </c>
      <c r="O4">
        <v>6.08E-2</v>
      </c>
      <c r="P4">
        <v>5.9400000000000001E-2</v>
      </c>
      <c r="Q4">
        <v>5.9700000000000003E-2</v>
      </c>
      <c r="R4">
        <v>5.9799999999999999E-2</v>
      </c>
      <c r="S4">
        <v>6.1100000000000002E-2</v>
      </c>
      <c r="T4">
        <v>6.59E-2</v>
      </c>
      <c r="U4">
        <v>6.3100000000000003E-2</v>
      </c>
      <c r="V4">
        <v>5.5300000000000002E-2</v>
      </c>
      <c r="W4">
        <v>6.4000000000000001E-2</v>
      </c>
      <c r="X4">
        <v>6.9800000000000001E-2</v>
      </c>
      <c r="Y4">
        <v>5.9900000000000002E-2</v>
      </c>
    </row>
    <row r="5" spans="1:25" x14ac:dyDescent="0.35">
      <c r="A5">
        <v>4</v>
      </c>
      <c r="C5">
        <v>8.3299999999999999E-2</v>
      </c>
      <c r="D5">
        <v>7.2499999999999995E-2</v>
      </c>
      <c r="E5">
        <v>6.8199999999999997E-2</v>
      </c>
      <c r="F5">
        <v>7.0900000000000005E-2</v>
      </c>
      <c r="G5">
        <v>7.4999999999999997E-2</v>
      </c>
      <c r="H5">
        <v>7.6700000000000004E-2</v>
      </c>
      <c r="I5">
        <v>7.4899999999999994E-2</v>
      </c>
      <c r="J5">
        <v>8.2199999999999995E-2</v>
      </c>
      <c r="K5">
        <v>7.9000000000000001E-2</v>
      </c>
      <c r="L5">
        <v>6.7799999999999999E-2</v>
      </c>
      <c r="M5">
        <v>6.3200000000000006E-2</v>
      </c>
      <c r="N5">
        <v>6.1400000000000003E-2</v>
      </c>
      <c r="O5">
        <v>6.0600000000000001E-2</v>
      </c>
      <c r="P5">
        <v>5.9299999999999999E-2</v>
      </c>
      <c r="Q5">
        <v>5.9700000000000003E-2</v>
      </c>
      <c r="R5">
        <v>5.9900000000000002E-2</v>
      </c>
      <c r="S5">
        <v>6.2E-2</v>
      </c>
      <c r="T5">
        <v>6.6000000000000003E-2</v>
      </c>
      <c r="U5">
        <v>6.2100000000000002E-2</v>
      </c>
      <c r="V5">
        <v>5.5199999999999999E-2</v>
      </c>
      <c r="W5">
        <v>6.4799999999999996E-2</v>
      </c>
      <c r="Y5">
        <v>5.9499999999999997E-2</v>
      </c>
    </row>
    <row r="6" spans="1:25" x14ac:dyDescent="0.35">
      <c r="A6">
        <v>5</v>
      </c>
      <c r="B6">
        <v>0.106</v>
      </c>
      <c r="C6">
        <v>8.1199999999999994E-2</v>
      </c>
      <c r="D6">
        <v>7.1499999999999994E-2</v>
      </c>
      <c r="E6">
        <v>6.7400000000000002E-2</v>
      </c>
      <c r="F6">
        <v>7.1400000000000005E-2</v>
      </c>
      <c r="G6">
        <v>7.4800000000000005E-2</v>
      </c>
      <c r="H6">
        <v>7.6799999999999993E-2</v>
      </c>
      <c r="I6">
        <v>7.51E-2</v>
      </c>
      <c r="J6">
        <v>8.1900000000000001E-2</v>
      </c>
      <c r="K6">
        <v>7.8899999999999998E-2</v>
      </c>
      <c r="L6">
        <v>6.7299999999999999E-2</v>
      </c>
      <c r="M6">
        <v>6.3E-2</v>
      </c>
      <c r="N6">
        <v>6.0900000000000003E-2</v>
      </c>
      <c r="O6">
        <v>6.0600000000000001E-2</v>
      </c>
      <c r="P6">
        <v>5.9200000000000003E-2</v>
      </c>
      <c r="Q6">
        <v>5.9799999999999999E-2</v>
      </c>
      <c r="R6">
        <v>5.9900000000000002E-2</v>
      </c>
      <c r="S6">
        <v>6.2199999999999998E-2</v>
      </c>
      <c r="T6">
        <v>6.59E-2</v>
      </c>
      <c r="U6">
        <v>6.2199999999999998E-2</v>
      </c>
      <c r="V6">
        <v>5.5599999999999997E-2</v>
      </c>
      <c r="W6">
        <v>6.5199999999999994E-2</v>
      </c>
      <c r="Y6">
        <v>5.9200000000000003E-2</v>
      </c>
    </row>
    <row r="7" spans="1:25" x14ac:dyDescent="0.35">
      <c r="A7">
        <v>6</v>
      </c>
      <c r="B7">
        <v>0.1013</v>
      </c>
      <c r="C7">
        <v>7.9799999999999996E-2</v>
      </c>
      <c r="D7">
        <v>7.1900000000000006E-2</v>
      </c>
      <c r="E7">
        <v>6.7299999999999999E-2</v>
      </c>
      <c r="F7">
        <v>7.1499999999999994E-2</v>
      </c>
      <c r="G7">
        <v>7.5700000000000003E-2</v>
      </c>
      <c r="H7">
        <v>7.6700000000000004E-2</v>
      </c>
      <c r="I7">
        <v>7.4899999999999994E-2</v>
      </c>
      <c r="J7">
        <v>8.1900000000000001E-2</v>
      </c>
      <c r="K7">
        <v>7.8399999999999997E-2</v>
      </c>
      <c r="L7">
        <v>6.6400000000000001E-2</v>
      </c>
      <c r="M7">
        <v>6.3E-2</v>
      </c>
      <c r="N7">
        <v>6.0900000000000003E-2</v>
      </c>
      <c r="O7">
        <v>6.0499999999999998E-2</v>
      </c>
      <c r="P7">
        <v>5.9299999999999999E-2</v>
      </c>
      <c r="Q7">
        <v>5.9799999999999999E-2</v>
      </c>
      <c r="R7">
        <v>0.06</v>
      </c>
      <c r="S7">
        <v>6.2899999999999998E-2</v>
      </c>
      <c r="T7">
        <v>6.5699999999999995E-2</v>
      </c>
      <c r="U7">
        <v>6.2100000000000002E-2</v>
      </c>
      <c r="V7">
        <v>5.5199999999999999E-2</v>
      </c>
      <c r="W7">
        <v>6.5600000000000006E-2</v>
      </c>
      <c r="Y7">
        <v>5.8900000000000001E-2</v>
      </c>
    </row>
    <row r="8" spans="1:25" x14ac:dyDescent="0.35">
      <c r="A8">
        <v>7</v>
      </c>
      <c r="B8">
        <v>0.10150000000000001</v>
      </c>
      <c r="C8">
        <v>7.9399999999999998E-2</v>
      </c>
      <c r="D8">
        <v>7.1300000000000002E-2</v>
      </c>
      <c r="E8">
        <v>6.6900000000000001E-2</v>
      </c>
      <c r="F8">
        <v>7.1800000000000003E-2</v>
      </c>
      <c r="G8">
        <v>7.5499999999999998E-2</v>
      </c>
      <c r="H8">
        <v>7.6799999999999993E-2</v>
      </c>
      <c r="I8">
        <v>7.51E-2</v>
      </c>
      <c r="J8">
        <v>8.1799999999999998E-2</v>
      </c>
      <c r="K8">
        <v>7.7399999999999997E-2</v>
      </c>
      <c r="L8">
        <v>6.5699999999999995E-2</v>
      </c>
      <c r="M8">
        <v>6.2199999999999998E-2</v>
      </c>
      <c r="N8">
        <v>6.08E-2</v>
      </c>
      <c r="O8">
        <v>6.0600000000000001E-2</v>
      </c>
      <c r="P8">
        <v>5.9299999999999999E-2</v>
      </c>
      <c r="Q8">
        <v>5.9900000000000002E-2</v>
      </c>
      <c r="R8">
        <v>6.0400000000000002E-2</v>
      </c>
      <c r="S8">
        <v>6.3600000000000004E-2</v>
      </c>
      <c r="T8">
        <v>6.5299999999999997E-2</v>
      </c>
      <c r="U8">
        <v>6.1800000000000001E-2</v>
      </c>
      <c r="V8">
        <v>5.6500000000000002E-2</v>
      </c>
      <c r="W8">
        <v>6.59E-2</v>
      </c>
      <c r="Y8">
        <v>5.8000000000000003E-2</v>
      </c>
    </row>
    <row r="9" spans="1:25" x14ac:dyDescent="0.35">
      <c r="A9">
        <v>8</v>
      </c>
      <c r="B9">
        <v>0.10199999999999999</v>
      </c>
      <c r="C9">
        <v>7.7799999999999994E-2</v>
      </c>
      <c r="D9">
        <v>7.0099999999999996E-2</v>
      </c>
      <c r="E9">
        <v>6.7599999999999993E-2</v>
      </c>
      <c r="F9">
        <v>7.2099999999999997E-2</v>
      </c>
      <c r="G9">
        <v>7.7399999999999997E-2</v>
      </c>
      <c r="H9">
        <v>7.5899999999999995E-2</v>
      </c>
      <c r="I9">
        <v>7.5600000000000001E-2</v>
      </c>
      <c r="J9">
        <v>8.14E-2</v>
      </c>
      <c r="K9">
        <v>7.6300000000000007E-2</v>
      </c>
      <c r="L9">
        <v>6.4699999999999994E-2</v>
      </c>
      <c r="M9">
        <v>6.2E-2</v>
      </c>
      <c r="N9">
        <v>6.0699999999999997E-2</v>
      </c>
      <c r="O9">
        <v>6.0600000000000001E-2</v>
      </c>
      <c r="P9">
        <v>5.9200000000000003E-2</v>
      </c>
      <c r="Q9">
        <v>5.9700000000000003E-2</v>
      </c>
      <c r="R9">
        <v>6.0299999999999999E-2</v>
      </c>
      <c r="S9">
        <v>6.3700000000000007E-2</v>
      </c>
      <c r="T9">
        <v>6.5199999999999994E-2</v>
      </c>
      <c r="U9">
        <v>6.1600000000000002E-2</v>
      </c>
      <c r="V9">
        <v>5.7099999999999998E-2</v>
      </c>
      <c r="W9">
        <v>6.6100000000000006E-2</v>
      </c>
      <c r="Y9">
        <v>5.7599999999999998E-2</v>
      </c>
    </row>
    <row r="10" spans="1:25" x14ac:dyDescent="0.35">
      <c r="A10">
        <v>9</v>
      </c>
      <c r="B10">
        <v>9.6199999999999994E-2</v>
      </c>
      <c r="C10">
        <v>7.7700000000000005E-2</v>
      </c>
      <c r="D10">
        <v>6.9500000000000006E-2</v>
      </c>
      <c r="E10">
        <v>6.8099999999999994E-2</v>
      </c>
      <c r="F10">
        <v>7.22E-2</v>
      </c>
      <c r="G10">
        <v>7.7299999999999994E-2</v>
      </c>
      <c r="H10">
        <v>7.6999999999999999E-2</v>
      </c>
      <c r="I10">
        <v>7.6600000000000001E-2</v>
      </c>
      <c r="J10">
        <v>8.1299999999999997E-2</v>
      </c>
      <c r="K10">
        <v>7.51E-2</v>
      </c>
      <c r="L10">
        <v>6.4199999999999993E-2</v>
      </c>
      <c r="M10">
        <v>6.1800000000000001E-2</v>
      </c>
      <c r="N10">
        <v>6.0900000000000003E-2</v>
      </c>
      <c r="O10">
        <v>6.0400000000000002E-2</v>
      </c>
      <c r="P10">
        <v>5.9299999999999999E-2</v>
      </c>
      <c r="Q10">
        <v>5.9900000000000002E-2</v>
      </c>
      <c r="R10">
        <v>6.0400000000000002E-2</v>
      </c>
      <c r="S10">
        <v>6.3600000000000004E-2</v>
      </c>
      <c r="T10">
        <v>6.5100000000000005E-2</v>
      </c>
      <c r="U10">
        <v>6.1499999999999999E-2</v>
      </c>
      <c r="V10">
        <v>5.74E-2</v>
      </c>
      <c r="W10">
        <v>6.6199999999999995E-2</v>
      </c>
      <c r="Y10">
        <v>5.7299999999999997E-2</v>
      </c>
    </row>
    <row r="11" spans="1:25" x14ac:dyDescent="0.35">
      <c r="A11">
        <v>10</v>
      </c>
      <c r="B11">
        <v>9.3799999999999994E-2</v>
      </c>
      <c r="C11">
        <v>7.6300000000000007E-2</v>
      </c>
      <c r="D11">
        <v>6.88E-2</v>
      </c>
      <c r="E11">
        <v>6.8900000000000003E-2</v>
      </c>
      <c r="F11">
        <v>7.2300000000000003E-2</v>
      </c>
      <c r="G11">
        <v>7.7200000000000005E-2</v>
      </c>
      <c r="H11">
        <v>7.5700000000000003E-2</v>
      </c>
      <c r="I11">
        <v>7.8399999999999997E-2</v>
      </c>
      <c r="J11">
        <v>8.09E-2</v>
      </c>
      <c r="K11">
        <v>7.4099999999999999E-2</v>
      </c>
      <c r="L11">
        <v>6.4000000000000001E-2</v>
      </c>
      <c r="M11">
        <v>6.1699999999999998E-2</v>
      </c>
      <c r="N11">
        <v>6.0699999999999997E-2</v>
      </c>
      <c r="O11">
        <v>6.0100000000000001E-2</v>
      </c>
      <c r="P11">
        <v>5.91E-2</v>
      </c>
      <c r="Q11">
        <v>6.0100000000000001E-2</v>
      </c>
      <c r="R11">
        <v>6.0400000000000002E-2</v>
      </c>
      <c r="S11">
        <v>6.3899999999999998E-2</v>
      </c>
      <c r="T11">
        <v>6.4699999999999994E-2</v>
      </c>
      <c r="U11">
        <v>6.1199999999999997E-2</v>
      </c>
      <c r="V11">
        <v>5.8500000000000003E-2</v>
      </c>
      <c r="W11">
        <v>6.6299999999999998E-2</v>
      </c>
      <c r="Y11">
        <v>5.6899999999999999E-2</v>
      </c>
    </row>
    <row r="12" spans="1:25" x14ac:dyDescent="0.35">
      <c r="A12">
        <v>11</v>
      </c>
      <c r="B12">
        <v>9.1499999999999998E-2</v>
      </c>
      <c r="C12">
        <v>7.5899999999999995E-2</v>
      </c>
      <c r="D12">
        <v>6.8699999999999997E-2</v>
      </c>
      <c r="E12">
        <v>6.9099999999999995E-2</v>
      </c>
      <c r="F12">
        <v>7.22E-2</v>
      </c>
      <c r="G12">
        <v>7.6999999999999999E-2</v>
      </c>
      <c r="H12">
        <v>7.5300000000000006E-2</v>
      </c>
      <c r="I12">
        <v>8.0500000000000002E-2</v>
      </c>
      <c r="J12">
        <v>8.09E-2</v>
      </c>
      <c r="K12">
        <v>7.2900000000000006E-2</v>
      </c>
      <c r="L12">
        <v>6.3600000000000004E-2</v>
      </c>
      <c r="M12">
        <v>6.2E-2</v>
      </c>
      <c r="N12">
        <v>6.0699999999999997E-2</v>
      </c>
      <c r="O12">
        <v>6.0199999999999997E-2</v>
      </c>
      <c r="P12">
        <v>5.91E-2</v>
      </c>
      <c r="Q12">
        <v>0.06</v>
      </c>
      <c r="R12">
        <v>6.0299999999999999E-2</v>
      </c>
      <c r="S12">
        <v>6.4199999999999993E-2</v>
      </c>
      <c r="T12">
        <v>6.4399999999999999E-2</v>
      </c>
      <c r="U12">
        <v>6.1100000000000002E-2</v>
      </c>
      <c r="V12">
        <v>6.0299999999999999E-2</v>
      </c>
      <c r="W12">
        <v>6.7199999999999996E-2</v>
      </c>
      <c r="Y12">
        <v>5.6599999999999998E-2</v>
      </c>
    </row>
    <row r="13" spans="1:25" x14ac:dyDescent="0.35">
      <c r="A13">
        <v>12</v>
      </c>
      <c r="B13">
        <v>8.77E-2</v>
      </c>
      <c r="C13">
        <v>7.3800000000000004E-2</v>
      </c>
      <c r="D13">
        <v>6.8099999999999994E-2</v>
      </c>
      <c r="E13">
        <v>6.8500000000000005E-2</v>
      </c>
      <c r="F13">
        <v>7.2099999999999997E-2</v>
      </c>
      <c r="G13">
        <v>7.6600000000000001E-2</v>
      </c>
      <c r="H13">
        <v>7.5200000000000003E-2</v>
      </c>
      <c r="I13">
        <v>8.1299999999999997E-2</v>
      </c>
      <c r="J13">
        <v>8.1199999999999994E-2</v>
      </c>
      <c r="K13">
        <v>7.1199999999999999E-2</v>
      </c>
      <c r="L13">
        <v>6.2899999999999998E-2</v>
      </c>
      <c r="M13">
        <v>6.1899999999999997E-2</v>
      </c>
      <c r="N13">
        <v>6.0600000000000001E-2</v>
      </c>
      <c r="O13">
        <v>5.9799999999999999E-2</v>
      </c>
      <c r="P13">
        <v>5.91E-2</v>
      </c>
      <c r="Q13">
        <v>5.9299999999999999E-2</v>
      </c>
      <c r="R13">
        <v>6.0299999999999999E-2</v>
      </c>
      <c r="S13">
        <v>6.4500000000000002E-2</v>
      </c>
      <c r="T13">
        <v>6.4100000000000004E-2</v>
      </c>
      <c r="U13">
        <v>6.0699999999999997E-2</v>
      </c>
      <c r="V13">
        <v>6.1499999999999999E-2</v>
      </c>
      <c r="W13">
        <v>6.7699999999999996E-2</v>
      </c>
      <c r="Y13">
        <v>5.6099999999999997E-2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7D3CF-2DD3-4E26-8A3E-F14E469B0830}">
  <dimension ref="A1:Y13"/>
  <sheetViews>
    <sheetView workbookViewId="0">
      <selection activeCell="E11" sqref="E11"/>
    </sheetView>
  </sheetViews>
  <sheetFormatPr defaultColWidth="8.81640625" defaultRowHeight="14.5" x14ac:dyDescent="0.35"/>
  <cols>
    <col min="1" max="1" width="7.7265625" bestFit="1" customWidth="1"/>
    <col min="2" max="25" width="7.0898437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119</v>
      </c>
      <c r="W1" t="s">
        <v>121</v>
      </c>
      <c r="X1" t="s">
        <v>144</v>
      </c>
      <c r="Y1" t="s">
        <v>21</v>
      </c>
    </row>
    <row r="2" spans="1:25" x14ac:dyDescent="0.35">
      <c r="A2">
        <v>1</v>
      </c>
      <c r="C2">
        <v>4.0399999999999998E-2</v>
      </c>
      <c r="D2">
        <v>3.5200000000000002E-2</v>
      </c>
      <c r="E2">
        <v>2.9000000000000001E-2</v>
      </c>
      <c r="F2">
        <v>3.0800000000000001E-2</v>
      </c>
      <c r="G2">
        <v>3.3300000000000003E-2</v>
      </c>
      <c r="H2">
        <v>3.8800000000000001E-2</v>
      </c>
      <c r="I2">
        <v>3.5700000000000003E-2</v>
      </c>
      <c r="J2">
        <v>3.85E-2</v>
      </c>
      <c r="K2">
        <v>3.9E-2</v>
      </c>
      <c r="L2">
        <v>3.0300000000000001E-2</v>
      </c>
      <c r="M2">
        <v>2.64E-2</v>
      </c>
      <c r="N2">
        <v>2.7799999999999998E-2</v>
      </c>
      <c r="O2">
        <v>2.9399999999999999E-2</v>
      </c>
      <c r="P2">
        <v>2.9399999999999999E-2</v>
      </c>
      <c r="Q2">
        <v>2.9499999999999998E-2</v>
      </c>
      <c r="R2">
        <v>2.9100000000000001E-2</v>
      </c>
      <c r="S2">
        <v>2.9600000000000001E-2</v>
      </c>
      <c r="T2">
        <v>3.1600000000000003E-2</v>
      </c>
      <c r="U2">
        <v>3.2099999999999997E-2</v>
      </c>
      <c r="V2">
        <v>2.5100000000000001E-2</v>
      </c>
      <c r="W2">
        <v>0.03</v>
      </c>
      <c r="X2">
        <v>3.56E-2</v>
      </c>
      <c r="Y2">
        <v>2.6100000000000002E-2</v>
      </c>
    </row>
    <row r="3" spans="1:25" x14ac:dyDescent="0.35">
      <c r="A3">
        <v>2</v>
      </c>
      <c r="C3">
        <v>4.2000000000000003E-2</v>
      </c>
      <c r="D3">
        <v>3.49E-2</v>
      </c>
      <c r="E3">
        <v>2.92E-2</v>
      </c>
      <c r="F3">
        <v>3.1099999999999999E-2</v>
      </c>
      <c r="G3">
        <v>3.3399999999999999E-2</v>
      </c>
      <c r="H3">
        <v>3.6999999999999998E-2</v>
      </c>
      <c r="I3">
        <v>3.5400000000000001E-2</v>
      </c>
      <c r="J3">
        <v>3.8399999999999997E-2</v>
      </c>
      <c r="K3">
        <v>3.9199999999999999E-2</v>
      </c>
      <c r="L3">
        <v>2.93E-2</v>
      </c>
      <c r="M3">
        <v>2.6200000000000001E-2</v>
      </c>
      <c r="N3">
        <v>2.8000000000000001E-2</v>
      </c>
      <c r="O3">
        <v>2.9499999999999998E-2</v>
      </c>
      <c r="P3">
        <v>2.9000000000000001E-2</v>
      </c>
      <c r="Q3">
        <v>2.9499999999999998E-2</v>
      </c>
      <c r="R3">
        <v>2.9499999999999998E-2</v>
      </c>
      <c r="S3">
        <v>2.9399999999999999E-2</v>
      </c>
      <c r="T3">
        <v>3.15E-2</v>
      </c>
      <c r="U3">
        <v>3.2099999999999997E-2</v>
      </c>
      <c r="V3">
        <v>2.5700000000000001E-2</v>
      </c>
      <c r="W3">
        <v>3.0599999999999999E-2</v>
      </c>
      <c r="X3">
        <v>3.6299999999999999E-2</v>
      </c>
      <c r="Y3">
        <v>2.5999999999999999E-2</v>
      </c>
    </row>
    <row r="4" spans="1:25" x14ac:dyDescent="0.35">
      <c r="A4">
        <v>3</v>
      </c>
      <c r="C4">
        <v>4.1799999999999997E-2</v>
      </c>
      <c r="D4">
        <v>3.2899999999999999E-2</v>
      </c>
      <c r="E4">
        <v>2.8899999999999999E-2</v>
      </c>
      <c r="F4">
        <v>3.1399999999999997E-2</v>
      </c>
      <c r="G4">
        <v>3.4299999999999997E-2</v>
      </c>
      <c r="H4">
        <v>3.6999999999999998E-2</v>
      </c>
      <c r="I4">
        <v>3.5200000000000002E-2</v>
      </c>
      <c r="J4">
        <v>3.9100000000000003E-2</v>
      </c>
      <c r="K4">
        <v>3.8100000000000002E-2</v>
      </c>
      <c r="L4">
        <v>2.9000000000000001E-2</v>
      </c>
      <c r="M4">
        <v>2.6100000000000002E-2</v>
      </c>
      <c r="N4">
        <v>2.7900000000000001E-2</v>
      </c>
      <c r="O4">
        <v>2.92E-2</v>
      </c>
      <c r="P4">
        <v>2.92E-2</v>
      </c>
      <c r="Q4">
        <v>2.93E-2</v>
      </c>
      <c r="R4">
        <v>2.9700000000000001E-2</v>
      </c>
      <c r="S4">
        <v>3.0300000000000001E-2</v>
      </c>
      <c r="T4">
        <v>3.1199999999999999E-2</v>
      </c>
      <c r="U4">
        <v>3.1399999999999997E-2</v>
      </c>
      <c r="V4">
        <v>2.5899999999999999E-2</v>
      </c>
      <c r="W4">
        <v>3.1099999999999999E-2</v>
      </c>
      <c r="X4">
        <v>3.6799999999999999E-2</v>
      </c>
      <c r="Y4">
        <v>2.6100000000000002E-2</v>
      </c>
    </row>
    <row r="5" spans="1:25" x14ac:dyDescent="0.35">
      <c r="A5">
        <v>4</v>
      </c>
      <c r="C5">
        <v>4.07E-2</v>
      </c>
      <c r="D5">
        <v>3.2500000000000001E-2</v>
      </c>
      <c r="E5">
        <v>2.9499999999999998E-2</v>
      </c>
      <c r="F5">
        <v>3.1600000000000003E-2</v>
      </c>
      <c r="G5">
        <v>3.4700000000000002E-2</v>
      </c>
      <c r="H5">
        <v>3.7199999999999997E-2</v>
      </c>
      <c r="I5">
        <v>3.5200000000000002E-2</v>
      </c>
      <c r="J5">
        <v>3.9399999999999998E-2</v>
      </c>
      <c r="K5">
        <v>3.6900000000000002E-2</v>
      </c>
      <c r="L5">
        <v>2.8500000000000001E-2</v>
      </c>
      <c r="M5">
        <v>2.63E-2</v>
      </c>
      <c r="N5">
        <v>2.7900000000000001E-2</v>
      </c>
      <c r="O5">
        <v>2.8799999999999999E-2</v>
      </c>
      <c r="P5">
        <v>2.93E-2</v>
      </c>
      <c r="Q5">
        <v>2.92E-2</v>
      </c>
      <c r="R5">
        <v>2.9700000000000001E-2</v>
      </c>
      <c r="S5">
        <v>3.0499999999999999E-2</v>
      </c>
      <c r="T5">
        <v>3.1399999999999997E-2</v>
      </c>
      <c r="U5">
        <v>3.09E-2</v>
      </c>
      <c r="V5">
        <v>2.5499999999999998E-2</v>
      </c>
      <c r="W5">
        <v>3.1600000000000003E-2</v>
      </c>
      <c r="X5">
        <v>3.7699999999999997E-2</v>
      </c>
      <c r="Y5">
        <v>2.5499999999999998E-2</v>
      </c>
    </row>
    <row r="6" spans="1:25" x14ac:dyDescent="0.35">
      <c r="A6">
        <v>5</v>
      </c>
      <c r="B6">
        <v>4.0800000000000003E-2</v>
      </c>
      <c r="C6">
        <v>4.0500000000000001E-2</v>
      </c>
      <c r="D6">
        <v>3.1699999999999999E-2</v>
      </c>
      <c r="E6">
        <v>2.9600000000000001E-2</v>
      </c>
      <c r="F6">
        <v>3.2099999999999997E-2</v>
      </c>
      <c r="G6">
        <v>3.4799999999999998E-2</v>
      </c>
      <c r="H6">
        <v>3.7999999999999999E-2</v>
      </c>
      <c r="I6">
        <v>3.5400000000000001E-2</v>
      </c>
      <c r="J6">
        <v>3.9800000000000002E-2</v>
      </c>
      <c r="K6">
        <v>3.5799999999999998E-2</v>
      </c>
      <c r="L6">
        <v>2.81E-2</v>
      </c>
      <c r="M6">
        <v>2.6700000000000002E-2</v>
      </c>
      <c r="N6">
        <v>2.8899999999999999E-2</v>
      </c>
      <c r="O6">
        <v>2.8799999999999999E-2</v>
      </c>
      <c r="P6">
        <v>0.03</v>
      </c>
      <c r="Q6">
        <v>2.8799999999999999E-2</v>
      </c>
      <c r="R6">
        <v>2.9499999999999998E-2</v>
      </c>
      <c r="S6">
        <v>3.0099999999999998E-2</v>
      </c>
      <c r="T6">
        <v>3.1699999999999999E-2</v>
      </c>
      <c r="U6">
        <v>3.0700000000000002E-2</v>
      </c>
      <c r="V6">
        <v>2.5700000000000001E-2</v>
      </c>
      <c r="W6">
        <v>3.2099999999999997E-2</v>
      </c>
      <c r="X6">
        <v>3.8100000000000002E-2</v>
      </c>
      <c r="Y6">
        <v>2.4799999999999999E-2</v>
      </c>
    </row>
    <row r="7" spans="1:25" x14ac:dyDescent="0.35">
      <c r="A7">
        <v>6</v>
      </c>
      <c r="B7">
        <v>4.7199999999999999E-2</v>
      </c>
      <c r="C7">
        <v>3.8899999999999997E-2</v>
      </c>
      <c r="D7">
        <v>3.1199999999999999E-2</v>
      </c>
      <c r="E7">
        <v>2.98E-2</v>
      </c>
      <c r="F7">
        <v>3.27E-2</v>
      </c>
      <c r="G7">
        <v>3.8800000000000001E-2</v>
      </c>
      <c r="H7">
        <v>3.8399999999999997E-2</v>
      </c>
      <c r="I7">
        <v>3.5700000000000003E-2</v>
      </c>
      <c r="J7">
        <v>3.9800000000000002E-2</v>
      </c>
      <c r="K7">
        <v>3.4799999999999998E-2</v>
      </c>
      <c r="L7">
        <v>2.7400000000000001E-2</v>
      </c>
      <c r="M7">
        <v>2.6599999999999999E-2</v>
      </c>
      <c r="N7">
        <v>2.8899999999999999E-2</v>
      </c>
      <c r="O7">
        <v>2.87E-2</v>
      </c>
      <c r="P7">
        <v>2.9899999999999999E-2</v>
      </c>
      <c r="Q7">
        <v>2.8400000000000002E-2</v>
      </c>
      <c r="R7">
        <v>2.9700000000000001E-2</v>
      </c>
      <c r="S7">
        <v>3.0700000000000002E-2</v>
      </c>
      <c r="T7">
        <v>3.1899999999999998E-2</v>
      </c>
      <c r="U7">
        <v>3.0499999999999999E-2</v>
      </c>
      <c r="V7">
        <v>2.64E-2</v>
      </c>
      <c r="W7">
        <v>3.2899999999999999E-2</v>
      </c>
      <c r="X7">
        <v>3.8300000000000001E-2</v>
      </c>
      <c r="Y7">
        <v>2.4899999999999999E-2</v>
      </c>
    </row>
    <row r="8" spans="1:25" x14ac:dyDescent="0.35">
      <c r="A8">
        <v>7</v>
      </c>
      <c r="B8">
        <v>4.5600000000000002E-2</v>
      </c>
      <c r="C8">
        <v>3.8300000000000001E-2</v>
      </c>
      <c r="D8">
        <v>3.1300000000000001E-2</v>
      </c>
      <c r="E8">
        <v>2.9600000000000001E-2</v>
      </c>
      <c r="F8">
        <v>3.3500000000000002E-2</v>
      </c>
      <c r="G8">
        <v>3.8600000000000002E-2</v>
      </c>
      <c r="H8">
        <v>3.9199999999999999E-2</v>
      </c>
      <c r="I8">
        <v>3.6799999999999999E-2</v>
      </c>
      <c r="J8">
        <v>3.9699999999999999E-2</v>
      </c>
      <c r="K8">
        <v>3.3799999999999997E-2</v>
      </c>
      <c r="L8">
        <v>2.7099999999999999E-2</v>
      </c>
      <c r="M8">
        <v>2.6800000000000001E-2</v>
      </c>
      <c r="N8">
        <v>2.9000000000000001E-2</v>
      </c>
      <c r="O8">
        <v>2.8899999999999999E-2</v>
      </c>
      <c r="P8">
        <v>2.9700000000000001E-2</v>
      </c>
      <c r="Q8">
        <v>2.87E-2</v>
      </c>
      <c r="R8">
        <v>2.9499999999999998E-2</v>
      </c>
      <c r="S8">
        <v>3.0800000000000001E-2</v>
      </c>
      <c r="T8">
        <v>3.1899999999999998E-2</v>
      </c>
      <c r="U8">
        <v>2.9899999999999999E-2</v>
      </c>
      <c r="V8">
        <v>2.64E-2</v>
      </c>
      <c r="W8">
        <v>3.3300000000000003E-2</v>
      </c>
      <c r="X8">
        <v>3.8600000000000002E-2</v>
      </c>
      <c r="Y8">
        <v>2.4500000000000001E-2</v>
      </c>
    </row>
    <row r="9" spans="1:25" x14ac:dyDescent="0.35">
      <c r="A9">
        <v>8</v>
      </c>
      <c r="B9">
        <v>4.3099999999999999E-2</v>
      </c>
      <c r="C9">
        <v>3.78E-2</v>
      </c>
      <c r="D9">
        <v>3.0700000000000002E-2</v>
      </c>
      <c r="E9">
        <v>3.04E-2</v>
      </c>
      <c r="F9">
        <v>3.3500000000000002E-2</v>
      </c>
      <c r="G9">
        <v>3.9399999999999998E-2</v>
      </c>
      <c r="H9">
        <v>4.0300000000000002E-2</v>
      </c>
      <c r="I9">
        <v>3.6700000000000003E-2</v>
      </c>
      <c r="J9">
        <v>3.9800000000000002E-2</v>
      </c>
      <c r="K9">
        <v>3.3099999999999997E-2</v>
      </c>
      <c r="L9">
        <v>2.69E-2</v>
      </c>
      <c r="M9">
        <v>2.69E-2</v>
      </c>
      <c r="N9">
        <v>2.8899999999999999E-2</v>
      </c>
      <c r="O9">
        <v>2.9000000000000001E-2</v>
      </c>
      <c r="P9">
        <v>2.9899999999999999E-2</v>
      </c>
      <c r="Q9">
        <v>2.8400000000000002E-2</v>
      </c>
      <c r="R9">
        <v>2.9499999999999998E-2</v>
      </c>
      <c r="S9">
        <v>3.0700000000000002E-2</v>
      </c>
      <c r="T9">
        <v>3.1899999999999998E-2</v>
      </c>
      <c r="U9">
        <v>2.8000000000000001E-2</v>
      </c>
      <c r="V9">
        <v>2.7E-2</v>
      </c>
      <c r="W9">
        <v>3.4200000000000001E-2</v>
      </c>
      <c r="X9">
        <v>3.9199999999999999E-2</v>
      </c>
      <c r="Y9">
        <v>2.4500000000000001E-2</v>
      </c>
    </row>
    <row r="10" spans="1:25" x14ac:dyDescent="0.35">
      <c r="A10">
        <v>9</v>
      </c>
      <c r="B10">
        <v>3.9E-2</v>
      </c>
      <c r="C10">
        <v>3.7499999999999999E-2</v>
      </c>
      <c r="D10">
        <v>3.0099999999999998E-2</v>
      </c>
      <c r="E10">
        <v>3.0499999999999999E-2</v>
      </c>
      <c r="F10">
        <v>3.3799999999999997E-2</v>
      </c>
      <c r="G10">
        <v>3.95E-2</v>
      </c>
      <c r="H10">
        <v>4.0300000000000002E-2</v>
      </c>
      <c r="I10">
        <v>3.73E-2</v>
      </c>
      <c r="J10">
        <v>0.04</v>
      </c>
      <c r="K10">
        <v>3.2300000000000002E-2</v>
      </c>
      <c r="L10">
        <v>2.6599999999999999E-2</v>
      </c>
      <c r="M10">
        <v>2.7199999999999998E-2</v>
      </c>
      <c r="N10">
        <v>2.92E-2</v>
      </c>
      <c r="O10">
        <v>2.9100000000000001E-2</v>
      </c>
      <c r="P10">
        <v>3.0099999999999998E-2</v>
      </c>
      <c r="Q10">
        <v>2.8500000000000001E-2</v>
      </c>
      <c r="R10">
        <v>2.9600000000000001E-2</v>
      </c>
      <c r="S10">
        <v>3.1300000000000001E-2</v>
      </c>
      <c r="T10">
        <v>3.1600000000000003E-2</v>
      </c>
      <c r="U10">
        <v>2.8000000000000001E-2</v>
      </c>
      <c r="V10">
        <v>2.81E-2</v>
      </c>
      <c r="W10">
        <v>3.4599999999999999E-2</v>
      </c>
      <c r="X10">
        <v>3.9699999999999999E-2</v>
      </c>
      <c r="Y10">
        <v>2.5000000000000001E-2</v>
      </c>
    </row>
    <row r="11" spans="1:25" x14ac:dyDescent="0.35">
      <c r="A11">
        <v>10</v>
      </c>
      <c r="B11">
        <v>4.0099999999999997E-2</v>
      </c>
      <c r="C11">
        <v>3.6799999999999999E-2</v>
      </c>
      <c r="D11">
        <v>2.9700000000000001E-2</v>
      </c>
      <c r="E11">
        <v>3.0599999999999999E-2</v>
      </c>
      <c r="F11">
        <v>3.3300000000000003E-2</v>
      </c>
      <c r="G11">
        <v>3.95E-2</v>
      </c>
      <c r="H11">
        <v>3.9199999999999999E-2</v>
      </c>
      <c r="I11">
        <v>3.78E-2</v>
      </c>
      <c r="J11">
        <v>3.9699999999999999E-2</v>
      </c>
      <c r="K11">
        <v>3.1800000000000002E-2</v>
      </c>
      <c r="L11">
        <v>2.63E-2</v>
      </c>
      <c r="M11">
        <v>2.7300000000000001E-2</v>
      </c>
      <c r="N11">
        <v>2.92E-2</v>
      </c>
      <c r="O11">
        <v>2.8799999999999999E-2</v>
      </c>
      <c r="P11">
        <v>2.98E-2</v>
      </c>
      <c r="Q11">
        <v>2.8500000000000001E-2</v>
      </c>
      <c r="R11">
        <v>2.9499999999999998E-2</v>
      </c>
      <c r="S11">
        <v>3.1399999999999997E-2</v>
      </c>
      <c r="T11">
        <v>3.1600000000000003E-2</v>
      </c>
      <c r="U11">
        <v>2.81E-2</v>
      </c>
      <c r="V11">
        <v>2.8199999999999999E-2</v>
      </c>
      <c r="W11">
        <v>3.4700000000000002E-2</v>
      </c>
      <c r="X11">
        <v>4.0099999999999997E-2</v>
      </c>
      <c r="Y11">
        <v>2.4799999999999999E-2</v>
      </c>
    </row>
    <row r="12" spans="1:25" x14ac:dyDescent="0.35">
      <c r="A12">
        <v>11</v>
      </c>
      <c r="B12">
        <v>4.0099999999999997E-2</v>
      </c>
      <c r="C12">
        <v>3.6200000000000003E-2</v>
      </c>
      <c r="D12">
        <v>2.9600000000000001E-2</v>
      </c>
      <c r="E12">
        <v>3.0599999999999999E-2</v>
      </c>
      <c r="F12">
        <v>3.4099999999999998E-2</v>
      </c>
      <c r="G12">
        <v>3.9699999999999999E-2</v>
      </c>
      <c r="H12">
        <v>3.6700000000000003E-2</v>
      </c>
      <c r="I12">
        <v>3.7699999999999997E-2</v>
      </c>
      <c r="J12">
        <v>3.9E-2</v>
      </c>
      <c r="K12">
        <v>3.1099999999999999E-2</v>
      </c>
      <c r="L12">
        <v>2.6499999999999999E-2</v>
      </c>
      <c r="M12">
        <v>2.76E-2</v>
      </c>
      <c r="N12">
        <v>2.93E-2</v>
      </c>
      <c r="O12">
        <v>2.9100000000000001E-2</v>
      </c>
      <c r="P12">
        <v>2.98E-2</v>
      </c>
      <c r="Q12">
        <v>2.86E-2</v>
      </c>
      <c r="R12">
        <v>2.9499999999999998E-2</v>
      </c>
      <c r="S12">
        <v>3.15E-2</v>
      </c>
      <c r="T12">
        <v>3.2099999999999997E-2</v>
      </c>
      <c r="U12">
        <v>2.8000000000000001E-2</v>
      </c>
      <c r="V12">
        <v>2.87E-2</v>
      </c>
      <c r="W12">
        <v>3.5299999999999998E-2</v>
      </c>
      <c r="X12">
        <v>4.0099999999999997E-2</v>
      </c>
      <c r="Y12">
        <v>2.5000000000000001E-2</v>
      </c>
    </row>
    <row r="13" spans="1:25" x14ac:dyDescent="0.35">
      <c r="A13">
        <v>12</v>
      </c>
      <c r="B13">
        <v>3.9800000000000002E-2</v>
      </c>
      <c r="C13">
        <v>3.5700000000000003E-2</v>
      </c>
      <c r="D13">
        <v>2.9499999999999998E-2</v>
      </c>
      <c r="E13">
        <v>3.1099999999999999E-2</v>
      </c>
      <c r="F13">
        <v>3.4099999999999998E-2</v>
      </c>
      <c r="G13">
        <v>3.8100000000000002E-2</v>
      </c>
      <c r="H13">
        <v>3.6299999999999999E-2</v>
      </c>
      <c r="I13">
        <v>3.8199999999999998E-2</v>
      </c>
      <c r="J13">
        <v>3.8800000000000001E-2</v>
      </c>
      <c r="K13">
        <v>3.0800000000000001E-2</v>
      </c>
      <c r="L13">
        <v>2.6700000000000002E-2</v>
      </c>
      <c r="M13">
        <v>2.7699999999999999E-2</v>
      </c>
      <c r="N13">
        <v>2.9399999999999999E-2</v>
      </c>
      <c r="O13">
        <v>2.93E-2</v>
      </c>
      <c r="P13">
        <v>2.98E-2</v>
      </c>
      <c r="Q13">
        <v>2.8799999999999999E-2</v>
      </c>
      <c r="R13">
        <v>2.9600000000000001E-2</v>
      </c>
      <c r="S13">
        <v>3.1399999999999997E-2</v>
      </c>
      <c r="T13">
        <v>3.2000000000000001E-2</v>
      </c>
      <c r="U13">
        <v>2.6599999999999999E-2</v>
      </c>
      <c r="V13">
        <v>2.93E-2</v>
      </c>
      <c r="W13">
        <v>3.56E-2</v>
      </c>
      <c r="Y13">
        <v>2.5499999999999998E-2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CDED2-E15E-4B2C-B455-F1E76D8E3FA4}">
  <dimension ref="A1:AD13"/>
  <sheetViews>
    <sheetView workbookViewId="0">
      <selection activeCell="AC11" sqref="A11:AC11"/>
    </sheetView>
  </sheetViews>
  <sheetFormatPr defaultColWidth="8.81640625" defaultRowHeight="14.5" x14ac:dyDescent="0.35"/>
  <cols>
    <col min="1" max="1" width="7.7265625" bestFit="1" customWidth="1"/>
    <col min="2" max="14" width="7.08984375" bestFit="1" customWidth="1"/>
    <col min="15" max="15" width="7.81640625" bestFit="1" customWidth="1"/>
    <col min="16" max="30" width="7.08984375" bestFit="1" customWidth="1"/>
  </cols>
  <sheetData>
    <row r="1" spans="1:30" x14ac:dyDescent="0.35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119</v>
      </c>
      <c r="AB1" t="s">
        <v>121</v>
      </c>
      <c r="AC1" t="s">
        <v>144</v>
      </c>
      <c r="AD1" t="s">
        <v>21</v>
      </c>
    </row>
    <row r="2" spans="1:30" x14ac:dyDescent="0.35">
      <c r="A2">
        <v>1</v>
      </c>
      <c r="B2">
        <v>0.222</v>
      </c>
      <c r="C2">
        <v>0.2198</v>
      </c>
      <c r="D2">
        <v>0.16159999999999999</v>
      </c>
      <c r="E2">
        <v>0.17810000000000001</v>
      </c>
      <c r="F2">
        <v>0.21229999999999999</v>
      </c>
      <c r="G2">
        <v>0.19919999999999999</v>
      </c>
      <c r="H2">
        <v>0.17710000000000001</v>
      </c>
      <c r="I2">
        <v>0.16009999999999999</v>
      </c>
      <c r="J2">
        <v>0.14000000000000001</v>
      </c>
      <c r="K2">
        <v>0.13519999999999999</v>
      </c>
      <c r="L2">
        <v>0.12720000000000001</v>
      </c>
      <c r="M2">
        <v>0.12959999999999999</v>
      </c>
      <c r="N2">
        <v>0.12740000000000001</v>
      </c>
      <c r="O2">
        <v>0.1391</v>
      </c>
      <c r="P2">
        <v>0.13519999999999999</v>
      </c>
      <c r="Q2">
        <v>0.1328</v>
      </c>
      <c r="R2">
        <v>0.1356</v>
      </c>
      <c r="S2">
        <v>0.13519999999999999</v>
      </c>
      <c r="T2">
        <v>0.13780000000000001</v>
      </c>
      <c r="U2">
        <v>0.13600000000000001</v>
      </c>
      <c r="V2">
        <v>0.1308</v>
      </c>
      <c r="W2">
        <v>0.1305</v>
      </c>
      <c r="X2">
        <v>0.13070000000000001</v>
      </c>
      <c r="Y2">
        <v>0.12740000000000001</v>
      </c>
      <c r="Z2">
        <v>0.1265</v>
      </c>
      <c r="AA2">
        <v>0.1192</v>
      </c>
      <c r="AB2">
        <v>0.11890000000000001</v>
      </c>
      <c r="AC2">
        <v>0.12180000000000001</v>
      </c>
      <c r="AD2">
        <v>0.1234</v>
      </c>
    </row>
    <row r="3" spans="1:30" x14ac:dyDescent="0.35">
      <c r="A3">
        <v>2</v>
      </c>
      <c r="B3">
        <v>0.22600000000000001</v>
      </c>
      <c r="C3">
        <v>0.21210000000000001</v>
      </c>
      <c r="D3">
        <v>0.16200000000000001</v>
      </c>
      <c r="E3">
        <v>0.18709999999999999</v>
      </c>
      <c r="F3">
        <v>0.21390000000000001</v>
      </c>
      <c r="G3">
        <v>0.1988</v>
      </c>
      <c r="H3">
        <v>0.17499999999999999</v>
      </c>
      <c r="I3">
        <v>0.15840000000000001</v>
      </c>
      <c r="J3">
        <v>0.13930000000000001</v>
      </c>
      <c r="K3">
        <v>0.13519999999999999</v>
      </c>
      <c r="L3">
        <v>0.12740000000000001</v>
      </c>
      <c r="M3">
        <v>0.1298</v>
      </c>
      <c r="N3">
        <v>0.1278</v>
      </c>
      <c r="O3">
        <v>0.13950000000000001</v>
      </c>
      <c r="P3">
        <v>0.13500000000000001</v>
      </c>
      <c r="Q3">
        <v>0.13370000000000001</v>
      </c>
      <c r="R3">
        <v>0.13489999999999999</v>
      </c>
      <c r="S3">
        <v>0.13500000000000001</v>
      </c>
      <c r="T3">
        <v>0.1381</v>
      </c>
      <c r="U3">
        <v>0.1348</v>
      </c>
      <c r="V3">
        <v>0.13070000000000001</v>
      </c>
      <c r="W3">
        <v>0.1305</v>
      </c>
      <c r="X3">
        <v>0.1305</v>
      </c>
      <c r="Y3">
        <v>0.12770000000000001</v>
      </c>
      <c r="Z3">
        <v>0.1268</v>
      </c>
      <c r="AA3">
        <v>0.1192</v>
      </c>
      <c r="AB3">
        <v>0.11940000000000001</v>
      </c>
      <c r="AC3">
        <v>0.12239999999999999</v>
      </c>
      <c r="AD3">
        <v>0.1232</v>
      </c>
    </row>
    <row r="4" spans="1:30" x14ac:dyDescent="0.35">
      <c r="A4">
        <v>3</v>
      </c>
      <c r="B4">
        <v>0.224</v>
      </c>
      <c r="C4">
        <v>0.20810000000000001</v>
      </c>
      <c r="D4">
        <v>0.16370000000000001</v>
      </c>
      <c r="E4">
        <v>0.189</v>
      </c>
      <c r="F4">
        <v>0.21279999999999999</v>
      </c>
      <c r="G4">
        <v>0.1958</v>
      </c>
      <c r="H4">
        <v>0.17219999999999999</v>
      </c>
      <c r="I4">
        <v>0.15609999999999999</v>
      </c>
      <c r="J4">
        <v>0.1389</v>
      </c>
      <c r="K4">
        <v>0.13489999999999999</v>
      </c>
      <c r="L4">
        <v>0.12759999999999999</v>
      </c>
      <c r="M4">
        <v>0.12889999999999999</v>
      </c>
      <c r="N4">
        <v>0.13089999999999999</v>
      </c>
      <c r="O4">
        <v>0.13830000000000001</v>
      </c>
      <c r="P4">
        <v>0.1348</v>
      </c>
      <c r="Q4">
        <v>0.13370000000000001</v>
      </c>
      <c r="R4">
        <v>0.13389999999999999</v>
      </c>
      <c r="S4">
        <v>0.13500000000000001</v>
      </c>
      <c r="T4">
        <v>0.13800000000000001</v>
      </c>
      <c r="U4">
        <v>0.13370000000000001</v>
      </c>
      <c r="V4">
        <v>0.13109999999999999</v>
      </c>
      <c r="W4">
        <v>0.1308</v>
      </c>
      <c r="X4">
        <v>0.13009999999999999</v>
      </c>
      <c r="Y4">
        <v>0.12790000000000001</v>
      </c>
      <c r="Z4">
        <v>0.12640000000000001</v>
      </c>
      <c r="AA4">
        <v>0.1195</v>
      </c>
      <c r="AB4">
        <v>0.1193</v>
      </c>
      <c r="AC4">
        <v>0.1221</v>
      </c>
      <c r="AD4">
        <v>0.1232</v>
      </c>
    </row>
    <row r="5" spans="1:30" x14ac:dyDescent="0.35">
      <c r="A5">
        <v>4</v>
      </c>
      <c r="B5">
        <v>0.22700000000000001</v>
      </c>
      <c r="C5">
        <v>0.19969999999999999</v>
      </c>
      <c r="D5">
        <v>0.16139999999999999</v>
      </c>
      <c r="E5">
        <v>0.18859999999999999</v>
      </c>
      <c r="F5">
        <v>0.21440000000000001</v>
      </c>
      <c r="G5">
        <v>0.19420000000000001</v>
      </c>
      <c r="H5">
        <v>0.1721</v>
      </c>
      <c r="I5">
        <v>0.15490000000000001</v>
      </c>
      <c r="J5">
        <v>0.13969999999999999</v>
      </c>
      <c r="K5">
        <v>0.13070000000000001</v>
      </c>
      <c r="L5">
        <v>0.12740000000000001</v>
      </c>
      <c r="M5">
        <v>0.12809999999999999</v>
      </c>
      <c r="N5">
        <v>0.1323</v>
      </c>
      <c r="O5">
        <v>0.13850000000000001</v>
      </c>
      <c r="P5">
        <v>0.13420000000000001</v>
      </c>
      <c r="Q5">
        <v>0.13439999999999999</v>
      </c>
      <c r="R5">
        <v>0.1341</v>
      </c>
      <c r="S5">
        <v>0.1353</v>
      </c>
      <c r="T5">
        <v>0.1381</v>
      </c>
      <c r="U5">
        <v>0.13289999999999999</v>
      </c>
      <c r="V5">
        <v>0.1313</v>
      </c>
      <c r="W5">
        <v>0.1308</v>
      </c>
      <c r="X5">
        <v>0.13020000000000001</v>
      </c>
      <c r="Y5">
        <v>0.1275</v>
      </c>
      <c r="Z5">
        <v>0.12620000000000001</v>
      </c>
      <c r="AA5">
        <v>0.1193</v>
      </c>
      <c r="AB5">
        <v>0.1193</v>
      </c>
      <c r="AC5">
        <v>0.12239999999999999</v>
      </c>
      <c r="AD5">
        <v>0.12280000000000001</v>
      </c>
    </row>
    <row r="6" spans="1:30" x14ac:dyDescent="0.35">
      <c r="A6">
        <v>5</v>
      </c>
      <c r="B6">
        <v>0.22900000000000001</v>
      </c>
      <c r="C6">
        <v>0.19350000000000001</v>
      </c>
      <c r="D6">
        <v>0.16209999999999999</v>
      </c>
      <c r="E6">
        <v>0.19020000000000001</v>
      </c>
      <c r="F6">
        <v>0.21460000000000001</v>
      </c>
      <c r="G6">
        <v>0.1923</v>
      </c>
      <c r="H6">
        <v>0.1711</v>
      </c>
      <c r="I6">
        <v>0.1512</v>
      </c>
      <c r="J6">
        <v>0.13930000000000001</v>
      </c>
      <c r="K6">
        <v>0.13039999999999999</v>
      </c>
      <c r="L6">
        <v>0.12720000000000001</v>
      </c>
      <c r="M6">
        <v>0.12759999999999999</v>
      </c>
      <c r="N6">
        <v>0.1333</v>
      </c>
      <c r="O6">
        <v>0.13850000000000001</v>
      </c>
      <c r="P6">
        <v>0.1336</v>
      </c>
      <c r="Q6">
        <v>0.13370000000000001</v>
      </c>
      <c r="R6">
        <v>0.1343</v>
      </c>
      <c r="S6">
        <v>0.13589999999999999</v>
      </c>
      <c r="T6">
        <v>0.13830000000000001</v>
      </c>
      <c r="U6">
        <v>0.1321</v>
      </c>
      <c r="V6">
        <v>0.13150000000000001</v>
      </c>
      <c r="W6">
        <v>0.13039999999999999</v>
      </c>
      <c r="X6">
        <v>0.1298</v>
      </c>
      <c r="Y6">
        <v>0.12740000000000001</v>
      </c>
      <c r="Z6">
        <v>0.12659999999999999</v>
      </c>
      <c r="AA6">
        <v>0.11940000000000001</v>
      </c>
      <c r="AB6">
        <v>0.1198</v>
      </c>
      <c r="AC6">
        <v>0.1229</v>
      </c>
      <c r="AD6">
        <v>0.1225</v>
      </c>
    </row>
    <row r="7" spans="1:30" x14ac:dyDescent="0.35">
      <c r="A7">
        <v>6</v>
      </c>
      <c r="B7">
        <v>0.23</v>
      </c>
      <c r="C7">
        <v>0.18959999999999999</v>
      </c>
      <c r="D7">
        <v>0.16239999999999999</v>
      </c>
      <c r="E7">
        <v>0.1893</v>
      </c>
      <c r="F7">
        <v>0.2092</v>
      </c>
      <c r="G7">
        <v>0.1903</v>
      </c>
      <c r="H7">
        <v>0.16880000000000001</v>
      </c>
      <c r="I7">
        <v>0.151</v>
      </c>
      <c r="J7">
        <v>0.1389</v>
      </c>
      <c r="K7">
        <v>0.13020000000000001</v>
      </c>
      <c r="L7">
        <v>0.12720000000000001</v>
      </c>
      <c r="M7">
        <v>0.12770000000000001</v>
      </c>
      <c r="N7">
        <v>0.13400000000000001</v>
      </c>
      <c r="O7">
        <v>0.13819999999999999</v>
      </c>
      <c r="P7">
        <v>0.1336</v>
      </c>
      <c r="Q7">
        <v>0.13389999999999999</v>
      </c>
      <c r="R7">
        <v>0.1346</v>
      </c>
      <c r="S7">
        <v>0.13619999999999999</v>
      </c>
      <c r="T7">
        <v>0.1384</v>
      </c>
      <c r="U7">
        <v>0.13150000000000001</v>
      </c>
      <c r="V7">
        <v>0.13139999999999999</v>
      </c>
      <c r="W7">
        <v>0.1305</v>
      </c>
      <c r="X7">
        <v>0.12939999999999999</v>
      </c>
      <c r="Y7">
        <v>0.1275</v>
      </c>
      <c r="Z7">
        <v>0.1265</v>
      </c>
      <c r="AA7">
        <v>0.1198</v>
      </c>
      <c r="AB7">
        <v>0.1198</v>
      </c>
      <c r="AC7">
        <v>0.1234</v>
      </c>
      <c r="AD7">
        <v>0.12239999999999999</v>
      </c>
    </row>
    <row r="8" spans="1:30" x14ac:dyDescent="0.35">
      <c r="A8">
        <v>7</v>
      </c>
      <c r="B8">
        <v>0.22900000000000001</v>
      </c>
      <c r="C8">
        <v>0.18590000000000001</v>
      </c>
      <c r="D8">
        <v>0.16139999999999999</v>
      </c>
      <c r="E8">
        <v>0.19309999999999999</v>
      </c>
      <c r="F8">
        <v>0.21210000000000001</v>
      </c>
      <c r="G8">
        <v>0.19209999999999999</v>
      </c>
      <c r="H8">
        <v>0.16750000000000001</v>
      </c>
      <c r="I8">
        <v>0.1472</v>
      </c>
      <c r="J8">
        <v>0.13789999999999999</v>
      </c>
      <c r="K8">
        <v>0.129</v>
      </c>
      <c r="L8">
        <v>0.12690000000000001</v>
      </c>
      <c r="M8">
        <v>0.12770000000000001</v>
      </c>
      <c r="N8">
        <v>0.1348</v>
      </c>
      <c r="O8">
        <v>0.1389</v>
      </c>
      <c r="P8">
        <v>0.13289999999999999</v>
      </c>
      <c r="Q8">
        <v>0.13370000000000001</v>
      </c>
      <c r="R8">
        <v>0.1351</v>
      </c>
      <c r="S8">
        <v>0.13619999999999999</v>
      </c>
      <c r="T8">
        <v>0.13869999999999999</v>
      </c>
      <c r="U8">
        <v>0.13120000000000001</v>
      </c>
      <c r="V8">
        <v>0.13109999999999999</v>
      </c>
      <c r="W8">
        <v>0.13059999999999999</v>
      </c>
      <c r="X8">
        <v>0.12959999999999999</v>
      </c>
      <c r="Y8">
        <v>0.12770000000000001</v>
      </c>
      <c r="Z8">
        <v>0.1246</v>
      </c>
      <c r="AA8">
        <v>0.1198</v>
      </c>
      <c r="AB8">
        <v>0.1198</v>
      </c>
      <c r="AC8">
        <v>0.12379999999999999</v>
      </c>
      <c r="AD8">
        <v>0.12139999999999999</v>
      </c>
    </row>
    <row r="9" spans="1:30" x14ac:dyDescent="0.35">
      <c r="A9">
        <v>8</v>
      </c>
      <c r="B9">
        <v>0.22800000000000001</v>
      </c>
      <c r="C9">
        <v>0.17399999999999999</v>
      </c>
      <c r="D9">
        <v>0.16059999999999999</v>
      </c>
      <c r="E9">
        <v>0.19489999999999999</v>
      </c>
      <c r="F9">
        <v>0.20430000000000001</v>
      </c>
      <c r="G9">
        <v>0.1888</v>
      </c>
      <c r="H9">
        <v>0.16550000000000001</v>
      </c>
      <c r="I9">
        <v>0.1464</v>
      </c>
      <c r="J9">
        <v>0.13830000000000001</v>
      </c>
      <c r="K9">
        <v>0.1288</v>
      </c>
      <c r="L9">
        <v>0.12690000000000001</v>
      </c>
      <c r="M9">
        <v>0.1263</v>
      </c>
      <c r="N9">
        <v>0.13569999999999999</v>
      </c>
      <c r="O9">
        <v>0.13950000000000001</v>
      </c>
      <c r="P9">
        <v>0.13270000000000001</v>
      </c>
      <c r="Q9">
        <v>0.13450000000000001</v>
      </c>
      <c r="R9">
        <v>0.13489999999999999</v>
      </c>
      <c r="S9">
        <v>0.13619999999999999</v>
      </c>
      <c r="T9">
        <v>0.13739999999999999</v>
      </c>
      <c r="U9">
        <v>0.13089999999999999</v>
      </c>
      <c r="V9">
        <v>0.13100000000000001</v>
      </c>
      <c r="W9">
        <v>0.13059999999999999</v>
      </c>
      <c r="X9">
        <v>0.12920000000000001</v>
      </c>
      <c r="Y9">
        <v>0.12790000000000001</v>
      </c>
      <c r="Z9">
        <v>0.12479999999999999</v>
      </c>
      <c r="AA9">
        <v>0.1202</v>
      </c>
      <c r="AB9">
        <v>0.1196</v>
      </c>
      <c r="AC9">
        <v>0.1244</v>
      </c>
      <c r="AD9">
        <v>0.12139999999999999</v>
      </c>
    </row>
    <row r="10" spans="1:30" x14ac:dyDescent="0.35">
      <c r="A10">
        <v>9</v>
      </c>
      <c r="B10">
        <v>0.22700000000000001</v>
      </c>
      <c r="C10">
        <v>0.1678</v>
      </c>
      <c r="D10">
        <v>0.1653</v>
      </c>
      <c r="E10">
        <v>0.20330000000000001</v>
      </c>
      <c r="F10">
        <v>0.20530000000000001</v>
      </c>
      <c r="G10">
        <v>0.1865</v>
      </c>
      <c r="H10">
        <v>0.16489999999999999</v>
      </c>
      <c r="I10">
        <v>0.1447</v>
      </c>
      <c r="J10">
        <v>0.1376</v>
      </c>
      <c r="K10">
        <v>0.1278</v>
      </c>
      <c r="L10">
        <v>0.127</v>
      </c>
      <c r="M10">
        <v>0.128</v>
      </c>
      <c r="N10">
        <v>0.13669999999999999</v>
      </c>
      <c r="O10">
        <v>0.13983000000000001</v>
      </c>
      <c r="P10">
        <v>0.13270000000000001</v>
      </c>
      <c r="Q10">
        <v>0.1351</v>
      </c>
      <c r="R10">
        <v>0.13519999999999999</v>
      </c>
      <c r="S10">
        <v>0.1363</v>
      </c>
      <c r="T10">
        <v>0.13730000000000001</v>
      </c>
      <c r="U10">
        <v>0.1313</v>
      </c>
      <c r="V10">
        <v>0.13120000000000001</v>
      </c>
      <c r="W10">
        <v>0.1305</v>
      </c>
      <c r="X10">
        <v>0.12870000000000001</v>
      </c>
      <c r="Y10">
        <v>0.1278</v>
      </c>
      <c r="Z10">
        <v>0.12479999999999999</v>
      </c>
      <c r="AA10">
        <v>0.11940000000000001</v>
      </c>
      <c r="AB10">
        <v>0.1195</v>
      </c>
      <c r="AC10">
        <v>0.12509999999999999</v>
      </c>
      <c r="AD10">
        <v>0.1216</v>
      </c>
    </row>
    <row r="11" spans="1:30" x14ac:dyDescent="0.35">
      <c r="A11">
        <v>10</v>
      </c>
      <c r="B11">
        <v>0.22700000000000001</v>
      </c>
      <c r="C11">
        <v>0.16520000000000001</v>
      </c>
      <c r="D11">
        <v>0.16930000000000001</v>
      </c>
      <c r="E11">
        <v>0.20499999999999999</v>
      </c>
      <c r="F11">
        <v>0.20469999999999999</v>
      </c>
      <c r="G11">
        <v>0.18340000000000001</v>
      </c>
      <c r="H11">
        <v>0.1641</v>
      </c>
      <c r="I11">
        <v>0.1439</v>
      </c>
      <c r="J11">
        <v>0.13750000000000001</v>
      </c>
      <c r="K11">
        <v>0.12720000000000001</v>
      </c>
      <c r="L11">
        <v>0.12909999999999999</v>
      </c>
      <c r="M11">
        <v>0.12839999999999999</v>
      </c>
      <c r="N11">
        <v>0.1376</v>
      </c>
      <c r="O11">
        <v>0.13930000000000001</v>
      </c>
      <c r="P11">
        <v>0.1321</v>
      </c>
      <c r="Q11">
        <v>0.1353</v>
      </c>
      <c r="R11">
        <v>0.13589999999999999</v>
      </c>
      <c r="S11">
        <v>0.1366</v>
      </c>
      <c r="T11">
        <v>0.13730000000000001</v>
      </c>
      <c r="U11">
        <v>0.13120000000000001</v>
      </c>
      <c r="V11">
        <v>0.13100000000000001</v>
      </c>
      <c r="W11">
        <v>0.1308</v>
      </c>
      <c r="X11">
        <v>0.1285</v>
      </c>
      <c r="Y11">
        <v>0.127</v>
      </c>
      <c r="Z11">
        <v>0.12330000000000001</v>
      </c>
      <c r="AA11">
        <v>0.11840000000000001</v>
      </c>
      <c r="AB11">
        <v>0.12</v>
      </c>
      <c r="AC11">
        <v>0.12590000000000001</v>
      </c>
      <c r="AD11">
        <v>0.12130000000000001</v>
      </c>
    </row>
    <row r="12" spans="1:30" x14ac:dyDescent="0.35">
      <c r="A12">
        <v>11</v>
      </c>
      <c r="B12">
        <v>0.22600000000000001</v>
      </c>
      <c r="C12">
        <v>0.16370000000000001</v>
      </c>
      <c r="D12">
        <v>0.17549999999999999</v>
      </c>
      <c r="E12">
        <v>0.20519999999999999</v>
      </c>
      <c r="F12">
        <v>0.20230000000000001</v>
      </c>
      <c r="G12">
        <v>0.18110000000000001</v>
      </c>
      <c r="H12">
        <v>0.16339999999999999</v>
      </c>
      <c r="I12">
        <v>0.1424</v>
      </c>
      <c r="J12">
        <v>0.1356</v>
      </c>
      <c r="K12">
        <v>0.1278</v>
      </c>
      <c r="L12">
        <v>0.1288</v>
      </c>
      <c r="M12">
        <v>0.12889999999999999</v>
      </c>
      <c r="N12">
        <v>0.13789999999999999</v>
      </c>
      <c r="O12">
        <v>0.1368</v>
      </c>
      <c r="P12">
        <v>0.1321</v>
      </c>
      <c r="Q12">
        <v>0.13550000000000001</v>
      </c>
      <c r="R12">
        <v>0.13550000000000001</v>
      </c>
      <c r="S12">
        <v>0.1368</v>
      </c>
      <c r="T12">
        <v>0.13700000000000001</v>
      </c>
      <c r="U12">
        <v>0.13120000000000001</v>
      </c>
      <c r="V12">
        <v>0.1308</v>
      </c>
      <c r="W12">
        <v>0.1305</v>
      </c>
      <c r="X12">
        <v>0.12809999999999999</v>
      </c>
      <c r="Y12">
        <v>0.12670000000000001</v>
      </c>
      <c r="Z12">
        <v>0.1232</v>
      </c>
      <c r="AA12">
        <v>0.1183</v>
      </c>
      <c r="AB12">
        <v>0.1191</v>
      </c>
      <c r="AC12">
        <v>0.1265</v>
      </c>
      <c r="AD12">
        <v>0.1202</v>
      </c>
    </row>
    <row r="13" spans="1:30" x14ac:dyDescent="0.35">
      <c r="A13">
        <v>12</v>
      </c>
      <c r="B13">
        <v>0.224</v>
      </c>
      <c r="C13">
        <v>0.16400000000000001</v>
      </c>
      <c r="D13">
        <v>0.17910000000000001</v>
      </c>
      <c r="E13">
        <v>0.20619999999999999</v>
      </c>
      <c r="F13">
        <v>0.20050000000000001</v>
      </c>
      <c r="G13">
        <v>0.17899999999999999</v>
      </c>
      <c r="H13">
        <v>0.16200000000000001</v>
      </c>
      <c r="I13">
        <v>0.1411</v>
      </c>
      <c r="J13">
        <v>0.13500000000000001</v>
      </c>
      <c r="K13">
        <v>0.12670000000000001</v>
      </c>
      <c r="L13">
        <v>0.1288</v>
      </c>
      <c r="M13">
        <v>0.12889999999999999</v>
      </c>
      <c r="N13">
        <v>0.1384</v>
      </c>
      <c r="O13">
        <v>0.13569999999999999</v>
      </c>
      <c r="P13">
        <v>0.13250000000000001</v>
      </c>
      <c r="Q13">
        <v>0.1351</v>
      </c>
      <c r="R13">
        <v>0.13469999999999999</v>
      </c>
      <c r="S13">
        <v>0.13700000000000001</v>
      </c>
      <c r="T13">
        <v>0.13639999999999999</v>
      </c>
      <c r="U13">
        <v>0.13059999999999999</v>
      </c>
      <c r="V13">
        <v>0.1303</v>
      </c>
      <c r="W13">
        <v>0.13</v>
      </c>
      <c r="X13">
        <v>0.12720000000000001</v>
      </c>
      <c r="Y13">
        <v>0.12640000000000001</v>
      </c>
      <c r="Z13">
        <v>0.12330000000000001</v>
      </c>
      <c r="AA13">
        <v>0.1183</v>
      </c>
      <c r="AB13">
        <v>0.12089999999999999</v>
      </c>
      <c r="AD13">
        <v>0.1192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2CEEC-F1F7-4D46-B5A6-65EA7A9CB639}">
  <dimension ref="A1:AD13"/>
  <sheetViews>
    <sheetView workbookViewId="0">
      <selection activeCell="A6" sqref="A6"/>
    </sheetView>
  </sheetViews>
  <sheetFormatPr defaultColWidth="8.81640625" defaultRowHeight="14.5" x14ac:dyDescent="0.35"/>
  <cols>
    <col min="1" max="1" width="7.7265625" bestFit="1" customWidth="1"/>
    <col min="2" max="30" width="7.08984375" bestFit="1" customWidth="1"/>
  </cols>
  <sheetData>
    <row r="1" spans="1:30" x14ac:dyDescent="0.35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119</v>
      </c>
      <c r="AB1" t="s">
        <v>121</v>
      </c>
      <c r="AC1" t="s">
        <v>144</v>
      </c>
      <c r="AD1" t="s">
        <v>21</v>
      </c>
    </row>
    <row r="2" spans="1:30" x14ac:dyDescent="0.35">
      <c r="A2">
        <v>1</v>
      </c>
      <c r="B2">
        <v>0.10299999999999999</v>
      </c>
      <c r="C2">
        <v>0.10249999999999999</v>
      </c>
      <c r="D2">
        <v>6.1100000000000002E-2</v>
      </c>
      <c r="E2">
        <v>7.8700000000000006E-2</v>
      </c>
      <c r="F2">
        <v>0.11509999999999999</v>
      </c>
      <c r="G2">
        <v>0.1082</v>
      </c>
      <c r="H2">
        <v>8.4000000000000005E-2</v>
      </c>
      <c r="I2">
        <v>6.3100000000000003E-2</v>
      </c>
      <c r="J2">
        <v>4.48E-2</v>
      </c>
      <c r="K2">
        <v>4.5600000000000002E-2</v>
      </c>
      <c r="L2">
        <v>4.6199999999999998E-2</v>
      </c>
      <c r="M2">
        <v>4.8500000000000001E-2</v>
      </c>
      <c r="N2">
        <v>4.9399999999999999E-2</v>
      </c>
      <c r="O2">
        <v>5.5E-2</v>
      </c>
      <c r="P2">
        <v>5.62E-2</v>
      </c>
      <c r="Q2">
        <v>5.3499999999999999E-2</v>
      </c>
      <c r="R2">
        <v>5.1999999999999998E-2</v>
      </c>
      <c r="S2">
        <v>5.4199999999999998E-2</v>
      </c>
      <c r="T2">
        <v>5.4899999999999997E-2</v>
      </c>
      <c r="U2">
        <v>5.45E-2</v>
      </c>
      <c r="V2">
        <v>5.5E-2</v>
      </c>
      <c r="W2">
        <v>5.45E-2</v>
      </c>
      <c r="X2">
        <v>5.2699999999999997E-2</v>
      </c>
      <c r="Y2">
        <v>5.0500000000000003E-2</v>
      </c>
      <c r="Z2">
        <v>4.87E-2</v>
      </c>
      <c r="AA2">
        <v>3.95E-2</v>
      </c>
      <c r="AB2">
        <v>3.9899999999999998E-2</v>
      </c>
      <c r="AC2">
        <v>4.5900000000000003E-2</v>
      </c>
      <c r="AD2">
        <v>4.3200000000000002E-2</v>
      </c>
    </row>
    <row r="3" spans="1:30" x14ac:dyDescent="0.35">
      <c r="A3">
        <v>2</v>
      </c>
      <c r="B3">
        <v>0.108</v>
      </c>
      <c r="C3">
        <v>9.8599999999999993E-2</v>
      </c>
      <c r="D3">
        <v>6.3100000000000003E-2</v>
      </c>
      <c r="E3">
        <v>8.48E-2</v>
      </c>
      <c r="F3">
        <v>0.11650000000000001</v>
      </c>
      <c r="G3">
        <v>0.1082</v>
      </c>
      <c r="H3">
        <v>8.1900000000000001E-2</v>
      </c>
      <c r="I3">
        <v>6.1199999999999997E-2</v>
      </c>
      <c r="J3">
        <v>4.4299999999999999E-2</v>
      </c>
      <c r="K3">
        <v>4.58E-2</v>
      </c>
      <c r="L3">
        <v>4.65E-2</v>
      </c>
      <c r="M3">
        <v>4.9200000000000001E-2</v>
      </c>
      <c r="N3">
        <v>4.9399999999999999E-2</v>
      </c>
      <c r="O3">
        <v>5.5500000000000001E-2</v>
      </c>
      <c r="P3">
        <v>5.62E-2</v>
      </c>
      <c r="Q3">
        <v>5.33E-2</v>
      </c>
      <c r="R3">
        <v>5.1999999999999998E-2</v>
      </c>
      <c r="S3">
        <v>5.45E-2</v>
      </c>
      <c r="T3">
        <v>5.4899999999999997E-2</v>
      </c>
      <c r="U3">
        <v>5.45E-2</v>
      </c>
      <c r="V3">
        <v>5.5E-2</v>
      </c>
      <c r="W3">
        <v>5.45E-2</v>
      </c>
      <c r="X3">
        <v>5.2699999999999997E-2</v>
      </c>
      <c r="Y3">
        <v>5.0299999999999997E-2</v>
      </c>
      <c r="Z3">
        <v>4.8399999999999999E-2</v>
      </c>
      <c r="AA3">
        <v>3.95E-2</v>
      </c>
      <c r="AB3">
        <v>4.02E-2</v>
      </c>
      <c r="AC3">
        <v>4.6699999999999998E-2</v>
      </c>
      <c r="AD3">
        <v>4.2900000000000001E-2</v>
      </c>
    </row>
    <row r="4" spans="1:30" x14ac:dyDescent="0.35">
      <c r="A4">
        <v>3</v>
      </c>
      <c r="B4">
        <v>0.11</v>
      </c>
      <c r="C4">
        <v>8.9200000000000002E-2</v>
      </c>
      <c r="D4">
        <v>6.2199999999999998E-2</v>
      </c>
      <c r="E4">
        <v>8.5500000000000007E-2</v>
      </c>
      <c r="F4">
        <v>0.1158</v>
      </c>
      <c r="G4">
        <v>0.10580000000000001</v>
      </c>
      <c r="H4">
        <v>8.0100000000000005E-2</v>
      </c>
      <c r="I4">
        <v>5.8400000000000001E-2</v>
      </c>
      <c r="J4">
        <v>4.3900000000000002E-2</v>
      </c>
      <c r="K4">
        <v>4.53E-2</v>
      </c>
      <c r="L4">
        <v>4.65E-2</v>
      </c>
      <c r="M4">
        <v>4.9200000000000001E-2</v>
      </c>
      <c r="N4">
        <v>4.9700000000000001E-2</v>
      </c>
      <c r="O4">
        <v>5.6000000000000001E-2</v>
      </c>
      <c r="P4">
        <v>5.62E-2</v>
      </c>
      <c r="Q4">
        <v>5.2999999999999999E-2</v>
      </c>
      <c r="R4">
        <v>5.21E-2</v>
      </c>
      <c r="S4">
        <v>5.4600000000000003E-2</v>
      </c>
      <c r="T4">
        <v>5.5E-2</v>
      </c>
      <c r="U4">
        <v>5.45E-2</v>
      </c>
      <c r="V4">
        <v>5.4899999999999997E-2</v>
      </c>
      <c r="W4">
        <v>5.4399999999999997E-2</v>
      </c>
      <c r="X4">
        <v>5.2499999999999998E-2</v>
      </c>
      <c r="Y4">
        <v>5.0200000000000002E-2</v>
      </c>
      <c r="Z4">
        <v>4.82E-2</v>
      </c>
      <c r="AA4">
        <v>3.9100000000000003E-2</v>
      </c>
      <c r="AB4">
        <v>4.07E-2</v>
      </c>
      <c r="AC4">
        <v>4.7199999999999999E-2</v>
      </c>
      <c r="AD4">
        <v>4.2500000000000003E-2</v>
      </c>
    </row>
    <row r="5" spans="1:30" x14ac:dyDescent="0.35">
      <c r="A5">
        <v>4</v>
      </c>
      <c r="B5">
        <v>0.111</v>
      </c>
      <c r="C5">
        <v>7.8399999999999997E-2</v>
      </c>
      <c r="D5">
        <v>6.0499999999999998E-2</v>
      </c>
      <c r="E5">
        <v>8.5099999999999995E-2</v>
      </c>
      <c r="F5">
        <v>0.1166</v>
      </c>
      <c r="G5">
        <v>0.10440000000000001</v>
      </c>
      <c r="H5">
        <v>7.8600000000000003E-2</v>
      </c>
      <c r="I5">
        <v>5.5800000000000002E-2</v>
      </c>
      <c r="J5">
        <v>4.41E-2</v>
      </c>
      <c r="K5">
        <v>4.5699999999999998E-2</v>
      </c>
      <c r="L5">
        <v>4.6899999999999997E-2</v>
      </c>
      <c r="M5">
        <v>4.9099999999999998E-2</v>
      </c>
      <c r="N5">
        <v>4.99E-2</v>
      </c>
      <c r="O5">
        <v>5.6399999999999999E-2</v>
      </c>
      <c r="P5">
        <v>5.5800000000000002E-2</v>
      </c>
      <c r="Q5">
        <v>5.2699999999999997E-2</v>
      </c>
      <c r="R5">
        <v>5.2299999999999999E-2</v>
      </c>
      <c r="S5">
        <v>5.45E-2</v>
      </c>
      <c r="T5">
        <v>5.5E-2</v>
      </c>
      <c r="U5">
        <v>5.4300000000000001E-2</v>
      </c>
      <c r="V5">
        <v>5.4800000000000001E-2</v>
      </c>
      <c r="W5">
        <v>5.4199999999999998E-2</v>
      </c>
      <c r="X5">
        <v>5.2499999999999998E-2</v>
      </c>
      <c r="Y5">
        <v>5.0099999999999999E-2</v>
      </c>
      <c r="Z5">
        <v>4.7399999999999998E-2</v>
      </c>
      <c r="AA5">
        <v>3.9E-2</v>
      </c>
      <c r="AB5">
        <v>4.0899999999999999E-2</v>
      </c>
      <c r="AC5">
        <v>4.82E-2</v>
      </c>
      <c r="AD5">
        <v>4.2200000000000001E-2</v>
      </c>
    </row>
    <row r="6" spans="1:30" x14ac:dyDescent="0.35">
      <c r="A6">
        <v>5</v>
      </c>
      <c r="B6">
        <v>0.111</v>
      </c>
      <c r="C6">
        <v>7.7700000000000005E-2</v>
      </c>
      <c r="D6">
        <v>6.1600000000000002E-2</v>
      </c>
      <c r="E6">
        <v>8.5699999999999998E-2</v>
      </c>
      <c r="F6">
        <v>0.11609999999999999</v>
      </c>
      <c r="G6">
        <v>0.1012</v>
      </c>
      <c r="H6">
        <v>7.7499999999999999E-2</v>
      </c>
      <c r="I6">
        <v>5.3199999999999997E-2</v>
      </c>
      <c r="J6">
        <v>4.4600000000000001E-2</v>
      </c>
      <c r="K6">
        <v>4.5900000000000003E-2</v>
      </c>
      <c r="L6">
        <v>4.7E-2</v>
      </c>
      <c r="M6">
        <v>4.9099999999999998E-2</v>
      </c>
      <c r="N6">
        <v>5.0500000000000003E-2</v>
      </c>
      <c r="O6">
        <v>5.6899999999999999E-2</v>
      </c>
      <c r="P6">
        <v>5.5300000000000002E-2</v>
      </c>
      <c r="Q6">
        <v>5.28E-2</v>
      </c>
      <c r="R6">
        <v>5.2499999999999998E-2</v>
      </c>
      <c r="S6">
        <v>5.4399999999999997E-2</v>
      </c>
      <c r="T6">
        <v>5.5100000000000003E-2</v>
      </c>
      <c r="U6">
        <v>5.4899999999999997E-2</v>
      </c>
      <c r="V6">
        <v>5.4800000000000001E-2</v>
      </c>
      <c r="W6">
        <v>5.4100000000000002E-2</v>
      </c>
      <c r="X6">
        <v>5.2200000000000003E-2</v>
      </c>
      <c r="Y6">
        <v>5.0999999999999997E-2</v>
      </c>
      <c r="Z6">
        <v>4.7300000000000002E-2</v>
      </c>
      <c r="AA6">
        <v>3.8899999999999997E-2</v>
      </c>
      <c r="AB6">
        <v>4.1300000000000003E-2</v>
      </c>
      <c r="AC6">
        <v>4.8800000000000003E-2</v>
      </c>
      <c r="AD6">
        <v>4.19E-2</v>
      </c>
    </row>
    <row r="7" spans="1:30" x14ac:dyDescent="0.35">
      <c r="A7">
        <v>6</v>
      </c>
      <c r="B7">
        <v>0.11899999999999999</v>
      </c>
      <c r="C7">
        <v>7.7499999999999999E-2</v>
      </c>
      <c r="D7">
        <v>6.1600000000000002E-2</v>
      </c>
      <c r="E7">
        <v>8.6999999999999994E-2</v>
      </c>
      <c r="F7">
        <v>0.1145</v>
      </c>
      <c r="G7">
        <v>9.8100000000000007E-2</v>
      </c>
      <c r="H7">
        <v>7.6300000000000007E-2</v>
      </c>
      <c r="I7">
        <v>5.2200000000000003E-2</v>
      </c>
      <c r="J7">
        <v>4.4400000000000002E-2</v>
      </c>
      <c r="K7">
        <v>4.6199999999999998E-2</v>
      </c>
      <c r="L7">
        <v>4.7E-2</v>
      </c>
      <c r="M7">
        <v>4.9200000000000001E-2</v>
      </c>
      <c r="N7">
        <v>5.1299999999999998E-2</v>
      </c>
      <c r="O7">
        <v>5.7299999999999997E-2</v>
      </c>
      <c r="P7">
        <v>5.5E-2</v>
      </c>
      <c r="Q7">
        <v>5.2600000000000001E-2</v>
      </c>
      <c r="R7">
        <v>5.3199999999999997E-2</v>
      </c>
      <c r="S7">
        <v>5.4600000000000003E-2</v>
      </c>
      <c r="T7">
        <v>5.5E-2</v>
      </c>
      <c r="U7">
        <v>5.4899999999999997E-2</v>
      </c>
      <c r="V7">
        <v>5.4600000000000003E-2</v>
      </c>
      <c r="W7">
        <v>5.3999999999999999E-2</v>
      </c>
      <c r="X7">
        <v>5.21E-2</v>
      </c>
      <c r="Y7">
        <v>5.0799999999999998E-2</v>
      </c>
      <c r="Z7">
        <v>4.6800000000000001E-2</v>
      </c>
      <c r="AA7">
        <v>3.8800000000000001E-2</v>
      </c>
      <c r="AB7">
        <v>4.1700000000000001E-2</v>
      </c>
      <c r="AC7">
        <v>4.9500000000000002E-2</v>
      </c>
      <c r="AD7">
        <v>4.1500000000000002E-2</v>
      </c>
    </row>
    <row r="8" spans="1:30" x14ac:dyDescent="0.35">
      <c r="A8">
        <v>7</v>
      </c>
      <c r="B8">
        <v>0.114</v>
      </c>
      <c r="C8">
        <v>7.2300000000000003E-2</v>
      </c>
      <c r="D8">
        <v>6.1499999999999999E-2</v>
      </c>
      <c r="E8">
        <v>8.9700000000000002E-2</v>
      </c>
      <c r="F8">
        <v>0.11360000000000001</v>
      </c>
      <c r="G8">
        <v>9.4399999999999998E-2</v>
      </c>
      <c r="H8">
        <v>7.4800000000000005E-2</v>
      </c>
      <c r="I8">
        <v>4.99E-2</v>
      </c>
      <c r="J8">
        <v>4.4200000000000003E-2</v>
      </c>
      <c r="K8">
        <v>4.58E-2</v>
      </c>
      <c r="L8">
        <v>4.6899999999999997E-2</v>
      </c>
      <c r="M8">
        <v>4.9000000000000002E-2</v>
      </c>
      <c r="N8">
        <v>5.2200000000000003E-2</v>
      </c>
      <c r="O8">
        <v>5.6800000000000003E-2</v>
      </c>
      <c r="P8">
        <v>5.4399999999999997E-2</v>
      </c>
      <c r="Q8">
        <v>5.2400000000000002E-2</v>
      </c>
      <c r="R8">
        <v>5.3400000000000003E-2</v>
      </c>
      <c r="S8">
        <v>5.45E-2</v>
      </c>
      <c r="T8">
        <v>5.4600000000000003E-2</v>
      </c>
      <c r="U8">
        <v>5.4800000000000001E-2</v>
      </c>
      <c r="V8">
        <v>5.4600000000000003E-2</v>
      </c>
      <c r="W8">
        <v>5.3699999999999998E-2</v>
      </c>
      <c r="X8">
        <v>5.1700000000000003E-2</v>
      </c>
      <c r="Y8">
        <v>5.0299999999999997E-2</v>
      </c>
      <c r="Z8">
        <v>4.5999999999999999E-2</v>
      </c>
      <c r="AA8">
        <v>3.8699999999999998E-2</v>
      </c>
      <c r="AB8">
        <v>4.1799999999999997E-2</v>
      </c>
      <c r="AC8">
        <v>4.9700000000000001E-2</v>
      </c>
      <c r="AD8">
        <v>4.0899999999999999E-2</v>
      </c>
    </row>
    <row r="9" spans="1:30" x14ac:dyDescent="0.35">
      <c r="A9">
        <v>8</v>
      </c>
      <c r="B9">
        <v>0.11600000000000001</v>
      </c>
      <c r="C9">
        <v>6.7599999999999993E-2</v>
      </c>
      <c r="D9">
        <v>6.1899999999999997E-2</v>
      </c>
      <c r="E9">
        <v>9.2299999999999993E-2</v>
      </c>
      <c r="F9">
        <v>0.1115</v>
      </c>
      <c r="G9">
        <v>9.06E-2</v>
      </c>
      <c r="H9">
        <v>7.3099999999999998E-2</v>
      </c>
      <c r="I9">
        <v>4.8599999999999997E-2</v>
      </c>
      <c r="J9">
        <v>4.4699999999999997E-2</v>
      </c>
      <c r="K9">
        <v>4.58E-2</v>
      </c>
      <c r="L9">
        <v>4.7E-2</v>
      </c>
      <c r="M9">
        <v>4.9099999999999998E-2</v>
      </c>
      <c r="N9">
        <v>5.28E-2</v>
      </c>
      <c r="O9">
        <v>5.6599999999999998E-2</v>
      </c>
      <c r="P9">
        <v>5.4199999999999998E-2</v>
      </c>
      <c r="Q9">
        <v>5.2499999999999998E-2</v>
      </c>
      <c r="R9">
        <v>5.3400000000000003E-2</v>
      </c>
      <c r="S9">
        <v>5.4699999999999999E-2</v>
      </c>
      <c r="T9">
        <v>5.4600000000000003E-2</v>
      </c>
      <c r="U9">
        <v>5.4800000000000001E-2</v>
      </c>
      <c r="V9">
        <v>5.4699999999999999E-2</v>
      </c>
      <c r="W9">
        <v>5.3499999999999999E-2</v>
      </c>
      <c r="X9">
        <v>5.1499999999999997E-2</v>
      </c>
      <c r="Y9">
        <v>0.05</v>
      </c>
      <c r="Z9">
        <v>4.5600000000000002E-2</v>
      </c>
      <c r="AA9">
        <v>3.8800000000000001E-2</v>
      </c>
      <c r="AB9">
        <v>4.24E-2</v>
      </c>
      <c r="AC9">
        <v>5.0299999999999997E-2</v>
      </c>
      <c r="AD9">
        <v>4.07E-2</v>
      </c>
    </row>
    <row r="10" spans="1:30" x14ac:dyDescent="0.35">
      <c r="A10">
        <v>9</v>
      </c>
      <c r="B10">
        <v>0.11600000000000001</v>
      </c>
      <c r="C10">
        <v>6.4199999999999993E-2</v>
      </c>
      <c r="D10">
        <v>6.4000000000000001E-2</v>
      </c>
      <c r="E10">
        <v>0.1037</v>
      </c>
      <c r="F10">
        <v>0.1109</v>
      </c>
      <c r="G10">
        <v>8.9700000000000002E-2</v>
      </c>
      <c r="H10">
        <v>7.1999999999999995E-2</v>
      </c>
      <c r="I10">
        <v>4.7500000000000001E-2</v>
      </c>
      <c r="J10">
        <v>4.4699999999999997E-2</v>
      </c>
      <c r="K10">
        <v>4.5999999999999999E-2</v>
      </c>
      <c r="L10">
        <v>4.7199999999999999E-2</v>
      </c>
      <c r="M10">
        <v>4.9200000000000001E-2</v>
      </c>
      <c r="N10">
        <v>5.3400000000000003E-2</v>
      </c>
      <c r="O10">
        <v>5.6599999999999998E-2</v>
      </c>
      <c r="P10">
        <v>5.4199999999999998E-2</v>
      </c>
      <c r="Q10">
        <v>5.2400000000000002E-2</v>
      </c>
      <c r="R10">
        <v>5.3800000000000001E-2</v>
      </c>
      <c r="S10">
        <v>5.5E-2</v>
      </c>
      <c r="T10">
        <v>5.4800000000000001E-2</v>
      </c>
      <c r="U10">
        <v>5.4899999999999997E-2</v>
      </c>
      <c r="V10">
        <v>5.4800000000000001E-2</v>
      </c>
      <c r="W10">
        <v>5.3499999999999999E-2</v>
      </c>
      <c r="X10">
        <v>5.1299999999999998E-2</v>
      </c>
      <c r="Y10">
        <v>4.99E-2</v>
      </c>
      <c r="Z10">
        <v>4.5100000000000001E-2</v>
      </c>
      <c r="AA10">
        <v>3.8800000000000001E-2</v>
      </c>
      <c r="AB10">
        <v>4.3200000000000002E-2</v>
      </c>
      <c r="AC10">
        <v>5.0999999999999997E-2</v>
      </c>
      <c r="AD10">
        <v>4.0399999999999998E-2</v>
      </c>
    </row>
    <row r="11" spans="1:30" x14ac:dyDescent="0.35">
      <c r="A11">
        <v>10</v>
      </c>
      <c r="B11">
        <v>0.114</v>
      </c>
      <c r="C11">
        <v>6.3799999999999996E-2</v>
      </c>
      <c r="D11">
        <v>6.7900000000000002E-2</v>
      </c>
      <c r="E11">
        <v>0.1075</v>
      </c>
      <c r="F11">
        <v>0.1123</v>
      </c>
      <c r="G11">
        <v>8.8400000000000006E-2</v>
      </c>
      <c r="H11">
        <v>7.1300000000000002E-2</v>
      </c>
      <c r="I11">
        <v>4.65E-2</v>
      </c>
      <c r="J11">
        <v>4.5199999999999997E-2</v>
      </c>
      <c r="K11">
        <v>4.58E-2</v>
      </c>
      <c r="L11">
        <v>4.8099999999999997E-2</v>
      </c>
      <c r="M11">
        <v>4.9099999999999998E-2</v>
      </c>
      <c r="N11">
        <v>5.4199999999999998E-2</v>
      </c>
      <c r="O11">
        <v>5.6599999999999998E-2</v>
      </c>
      <c r="P11">
        <v>5.4100000000000002E-2</v>
      </c>
      <c r="Q11">
        <v>5.2400000000000002E-2</v>
      </c>
      <c r="R11">
        <v>5.3999999999999999E-2</v>
      </c>
      <c r="S11">
        <v>5.4699999999999999E-2</v>
      </c>
      <c r="T11">
        <v>5.4899999999999997E-2</v>
      </c>
      <c r="U11">
        <v>5.4899999999999997E-2</v>
      </c>
      <c r="V11">
        <v>5.4899999999999997E-2</v>
      </c>
      <c r="W11">
        <v>5.33E-2</v>
      </c>
      <c r="X11">
        <v>5.11E-2</v>
      </c>
      <c r="Y11">
        <v>4.9599999999999998E-2</v>
      </c>
      <c r="Z11">
        <v>4.4600000000000001E-2</v>
      </c>
      <c r="AA11">
        <v>3.9E-2</v>
      </c>
      <c r="AB11">
        <v>4.3799999999999999E-2</v>
      </c>
      <c r="AC11">
        <v>5.16E-2</v>
      </c>
      <c r="AD11">
        <v>4.0300000000000002E-2</v>
      </c>
    </row>
    <row r="12" spans="1:30" x14ac:dyDescent="0.35">
      <c r="A12">
        <v>11</v>
      </c>
      <c r="B12">
        <v>0.112</v>
      </c>
      <c r="C12">
        <v>6.2700000000000006E-2</v>
      </c>
      <c r="D12">
        <v>7.3200000000000001E-2</v>
      </c>
      <c r="E12">
        <v>0.1062</v>
      </c>
      <c r="F12">
        <v>0.1104</v>
      </c>
      <c r="G12">
        <v>8.5800000000000001E-2</v>
      </c>
      <c r="H12">
        <v>7.0800000000000002E-2</v>
      </c>
      <c r="I12">
        <v>4.5999999999999999E-2</v>
      </c>
      <c r="J12">
        <v>4.5400000000000003E-2</v>
      </c>
      <c r="K12">
        <v>4.6399999999999997E-2</v>
      </c>
      <c r="L12">
        <v>4.8399999999999999E-2</v>
      </c>
      <c r="M12">
        <v>4.9399999999999999E-2</v>
      </c>
      <c r="N12">
        <v>5.45E-2</v>
      </c>
      <c r="O12">
        <v>5.6500000000000002E-2</v>
      </c>
      <c r="P12">
        <v>5.3999999999999999E-2</v>
      </c>
      <c r="Q12">
        <v>5.2499999999999998E-2</v>
      </c>
      <c r="R12">
        <v>5.4100000000000002E-2</v>
      </c>
      <c r="S12">
        <v>5.5E-2</v>
      </c>
      <c r="T12">
        <v>5.4899999999999997E-2</v>
      </c>
      <c r="U12">
        <v>5.5E-2</v>
      </c>
      <c r="V12">
        <v>5.4899999999999997E-2</v>
      </c>
      <c r="W12">
        <v>5.3199999999999997E-2</v>
      </c>
      <c r="X12">
        <v>5.0900000000000001E-2</v>
      </c>
      <c r="Y12">
        <v>4.9500000000000002E-2</v>
      </c>
      <c r="Z12">
        <v>4.4200000000000003E-2</v>
      </c>
      <c r="AA12">
        <v>3.9300000000000002E-2</v>
      </c>
      <c r="AB12">
        <v>4.4400000000000002E-2</v>
      </c>
      <c r="AC12">
        <v>5.1700000000000003E-2</v>
      </c>
      <c r="AD12">
        <v>4.02E-2</v>
      </c>
    </row>
    <row r="13" spans="1:30" x14ac:dyDescent="0.35">
      <c r="A13">
        <v>12</v>
      </c>
      <c r="B13">
        <v>0.11</v>
      </c>
      <c r="C13">
        <v>6.3500000000000001E-2</v>
      </c>
      <c r="D13">
        <v>7.1599999999999997E-2</v>
      </c>
      <c r="E13">
        <v>0.1128</v>
      </c>
      <c r="F13">
        <v>0.10979999999999999</v>
      </c>
      <c r="G13">
        <v>8.4599999999999995E-2</v>
      </c>
      <c r="H13">
        <v>6.9099999999999995E-2</v>
      </c>
      <c r="I13">
        <v>4.5199999999999997E-2</v>
      </c>
      <c r="J13">
        <v>4.5400000000000003E-2</v>
      </c>
      <c r="K13">
        <v>4.6199999999999998E-2</v>
      </c>
      <c r="L13">
        <v>4.8399999999999999E-2</v>
      </c>
      <c r="M13">
        <v>4.9099999999999998E-2</v>
      </c>
      <c r="N13">
        <v>5.4699999999999999E-2</v>
      </c>
      <c r="O13">
        <v>5.6099999999999997E-2</v>
      </c>
      <c r="P13">
        <v>5.3400000000000003E-2</v>
      </c>
      <c r="Q13">
        <v>5.1900000000000002E-2</v>
      </c>
      <c r="R13">
        <v>5.3800000000000001E-2</v>
      </c>
      <c r="S13">
        <v>5.4600000000000003E-2</v>
      </c>
      <c r="T13">
        <v>5.4600000000000003E-2</v>
      </c>
      <c r="U13">
        <v>5.4300000000000001E-2</v>
      </c>
      <c r="V13">
        <v>5.4399999999999997E-2</v>
      </c>
      <c r="W13">
        <v>5.28E-2</v>
      </c>
      <c r="X13">
        <v>5.0500000000000003E-2</v>
      </c>
      <c r="Y13">
        <v>4.9099999999999998E-2</v>
      </c>
      <c r="Z13">
        <v>4.3499999999999997E-2</v>
      </c>
      <c r="AA13">
        <v>3.95E-2</v>
      </c>
      <c r="AB13">
        <v>4.4999999999999998E-2</v>
      </c>
      <c r="AD13">
        <v>3.9899999999999998E-2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ECD17-27B7-4DF4-8E9F-4783F1CE2F9D}">
  <dimension ref="A1:S350"/>
  <sheetViews>
    <sheetView topLeftCell="C325" zoomScale="70" zoomScaleNormal="70" workbookViewId="0">
      <selection activeCell="E347" sqref="E347"/>
    </sheetView>
  </sheetViews>
  <sheetFormatPr defaultColWidth="8.81640625" defaultRowHeight="14.5" x14ac:dyDescent="0.35"/>
  <cols>
    <col min="3" max="3" width="11.54296875" bestFit="1" customWidth="1"/>
    <col min="13" max="13" width="13.08984375" bestFit="1" customWidth="1"/>
    <col min="14" max="14" width="8.81640625" style="6" bestFit="1" customWidth="1"/>
    <col min="15" max="16" width="7.81640625" style="6" bestFit="1" customWidth="1"/>
    <col min="17" max="17" width="13.08984375" style="6" bestFit="1" customWidth="1"/>
    <col min="18" max="18" width="13.26953125" style="6" bestFit="1" customWidth="1"/>
    <col min="19" max="19" width="13.81640625" style="6" bestFit="1" customWidth="1"/>
  </cols>
  <sheetData>
    <row r="1" spans="1:19" x14ac:dyDescent="0.35">
      <c r="A1" t="s">
        <v>58</v>
      </c>
      <c r="B1" t="s">
        <v>60</v>
      </c>
      <c r="C1" t="s">
        <v>27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31</v>
      </c>
      <c r="M1" s="3" t="s">
        <v>31</v>
      </c>
      <c r="N1" s="8">
        <v>1</v>
      </c>
    </row>
    <row r="2" spans="1:19" x14ac:dyDescent="0.35">
      <c r="A2">
        <f>+MONTH(C2)</f>
        <v>1</v>
      </c>
      <c r="B2" t="str">
        <f>+TEXT(YEAR(C2),"0")</f>
        <v>1996</v>
      </c>
      <c r="C2" s="1">
        <v>35095</v>
      </c>
      <c r="D2" s="2">
        <f>IF(VLOOKUP($A2,'Q Activa'!$1:$1048576,MATCH(Q!$B2,'Q Activa'!$1:$1,0),FALSE)="",NA(),VLOOKUP($A2,'Q Activa'!$1:$1048576,MATCH(Q!$B2,'Q Activa'!$1:$1,0),FALSE))</f>
        <v>0.222</v>
      </c>
      <c r="E2" s="2">
        <f>IF(VLOOKUP($A2,'Q Pasiva'!$1:$1048576,MATCH(Q!$B2,'Q Pasiva'!$1:$1,0),FALSE)="",NA(),VLOOKUP($A2,'Q Pasiva'!$1:$1048576,MATCH(Q!$B2,'Q Pasiva'!$1:$1,0),FALSE))</f>
        <v>0.10299999999999999</v>
      </c>
      <c r="F2" s="2">
        <f>+D2-E2</f>
        <v>0.11900000000000001</v>
      </c>
      <c r="G2" s="2" t="e">
        <f>+IF(ISNA(D3),D2,NA())</f>
        <v>#N/A</v>
      </c>
      <c r="H2" s="2" t="e">
        <f t="shared" ref="H2:I2" si="0">+IF(ISNA(E3),E2,NA())</f>
        <v>#N/A</v>
      </c>
      <c r="I2" s="2" t="e">
        <f t="shared" si="0"/>
        <v>#N/A</v>
      </c>
      <c r="J2">
        <f>+IF(AND(_xlfn.NUMBERVALUE(B2)&gt;=2018,ISNA(D2)=FALSE),1,0)</f>
        <v>0</v>
      </c>
    </row>
    <row r="3" spans="1:19" x14ac:dyDescent="0.35">
      <c r="A3">
        <f t="shared" ref="A3:A66" si="1">+MONTH(C3)</f>
        <v>2</v>
      </c>
      <c r="B3" t="str">
        <f t="shared" ref="B3:B66" si="2">+TEXT(YEAR(C3),"0")</f>
        <v>1996</v>
      </c>
      <c r="C3" s="1">
        <f>+EOMONTH(C2,1)</f>
        <v>35124</v>
      </c>
      <c r="D3" s="2">
        <f>IF(VLOOKUP($A3,'Q Activa'!$1:$1048576,MATCH(Q!$B3,'Q Activa'!$1:$1,0),FALSE)="",NA(),VLOOKUP($A3,'Q Activa'!$1:$1048576,MATCH(Q!$B3,'Q Activa'!$1:$1,0),FALSE))</f>
        <v>0.22600000000000001</v>
      </c>
      <c r="E3" s="2">
        <f>IF(VLOOKUP($A3,'Q Pasiva'!$1:$1048576,MATCH(Q!$B3,'Q Pasiva'!$1:$1,0),FALSE)="",NA(),VLOOKUP($A3,'Q Pasiva'!$1:$1048576,MATCH(Q!$B3,'Q Pasiva'!$1:$1,0),FALSE))</f>
        <v>0.108</v>
      </c>
      <c r="F3" s="2">
        <f t="shared" ref="F3:F66" si="3">+D3-E3</f>
        <v>0.11800000000000001</v>
      </c>
      <c r="G3" s="2" t="e">
        <f t="shared" ref="G3:G66" si="4">+IF(ISNA(D4),D3,NA())</f>
        <v>#N/A</v>
      </c>
      <c r="H3" s="2" t="e">
        <f t="shared" ref="H3:H66" si="5">+IF(ISNA(E4),E3,NA())</f>
        <v>#N/A</v>
      </c>
      <c r="I3" s="2" t="e">
        <f t="shared" ref="I3:I66" si="6">+IF(ISNA(F4),F3,NA())</f>
        <v>#N/A</v>
      </c>
      <c r="J3">
        <f t="shared" ref="J3:J66" si="7">+IF(AND(_xlfn.NUMBERVALUE(B3)&gt;=2018,ISNA(D3)=FALSE),1,0)</f>
        <v>0</v>
      </c>
      <c r="M3" s="3" t="s">
        <v>145</v>
      </c>
      <c r="N3" s="7" t="s">
        <v>28</v>
      </c>
      <c r="O3" s="7" t="s">
        <v>29</v>
      </c>
      <c r="P3" s="7" t="s">
        <v>30</v>
      </c>
      <c r="Q3" s="7" t="s">
        <v>38</v>
      </c>
      <c r="R3" s="7" t="s">
        <v>39</v>
      </c>
      <c r="S3" s="7" t="s">
        <v>40</v>
      </c>
    </row>
    <row r="4" spans="1:19" x14ac:dyDescent="0.35">
      <c r="A4">
        <f t="shared" si="1"/>
        <v>3</v>
      </c>
      <c r="B4" t="str">
        <f t="shared" si="2"/>
        <v>1996</v>
      </c>
      <c r="C4" s="1">
        <f t="shared" ref="C4:C67" si="8">+EOMONTH(C3,1)</f>
        <v>35155</v>
      </c>
      <c r="D4" s="2">
        <f>IF(VLOOKUP($A4,'Q Activa'!$1:$1048576,MATCH(Q!$B4,'Q Activa'!$1:$1,0),FALSE)="",NA(),VLOOKUP($A4,'Q Activa'!$1:$1048576,MATCH(Q!$B4,'Q Activa'!$1:$1,0),FALSE))</f>
        <v>0.224</v>
      </c>
      <c r="E4" s="2">
        <f>IF(VLOOKUP($A4,'Q Pasiva'!$1:$1048576,MATCH(Q!$B4,'Q Pasiva'!$1:$1,0),FALSE)="",NA(),VLOOKUP($A4,'Q Pasiva'!$1:$1048576,MATCH(Q!$B4,'Q Pasiva'!$1:$1,0),FALSE))</f>
        <v>0.11</v>
      </c>
      <c r="F4" s="2">
        <f t="shared" si="3"/>
        <v>0.114</v>
      </c>
      <c r="G4" s="2" t="e">
        <f t="shared" si="4"/>
        <v>#N/A</v>
      </c>
      <c r="H4" s="2" t="e">
        <f t="shared" si="5"/>
        <v>#N/A</v>
      </c>
      <c r="I4" s="2" t="e">
        <f t="shared" si="6"/>
        <v>#N/A</v>
      </c>
      <c r="J4">
        <f t="shared" si="7"/>
        <v>0</v>
      </c>
      <c r="M4" s="5">
        <v>43131</v>
      </c>
      <c r="N4" s="7">
        <v>0.13070000000000001</v>
      </c>
      <c r="O4" s="7">
        <v>5.2699999999999997E-2</v>
      </c>
      <c r="P4" s="7">
        <v>7.8000000000000014E-2</v>
      </c>
      <c r="Q4" s="7" t="e">
        <v>#N/A</v>
      </c>
      <c r="R4" s="7" t="e">
        <v>#N/A</v>
      </c>
      <c r="S4" s="7" t="e">
        <v>#N/A</v>
      </c>
    </row>
    <row r="5" spans="1:19" x14ac:dyDescent="0.35">
      <c r="A5">
        <f t="shared" si="1"/>
        <v>4</v>
      </c>
      <c r="B5" t="str">
        <f t="shared" si="2"/>
        <v>1996</v>
      </c>
      <c r="C5" s="1">
        <f t="shared" si="8"/>
        <v>35185</v>
      </c>
      <c r="D5" s="2">
        <f>IF(VLOOKUP($A5,'Q Activa'!$1:$1048576,MATCH(Q!$B5,'Q Activa'!$1:$1,0),FALSE)="",NA(),VLOOKUP($A5,'Q Activa'!$1:$1048576,MATCH(Q!$B5,'Q Activa'!$1:$1,0),FALSE))</f>
        <v>0.22700000000000001</v>
      </c>
      <c r="E5" s="2">
        <f>IF(VLOOKUP($A5,'Q Pasiva'!$1:$1048576,MATCH(Q!$B5,'Q Pasiva'!$1:$1,0),FALSE)="",NA(),VLOOKUP($A5,'Q Pasiva'!$1:$1048576,MATCH(Q!$B5,'Q Pasiva'!$1:$1,0),FALSE))</f>
        <v>0.111</v>
      </c>
      <c r="F5" s="2">
        <f t="shared" si="3"/>
        <v>0.11600000000000001</v>
      </c>
      <c r="G5" s="2" t="e">
        <f t="shared" si="4"/>
        <v>#N/A</v>
      </c>
      <c r="H5" s="2" t="e">
        <f t="shared" si="5"/>
        <v>#N/A</v>
      </c>
      <c r="I5" s="2" t="e">
        <f t="shared" si="6"/>
        <v>#N/A</v>
      </c>
      <c r="J5">
        <f t="shared" si="7"/>
        <v>0</v>
      </c>
      <c r="M5" s="5">
        <v>43159</v>
      </c>
      <c r="N5" s="7">
        <v>0.1305</v>
      </c>
      <c r="O5" s="7">
        <v>5.2699999999999997E-2</v>
      </c>
      <c r="P5" s="7">
        <v>7.7800000000000008E-2</v>
      </c>
      <c r="Q5" s="7" t="e">
        <v>#N/A</v>
      </c>
      <c r="R5" s="7" t="e">
        <v>#N/A</v>
      </c>
      <c r="S5" s="7" t="e">
        <v>#N/A</v>
      </c>
    </row>
    <row r="6" spans="1:19" x14ac:dyDescent="0.35">
      <c r="A6">
        <f t="shared" si="1"/>
        <v>5</v>
      </c>
      <c r="B6" t="str">
        <f t="shared" si="2"/>
        <v>1996</v>
      </c>
      <c r="C6" s="1">
        <f t="shared" si="8"/>
        <v>35216</v>
      </c>
      <c r="D6" s="2">
        <f>IF(VLOOKUP($A6,'Q Activa'!$1:$1048576,MATCH(Q!$B6,'Q Activa'!$1:$1,0),FALSE)="",NA(),VLOOKUP($A6,'Q Activa'!$1:$1048576,MATCH(Q!$B6,'Q Activa'!$1:$1,0),FALSE))</f>
        <v>0.22900000000000001</v>
      </c>
      <c r="E6" s="2">
        <f>IF(VLOOKUP($A6,'Q Pasiva'!$1:$1048576,MATCH(Q!$B6,'Q Pasiva'!$1:$1,0),FALSE)="",NA(),VLOOKUP($A6,'Q Pasiva'!$1:$1048576,MATCH(Q!$B6,'Q Pasiva'!$1:$1,0),FALSE))</f>
        <v>0.111</v>
      </c>
      <c r="F6" s="2">
        <f t="shared" si="3"/>
        <v>0.11800000000000001</v>
      </c>
      <c r="G6" s="2" t="e">
        <f t="shared" si="4"/>
        <v>#N/A</v>
      </c>
      <c r="H6" s="2" t="e">
        <f t="shared" si="5"/>
        <v>#N/A</v>
      </c>
      <c r="I6" s="2" t="e">
        <f t="shared" si="6"/>
        <v>#N/A</v>
      </c>
      <c r="J6">
        <f t="shared" si="7"/>
        <v>0</v>
      </c>
      <c r="M6" s="5">
        <v>43190</v>
      </c>
      <c r="N6" s="7">
        <v>0.13009999999999999</v>
      </c>
      <c r="O6" s="7">
        <v>5.2499999999999998E-2</v>
      </c>
      <c r="P6" s="7">
        <v>7.7600000000000002E-2</v>
      </c>
      <c r="Q6" s="7" t="e">
        <v>#N/A</v>
      </c>
      <c r="R6" s="7" t="e">
        <v>#N/A</v>
      </c>
      <c r="S6" s="7" t="e">
        <v>#N/A</v>
      </c>
    </row>
    <row r="7" spans="1:19" x14ac:dyDescent="0.35">
      <c r="A7">
        <f t="shared" si="1"/>
        <v>6</v>
      </c>
      <c r="B7" t="str">
        <f t="shared" si="2"/>
        <v>1996</v>
      </c>
      <c r="C7" s="1">
        <f t="shared" si="8"/>
        <v>35246</v>
      </c>
      <c r="D7" s="2">
        <f>IF(VLOOKUP($A7,'Q Activa'!$1:$1048576,MATCH(Q!$B7,'Q Activa'!$1:$1,0),FALSE)="",NA(),VLOOKUP($A7,'Q Activa'!$1:$1048576,MATCH(Q!$B7,'Q Activa'!$1:$1,0),FALSE))</f>
        <v>0.23</v>
      </c>
      <c r="E7" s="2">
        <f>IF(VLOOKUP($A7,'Q Pasiva'!$1:$1048576,MATCH(Q!$B7,'Q Pasiva'!$1:$1,0),FALSE)="",NA(),VLOOKUP($A7,'Q Pasiva'!$1:$1048576,MATCH(Q!$B7,'Q Pasiva'!$1:$1,0),FALSE))</f>
        <v>0.11899999999999999</v>
      </c>
      <c r="F7" s="2">
        <f t="shared" si="3"/>
        <v>0.11100000000000002</v>
      </c>
      <c r="G7" s="2" t="e">
        <f t="shared" si="4"/>
        <v>#N/A</v>
      </c>
      <c r="H7" s="2" t="e">
        <f t="shared" si="5"/>
        <v>#N/A</v>
      </c>
      <c r="I7" s="2" t="e">
        <f t="shared" si="6"/>
        <v>#N/A</v>
      </c>
      <c r="J7">
        <f t="shared" si="7"/>
        <v>0</v>
      </c>
      <c r="M7" s="5">
        <v>43220</v>
      </c>
      <c r="N7" s="7">
        <v>0.13020000000000001</v>
      </c>
      <c r="O7" s="7">
        <v>5.2499999999999998E-2</v>
      </c>
      <c r="P7" s="7">
        <v>7.7700000000000019E-2</v>
      </c>
      <c r="Q7" s="7" t="e">
        <v>#N/A</v>
      </c>
      <c r="R7" s="7" t="e">
        <v>#N/A</v>
      </c>
      <c r="S7" s="7" t="e">
        <v>#N/A</v>
      </c>
    </row>
    <row r="8" spans="1:19" x14ac:dyDescent="0.35">
      <c r="A8">
        <f t="shared" si="1"/>
        <v>7</v>
      </c>
      <c r="B8" t="str">
        <f t="shared" si="2"/>
        <v>1996</v>
      </c>
      <c r="C8" s="1">
        <f t="shared" si="8"/>
        <v>35277</v>
      </c>
      <c r="D8" s="2">
        <f>IF(VLOOKUP($A8,'Q Activa'!$1:$1048576,MATCH(Q!$B8,'Q Activa'!$1:$1,0),FALSE)="",NA(),VLOOKUP($A8,'Q Activa'!$1:$1048576,MATCH(Q!$B8,'Q Activa'!$1:$1,0),FALSE))</f>
        <v>0.22900000000000001</v>
      </c>
      <c r="E8" s="2">
        <f>IF(VLOOKUP($A8,'Q Pasiva'!$1:$1048576,MATCH(Q!$B8,'Q Pasiva'!$1:$1,0),FALSE)="",NA(),VLOOKUP($A8,'Q Pasiva'!$1:$1048576,MATCH(Q!$B8,'Q Pasiva'!$1:$1,0),FALSE))</f>
        <v>0.114</v>
      </c>
      <c r="F8" s="2">
        <f t="shared" si="3"/>
        <v>0.115</v>
      </c>
      <c r="G8" s="2" t="e">
        <f t="shared" si="4"/>
        <v>#N/A</v>
      </c>
      <c r="H8" s="2" t="e">
        <f t="shared" si="5"/>
        <v>#N/A</v>
      </c>
      <c r="I8" s="2" t="e">
        <f t="shared" si="6"/>
        <v>#N/A</v>
      </c>
      <c r="J8">
        <f t="shared" si="7"/>
        <v>0</v>
      </c>
      <c r="M8" s="5">
        <v>43251</v>
      </c>
      <c r="N8" s="7">
        <v>0.1298</v>
      </c>
      <c r="O8" s="7">
        <v>5.2200000000000003E-2</v>
      </c>
      <c r="P8" s="7">
        <v>7.7600000000000002E-2</v>
      </c>
      <c r="Q8" s="7" t="e">
        <v>#N/A</v>
      </c>
      <c r="R8" s="7" t="e">
        <v>#N/A</v>
      </c>
      <c r="S8" s="7" t="e">
        <v>#N/A</v>
      </c>
    </row>
    <row r="9" spans="1:19" x14ac:dyDescent="0.35">
      <c r="A9">
        <f t="shared" si="1"/>
        <v>8</v>
      </c>
      <c r="B9" t="str">
        <f t="shared" si="2"/>
        <v>1996</v>
      </c>
      <c r="C9" s="1">
        <f t="shared" si="8"/>
        <v>35308</v>
      </c>
      <c r="D9" s="2">
        <f>IF(VLOOKUP($A9,'Q Activa'!$1:$1048576,MATCH(Q!$B9,'Q Activa'!$1:$1,0),FALSE)="",NA(),VLOOKUP($A9,'Q Activa'!$1:$1048576,MATCH(Q!$B9,'Q Activa'!$1:$1,0),FALSE))</f>
        <v>0.22800000000000001</v>
      </c>
      <c r="E9" s="2">
        <f>IF(VLOOKUP($A9,'Q Pasiva'!$1:$1048576,MATCH(Q!$B9,'Q Pasiva'!$1:$1,0),FALSE)="",NA(),VLOOKUP($A9,'Q Pasiva'!$1:$1048576,MATCH(Q!$B9,'Q Pasiva'!$1:$1,0),FALSE))</f>
        <v>0.11600000000000001</v>
      </c>
      <c r="F9" s="2">
        <f t="shared" si="3"/>
        <v>0.112</v>
      </c>
      <c r="G9" s="2" t="e">
        <f t="shared" si="4"/>
        <v>#N/A</v>
      </c>
      <c r="H9" s="2" t="e">
        <f t="shared" si="5"/>
        <v>#N/A</v>
      </c>
      <c r="I9" s="2" t="e">
        <f t="shared" si="6"/>
        <v>#N/A</v>
      </c>
      <c r="J9">
        <f t="shared" si="7"/>
        <v>0</v>
      </c>
      <c r="M9" s="5">
        <v>43281</v>
      </c>
      <c r="N9" s="7">
        <v>0.12939999999999999</v>
      </c>
      <c r="O9" s="7">
        <v>5.21E-2</v>
      </c>
      <c r="P9" s="7">
        <v>7.729999999999998E-2</v>
      </c>
      <c r="Q9" s="7" t="e">
        <v>#N/A</v>
      </c>
      <c r="R9" s="7" t="e">
        <v>#N/A</v>
      </c>
      <c r="S9" s="7" t="e">
        <v>#N/A</v>
      </c>
    </row>
    <row r="10" spans="1:19" x14ac:dyDescent="0.35">
      <c r="A10">
        <f t="shared" si="1"/>
        <v>9</v>
      </c>
      <c r="B10" t="str">
        <f t="shared" si="2"/>
        <v>1996</v>
      </c>
      <c r="C10" s="1">
        <f t="shared" si="8"/>
        <v>35338</v>
      </c>
      <c r="D10" s="2">
        <f>IF(VLOOKUP($A10,'Q Activa'!$1:$1048576,MATCH(Q!$B10,'Q Activa'!$1:$1,0),FALSE)="",NA(),VLOOKUP($A10,'Q Activa'!$1:$1048576,MATCH(Q!$B10,'Q Activa'!$1:$1,0),FALSE))</f>
        <v>0.22700000000000001</v>
      </c>
      <c r="E10" s="2">
        <f>IF(VLOOKUP($A10,'Q Pasiva'!$1:$1048576,MATCH(Q!$B10,'Q Pasiva'!$1:$1,0),FALSE)="",NA(),VLOOKUP($A10,'Q Pasiva'!$1:$1048576,MATCH(Q!$B10,'Q Pasiva'!$1:$1,0),FALSE))</f>
        <v>0.11600000000000001</v>
      </c>
      <c r="F10" s="2">
        <f t="shared" si="3"/>
        <v>0.111</v>
      </c>
      <c r="G10" s="2" t="e">
        <f t="shared" si="4"/>
        <v>#N/A</v>
      </c>
      <c r="H10" s="2" t="e">
        <f t="shared" si="5"/>
        <v>#N/A</v>
      </c>
      <c r="I10" s="2" t="e">
        <f t="shared" si="6"/>
        <v>#N/A</v>
      </c>
      <c r="J10">
        <f t="shared" si="7"/>
        <v>0</v>
      </c>
      <c r="M10" s="5">
        <v>43312</v>
      </c>
      <c r="N10" s="7">
        <v>0.12959999999999999</v>
      </c>
      <c r="O10" s="7">
        <v>5.1700000000000003E-2</v>
      </c>
      <c r="P10" s="7">
        <v>7.7899999999999997E-2</v>
      </c>
      <c r="Q10" s="7" t="e">
        <v>#N/A</v>
      </c>
      <c r="R10" s="7" t="e">
        <v>#N/A</v>
      </c>
      <c r="S10" s="7" t="e">
        <v>#N/A</v>
      </c>
    </row>
    <row r="11" spans="1:19" x14ac:dyDescent="0.35">
      <c r="A11">
        <f t="shared" si="1"/>
        <v>10</v>
      </c>
      <c r="B11" t="str">
        <f t="shared" si="2"/>
        <v>1996</v>
      </c>
      <c r="C11" s="1">
        <f t="shared" si="8"/>
        <v>35369</v>
      </c>
      <c r="D11" s="2">
        <f>IF(VLOOKUP($A11,'Q Activa'!$1:$1048576,MATCH(Q!$B11,'Q Activa'!$1:$1,0),FALSE)="",NA(),VLOOKUP($A11,'Q Activa'!$1:$1048576,MATCH(Q!$B11,'Q Activa'!$1:$1,0),FALSE))</f>
        <v>0.22700000000000001</v>
      </c>
      <c r="E11" s="2">
        <f>IF(VLOOKUP($A11,'Q Pasiva'!$1:$1048576,MATCH(Q!$B11,'Q Pasiva'!$1:$1,0),FALSE)="",NA(),VLOOKUP($A11,'Q Pasiva'!$1:$1048576,MATCH(Q!$B11,'Q Pasiva'!$1:$1,0),FALSE))</f>
        <v>0.114</v>
      </c>
      <c r="F11" s="2">
        <f t="shared" si="3"/>
        <v>0.113</v>
      </c>
      <c r="G11" s="2" t="e">
        <f t="shared" si="4"/>
        <v>#N/A</v>
      </c>
      <c r="H11" s="2" t="e">
        <f t="shared" si="5"/>
        <v>#N/A</v>
      </c>
      <c r="I11" s="2" t="e">
        <f t="shared" si="6"/>
        <v>#N/A</v>
      </c>
      <c r="J11">
        <f t="shared" si="7"/>
        <v>0</v>
      </c>
      <c r="M11" s="5">
        <v>43343</v>
      </c>
      <c r="N11" s="7">
        <v>0.12920000000000001</v>
      </c>
      <c r="O11" s="7">
        <v>5.1499999999999997E-2</v>
      </c>
      <c r="P11" s="7">
        <v>7.7700000000000019E-2</v>
      </c>
      <c r="Q11" s="7" t="e">
        <v>#N/A</v>
      </c>
      <c r="R11" s="7" t="e">
        <v>#N/A</v>
      </c>
      <c r="S11" s="7" t="e">
        <v>#N/A</v>
      </c>
    </row>
    <row r="12" spans="1:19" x14ac:dyDescent="0.35">
      <c r="A12">
        <f t="shared" si="1"/>
        <v>11</v>
      </c>
      <c r="B12" t="str">
        <f t="shared" si="2"/>
        <v>1996</v>
      </c>
      <c r="C12" s="1">
        <f t="shared" si="8"/>
        <v>35399</v>
      </c>
      <c r="D12" s="2">
        <f>IF(VLOOKUP($A12,'Q Activa'!$1:$1048576,MATCH(Q!$B12,'Q Activa'!$1:$1,0),FALSE)="",NA(),VLOOKUP($A12,'Q Activa'!$1:$1048576,MATCH(Q!$B12,'Q Activa'!$1:$1,0),FALSE))</f>
        <v>0.22600000000000001</v>
      </c>
      <c r="E12" s="2">
        <f>IF(VLOOKUP($A12,'Q Pasiva'!$1:$1048576,MATCH(Q!$B12,'Q Pasiva'!$1:$1,0),FALSE)="",NA(),VLOOKUP($A12,'Q Pasiva'!$1:$1048576,MATCH(Q!$B12,'Q Pasiva'!$1:$1,0),FALSE))</f>
        <v>0.112</v>
      </c>
      <c r="F12" s="2">
        <f t="shared" si="3"/>
        <v>0.114</v>
      </c>
      <c r="G12" s="2" t="e">
        <f t="shared" si="4"/>
        <v>#N/A</v>
      </c>
      <c r="H12" s="2" t="e">
        <f t="shared" si="5"/>
        <v>#N/A</v>
      </c>
      <c r="I12" s="2" t="e">
        <f t="shared" si="6"/>
        <v>#N/A</v>
      </c>
      <c r="J12">
        <f t="shared" si="7"/>
        <v>0</v>
      </c>
      <c r="M12" s="5">
        <v>43373</v>
      </c>
      <c r="N12" s="7">
        <v>0.12870000000000001</v>
      </c>
      <c r="O12" s="7">
        <v>5.1299999999999998E-2</v>
      </c>
      <c r="P12" s="7">
        <v>7.740000000000001E-2</v>
      </c>
      <c r="Q12" s="7" t="e">
        <v>#N/A</v>
      </c>
      <c r="R12" s="7" t="e">
        <v>#N/A</v>
      </c>
      <c r="S12" s="7" t="e">
        <v>#N/A</v>
      </c>
    </row>
    <row r="13" spans="1:19" x14ac:dyDescent="0.35">
      <c r="A13">
        <f t="shared" si="1"/>
        <v>12</v>
      </c>
      <c r="B13" t="str">
        <f t="shared" si="2"/>
        <v>1996</v>
      </c>
      <c r="C13" s="1">
        <f t="shared" si="8"/>
        <v>35430</v>
      </c>
      <c r="D13" s="2">
        <f>IF(VLOOKUP($A13,'Q Activa'!$1:$1048576,MATCH(Q!$B13,'Q Activa'!$1:$1,0),FALSE)="",NA(),VLOOKUP($A13,'Q Activa'!$1:$1048576,MATCH(Q!$B13,'Q Activa'!$1:$1,0),FALSE))</f>
        <v>0.224</v>
      </c>
      <c r="E13" s="2">
        <f>IF(VLOOKUP($A13,'Q Pasiva'!$1:$1048576,MATCH(Q!$B13,'Q Pasiva'!$1:$1,0),FALSE)="",NA(),VLOOKUP($A13,'Q Pasiva'!$1:$1048576,MATCH(Q!$B13,'Q Pasiva'!$1:$1,0),FALSE))</f>
        <v>0.11</v>
      </c>
      <c r="F13" s="2">
        <f t="shared" si="3"/>
        <v>0.114</v>
      </c>
      <c r="G13" s="2" t="e">
        <f t="shared" si="4"/>
        <v>#N/A</v>
      </c>
      <c r="H13" s="2" t="e">
        <f t="shared" si="5"/>
        <v>#N/A</v>
      </c>
      <c r="I13" s="2" t="e">
        <f t="shared" si="6"/>
        <v>#N/A</v>
      </c>
      <c r="J13">
        <f t="shared" si="7"/>
        <v>0</v>
      </c>
      <c r="M13" s="5">
        <v>43404</v>
      </c>
      <c r="N13" s="7">
        <v>0.1285</v>
      </c>
      <c r="O13" s="7">
        <v>5.11E-2</v>
      </c>
      <c r="P13" s="7">
        <v>7.7399999999999997E-2</v>
      </c>
      <c r="Q13" s="7" t="e">
        <v>#N/A</v>
      </c>
      <c r="R13" s="7" t="e">
        <v>#N/A</v>
      </c>
      <c r="S13" s="7" t="e">
        <v>#N/A</v>
      </c>
    </row>
    <row r="14" spans="1:19" x14ac:dyDescent="0.35">
      <c r="A14">
        <f t="shared" si="1"/>
        <v>1</v>
      </c>
      <c r="B14" t="str">
        <f t="shared" si="2"/>
        <v>1997</v>
      </c>
      <c r="C14" s="1">
        <f t="shared" si="8"/>
        <v>35461</v>
      </c>
      <c r="D14" s="2">
        <f>IF(VLOOKUP($A14,'Q Activa'!$1:$1048576,MATCH(Q!$B14,'Q Activa'!$1:$1,0),FALSE)="",NA(),VLOOKUP($A14,'Q Activa'!$1:$1048576,MATCH(Q!$B14,'Q Activa'!$1:$1,0),FALSE))</f>
        <v>0.2198</v>
      </c>
      <c r="E14" s="2">
        <f>IF(VLOOKUP($A14,'Q Pasiva'!$1:$1048576,MATCH(Q!$B14,'Q Pasiva'!$1:$1,0),FALSE)="",NA(),VLOOKUP($A14,'Q Pasiva'!$1:$1048576,MATCH(Q!$B14,'Q Pasiva'!$1:$1,0),FALSE))</f>
        <v>0.10249999999999999</v>
      </c>
      <c r="F14" s="2">
        <f t="shared" si="3"/>
        <v>0.1173</v>
      </c>
      <c r="G14" s="2" t="e">
        <f t="shared" si="4"/>
        <v>#N/A</v>
      </c>
      <c r="H14" s="2" t="e">
        <f t="shared" si="5"/>
        <v>#N/A</v>
      </c>
      <c r="I14" s="2" t="e">
        <f t="shared" si="6"/>
        <v>#N/A</v>
      </c>
      <c r="J14">
        <f t="shared" si="7"/>
        <v>0</v>
      </c>
      <c r="M14" s="5">
        <v>43434</v>
      </c>
      <c r="N14" s="7">
        <v>0.12809999999999999</v>
      </c>
      <c r="O14" s="7">
        <v>5.0900000000000001E-2</v>
      </c>
      <c r="P14" s="7">
        <v>7.7199999999999991E-2</v>
      </c>
      <c r="Q14" s="7" t="e">
        <v>#N/A</v>
      </c>
      <c r="R14" s="7" t="e">
        <v>#N/A</v>
      </c>
      <c r="S14" s="7" t="e">
        <v>#N/A</v>
      </c>
    </row>
    <row r="15" spans="1:19" x14ac:dyDescent="0.35">
      <c r="A15">
        <f t="shared" si="1"/>
        <v>2</v>
      </c>
      <c r="B15" t="str">
        <f t="shared" si="2"/>
        <v>1997</v>
      </c>
      <c r="C15" s="1">
        <f t="shared" si="8"/>
        <v>35489</v>
      </c>
      <c r="D15" s="2">
        <f>IF(VLOOKUP($A15,'Q Activa'!$1:$1048576,MATCH(Q!$B15,'Q Activa'!$1:$1,0),FALSE)="",NA(),VLOOKUP($A15,'Q Activa'!$1:$1048576,MATCH(Q!$B15,'Q Activa'!$1:$1,0),FALSE))</f>
        <v>0.21210000000000001</v>
      </c>
      <c r="E15" s="2">
        <f>IF(VLOOKUP($A15,'Q Pasiva'!$1:$1048576,MATCH(Q!$B15,'Q Pasiva'!$1:$1,0),FALSE)="",NA(),VLOOKUP($A15,'Q Pasiva'!$1:$1048576,MATCH(Q!$B15,'Q Pasiva'!$1:$1,0),FALSE))</f>
        <v>9.8599999999999993E-2</v>
      </c>
      <c r="F15" s="2">
        <f t="shared" si="3"/>
        <v>0.11350000000000002</v>
      </c>
      <c r="G15" s="2" t="e">
        <f t="shared" si="4"/>
        <v>#N/A</v>
      </c>
      <c r="H15" s="2" t="e">
        <f t="shared" si="5"/>
        <v>#N/A</v>
      </c>
      <c r="I15" s="2" t="e">
        <f t="shared" si="6"/>
        <v>#N/A</v>
      </c>
      <c r="J15">
        <f t="shared" si="7"/>
        <v>0</v>
      </c>
      <c r="M15" s="5">
        <v>43465</v>
      </c>
      <c r="N15" s="7">
        <v>0.12720000000000001</v>
      </c>
      <c r="O15" s="7">
        <v>5.0500000000000003E-2</v>
      </c>
      <c r="P15" s="7">
        <v>7.6700000000000004E-2</v>
      </c>
      <c r="Q15" s="7" t="e">
        <v>#N/A</v>
      </c>
      <c r="R15" s="7" t="e">
        <v>#N/A</v>
      </c>
      <c r="S15" s="7" t="e">
        <v>#N/A</v>
      </c>
    </row>
    <row r="16" spans="1:19" x14ac:dyDescent="0.35">
      <c r="A16">
        <f t="shared" si="1"/>
        <v>3</v>
      </c>
      <c r="B16" t="str">
        <f t="shared" si="2"/>
        <v>1997</v>
      </c>
      <c r="C16" s="1">
        <f t="shared" si="8"/>
        <v>35520</v>
      </c>
      <c r="D16" s="2">
        <f>IF(VLOOKUP($A16,'Q Activa'!$1:$1048576,MATCH(Q!$B16,'Q Activa'!$1:$1,0),FALSE)="",NA(),VLOOKUP($A16,'Q Activa'!$1:$1048576,MATCH(Q!$B16,'Q Activa'!$1:$1,0),FALSE))</f>
        <v>0.20810000000000001</v>
      </c>
      <c r="E16" s="2">
        <f>IF(VLOOKUP($A16,'Q Pasiva'!$1:$1048576,MATCH(Q!$B16,'Q Pasiva'!$1:$1,0),FALSE)="",NA(),VLOOKUP($A16,'Q Pasiva'!$1:$1048576,MATCH(Q!$B16,'Q Pasiva'!$1:$1,0),FALSE))</f>
        <v>8.9200000000000002E-2</v>
      </c>
      <c r="F16" s="2">
        <f t="shared" si="3"/>
        <v>0.11890000000000001</v>
      </c>
      <c r="G16" s="2" t="e">
        <f t="shared" si="4"/>
        <v>#N/A</v>
      </c>
      <c r="H16" s="2" t="e">
        <f t="shared" si="5"/>
        <v>#N/A</v>
      </c>
      <c r="I16" s="2" t="e">
        <f t="shared" si="6"/>
        <v>#N/A</v>
      </c>
      <c r="J16">
        <f t="shared" si="7"/>
        <v>0</v>
      </c>
      <c r="M16" s="5">
        <v>43496</v>
      </c>
      <c r="N16" s="7">
        <v>0.12740000000000001</v>
      </c>
      <c r="O16" s="7">
        <v>5.0500000000000003E-2</v>
      </c>
      <c r="P16" s="7">
        <v>7.690000000000001E-2</v>
      </c>
      <c r="Q16" s="7" t="e">
        <v>#N/A</v>
      </c>
      <c r="R16" s="7" t="e">
        <v>#N/A</v>
      </c>
      <c r="S16" s="7" t="e">
        <v>#N/A</v>
      </c>
    </row>
    <row r="17" spans="1:19" x14ac:dyDescent="0.35">
      <c r="A17">
        <f t="shared" si="1"/>
        <v>4</v>
      </c>
      <c r="B17" t="str">
        <f t="shared" si="2"/>
        <v>1997</v>
      </c>
      <c r="C17" s="1">
        <f t="shared" si="8"/>
        <v>35550</v>
      </c>
      <c r="D17" s="2">
        <f>IF(VLOOKUP($A17,'Q Activa'!$1:$1048576,MATCH(Q!$B17,'Q Activa'!$1:$1,0),FALSE)="",NA(),VLOOKUP($A17,'Q Activa'!$1:$1048576,MATCH(Q!$B17,'Q Activa'!$1:$1,0),FALSE))</f>
        <v>0.19969999999999999</v>
      </c>
      <c r="E17" s="2">
        <f>IF(VLOOKUP($A17,'Q Pasiva'!$1:$1048576,MATCH(Q!$B17,'Q Pasiva'!$1:$1,0),FALSE)="",NA(),VLOOKUP($A17,'Q Pasiva'!$1:$1048576,MATCH(Q!$B17,'Q Pasiva'!$1:$1,0),FALSE))</f>
        <v>7.8399999999999997E-2</v>
      </c>
      <c r="F17" s="2">
        <f t="shared" si="3"/>
        <v>0.12129999999999999</v>
      </c>
      <c r="G17" s="2" t="e">
        <f t="shared" si="4"/>
        <v>#N/A</v>
      </c>
      <c r="H17" s="2" t="e">
        <f t="shared" si="5"/>
        <v>#N/A</v>
      </c>
      <c r="I17" s="2" t="e">
        <f t="shared" si="6"/>
        <v>#N/A</v>
      </c>
      <c r="J17">
        <f t="shared" si="7"/>
        <v>0</v>
      </c>
      <c r="M17" s="5">
        <v>43524</v>
      </c>
      <c r="N17" s="7">
        <v>0.12770000000000001</v>
      </c>
      <c r="O17" s="7">
        <v>5.0299999999999997E-2</v>
      </c>
      <c r="P17" s="7">
        <v>7.740000000000001E-2</v>
      </c>
      <c r="Q17" s="7" t="e">
        <v>#N/A</v>
      </c>
      <c r="R17" s="7" t="e">
        <v>#N/A</v>
      </c>
      <c r="S17" s="7" t="e">
        <v>#N/A</v>
      </c>
    </row>
    <row r="18" spans="1:19" x14ac:dyDescent="0.35">
      <c r="A18">
        <f t="shared" si="1"/>
        <v>5</v>
      </c>
      <c r="B18" t="str">
        <f t="shared" si="2"/>
        <v>1997</v>
      </c>
      <c r="C18" s="1">
        <f t="shared" si="8"/>
        <v>35581</v>
      </c>
      <c r="D18" s="2">
        <f>IF(VLOOKUP($A18,'Q Activa'!$1:$1048576,MATCH(Q!$B18,'Q Activa'!$1:$1,0),FALSE)="",NA(),VLOOKUP($A18,'Q Activa'!$1:$1048576,MATCH(Q!$B18,'Q Activa'!$1:$1,0),FALSE))</f>
        <v>0.19350000000000001</v>
      </c>
      <c r="E18" s="2">
        <f>IF(VLOOKUP($A18,'Q Pasiva'!$1:$1048576,MATCH(Q!$B18,'Q Pasiva'!$1:$1,0),FALSE)="",NA(),VLOOKUP($A18,'Q Pasiva'!$1:$1048576,MATCH(Q!$B18,'Q Pasiva'!$1:$1,0),FALSE))</f>
        <v>7.7700000000000005E-2</v>
      </c>
      <c r="F18" s="2">
        <f t="shared" si="3"/>
        <v>0.1158</v>
      </c>
      <c r="G18" s="2" t="e">
        <f t="shared" si="4"/>
        <v>#N/A</v>
      </c>
      <c r="H18" s="2" t="e">
        <f t="shared" si="5"/>
        <v>#N/A</v>
      </c>
      <c r="I18" s="2" t="e">
        <f t="shared" si="6"/>
        <v>#N/A</v>
      </c>
      <c r="J18">
        <f t="shared" si="7"/>
        <v>0</v>
      </c>
      <c r="M18" s="5">
        <v>43555</v>
      </c>
      <c r="N18" s="7">
        <v>0.12790000000000001</v>
      </c>
      <c r="O18" s="7">
        <v>5.0200000000000002E-2</v>
      </c>
      <c r="P18" s="7">
        <v>7.7700000000000019E-2</v>
      </c>
      <c r="Q18" s="7" t="e">
        <v>#N/A</v>
      </c>
      <c r="R18" s="7" t="e">
        <v>#N/A</v>
      </c>
      <c r="S18" s="7" t="e">
        <v>#N/A</v>
      </c>
    </row>
    <row r="19" spans="1:19" x14ac:dyDescent="0.35">
      <c r="A19">
        <f t="shared" si="1"/>
        <v>6</v>
      </c>
      <c r="B19" t="str">
        <f t="shared" si="2"/>
        <v>1997</v>
      </c>
      <c r="C19" s="1">
        <f t="shared" si="8"/>
        <v>35611</v>
      </c>
      <c r="D19" s="2">
        <f>IF(VLOOKUP($A19,'Q Activa'!$1:$1048576,MATCH(Q!$B19,'Q Activa'!$1:$1,0),FALSE)="",NA(),VLOOKUP($A19,'Q Activa'!$1:$1048576,MATCH(Q!$B19,'Q Activa'!$1:$1,0),FALSE))</f>
        <v>0.18959999999999999</v>
      </c>
      <c r="E19" s="2">
        <f>IF(VLOOKUP($A19,'Q Pasiva'!$1:$1048576,MATCH(Q!$B19,'Q Pasiva'!$1:$1,0),FALSE)="",NA(),VLOOKUP($A19,'Q Pasiva'!$1:$1048576,MATCH(Q!$B19,'Q Pasiva'!$1:$1,0),FALSE))</f>
        <v>7.7499999999999999E-2</v>
      </c>
      <c r="F19" s="2">
        <f t="shared" si="3"/>
        <v>0.11209999999999999</v>
      </c>
      <c r="G19" s="2" t="e">
        <f t="shared" si="4"/>
        <v>#N/A</v>
      </c>
      <c r="H19" s="2" t="e">
        <f t="shared" si="5"/>
        <v>#N/A</v>
      </c>
      <c r="I19" s="2" t="e">
        <f t="shared" si="6"/>
        <v>#N/A</v>
      </c>
      <c r="J19">
        <f t="shared" si="7"/>
        <v>0</v>
      </c>
      <c r="M19" s="5">
        <v>43585</v>
      </c>
      <c r="N19" s="7">
        <v>0.1275</v>
      </c>
      <c r="O19" s="7">
        <v>5.0099999999999999E-2</v>
      </c>
      <c r="P19" s="7">
        <v>7.7399999999999997E-2</v>
      </c>
      <c r="Q19" s="7" t="e">
        <v>#N/A</v>
      </c>
      <c r="R19" s="7" t="e">
        <v>#N/A</v>
      </c>
      <c r="S19" s="7" t="e">
        <v>#N/A</v>
      </c>
    </row>
    <row r="20" spans="1:19" x14ac:dyDescent="0.35">
      <c r="A20">
        <f t="shared" si="1"/>
        <v>7</v>
      </c>
      <c r="B20" t="str">
        <f t="shared" si="2"/>
        <v>1997</v>
      </c>
      <c r="C20" s="1">
        <f t="shared" si="8"/>
        <v>35642</v>
      </c>
      <c r="D20" s="2">
        <f>IF(VLOOKUP($A20,'Q Activa'!$1:$1048576,MATCH(Q!$B20,'Q Activa'!$1:$1,0),FALSE)="",NA(),VLOOKUP($A20,'Q Activa'!$1:$1048576,MATCH(Q!$B20,'Q Activa'!$1:$1,0),FALSE))</f>
        <v>0.18590000000000001</v>
      </c>
      <c r="E20" s="2">
        <f>IF(VLOOKUP($A20,'Q Pasiva'!$1:$1048576,MATCH(Q!$B20,'Q Pasiva'!$1:$1,0),FALSE)="",NA(),VLOOKUP($A20,'Q Pasiva'!$1:$1048576,MATCH(Q!$B20,'Q Pasiva'!$1:$1,0),FALSE))</f>
        <v>7.2300000000000003E-2</v>
      </c>
      <c r="F20" s="2">
        <f t="shared" si="3"/>
        <v>0.11360000000000001</v>
      </c>
      <c r="G20" s="2" t="e">
        <f t="shared" si="4"/>
        <v>#N/A</v>
      </c>
      <c r="H20" s="2" t="e">
        <f t="shared" si="5"/>
        <v>#N/A</v>
      </c>
      <c r="I20" s="2" t="e">
        <f t="shared" si="6"/>
        <v>#N/A</v>
      </c>
      <c r="J20">
        <f t="shared" si="7"/>
        <v>0</v>
      </c>
      <c r="M20" s="5">
        <v>43616</v>
      </c>
      <c r="N20" s="7">
        <v>0.12740000000000001</v>
      </c>
      <c r="O20" s="7">
        <v>5.0999999999999997E-2</v>
      </c>
      <c r="P20" s="7">
        <v>7.6400000000000023E-2</v>
      </c>
      <c r="Q20" s="7" t="e">
        <v>#N/A</v>
      </c>
      <c r="R20" s="7" t="e">
        <v>#N/A</v>
      </c>
      <c r="S20" s="7" t="e">
        <v>#N/A</v>
      </c>
    </row>
    <row r="21" spans="1:19" x14ac:dyDescent="0.35">
      <c r="A21">
        <f t="shared" si="1"/>
        <v>8</v>
      </c>
      <c r="B21" t="str">
        <f t="shared" si="2"/>
        <v>1997</v>
      </c>
      <c r="C21" s="1">
        <f t="shared" si="8"/>
        <v>35673</v>
      </c>
      <c r="D21" s="2">
        <f>IF(VLOOKUP($A21,'Q Activa'!$1:$1048576,MATCH(Q!$B21,'Q Activa'!$1:$1,0),FALSE)="",NA(),VLOOKUP($A21,'Q Activa'!$1:$1048576,MATCH(Q!$B21,'Q Activa'!$1:$1,0),FALSE))</f>
        <v>0.17399999999999999</v>
      </c>
      <c r="E21" s="2">
        <f>IF(VLOOKUP($A21,'Q Pasiva'!$1:$1048576,MATCH(Q!$B21,'Q Pasiva'!$1:$1,0),FALSE)="",NA(),VLOOKUP($A21,'Q Pasiva'!$1:$1048576,MATCH(Q!$B21,'Q Pasiva'!$1:$1,0),FALSE))</f>
        <v>6.7599999999999993E-2</v>
      </c>
      <c r="F21" s="2">
        <f t="shared" si="3"/>
        <v>0.10639999999999999</v>
      </c>
      <c r="G21" s="2" t="e">
        <f t="shared" si="4"/>
        <v>#N/A</v>
      </c>
      <c r="H21" s="2" t="e">
        <f t="shared" si="5"/>
        <v>#N/A</v>
      </c>
      <c r="I21" s="2" t="e">
        <f t="shared" si="6"/>
        <v>#N/A</v>
      </c>
      <c r="J21">
        <f t="shared" si="7"/>
        <v>0</v>
      </c>
      <c r="M21" s="5">
        <v>43646</v>
      </c>
      <c r="N21" s="7">
        <v>0.1275</v>
      </c>
      <c r="O21" s="7">
        <v>5.0799999999999998E-2</v>
      </c>
      <c r="P21" s="7">
        <v>7.6700000000000004E-2</v>
      </c>
      <c r="Q21" s="7" t="e">
        <v>#N/A</v>
      </c>
      <c r="R21" s="7" t="e">
        <v>#N/A</v>
      </c>
      <c r="S21" s="7" t="e">
        <v>#N/A</v>
      </c>
    </row>
    <row r="22" spans="1:19" x14ac:dyDescent="0.35">
      <c r="A22">
        <f t="shared" si="1"/>
        <v>9</v>
      </c>
      <c r="B22" t="str">
        <f t="shared" si="2"/>
        <v>1997</v>
      </c>
      <c r="C22" s="1">
        <f t="shared" si="8"/>
        <v>35703</v>
      </c>
      <c r="D22" s="2">
        <f>IF(VLOOKUP($A22,'Q Activa'!$1:$1048576,MATCH(Q!$B22,'Q Activa'!$1:$1,0),FALSE)="",NA(),VLOOKUP($A22,'Q Activa'!$1:$1048576,MATCH(Q!$B22,'Q Activa'!$1:$1,0),FALSE))</f>
        <v>0.1678</v>
      </c>
      <c r="E22" s="2">
        <f>IF(VLOOKUP($A22,'Q Pasiva'!$1:$1048576,MATCH(Q!$B22,'Q Pasiva'!$1:$1,0),FALSE)="",NA(),VLOOKUP($A22,'Q Pasiva'!$1:$1048576,MATCH(Q!$B22,'Q Pasiva'!$1:$1,0),FALSE))</f>
        <v>6.4199999999999993E-2</v>
      </c>
      <c r="F22" s="2">
        <f t="shared" si="3"/>
        <v>0.10360000000000001</v>
      </c>
      <c r="G22" s="2" t="e">
        <f t="shared" si="4"/>
        <v>#N/A</v>
      </c>
      <c r="H22" s="2" t="e">
        <f t="shared" si="5"/>
        <v>#N/A</v>
      </c>
      <c r="I22" s="2" t="e">
        <f t="shared" si="6"/>
        <v>#N/A</v>
      </c>
      <c r="J22">
        <f t="shared" si="7"/>
        <v>0</v>
      </c>
      <c r="M22" s="5">
        <v>43677</v>
      </c>
      <c r="N22" s="7">
        <v>0.12770000000000001</v>
      </c>
      <c r="O22" s="7">
        <v>5.0299999999999997E-2</v>
      </c>
      <c r="P22" s="7">
        <v>7.740000000000001E-2</v>
      </c>
      <c r="Q22" s="7" t="e">
        <v>#N/A</v>
      </c>
      <c r="R22" s="7" t="e">
        <v>#N/A</v>
      </c>
      <c r="S22" s="7" t="e">
        <v>#N/A</v>
      </c>
    </row>
    <row r="23" spans="1:19" x14ac:dyDescent="0.35">
      <c r="A23">
        <f t="shared" si="1"/>
        <v>10</v>
      </c>
      <c r="B23" t="str">
        <f t="shared" si="2"/>
        <v>1997</v>
      </c>
      <c r="C23" s="1">
        <f t="shared" si="8"/>
        <v>35734</v>
      </c>
      <c r="D23" s="2">
        <f>IF(VLOOKUP($A23,'Q Activa'!$1:$1048576,MATCH(Q!$B23,'Q Activa'!$1:$1,0),FALSE)="",NA(),VLOOKUP($A23,'Q Activa'!$1:$1048576,MATCH(Q!$B23,'Q Activa'!$1:$1,0),FALSE))</f>
        <v>0.16520000000000001</v>
      </c>
      <c r="E23" s="2">
        <f>IF(VLOOKUP($A23,'Q Pasiva'!$1:$1048576,MATCH(Q!$B23,'Q Pasiva'!$1:$1,0),FALSE)="",NA(),VLOOKUP($A23,'Q Pasiva'!$1:$1048576,MATCH(Q!$B23,'Q Pasiva'!$1:$1,0),FALSE))</f>
        <v>6.3799999999999996E-2</v>
      </c>
      <c r="F23" s="2">
        <f t="shared" si="3"/>
        <v>0.10140000000000002</v>
      </c>
      <c r="G23" s="2" t="e">
        <f t="shared" si="4"/>
        <v>#N/A</v>
      </c>
      <c r="H23" s="2" t="e">
        <f t="shared" si="5"/>
        <v>#N/A</v>
      </c>
      <c r="I23" s="2" t="e">
        <f t="shared" si="6"/>
        <v>#N/A</v>
      </c>
      <c r="J23">
        <f t="shared" si="7"/>
        <v>0</v>
      </c>
      <c r="M23" s="5">
        <v>43708</v>
      </c>
      <c r="N23" s="7">
        <v>0.12790000000000001</v>
      </c>
      <c r="O23" s="7">
        <v>0.05</v>
      </c>
      <c r="P23" s="7">
        <v>7.7900000000000011E-2</v>
      </c>
      <c r="Q23" s="7" t="e">
        <v>#N/A</v>
      </c>
      <c r="R23" s="7" t="e">
        <v>#N/A</v>
      </c>
      <c r="S23" s="7" t="e">
        <v>#N/A</v>
      </c>
    </row>
    <row r="24" spans="1:19" x14ac:dyDescent="0.35">
      <c r="A24">
        <f t="shared" si="1"/>
        <v>11</v>
      </c>
      <c r="B24" t="str">
        <f t="shared" si="2"/>
        <v>1997</v>
      </c>
      <c r="C24" s="1">
        <f t="shared" si="8"/>
        <v>35764</v>
      </c>
      <c r="D24" s="2">
        <f>IF(VLOOKUP($A24,'Q Activa'!$1:$1048576,MATCH(Q!$B24,'Q Activa'!$1:$1,0),FALSE)="",NA(),VLOOKUP($A24,'Q Activa'!$1:$1048576,MATCH(Q!$B24,'Q Activa'!$1:$1,0),FALSE))</f>
        <v>0.16370000000000001</v>
      </c>
      <c r="E24" s="2">
        <f>IF(VLOOKUP($A24,'Q Pasiva'!$1:$1048576,MATCH(Q!$B24,'Q Pasiva'!$1:$1,0),FALSE)="",NA(),VLOOKUP($A24,'Q Pasiva'!$1:$1048576,MATCH(Q!$B24,'Q Pasiva'!$1:$1,0),FALSE))</f>
        <v>6.2700000000000006E-2</v>
      </c>
      <c r="F24" s="2">
        <f t="shared" si="3"/>
        <v>0.10100000000000001</v>
      </c>
      <c r="G24" s="2" t="e">
        <f t="shared" si="4"/>
        <v>#N/A</v>
      </c>
      <c r="H24" s="2" t="e">
        <f t="shared" si="5"/>
        <v>#N/A</v>
      </c>
      <c r="I24" s="2" t="e">
        <f t="shared" si="6"/>
        <v>#N/A</v>
      </c>
      <c r="J24">
        <f t="shared" si="7"/>
        <v>0</v>
      </c>
      <c r="M24" s="5">
        <v>43738</v>
      </c>
      <c r="N24" s="7">
        <v>0.1278</v>
      </c>
      <c r="O24" s="7">
        <v>4.99E-2</v>
      </c>
      <c r="P24" s="7">
        <v>7.7899999999999997E-2</v>
      </c>
      <c r="Q24" s="7" t="e">
        <v>#N/A</v>
      </c>
      <c r="R24" s="7" t="e">
        <v>#N/A</v>
      </c>
      <c r="S24" s="7" t="e">
        <v>#N/A</v>
      </c>
    </row>
    <row r="25" spans="1:19" x14ac:dyDescent="0.35">
      <c r="A25">
        <f t="shared" si="1"/>
        <v>12</v>
      </c>
      <c r="B25" t="str">
        <f t="shared" si="2"/>
        <v>1997</v>
      </c>
      <c r="C25" s="1">
        <f t="shared" si="8"/>
        <v>35795</v>
      </c>
      <c r="D25" s="2">
        <f>IF(VLOOKUP($A25,'Q Activa'!$1:$1048576,MATCH(Q!$B25,'Q Activa'!$1:$1,0),FALSE)="",NA(),VLOOKUP($A25,'Q Activa'!$1:$1048576,MATCH(Q!$B25,'Q Activa'!$1:$1,0),FALSE))</f>
        <v>0.16400000000000001</v>
      </c>
      <c r="E25" s="2">
        <f>IF(VLOOKUP($A25,'Q Pasiva'!$1:$1048576,MATCH(Q!$B25,'Q Pasiva'!$1:$1,0),FALSE)="",NA(),VLOOKUP($A25,'Q Pasiva'!$1:$1048576,MATCH(Q!$B25,'Q Pasiva'!$1:$1,0),FALSE))</f>
        <v>6.3500000000000001E-2</v>
      </c>
      <c r="F25" s="2">
        <f t="shared" si="3"/>
        <v>0.10050000000000001</v>
      </c>
      <c r="G25" s="2" t="e">
        <f t="shared" si="4"/>
        <v>#N/A</v>
      </c>
      <c r="H25" s="2" t="e">
        <f t="shared" si="5"/>
        <v>#N/A</v>
      </c>
      <c r="I25" s="2" t="e">
        <f t="shared" si="6"/>
        <v>#N/A</v>
      </c>
      <c r="J25">
        <f t="shared" si="7"/>
        <v>0</v>
      </c>
      <c r="M25" s="5">
        <v>43769</v>
      </c>
      <c r="N25" s="7">
        <v>0.127</v>
      </c>
      <c r="O25" s="7">
        <v>4.9599999999999998E-2</v>
      </c>
      <c r="P25" s="7">
        <v>7.7399999999999997E-2</v>
      </c>
      <c r="Q25" s="7" t="e">
        <v>#N/A</v>
      </c>
      <c r="R25" s="7" t="e">
        <v>#N/A</v>
      </c>
      <c r="S25" s="7" t="e">
        <v>#N/A</v>
      </c>
    </row>
    <row r="26" spans="1:19" x14ac:dyDescent="0.35">
      <c r="A26">
        <f t="shared" si="1"/>
        <v>1</v>
      </c>
      <c r="B26" t="str">
        <f t="shared" si="2"/>
        <v>1998</v>
      </c>
      <c r="C26" s="1">
        <f t="shared" si="8"/>
        <v>35826</v>
      </c>
      <c r="D26" s="2">
        <f>IF(VLOOKUP($A26,'Q Activa'!$1:$1048576,MATCH(Q!$B26,'Q Activa'!$1:$1,0),FALSE)="",NA(),VLOOKUP($A26,'Q Activa'!$1:$1048576,MATCH(Q!$B26,'Q Activa'!$1:$1,0),FALSE))</f>
        <v>0.16159999999999999</v>
      </c>
      <c r="E26" s="2">
        <f>IF(VLOOKUP($A26,'Q Pasiva'!$1:$1048576,MATCH(Q!$B26,'Q Pasiva'!$1:$1,0),FALSE)="",NA(),VLOOKUP($A26,'Q Pasiva'!$1:$1048576,MATCH(Q!$B26,'Q Pasiva'!$1:$1,0),FALSE))</f>
        <v>6.1100000000000002E-2</v>
      </c>
      <c r="F26" s="2">
        <f t="shared" si="3"/>
        <v>0.10049999999999999</v>
      </c>
      <c r="G26" s="2" t="e">
        <f t="shared" si="4"/>
        <v>#N/A</v>
      </c>
      <c r="H26" s="2" t="e">
        <f t="shared" si="5"/>
        <v>#N/A</v>
      </c>
      <c r="I26" s="2" t="e">
        <f t="shared" si="6"/>
        <v>#N/A</v>
      </c>
      <c r="J26">
        <f t="shared" si="7"/>
        <v>0</v>
      </c>
      <c r="M26" s="5">
        <v>43799</v>
      </c>
      <c r="N26" s="7">
        <v>0.12670000000000001</v>
      </c>
      <c r="O26" s="7">
        <v>4.9500000000000002E-2</v>
      </c>
      <c r="P26" s="7">
        <v>7.7200000000000005E-2</v>
      </c>
      <c r="Q26" s="7" t="e">
        <v>#N/A</v>
      </c>
      <c r="R26" s="7" t="e">
        <v>#N/A</v>
      </c>
      <c r="S26" s="7" t="e">
        <v>#N/A</v>
      </c>
    </row>
    <row r="27" spans="1:19" x14ac:dyDescent="0.35">
      <c r="A27">
        <f t="shared" si="1"/>
        <v>2</v>
      </c>
      <c r="B27" t="str">
        <f t="shared" si="2"/>
        <v>1998</v>
      </c>
      <c r="C27" s="1">
        <f t="shared" si="8"/>
        <v>35854</v>
      </c>
      <c r="D27" s="2">
        <f>IF(VLOOKUP($A27,'Q Activa'!$1:$1048576,MATCH(Q!$B27,'Q Activa'!$1:$1,0),FALSE)="",NA(),VLOOKUP($A27,'Q Activa'!$1:$1048576,MATCH(Q!$B27,'Q Activa'!$1:$1,0),FALSE))</f>
        <v>0.16200000000000001</v>
      </c>
      <c r="E27" s="2">
        <f>IF(VLOOKUP($A27,'Q Pasiva'!$1:$1048576,MATCH(Q!$B27,'Q Pasiva'!$1:$1,0),FALSE)="",NA(),VLOOKUP($A27,'Q Pasiva'!$1:$1048576,MATCH(Q!$B27,'Q Pasiva'!$1:$1,0),FALSE))</f>
        <v>6.3100000000000003E-2</v>
      </c>
      <c r="F27" s="2">
        <f t="shared" si="3"/>
        <v>9.8900000000000002E-2</v>
      </c>
      <c r="G27" s="2" t="e">
        <f t="shared" si="4"/>
        <v>#N/A</v>
      </c>
      <c r="H27" s="2" t="e">
        <f t="shared" si="5"/>
        <v>#N/A</v>
      </c>
      <c r="I27" s="2" t="e">
        <f t="shared" si="6"/>
        <v>#N/A</v>
      </c>
      <c r="J27">
        <f t="shared" si="7"/>
        <v>0</v>
      </c>
      <c r="M27" s="5">
        <v>43830</v>
      </c>
      <c r="N27" s="7">
        <v>0.12640000000000001</v>
      </c>
      <c r="O27" s="7">
        <v>4.9099999999999998E-2</v>
      </c>
      <c r="P27" s="7">
        <v>7.7300000000000008E-2</v>
      </c>
      <c r="Q27" s="7" t="e">
        <v>#N/A</v>
      </c>
      <c r="R27" s="7" t="e">
        <v>#N/A</v>
      </c>
      <c r="S27" s="7" t="e">
        <v>#N/A</v>
      </c>
    </row>
    <row r="28" spans="1:19" x14ac:dyDescent="0.35">
      <c r="A28">
        <f t="shared" si="1"/>
        <v>3</v>
      </c>
      <c r="B28" t="str">
        <f t="shared" si="2"/>
        <v>1998</v>
      </c>
      <c r="C28" s="1">
        <f t="shared" si="8"/>
        <v>35885</v>
      </c>
      <c r="D28" s="2">
        <f>IF(VLOOKUP($A28,'Q Activa'!$1:$1048576,MATCH(Q!$B28,'Q Activa'!$1:$1,0),FALSE)="",NA(),VLOOKUP($A28,'Q Activa'!$1:$1048576,MATCH(Q!$B28,'Q Activa'!$1:$1,0),FALSE))</f>
        <v>0.16370000000000001</v>
      </c>
      <c r="E28" s="2">
        <f>IF(VLOOKUP($A28,'Q Pasiva'!$1:$1048576,MATCH(Q!$B28,'Q Pasiva'!$1:$1,0),FALSE)="",NA(),VLOOKUP($A28,'Q Pasiva'!$1:$1048576,MATCH(Q!$B28,'Q Pasiva'!$1:$1,0),FALSE))</f>
        <v>6.2199999999999998E-2</v>
      </c>
      <c r="F28" s="2">
        <f t="shared" si="3"/>
        <v>0.10150000000000001</v>
      </c>
      <c r="G28" s="2" t="e">
        <f t="shared" si="4"/>
        <v>#N/A</v>
      </c>
      <c r="H28" s="2" t="e">
        <f t="shared" si="5"/>
        <v>#N/A</v>
      </c>
      <c r="I28" s="2" t="e">
        <f t="shared" si="6"/>
        <v>#N/A</v>
      </c>
      <c r="J28">
        <f t="shared" si="7"/>
        <v>0</v>
      </c>
      <c r="M28" s="5">
        <v>43861</v>
      </c>
      <c r="N28" s="7">
        <v>0.1265</v>
      </c>
      <c r="O28" s="7">
        <v>4.87E-2</v>
      </c>
      <c r="P28" s="7">
        <v>7.7800000000000008E-2</v>
      </c>
      <c r="Q28" s="7" t="e">
        <v>#N/A</v>
      </c>
      <c r="R28" s="7" t="e">
        <v>#N/A</v>
      </c>
      <c r="S28" s="7" t="e">
        <v>#N/A</v>
      </c>
    </row>
    <row r="29" spans="1:19" x14ac:dyDescent="0.35">
      <c r="A29">
        <f t="shared" si="1"/>
        <v>4</v>
      </c>
      <c r="B29" t="str">
        <f t="shared" si="2"/>
        <v>1998</v>
      </c>
      <c r="C29" s="1">
        <f t="shared" si="8"/>
        <v>35915</v>
      </c>
      <c r="D29" s="2">
        <f>IF(VLOOKUP($A29,'Q Activa'!$1:$1048576,MATCH(Q!$B29,'Q Activa'!$1:$1,0),FALSE)="",NA(),VLOOKUP($A29,'Q Activa'!$1:$1048576,MATCH(Q!$B29,'Q Activa'!$1:$1,0),FALSE))</f>
        <v>0.16139999999999999</v>
      </c>
      <c r="E29" s="2">
        <f>IF(VLOOKUP($A29,'Q Pasiva'!$1:$1048576,MATCH(Q!$B29,'Q Pasiva'!$1:$1,0),FALSE)="",NA(),VLOOKUP($A29,'Q Pasiva'!$1:$1048576,MATCH(Q!$B29,'Q Pasiva'!$1:$1,0),FALSE))</f>
        <v>6.0499999999999998E-2</v>
      </c>
      <c r="F29" s="2">
        <f t="shared" si="3"/>
        <v>0.10089999999999999</v>
      </c>
      <c r="G29" s="2" t="e">
        <f t="shared" si="4"/>
        <v>#N/A</v>
      </c>
      <c r="H29" s="2" t="e">
        <f t="shared" si="5"/>
        <v>#N/A</v>
      </c>
      <c r="I29" s="2" t="e">
        <f t="shared" si="6"/>
        <v>#N/A</v>
      </c>
      <c r="J29">
        <f t="shared" si="7"/>
        <v>0</v>
      </c>
      <c r="M29" s="5">
        <v>43890</v>
      </c>
      <c r="N29" s="7">
        <v>0.1268</v>
      </c>
      <c r="O29" s="7">
        <v>4.8399999999999999E-2</v>
      </c>
      <c r="P29" s="7">
        <v>7.8399999999999997E-2</v>
      </c>
      <c r="Q29" s="7" t="e">
        <v>#N/A</v>
      </c>
      <c r="R29" s="7" t="e">
        <v>#N/A</v>
      </c>
      <c r="S29" s="7" t="e">
        <v>#N/A</v>
      </c>
    </row>
    <row r="30" spans="1:19" x14ac:dyDescent="0.35">
      <c r="A30">
        <f t="shared" si="1"/>
        <v>5</v>
      </c>
      <c r="B30" t="str">
        <f t="shared" si="2"/>
        <v>1998</v>
      </c>
      <c r="C30" s="1">
        <f t="shared" si="8"/>
        <v>35946</v>
      </c>
      <c r="D30" s="2">
        <f>IF(VLOOKUP($A30,'Q Activa'!$1:$1048576,MATCH(Q!$B30,'Q Activa'!$1:$1,0),FALSE)="",NA(),VLOOKUP($A30,'Q Activa'!$1:$1048576,MATCH(Q!$B30,'Q Activa'!$1:$1,0),FALSE))</f>
        <v>0.16209999999999999</v>
      </c>
      <c r="E30" s="2">
        <f>IF(VLOOKUP($A30,'Q Pasiva'!$1:$1048576,MATCH(Q!$B30,'Q Pasiva'!$1:$1,0),FALSE)="",NA(),VLOOKUP($A30,'Q Pasiva'!$1:$1048576,MATCH(Q!$B30,'Q Pasiva'!$1:$1,0),FALSE))</f>
        <v>6.1600000000000002E-2</v>
      </c>
      <c r="F30" s="2">
        <f t="shared" si="3"/>
        <v>0.10049999999999999</v>
      </c>
      <c r="G30" s="2" t="e">
        <f t="shared" si="4"/>
        <v>#N/A</v>
      </c>
      <c r="H30" s="2" t="e">
        <f t="shared" si="5"/>
        <v>#N/A</v>
      </c>
      <c r="I30" s="2" t="e">
        <f t="shared" si="6"/>
        <v>#N/A</v>
      </c>
      <c r="J30">
        <f t="shared" si="7"/>
        <v>0</v>
      </c>
      <c r="M30" s="5">
        <v>43921</v>
      </c>
      <c r="N30" s="7">
        <v>0.12640000000000001</v>
      </c>
      <c r="O30" s="7">
        <v>4.82E-2</v>
      </c>
      <c r="P30" s="7">
        <v>7.8200000000000019E-2</v>
      </c>
      <c r="Q30" s="7" t="e">
        <v>#N/A</v>
      </c>
      <c r="R30" s="7" t="e">
        <v>#N/A</v>
      </c>
      <c r="S30" s="7" t="e">
        <v>#N/A</v>
      </c>
    </row>
    <row r="31" spans="1:19" x14ac:dyDescent="0.35">
      <c r="A31">
        <f t="shared" si="1"/>
        <v>6</v>
      </c>
      <c r="B31" t="str">
        <f t="shared" si="2"/>
        <v>1998</v>
      </c>
      <c r="C31" s="1">
        <f t="shared" si="8"/>
        <v>35976</v>
      </c>
      <c r="D31" s="2">
        <f>IF(VLOOKUP($A31,'Q Activa'!$1:$1048576,MATCH(Q!$B31,'Q Activa'!$1:$1,0),FALSE)="",NA(),VLOOKUP($A31,'Q Activa'!$1:$1048576,MATCH(Q!$B31,'Q Activa'!$1:$1,0),FALSE))</f>
        <v>0.16239999999999999</v>
      </c>
      <c r="E31" s="2">
        <f>IF(VLOOKUP($A31,'Q Pasiva'!$1:$1048576,MATCH(Q!$B31,'Q Pasiva'!$1:$1,0),FALSE)="",NA(),VLOOKUP($A31,'Q Pasiva'!$1:$1048576,MATCH(Q!$B31,'Q Pasiva'!$1:$1,0),FALSE))</f>
        <v>6.1600000000000002E-2</v>
      </c>
      <c r="F31" s="2">
        <f t="shared" si="3"/>
        <v>0.10079999999999999</v>
      </c>
      <c r="G31" s="2" t="e">
        <f t="shared" si="4"/>
        <v>#N/A</v>
      </c>
      <c r="H31" s="2" t="e">
        <f t="shared" si="5"/>
        <v>#N/A</v>
      </c>
      <c r="I31" s="2" t="e">
        <f t="shared" si="6"/>
        <v>#N/A</v>
      </c>
      <c r="J31">
        <f t="shared" si="7"/>
        <v>0</v>
      </c>
      <c r="M31" s="5">
        <v>43951</v>
      </c>
      <c r="N31" s="7">
        <v>0.12620000000000001</v>
      </c>
      <c r="O31" s="7">
        <v>4.7399999999999998E-2</v>
      </c>
      <c r="P31" s="7">
        <v>7.8800000000000009E-2</v>
      </c>
      <c r="Q31" s="7" t="e">
        <v>#N/A</v>
      </c>
      <c r="R31" s="7" t="e">
        <v>#N/A</v>
      </c>
      <c r="S31" s="7" t="e">
        <v>#N/A</v>
      </c>
    </row>
    <row r="32" spans="1:19" x14ac:dyDescent="0.35">
      <c r="A32">
        <f t="shared" si="1"/>
        <v>7</v>
      </c>
      <c r="B32" t="str">
        <f t="shared" si="2"/>
        <v>1998</v>
      </c>
      <c r="C32" s="1">
        <f t="shared" si="8"/>
        <v>36007</v>
      </c>
      <c r="D32" s="2">
        <f>IF(VLOOKUP($A32,'Q Activa'!$1:$1048576,MATCH(Q!$B32,'Q Activa'!$1:$1,0),FALSE)="",NA(),VLOOKUP($A32,'Q Activa'!$1:$1048576,MATCH(Q!$B32,'Q Activa'!$1:$1,0),FALSE))</f>
        <v>0.16139999999999999</v>
      </c>
      <c r="E32" s="2">
        <f>IF(VLOOKUP($A32,'Q Pasiva'!$1:$1048576,MATCH(Q!$B32,'Q Pasiva'!$1:$1,0),FALSE)="",NA(),VLOOKUP($A32,'Q Pasiva'!$1:$1048576,MATCH(Q!$B32,'Q Pasiva'!$1:$1,0),FALSE))</f>
        <v>6.1499999999999999E-2</v>
      </c>
      <c r="F32" s="2">
        <f t="shared" si="3"/>
        <v>9.9899999999999989E-2</v>
      </c>
      <c r="G32" s="2" t="e">
        <f t="shared" si="4"/>
        <v>#N/A</v>
      </c>
      <c r="H32" s="2" t="e">
        <f t="shared" si="5"/>
        <v>#N/A</v>
      </c>
      <c r="I32" s="2" t="e">
        <f t="shared" si="6"/>
        <v>#N/A</v>
      </c>
      <c r="J32">
        <f t="shared" si="7"/>
        <v>0</v>
      </c>
      <c r="M32" s="5">
        <v>43982</v>
      </c>
      <c r="N32" s="7">
        <v>0.12659999999999999</v>
      </c>
      <c r="O32" s="7">
        <v>4.7300000000000002E-2</v>
      </c>
      <c r="P32" s="7">
        <v>7.9299999999999982E-2</v>
      </c>
      <c r="Q32" s="7" t="e">
        <v>#N/A</v>
      </c>
      <c r="R32" s="7" t="e">
        <v>#N/A</v>
      </c>
      <c r="S32" s="7" t="e">
        <v>#N/A</v>
      </c>
    </row>
    <row r="33" spans="1:19" x14ac:dyDescent="0.35">
      <c r="A33">
        <f t="shared" si="1"/>
        <v>8</v>
      </c>
      <c r="B33" t="str">
        <f t="shared" si="2"/>
        <v>1998</v>
      </c>
      <c r="C33" s="1">
        <f t="shared" si="8"/>
        <v>36038</v>
      </c>
      <c r="D33" s="2">
        <f>IF(VLOOKUP($A33,'Q Activa'!$1:$1048576,MATCH(Q!$B33,'Q Activa'!$1:$1,0),FALSE)="",NA(),VLOOKUP($A33,'Q Activa'!$1:$1048576,MATCH(Q!$B33,'Q Activa'!$1:$1,0),FALSE))</f>
        <v>0.16059999999999999</v>
      </c>
      <c r="E33" s="2">
        <f>IF(VLOOKUP($A33,'Q Pasiva'!$1:$1048576,MATCH(Q!$B33,'Q Pasiva'!$1:$1,0),FALSE)="",NA(),VLOOKUP($A33,'Q Pasiva'!$1:$1048576,MATCH(Q!$B33,'Q Pasiva'!$1:$1,0),FALSE))</f>
        <v>6.1899999999999997E-2</v>
      </c>
      <c r="F33" s="2">
        <f t="shared" si="3"/>
        <v>9.8699999999999996E-2</v>
      </c>
      <c r="G33" s="2" t="e">
        <f t="shared" si="4"/>
        <v>#N/A</v>
      </c>
      <c r="H33" s="2" t="e">
        <f t="shared" si="5"/>
        <v>#N/A</v>
      </c>
      <c r="I33" s="2" t="e">
        <f t="shared" si="6"/>
        <v>#N/A</v>
      </c>
      <c r="J33">
        <f t="shared" si="7"/>
        <v>0</v>
      </c>
      <c r="M33" s="5">
        <v>44012</v>
      </c>
      <c r="N33" s="7">
        <v>0.1265</v>
      </c>
      <c r="O33" s="7">
        <v>4.6800000000000001E-2</v>
      </c>
      <c r="P33" s="7">
        <v>7.9699999999999993E-2</v>
      </c>
      <c r="Q33" s="7" t="e">
        <v>#N/A</v>
      </c>
      <c r="R33" s="7" t="e">
        <v>#N/A</v>
      </c>
      <c r="S33" s="7" t="e">
        <v>#N/A</v>
      </c>
    </row>
    <row r="34" spans="1:19" x14ac:dyDescent="0.35">
      <c r="A34">
        <f t="shared" si="1"/>
        <v>9</v>
      </c>
      <c r="B34" t="str">
        <f t="shared" si="2"/>
        <v>1998</v>
      </c>
      <c r="C34" s="1">
        <f t="shared" si="8"/>
        <v>36068</v>
      </c>
      <c r="D34" s="2">
        <f>IF(VLOOKUP($A34,'Q Activa'!$1:$1048576,MATCH(Q!$B34,'Q Activa'!$1:$1,0),FALSE)="",NA(),VLOOKUP($A34,'Q Activa'!$1:$1048576,MATCH(Q!$B34,'Q Activa'!$1:$1,0),FALSE))</f>
        <v>0.1653</v>
      </c>
      <c r="E34" s="2">
        <f>IF(VLOOKUP($A34,'Q Pasiva'!$1:$1048576,MATCH(Q!$B34,'Q Pasiva'!$1:$1,0),FALSE)="",NA(),VLOOKUP($A34,'Q Pasiva'!$1:$1048576,MATCH(Q!$B34,'Q Pasiva'!$1:$1,0),FALSE))</f>
        <v>6.4000000000000001E-2</v>
      </c>
      <c r="F34" s="2">
        <f t="shared" si="3"/>
        <v>0.1013</v>
      </c>
      <c r="G34" s="2" t="e">
        <f t="shared" si="4"/>
        <v>#N/A</v>
      </c>
      <c r="H34" s="2" t="e">
        <f t="shared" si="5"/>
        <v>#N/A</v>
      </c>
      <c r="I34" s="2" t="e">
        <f t="shared" si="6"/>
        <v>#N/A</v>
      </c>
      <c r="J34">
        <f t="shared" si="7"/>
        <v>0</v>
      </c>
      <c r="M34" s="5">
        <v>44043</v>
      </c>
      <c r="N34" s="7">
        <v>0.1246</v>
      </c>
      <c r="O34" s="7">
        <v>4.5999999999999999E-2</v>
      </c>
      <c r="P34" s="7">
        <v>7.8600000000000003E-2</v>
      </c>
      <c r="Q34" s="7" t="e">
        <v>#N/A</v>
      </c>
      <c r="R34" s="7" t="e">
        <v>#N/A</v>
      </c>
      <c r="S34" s="7" t="e">
        <v>#N/A</v>
      </c>
    </row>
    <row r="35" spans="1:19" x14ac:dyDescent="0.35">
      <c r="A35">
        <f t="shared" si="1"/>
        <v>10</v>
      </c>
      <c r="B35" t="str">
        <f t="shared" si="2"/>
        <v>1998</v>
      </c>
      <c r="C35" s="1">
        <f t="shared" si="8"/>
        <v>36099</v>
      </c>
      <c r="D35" s="2">
        <f>IF(VLOOKUP($A35,'Q Activa'!$1:$1048576,MATCH(Q!$B35,'Q Activa'!$1:$1,0),FALSE)="",NA(),VLOOKUP($A35,'Q Activa'!$1:$1048576,MATCH(Q!$B35,'Q Activa'!$1:$1,0),FALSE))</f>
        <v>0.16930000000000001</v>
      </c>
      <c r="E35" s="2">
        <f>IF(VLOOKUP($A35,'Q Pasiva'!$1:$1048576,MATCH(Q!$B35,'Q Pasiva'!$1:$1,0),FALSE)="",NA(),VLOOKUP($A35,'Q Pasiva'!$1:$1048576,MATCH(Q!$B35,'Q Pasiva'!$1:$1,0),FALSE))</f>
        <v>6.7900000000000002E-2</v>
      </c>
      <c r="F35" s="2">
        <f t="shared" si="3"/>
        <v>0.1014</v>
      </c>
      <c r="G35" s="2" t="e">
        <f t="shared" si="4"/>
        <v>#N/A</v>
      </c>
      <c r="H35" s="2" t="e">
        <f t="shared" si="5"/>
        <v>#N/A</v>
      </c>
      <c r="I35" s="2" t="e">
        <f t="shared" si="6"/>
        <v>#N/A</v>
      </c>
      <c r="J35">
        <f t="shared" si="7"/>
        <v>0</v>
      </c>
      <c r="M35" s="5">
        <v>44074</v>
      </c>
      <c r="N35" s="7">
        <v>0.12479999999999999</v>
      </c>
      <c r="O35" s="7">
        <v>4.5600000000000002E-2</v>
      </c>
      <c r="P35" s="7">
        <v>7.9199999999999993E-2</v>
      </c>
      <c r="Q35" s="7" t="e">
        <v>#N/A</v>
      </c>
      <c r="R35" s="7" t="e">
        <v>#N/A</v>
      </c>
      <c r="S35" s="7" t="e">
        <v>#N/A</v>
      </c>
    </row>
    <row r="36" spans="1:19" x14ac:dyDescent="0.35">
      <c r="A36">
        <f t="shared" si="1"/>
        <v>11</v>
      </c>
      <c r="B36" t="str">
        <f t="shared" si="2"/>
        <v>1998</v>
      </c>
      <c r="C36" s="1">
        <f t="shared" si="8"/>
        <v>36129</v>
      </c>
      <c r="D36" s="2">
        <f>IF(VLOOKUP($A36,'Q Activa'!$1:$1048576,MATCH(Q!$B36,'Q Activa'!$1:$1,0),FALSE)="",NA(),VLOOKUP($A36,'Q Activa'!$1:$1048576,MATCH(Q!$B36,'Q Activa'!$1:$1,0),FALSE))</f>
        <v>0.17549999999999999</v>
      </c>
      <c r="E36" s="2">
        <f>IF(VLOOKUP($A36,'Q Pasiva'!$1:$1048576,MATCH(Q!$B36,'Q Pasiva'!$1:$1,0),FALSE)="",NA(),VLOOKUP($A36,'Q Pasiva'!$1:$1048576,MATCH(Q!$B36,'Q Pasiva'!$1:$1,0),FALSE))</f>
        <v>7.3200000000000001E-2</v>
      </c>
      <c r="F36" s="2">
        <f t="shared" si="3"/>
        <v>0.10229999999999999</v>
      </c>
      <c r="G36" s="2" t="e">
        <f t="shared" si="4"/>
        <v>#N/A</v>
      </c>
      <c r="H36" s="2" t="e">
        <f t="shared" si="5"/>
        <v>#N/A</v>
      </c>
      <c r="I36" s="2" t="e">
        <f t="shared" si="6"/>
        <v>#N/A</v>
      </c>
      <c r="J36">
        <f t="shared" si="7"/>
        <v>0</v>
      </c>
      <c r="M36" s="5">
        <v>44104</v>
      </c>
      <c r="N36" s="7">
        <v>0.12479999999999999</v>
      </c>
      <c r="O36" s="7">
        <v>4.5100000000000001E-2</v>
      </c>
      <c r="P36" s="7">
        <v>7.9699999999999993E-2</v>
      </c>
      <c r="Q36" s="7" t="e">
        <v>#N/A</v>
      </c>
      <c r="R36" s="7" t="e">
        <v>#N/A</v>
      </c>
      <c r="S36" s="7" t="e">
        <v>#N/A</v>
      </c>
    </row>
    <row r="37" spans="1:19" x14ac:dyDescent="0.35">
      <c r="A37">
        <f t="shared" si="1"/>
        <v>12</v>
      </c>
      <c r="B37" t="str">
        <f t="shared" si="2"/>
        <v>1998</v>
      </c>
      <c r="C37" s="1">
        <f t="shared" si="8"/>
        <v>36160</v>
      </c>
      <c r="D37" s="2">
        <f>IF(VLOOKUP($A37,'Q Activa'!$1:$1048576,MATCH(Q!$B37,'Q Activa'!$1:$1,0),FALSE)="",NA(),VLOOKUP($A37,'Q Activa'!$1:$1048576,MATCH(Q!$B37,'Q Activa'!$1:$1,0),FALSE))</f>
        <v>0.17910000000000001</v>
      </c>
      <c r="E37" s="2">
        <f>IF(VLOOKUP($A37,'Q Pasiva'!$1:$1048576,MATCH(Q!$B37,'Q Pasiva'!$1:$1,0),FALSE)="",NA(),VLOOKUP($A37,'Q Pasiva'!$1:$1048576,MATCH(Q!$B37,'Q Pasiva'!$1:$1,0),FALSE))</f>
        <v>7.1599999999999997E-2</v>
      </c>
      <c r="F37" s="2">
        <f t="shared" si="3"/>
        <v>0.10750000000000001</v>
      </c>
      <c r="G37" s="2" t="e">
        <f t="shared" si="4"/>
        <v>#N/A</v>
      </c>
      <c r="H37" s="2" t="e">
        <f t="shared" si="5"/>
        <v>#N/A</v>
      </c>
      <c r="I37" s="2" t="e">
        <f t="shared" si="6"/>
        <v>#N/A</v>
      </c>
      <c r="J37">
        <f t="shared" si="7"/>
        <v>0</v>
      </c>
      <c r="M37" s="5">
        <v>44135</v>
      </c>
      <c r="N37" s="7">
        <v>0.12330000000000001</v>
      </c>
      <c r="O37" s="7">
        <v>4.4600000000000001E-2</v>
      </c>
      <c r="P37" s="7">
        <v>7.8700000000000006E-2</v>
      </c>
      <c r="Q37" s="7" t="e">
        <v>#N/A</v>
      </c>
      <c r="R37" s="7" t="e">
        <v>#N/A</v>
      </c>
      <c r="S37" s="7" t="e">
        <v>#N/A</v>
      </c>
    </row>
    <row r="38" spans="1:19" x14ac:dyDescent="0.35">
      <c r="A38">
        <f t="shared" si="1"/>
        <v>1</v>
      </c>
      <c r="B38" t="str">
        <f t="shared" si="2"/>
        <v>1999</v>
      </c>
      <c r="C38" s="1">
        <f t="shared" si="8"/>
        <v>36191</v>
      </c>
      <c r="D38" s="2">
        <f>IF(VLOOKUP($A38,'Q Activa'!$1:$1048576,MATCH(Q!$B38,'Q Activa'!$1:$1,0),FALSE)="",NA(),VLOOKUP($A38,'Q Activa'!$1:$1048576,MATCH(Q!$B38,'Q Activa'!$1:$1,0),FALSE))</f>
        <v>0.17810000000000001</v>
      </c>
      <c r="E38" s="2">
        <f>IF(VLOOKUP($A38,'Q Pasiva'!$1:$1048576,MATCH(Q!$B38,'Q Pasiva'!$1:$1,0),FALSE)="",NA(),VLOOKUP($A38,'Q Pasiva'!$1:$1048576,MATCH(Q!$B38,'Q Pasiva'!$1:$1,0),FALSE))</f>
        <v>7.8700000000000006E-2</v>
      </c>
      <c r="F38" s="2">
        <f t="shared" si="3"/>
        <v>9.9400000000000002E-2</v>
      </c>
      <c r="G38" s="2" t="e">
        <f t="shared" si="4"/>
        <v>#N/A</v>
      </c>
      <c r="H38" s="2" t="e">
        <f t="shared" si="5"/>
        <v>#N/A</v>
      </c>
      <c r="I38" s="2" t="e">
        <f t="shared" si="6"/>
        <v>#N/A</v>
      </c>
      <c r="J38">
        <f t="shared" si="7"/>
        <v>0</v>
      </c>
      <c r="M38" s="5">
        <v>44165</v>
      </c>
      <c r="N38" s="7">
        <v>0.1232</v>
      </c>
      <c r="O38" s="7">
        <v>4.4200000000000003E-2</v>
      </c>
      <c r="P38" s="7">
        <v>7.9000000000000001E-2</v>
      </c>
      <c r="Q38" s="7" t="e">
        <v>#N/A</v>
      </c>
      <c r="R38" s="7" t="e">
        <v>#N/A</v>
      </c>
      <c r="S38" s="7" t="e">
        <v>#N/A</v>
      </c>
    </row>
    <row r="39" spans="1:19" x14ac:dyDescent="0.35">
      <c r="A39">
        <f t="shared" si="1"/>
        <v>2</v>
      </c>
      <c r="B39" t="str">
        <f t="shared" si="2"/>
        <v>1999</v>
      </c>
      <c r="C39" s="1">
        <f t="shared" si="8"/>
        <v>36219</v>
      </c>
      <c r="D39" s="2">
        <f>IF(VLOOKUP($A39,'Q Activa'!$1:$1048576,MATCH(Q!$B39,'Q Activa'!$1:$1,0),FALSE)="",NA(),VLOOKUP($A39,'Q Activa'!$1:$1048576,MATCH(Q!$B39,'Q Activa'!$1:$1,0),FALSE))</f>
        <v>0.18709999999999999</v>
      </c>
      <c r="E39" s="2">
        <f>IF(VLOOKUP($A39,'Q Pasiva'!$1:$1048576,MATCH(Q!$B39,'Q Pasiva'!$1:$1,0),FALSE)="",NA(),VLOOKUP($A39,'Q Pasiva'!$1:$1048576,MATCH(Q!$B39,'Q Pasiva'!$1:$1,0),FALSE))</f>
        <v>8.48E-2</v>
      </c>
      <c r="F39" s="2">
        <f t="shared" si="3"/>
        <v>0.10229999999999999</v>
      </c>
      <c r="G39" s="2" t="e">
        <f t="shared" si="4"/>
        <v>#N/A</v>
      </c>
      <c r="H39" s="2" t="e">
        <f t="shared" si="5"/>
        <v>#N/A</v>
      </c>
      <c r="I39" s="2" t="e">
        <f t="shared" si="6"/>
        <v>#N/A</v>
      </c>
      <c r="J39">
        <f t="shared" si="7"/>
        <v>0</v>
      </c>
      <c r="M39" s="5">
        <v>44196</v>
      </c>
      <c r="N39" s="7">
        <v>0.12330000000000001</v>
      </c>
      <c r="O39" s="7">
        <v>4.3499999999999997E-2</v>
      </c>
      <c r="P39" s="7">
        <v>7.980000000000001E-2</v>
      </c>
      <c r="Q39" s="7" t="e">
        <v>#N/A</v>
      </c>
      <c r="R39" s="7" t="e">
        <v>#N/A</v>
      </c>
      <c r="S39" s="7" t="e">
        <v>#N/A</v>
      </c>
    </row>
    <row r="40" spans="1:19" x14ac:dyDescent="0.35">
      <c r="A40">
        <f t="shared" si="1"/>
        <v>3</v>
      </c>
      <c r="B40" t="str">
        <f t="shared" si="2"/>
        <v>1999</v>
      </c>
      <c r="C40" s="1">
        <f t="shared" si="8"/>
        <v>36250</v>
      </c>
      <c r="D40" s="2">
        <f>IF(VLOOKUP($A40,'Q Activa'!$1:$1048576,MATCH(Q!$B40,'Q Activa'!$1:$1,0),FALSE)="",NA(),VLOOKUP($A40,'Q Activa'!$1:$1048576,MATCH(Q!$B40,'Q Activa'!$1:$1,0),FALSE))</f>
        <v>0.189</v>
      </c>
      <c r="E40" s="2">
        <f>IF(VLOOKUP($A40,'Q Pasiva'!$1:$1048576,MATCH(Q!$B40,'Q Pasiva'!$1:$1,0),FALSE)="",NA(),VLOOKUP($A40,'Q Pasiva'!$1:$1048576,MATCH(Q!$B40,'Q Pasiva'!$1:$1,0),FALSE))</f>
        <v>8.5500000000000007E-2</v>
      </c>
      <c r="F40" s="2">
        <f t="shared" si="3"/>
        <v>0.10349999999999999</v>
      </c>
      <c r="G40" s="2" t="e">
        <f t="shared" si="4"/>
        <v>#N/A</v>
      </c>
      <c r="H40" s="2" t="e">
        <f t="shared" si="5"/>
        <v>#N/A</v>
      </c>
      <c r="I40" s="2" t="e">
        <f t="shared" si="6"/>
        <v>#N/A</v>
      </c>
      <c r="J40">
        <f t="shared" si="7"/>
        <v>0</v>
      </c>
      <c r="M40" s="5">
        <v>44227</v>
      </c>
      <c r="N40" s="7">
        <v>0.1234</v>
      </c>
      <c r="O40" s="7">
        <v>4.3200000000000002E-2</v>
      </c>
      <c r="P40" s="7">
        <v>8.0199999999999994E-2</v>
      </c>
      <c r="Q40" s="7" t="e">
        <v>#N/A</v>
      </c>
      <c r="R40" s="7" t="e">
        <v>#N/A</v>
      </c>
      <c r="S40" s="7" t="e">
        <v>#N/A</v>
      </c>
    </row>
    <row r="41" spans="1:19" x14ac:dyDescent="0.35">
      <c r="A41">
        <f t="shared" si="1"/>
        <v>4</v>
      </c>
      <c r="B41" t="str">
        <f t="shared" si="2"/>
        <v>1999</v>
      </c>
      <c r="C41" s="1">
        <f t="shared" si="8"/>
        <v>36280</v>
      </c>
      <c r="D41" s="2">
        <f>IF(VLOOKUP($A41,'Q Activa'!$1:$1048576,MATCH(Q!$B41,'Q Activa'!$1:$1,0),FALSE)="",NA(),VLOOKUP($A41,'Q Activa'!$1:$1048576,MATCH(Q!$B41,'Q Activa'!$1:$1,0),FALSE))</f>
        <v>0.18859999999999999</v>
      </c>
      <c r="E41" s="2">
        <f>IF(VLOOKUP($A41,'Q Pasiva'!$1:$1048576,MATCH(Q!$B41,'Q Pasiva'!$1:$1,0),FALSE)="",NA(),VLOOKUP($A41,'Q Pasiva'!$1:$1048576,MATCH(Q!$B41,'Q Pasiva'!$1:$1,0),FALSE))</f>
        <v>8.5099999999999995E-2</v>
      </c>
      <c r="F41" s="2">
        <f t="shared" si="3"/>
        <v>0.10349999999999999</v>
      </c>
      <c r="G41" s="2" t="e">
        <f t="shared" si="4"/>
        <v>#N/A</v>
      </c>
      <c r="H41" s="2" t="e">
        <f t="shared" si="5"/>
        <v>#N/A</v>
      </c>
      <c r="I41" s="2" t="e">
        <f t="shared" si="6"/>
        <v>#N/A</v>
      </c>
      <c r="J41">
        <f t="shared" si="7"/>
        <v>0</v>
      </c>
      <c r="M41" s="5">
        <v>44255</v>
      </c>
      <c r="N41" s="7">
        <v>0.1232</v>
      </c>
      <c r="O41" s="7">
        <v>4.2900000000000001E-2</v>
      </c>
      <c r="P41" s="7">
        <v>8.030000000000001E-2</v>
      </c>
      <c r="Q41" s="7" t="e">
        <v>#N/A</v>
      </c>
      <c r="R41" s="7" t="e">
        <v>#N/A</v>
      </c>
      <c r="S41" s="7" t="e">
        <v>#N/A</v>
      </c>
    </row>
    <row r="42" spans="1:19" x14ac:dyDescent="0.35">
      <c r="A42">
        <f t="shared" si="1"/>
        <v>5</v>
      </c>
      <c r="B42" t="str">
        <f t="shared" si="2"/>
        <v>1999</v>
      </c>
      <c r="C42" s="1">
        <f t="shared" si="8"/>
        <v>36311</v>
      </c>
      <c r="D42" s="2">
        <f>IF(VLOOKUP($A42,'Q Activa'!$1:$1048576,MATCH(Q!$B42,'Q Activa'!$1:$1,0),FALSE)="",NA(),VLOOKUP($A42,'Q Activa'!$1:$1048576,MATCH(Q!$B42,'Q Activa'!$1:$1,0),FALSE))</f>
        <v>0.19020000000000001</v>
      </c>
      <c r="E42" s="2">
        <f>IF(VLOOKUP($A42,'Q Pasiva'!$1:$1048576,MATCH(Q!$B42,'Q Pasiva'!$1:$1,0),FALSE)="",NA(),VLOOKUP($A42,'Q Pasiva'!$1:$1048576,MATCH(Q!$B42,'Q Pasiva'!$1:$1,0),FALSE))</f>
        <v>8.5699999999999998E-2</v>
      </c>
      <c r="F42" s="2">
        <f t="shared" si="3"/>
        <v>0.10450000000000001</v>
      </c>
      <c r="G42" s="2" t="e">
        <f t="shared" si="4"/>
        <v>#N/A</v>
      </c>
      <c r="H42" s="2" t="e">
        <f t="shared" si="5"/>
        <v>#N/A</v>
      </c>
      <c r="I42" s="2" t="e">
        <f t="shared" si="6"/>
        <v>#N/A</v>
      </c>
      <c r="J42">
        <f t="shared" si="7"/>
        <v>0</v>
      </c>
      <c r="M42" s="5">
        <v>44286</v>
      </c>
      <c r="N42" s="7">
        <v>0.1232</v>
      </c>
      <c r="O42" s="7">
        <v>4.2500000000000003E-2</v>
      </c>
      <c r="P42" s="7">
        <v>8.0699999999999994E-2</v>
      </c>
      <c r="Q42" s="7" t="e">
        <v>#N/A</v>
      </c>
      <c r="R42" s="7" t="e">
        <v>#N/A</v>
      </c>
      <c r="S42" s="7" t="e">
        <v>#N/A</v>
      </c>
    </row>
    <row r="43" spans="1:19" x14ac:dyDescent="0.35">
      <c r="A43">
        <f t="shared" si="1"/>
        <v>6</v>
      </c>
      <c r="B43" t="str">
        <f t="shared" si="2"/>
        <v>1999</v>
      </c>
      <c r="C43" s="1">
        <f t="shared" si="8"/>
        <v>36341</v>
      </c>
      <c r="D43" s="2">
        <f>IF(VLOOKUP($A43,'Q Activa'!$1:$1048576,MATCH(Q!$B43,'Q Activa'!$1:$1,0),FALSE)="",NA(),VLOOKUP($A43,'Q Activa'!$1:$1048576,MATCH(Q!$B43,'Q Activa'!$1:$1,0),FALSE))</f>
        <v>0.1893</v>
      </c>
      <c r="E43" s="2">
        <f>IF(VLOOKUP($A43,'Q Pasiva'!$1:$1048576,MATCH(Q!$B43,'Q Pasiva'!$1:$1,0),FALSE)="",NA(),VLOOKUP($A43,'Q Pasiva'!$1:$1048576,MATCH(Q!$B43,'Q Pasiva'!$1:$1,0),FALSE))</f>
        <v>8.6999999999999994E-2</v>
      </c>
      <c r="F43" s="2">
        <f t="shared" si="3"/>
        <v>0.1023</v>
      </c>
      <c r="G43" s="2" t="e">
        <f t="shared" si="4"/>
        <v>#N/A</v>
      </c>
      <c r="H43" s="2" t="e">
        <f t="shared" si="5"/>
        <v>#N/A</v>
      </c>
      <c r="I43" s="2" t="e">
        <f t="shared" si="6"/>
        <v>#N/A</v>
      </c>
      <c r="J43">
        <f t="shared" si="7"/>
        <v>0</v>
      </c>
      <c r="M43" s="5">
        <v>44316</v>
      </c>
      <c r="N43" s="7">
        <v>0.12280000000000001</v>
      </c>
      <c r="O43" s="7">
        <v>4.2200000000000001E-2</v>
      </c>
      <c r="P43" s="7">
        <v>8.0600000000000005E-2</v>
      </c>
      <c r="Q43" s="7" t="e">
        <v>#N/A</v>
      </c>
      <c r="R43" s="7" t="e">
        <v>#N/A</v>
      </c>
      <c r="S43" s="7" t="e">
        <v>#N/A</v>
      </c>
    </row>
    <row r="44" spans="1:19" x14ac:dyDescent="0.35">
      <c r="A44">
        <f t="shared" si="1"/>
        <v>7</v>
      </c>
      <c r="B44" t="str">
        <f t="shared" si="2"/>
        <v>1999</v>
      </c>
      <c r="C44" s="1">
        <f t="shared" si="8"/>
        <v>36372</v>
      </c>
      <c r="D44" s="2">
        <f>IF(VLOOKUP($A44,'Q Activa'!$1:$1048576,MATCH(Q!$B44,'Q Activa'!$1:$1,0),FALSE)="",NA(),VLOOKUP($A44,'Q Activa'!$1:$1048576,MATCH(Q!$B44,'Q Activa'!$1:$1,0),FALSE))</f>
        <v>0.19309999999999999</v>
      </c>
      <c r="E44" s="2">
        <f>IF(VLOOKUP($A44,'Q Pasiva'!$1:$1048576,MATCH(Q!$B44,'Q Pasiva'!$1:$1,0),FALSE)="",NA(),VLOOKUP($A44,'Q Pasiva'!$1:$1048576,MATCH(Q!$B44,'Q Pasiva'!$1:$1,0),FALSE))</f>
        <v>8.9700000000000002E-2</v>
      </c>
      <c r="F44" s="2">
        <f t="shared" si="3"/>
        <v>0.10339999999999999</v>
      </c>
      <c r="G44" s="2" t="e">
        <f t="shared" si="4"/>
        <v>#N/A</v>
      </c>
      <c r="H44" s="2" t="e">
        <f t="shared" si="5"/>
        <v>#N/A</v>
      </c>
      <c r="I44" s="2" t="e">
        <f t="shared" si="6"/>
        <v>#N/A</v>
      </c>
      <c r="J44">
        <f t="shared" si="7"/>
        <v>0</v>
      </c>
      <c r="M44" s="5">
        <v>44347</v>
      </c>
      <c r="N44" s="7">
        <v>0.1225</v>
      </c>
      <c r="O44" s="7">
        <v>4.19E-2</v>
      </c>
      <c r="P44" s="7">
        <v>8.0600000000000005E-2</v>
      </c>
      <c r="Q44" s="7" t="e">
        <v>#N/A</v>
      </c>
      <c r="R44" s="7" t="e">
        <v>#N/A</v>
      </c>
      <c r="S44" s="7" t="e">
        <v>#N/A</v>
      </c>
    </row>
    <row r="45" spans="1:19" x14ac:dyDescent="0.35">
      <c r="A45">
        <f t="shared" si="1"/>
        <v>8</v>
      </c>
      <c r="B45" t="str">
        <f t="shared" si="2"/>
        <v>1999</v>
      </c>
      <c r="C45" s="1">
        <f t="shared" si="8"/>
        <v>36403</v>
      </c>
      <c r="D45" s="2">
        <f>IF(VLOOKUP($A45,'Q Activa'!$1:$1048576,MATCH(Q!$B45,'Q Activa'!$1:$1,0),FALSE)="",NA(),VLOOKUP($A45,'Q Activa'!$1:$1048576,MATCH(Q!$B45,'Q Activa'!$1:$1,0),FALSE))</f>
        <v>0.19489999999999999</v>
      </c>
      <c r="E45" s="2">
        <f>IF(VLOOKUP($A45,'Q Pasiva'!$1:$1048576,MATCH(Q!$B45,'Q Pasiva'!$1:$1,0),FALSE)="",NA(),VLOOKUP($A45,'Q Pasiva'!$1:$1048576,MATCH(Q!$B45,'Q Pasiva'!$1:$1,0),FALSE))</f>
        <v>9.2299999999999993E-2</v>
      </c>
      <c r="F45" s="2">
        <f t="shared" si="3"/>
        <v>0.1026</v>
      </c>
      <c r="G45" s="2" t="e">
        <f t="shared" si="4"/>
        <v>#N/A</v>
      </c>
      <c r="H45" s="2" t="e">
        <f t="shared" si="5"/>
        <v>#N/A</v>
      </c>
      <c r="I45" s="2" t="e">
        <f t="shared" si="6"/>
        <v>#N/A</v>
      </c>
      <c r="J45">
        <f t="shared" si="7"/>
        <v>0</v>
      </c>
      <c r="M45" s="5">
        <v>44377</v>
      </c>
      <c r="N45" s="7">
        <v>0.12239999999999999</v>
      </c>
      <c r="O45" s="7">
        <v>4.1500000000000002E-2</v>
      </c>
      <c r="P45" s="7">
        <v>8.09E-2</v>
      </c>
      <c r="Q45" s="7" t="e">
        <v>#N/A</v>
      </c>
      <c r="R45" s="7" t="e">
        <v>#N/A</v>
      </c>
      <c r="S45" s="7" t="e">
        <v>#N/A</v>
      </c>
    </row>
    <row r="46" spans="1:19" x14ac:dyDescent="0.35">
      <c r="A46">
        <f t="shared" si="1"/>
        <v>9</v>
      </c>
      <c r="B46" t="str">
        <f t="shared" si="2"/>
        <v>1999</v>
      </c>
      <c r="C46" s="1">
        <f t="shared" si="8"/>
        <v>36433</v>
      </c>
      <c r="D46" s="2">
        <f>IF(VLOOKUP($A46,'Q Activa'!$1:$1048576,MATCH(Q!$B46,'Q Activa'!$1:$1,0),FALSE)="",NA(),VLOOKUP($A46,'Q Activa'!$1:$1048576,MATCH(Q!$B46,'Q Activa'!$1:$1,0),FALSE))</f>
        <v>0.20330000000000001</v>
      </c>
      <c r="E46" s="2">
        <f>IF(VLOOKUP($A46,'Q Pasiva'!$1:$1048576,MATCH(Q!$B46,'Q Pasiva'!$1:$1,0),FALSE)="",NA(),VLOOKUP($A46,'Q Pasiva'!$1:$1048576,MATCH(Q!$B46,'Q Pasiva'!$1:$1,0),FALSE))</f>
        <v>0.1037</v>
      </c>
      <c r="F46" s="2">
        <f t="shared" si="3"/>
        <v>9.9600000000000008E-2</v>
      </c>
      <c r="G46" s="2" t="e">
        <f t="shared" si="4"/>
        <v>#N/A</v>
      </c>
      <c r="H46" s="2" t="e">
        <f t="shared" si="5"/>
        <v>#N/A</v>
      </c>
      <c r="I46" s="2" t="e">
        <f t="shared" si="6"/>
        <v>#N/A</v>
      </c>
      <c r="J46">
        <f t="shared" si="7"/>
        <v>0</v>
      </c>
      <c r="M46" s="5">
        <v>44408</v>
      </c>
      <c r="N46" s="7">
        <v>0.12139999999999999</v>
      </c>
      <c r="O46" s="7">
        <v>4.0899999999999999E-2</v>
      </c>
      <c r="P46" s="7">
        <v>8.0499999999999988E-2</v>
      </c>
      <c r="Q46" s="7" t="e">
        <v>#N/A</v>
      </c>
      <c r="R46" s="7" t="e">
        <v>#N/A</v>
      </c>
      <c r="S46" s="7" t="e">
        <v>#N/A</v>
      </c>
    </row>
    <row r="47" spans="1:19" x14ac:dyDescent="0.35">
      <c r="A47">
        <f t="shared" si="1"/>
        <v>10</v>
      </c>
      <c r="B47" t="str">
        <f t="shared" si="2"/>
        <v>1999</v>
      </c>
      <c r="C47" s="1">
        <f t="shared" si="8"/>
        <v>36464</v>
      </c>
      <c r="D47" s="2">
        <f>IF(VLOOKUP($A47,'Q Activa'!$1:$1048576,MATCH(Q!$B47,'Q Activa'!$1:$1,0),FALSE)="",NA(),VLOOKUP($A47,'Q Activa'!$1:$1048576,MATCH(Q!$B47,'Q Activa'!$1:$1,0),FALSE))</f>
        <v>0.20499999999999999</v>
      </c>
      <c r="E47" s="2">
        <f>IF(VLOOKUP($A47,'Q Pasiva'!$1:$1048576,MATCH(Q!$B47,'Q Pasiva'!$1:$1,0),FALSE)="",NA(),VLOOKUP($A47,'Q Pasiva'!$1:$1048576,MATCH(Q!$B47,'Q Pasiva'!$1:$1,0),FALSE))</f>
        <v>0.1075</v>
      </c>
      <c r="F47" s="2">
        <f t="shared" si="3"/>
        <v>9.7499999999999989E-2</v>
      </c>
      <c r="G47" s="2" t="e">
        <f t="shared" si="4"/>
        <v>#N/A</v>
      </c>
      <c r="H47" s="2" t="e">
        <f t="shared" si="5"/>
        <v>#N/A</v>
      </c>
      <c r="I47" s="2" t="e">
        <f t="shared" si="6"/>
        <v>#N/A</v>
      </c>
      <c r="J47">
        <f t="shared" si="7"/>
        <v>0</v>
      </c>
      <c r="M47" s="5">
        <v>44439</v>
      </c>
      <c r="N47" s="7">
        <v>0.12139999999999999</v>
      </c>
      <c r="O47" s="7">
        <v>4.07E-2</v>
      </c>
      <c r="P47" s="7">
        <v>8.0699999999999994E-2</v>
      </c>
      <c r="Q47" s="7" t="e">
        <v>#N/A</v>
      </c>
      <c r="R47" s="7" t="e">
        <v>#N/A</v>
      </c>
      <c r="S47" s="7" t="e">
        <v>#N/A</v>
      </c>
    </row>
    <row r="48" spans="1:19" x14ac:dyDescent="0.35">
      <c r="A48">
        <f t="shared" si="1"/>
        <v>11</v>
      </c>
      <c r="B48" t="str">
        <f t="shared" si="2"/>
        <v>1999</v>
      </c>
      <c r="C48" s="1">
        <f t="shared" si="8"/>
        <v>36494</v>
      </c>
      <c r="D48" s="2">
        <f>IF(VLOOKUP($A48,'Q Activa'!$1:$1048576,MATCH(Q!$B48,'Q Activa'!$1:$1,0),FALSE)="",NA(),VLOOKUP($A48,'Q Activa'!$1:$1048576,MATCH(Q!$B48,'Q Activa'!$1:$1,0),FALSE))</f>
        <v>0.20519999999999999</v>
      </c>
      <c r="E48" s="2">
        <f>IF(VLOOKUP($A48,'Q Pasiva'!$1:$1048576,MATCH(Q!$B48,'Q Pasiva'!$1:$1,0),FALSE)="",NA(),VLOOKUP($A48,'Q Pasiva'!$1:$1048576,MATCH(Q!$B48,'Q Pasiva'!$1:$1,0),FALSE))</f>
        <v>0.1062</v>
      </c>
      <c r="F48" s="2">
        <f t="shared" si="3"/>
        <v>9.8999999999999991E-2</v>
      </c>
      <c r="G48" s="2" t="e">
        <f t="shared" si="4"/>
        <v>#N/A</v>
      </c>
      <c r="H48" s="2" t="e">
        <f t="shared" si="5"/>
        <v>#N/A</v>
      </c>
      <c r="I48" s="2" t="e">
        <f t="shared" si="6"/>
        <v>#N/A</v>
      </c>
      <c r="J48">
        <f t="shared" si="7"/>
        <v>0</v>
      </c>
      <c r="M48" s="5">
        <v>44469</v>
      </c>
      <c r="N48" s="7">
        <v>0.1216</v>
      </c>
      <c r="O48" s="7">
        <v>4.0399999999999998E-2</v>
      </c>
      <c r="P48" s="7">
        <v>8.1199999999999994E-2</v>
      </c>
      <c r="Q48" s="7" t="e">
        <v>#N/A</v>
      </c>
      <c r="R48" s="7" t="e">
        <v>#N/A</v>
      </c>
      <c r="S48" s="7" t="e">
        <v>#N/A</v>
      </c>
    </row>
    <row r="49" spans="1:19" x14ac:dyDescent="0.35">
      <c r="A49">
        <f t="shared" si="1"/>
        <v>12</v>
      </c>
      <c r="B49" t="str">
        <f t="shared" si="2"/>
        <v>1999</v>
      </c>
      <c r="C49" s="1">
        <f t="shared" si="8"/>
        <v>36525</v>
      </c>
      <c r="D49" s="2">
        <f>IF(VLOOKUP($A49,'Q Activa'!$1:$1048576,MATCH(Q!$B49,'Q Activa'!$1:$1,0),FALSE)="",NA(),VLOOKUP($A49,'Q Activa'!$1:$1048576,MATCH(Q!$B49,'Q Activa'!$1:$1,0),FALSE))</f>
        <v>0.20619999999999999</v>
      </c>
      <c r="E49" s="2">
        <f>IF(VLOOKUP($A49,'Q Pasiva'!$1:$1048576,MATCH(Q!$B49,'Q Pasiva'!$1:$1,0),FALSE)="",NA(),VLOOKUP($A49,'Q Pasiva'!$1:$1048576,MATCH(Q!$B49,'Q Pasiva'!$1:$1,0),FALSE))</f>
        <v>0.1128</v>
      </c>
      <c r="F49" s="2">
        <f t="shared" si="3"/>
        <v>9.3399999999999997E-2</v>
      </c>
      <c r="G49" s="2" t="e">
        <f t="shared" si="4"/>
        <v>#N/A</v>
      </c>
      <c r="H49" s="2" t="e">
        <f t="shared" si="5"/>
        <v>#N/A</v>
      </c>
      <c r="I49" s="2" t="e">
        <f t="shared" si="6"/>
        <v>#N/A</v>
      </c>
      <c r="J49">
        <f t="shared" si="7"/>
        <v>0</v>
      </c>
      <c r="M49" s="5">
        <v>44500</v>
      </c>
      <c r="N49" s="7">
        <v>0.12130000000000001</v>
      </c>
      <c r="O49" s="7">
        <v>4.0300000000000002E-2</v>
      </c>
      <c r="P49" s="7">
        <v>8.1000000000000003E-2</v>
      </c>
      <c r="Q49" s="7" t="e">
        <v>#N/A</v>
      </c>
      <c r="R49" s="7" t="e">
        <v>#N/A</v>
      </c>
      <c r="S49" s="7" t="e">
        <v>#N/A</v>
      </c>
    </row>
    <row r="50" spans="1:19" x14ac:dyDescent="0.35">
      <c r="A50">
        <f t="shared" si="1"/>
        <v>1</v>
      </c>
      <c r="B50" t="str">
        <f t="shared" si="2"/>
        <v>2000</v>
      </c>
      <c r="C50" s="1">
        <f t="shared" si="8"/>
        <v>36556</v>
      </c>
      <c r="D50" s="2">
        <f>IF(VLOOKUP($A50,'Q Activa'!$1:$1048576,MATCH(Q!$B50,'Q Activa'!$1:$1,0),FALSE)="",NA(),VLOOKUP($A50,'Q Activa'!$1:$1048576,MATCH(Q!$B50,'Q Activa'!$1:$1,0),FALSE))</f>
        <v>0.21229999999999999</v>
      </c>
      <c r="E50" s="2">
        <f>IF(VLOOKUP($A50,'Q Pasiva'!$1:$1048576,MATCH(Q!$B50,'Q Pasiva'!$1:$1,0),FALSE)="",NA(),VLOOKUP($A50,'Q Pasiva'!$1:$1048576,MATCH(Q!$B50,'Q Pasiva'!$1:$1,0),FALSE))</f>
        <v>0.11509999999999999</v>
      </c>
      <c r="F50" s="2">
        <f t="shared" si="3"/>
        <v>9.7199999999999995E-2</v>
      </c>
      <c r="G50" s="2" t="e">
        <f t="shared" si="4"/>
        <v>#N/A</v>
      </c>
      <c r="H50" s="2" t="e">
        <f t="shared" si="5"/>
        <v>#N/A</v>
      </c>
      <c r="I50" s="2" t="e">
        <f t="shared" si="6"/>
        <v>#N/A</v>
      </c>
      <c r="J50">
        <f t="shared" si="7"/>
        <v>0</v>
      </c>
      <c r="M50" s="5">
        <v>44530</v>
      </c>
      <c r="N50" s="7">
        <v>0.1202</v>
      </c>
      <c r="O50" s="7">
        <v>4.02E-2</v>
      </c>
      <c r="P50" s="7">
        <v>0.08</v>
      </c>
      <c r="Q50" s="7" t="e">
        <v>#N/A</v>
      </c>
      <c r="R50" s="7" t="e">
        <v>#N/A</v>
      </c>
      <c r="S50" s="7" t="e">
        <v>#N/A</v>
      </c>
    </row>
    <row r="51" spans="1:19" x14ac:dyDescent="0.35">
      <c r="A51">
        <f t="shared" si="1"/>
        <v>2</v>
      </c>
      <c r="B51" t="str">
        <f t="shared" si="2"/>
        <v>2000</v>
      </c>
      <c r="C51" s="1">
        <f t="shared" si="8"/>
        <v>36585</v>
      </c>
      <c r="D51" s="2">
        <f>IF(VLOOKUP($A51,'Q Activa'!$1:$1048576,MATCH(Q!$B51,'Q Activa'!$1:$1,0),FALSE)="",NA(),VLOOKUP($A51,'Q Activa'!$1:$1048576,MATCH(Q!$B51,'Q Activa'!$1:$1,0),FALSE))</f>
        <v>0.21390000000000001</v>
      </c>
      <c r="E51" s="2">
        <f>IF(VLOOKUP($A51,'Q Pasiva'!$1:$1048576,MATCH(Q!$B51,'Q Pasiva'!$1:$1,0),FALSE)="",NA(),VLOOKUP($A51,'Q Pasiva'!$1:$1048576,MATCH(Q!$B51,'Q Pasiva'!$1:$1,0),FALSE))</f>
        <v>0.11650000000000001</v>
      </c>
      <c r="F51" s="2">
        <f t="shared" si="3"/>
        <v>9.74E-2</v>
      </c>
      <c r="G51" s="2" t="e">
        <f t="shared" si="4"/>
        <v>#N/A</v>
      </c>
      <c r="H51" s="2" t="e">
        <f t="shared" si="5"/>
        <v>#N/A</v>
      </c>
      <c r="I51" s="2" t="e">
        <f t="shared" si="6"/>
        <v>#N/A</v>
      </c>
      <c r="J51">
        <f t="shared" si="7"/>
        <v>0</v>
      </c>
      <c r="M51" s="5">
        <v>44561</v>
      </c>
      <c r="N51" s="7">
        <v>0.1192</v>
      </c>
      <c r="O51" s="7">
        <v>3.9899999999999998E-2</v>
      </c>
      <c r="P51" s="7">
        <v>7.9300000000000009E-2</v>
      </c>
      <c r="Q51" s="7" t="e">
        <v>#N/A</v>
      </c>
      <c r="R51" s="7" t="e">
        <v>#N/A</v>
      </c>
      <c r="S51" s="7" t="e">
        <v>#N/A</v>
      </c>
    </row>
    <row r="52" spans="1:19" x14ac:dyDescent="0.35">
      <c r="A52">
        <f t="shared" si="1"/>
        <v>3</v>
      </c>
      <c r="B52" t="str">
        <f t="shared" si="2"/>
        <v>2000</v>
      </c>
      <c r="C52" s="1">
        <f t="shared" si="8"/>
        <v>36616</v>
      </c>
      <c r="D52" s="2">
        <f>IF(VLOOKUP($A52,'Q Activa'!$1:$1048576,MATCH(Q!$B52,'Q Activa'!$1:$1,0),FALSE)="",NA(),VLOOKUP($A52,'Q Activa'!$1:$1048576,MATCH(Q!$B52,'Q Activa'!$1:$1,0),FALSE))</f>
        <v>0.21279999999999999</v>
      </c>
      <c r="E52" s="2">
        <f>IF(VLOOKUP($A52,'Q Pasiva'!$1:$1048576,MATCH(Q!$B52,'Q Pasiva'!$1:$1,0),FALSE)="",NA(),VLOOKUP($A52,'Q Pasiva'!$1:$1048576,MATCH(Q!$B52,'Q Pasiva'!$1:$1,0),FALSE))</f>
        <v>0.1158</v>
      </c>
      <c r="F52" s="2">
        <f t="shared" si="3"/>
        <v>9.6999999999999989E-2</v>
      </c>
      <c r="G52" s="2" t="e">
        <f t="shared" si="4"/>
        <v>#N/A</v>
      </c>
      <c r="H52" s="2" t="e">
        <f t="shared" si="5"/>
        <v>#N/A</v>
      </c>
      <c r="I52" s="2" t="e">
        <f t="shared" si="6"/>
        <v>#N/A</v>
      </c>
      <c r="J52">
        <f t="shared" si="7"/>
        <v>0</v>
      </c>
      <c r="M52" s="5">
        <v>44592</v>
      </c>
      <c r="N52" s="7">
        <v>0.1192</v>
      </c>
      <c r="O52" s="7">
        <v>3.95E-2</v>
      </c>
      <c r="P52" s="7">
        <v>7.9699999999999993E-2</v>
      </c>
      <c r="Q52" s="7" t="e">
        <v>#N/A</v>
      </c>
      <c r="R52" s="7" t="e">
        <v>#N/A</v>
      </c>
      <c r="S52" s="7" t="e">
        <v>#N/A</v>
      </c>
    </row>
    <row r="53" spans="1:19" x14ac:dyDescent="0.35">
      <c r="A53">
        <f t="shared" si="1"/>
        <v>4</v>
      </c>
      <c r="B53" t="str">
        <f t="shared" si="2"/>
        <v>2000</v>
      </c>
      <c r="C53" s="1">
        <f t="shared" si="8"/>
        <v>36646</v>
      </c>
      <c r="D53" s="2">
        <f>IF(VLOOKUP($A53,'Q Activa'!$1:$1048576,MATCH(Q!$B53,'Q Activa'!$1:$1,0),FALSE)="",NA(),VLOOKUP($A53,'Q Activa'!$1:$1048576,MATCH(Q!$B53,'Q Activa'!$1:$1,0),FALSE))</f>
        <v>0.21440000000000001</v>
      </c>
      <c r="E53" s="2">
        <f>IF(VLOOKUP($A53,'Q Pasiva'!$1:$1048576,MATCH(Q!$B53,'Q Pasiva'!$1:$1,0),FALSE)="",NA(),VLOOKUP($A53,'Q Pasiva'!$1:$1048576,MATCH(Q!$B53,'Q Pasiva'!$1:$1,0),FALSE))</f>
        <v>0.1166</v>
      </c>
      <c r="F53" s="2">
        <f t="shared" si="3"/>
        <v>9.7800000000000012E-2</v>
      </c>
      <c r="G53" s="2" t="e">
        <f t="shared" si="4"/>
        <v>#N/A</v>
      </c>
      <c r="H53" s="2" t="e">
        <f t="shared" si="5"/>
        <v>#N/A</v>
      </c>
      <c r="I53" s="2" t="e">
        <f t="shared" si="6"/>
        <v>#N/A</v>
      </c>
      <c r="J53">
        <f t="shared" si="7"/>
        <v>0</v>
      </c>
      <c r="M53" s="5">
        <v>44620</v>
      </c>
      <c r="N53" s="7">
        <v>0.1192</v>
      </c>
      <c r="O53" s="7">
        <v>3.95E-2</v>
      </c>
      <c r="P53" s="7">
        <v>7.9699999999999993E-2</v>
      </c>
      <c r="Q53" s="7" t="e">
        <v>#N/A</v>
      </c>
      <c r="R53" s="7" t="e">
        <v>#N/A</v>
      </c>
      <c r="S53" s="7" t="e">
        <v>#N/A</v>
      </c>
    </row>
    <row r="54" spans="1:19" x14ac:dyDescent="0.35">
      <c r="A54">
        <f t="shared" si="1"/>
        <v>5</v>
      </c>
      <c r="B54" t="str">
        <f t="shared" si="2"/>
        <v>2000</v>
      </c>
      <c r="C54" s="1">
        <f t="shared" si="8"/>
        <v>36677</v>
      </c>
      <c r="D54" s="2">
        <f>IF(VLOOKUP($A54,'Q Activa'!$1:$1048576,MATCH(Q!$B54,'Q Activa'!$1:$1,0),FALSE)="",NA(),VLOOKUP($A54,'Q Activa'!$1:$1048576,MATCH(Q!$B54,'Q Activa'!$1:$1,0),FALSE))</f>
        <v>0.21460000000000001</v>
      </c>
      <c r="E54" s="2">
        <f>IF(VLOOKUP($A54,'Q Pasiva'!$1:$1048576,MATCH(Q!$B54,'Q Pasiva'!$1:$1,0),FALSE)="",NA(),VLOOKUP($A54,'Q Pasiva'!$1:$1048576,MATCH(Q!$B54,'Q Pasiva'!$1:$1,0),FALSE))</f>
        <v>0.11609999999999999</v>
      </c>
      <c r="F54" s="2">
        <f t="shared" si="3"/>
        <v>9.8500000000000018E-2</v>
      </c>
      <c r="G54" s="2" t="e">
        <f t="shared" si="4"/>
        <v>#N/A</v>
      </c>
      <c r="H54" s="2" t="e">
        <f t="shared" si="5"/>
        <v>#N/A</v>
      </c>
      <c r="I54" s="2" t="e">
        <f t="shared" si="6"/>
        <v>#N/A</v>
      </c>
      <c r="J54">
        <f t="shared" si="7"/>
        <v>0</v>
      </c>
      <c r="M54" s="5">
        <v>44651</v>
      </c>
      <c r="N54" s="7">
        <v>0.1195</v>
      </c>
      <c r="O54" s="7">
        <v>3.9100000000000003E-2</v>
      </c>
      <c r="P54" s="7">
        <v>8.0399999999999999E-2</v>
      </c>
      <c r="Q54" s="7" t="e">
        <v>#N/A</v>
      </c>
      <c r="R54" s="7" t="e">
        <v>#N/A</v>
      </c>
      <c r="S54" s="7" t="e">
        <v>#N/A</v>
      </c>
    </row>
    <row r="55" spans="1:19" x14ac:dyDescent="0.35">
      <c r="A55">
        <f t="shared" si="1"/>
        <v>6</v>
      </c>
      <c r="B55" t="str">
        <f t="shared" si="2"/>
        <v>2000</v>
      </c>
      <c r="C55" s="1">
        <f t="shared" si="8"/>
        <v>36707</v>
      </c>
      <c r="D55" s="2">
        <f>IF(VLOOKUP($A55,'Q Activa'!$1:$1048576,MATCH(Q!$B55,'Q Activa'!$1:$1,0),FALSE)="",NA(),VLOOKUP($A55,'Q Activa'!$1:$1048576,MATCH(Q!$B55,'Q Activa'!$1:$1,0),FALSE))</f>
        <v>0.2092</v>
      </c>
      <c r="E55" s="2">
        <f>IF(VLOOKUP($A55,'Q Pasiva'!$1:$1048576,MATCH(Q!$B55,'Q Pasiva'!$1:$1,0),FALSE)="",NA(),VLOOKUP($A55,'Q Pasiva'!$1:$1048576,MATCH(Q!$B55,'Q Pasiva'!$1:$1,0),FALSE))</f>
        <v>0.1145</v>
      </c>
      <c r="F55" s="2">
        <f t="shared" si="3"/>
        <v>9.4699999999999993E-2</v>
      </c>
      <c r="G55" s="2" t="e">
        <f t="shared" si="4"/>
        <v>#N/A</v>
      </c>
      <c r="H55" s="2" t="e">
        <f t="shared" si="5"/>
        <v>#N/A</v>
      </c>
      <c r="I55" s="2" t="e">
        <f t="shared" si="6"/>
        <v>#N/A</v>
      </c>
      <c r="J55">
        <f t="shared" si="7"/>
        <v>0</v>
      </c>
      <c r="M55" s="5">
        <v>44681</v>
      </c>
      <c r="N55" s="7">
        <v>0.1193</v>
      </c>
      <c r="O55" s="7">
        <v>3.9E-2</v>
      </c>
      <c r="P55" s="7">
        <v>8.030000000000001E-2</v>
      </c>
      <c r="Q55" s="7" t="e">
        <v>#N/A</v>
      </c>
      <c r="R55" s="7" t="e">
        <v>#N/A</v>
      </c>
      <c r="S55" s="7" t="e">
        <v>#N/A</v>
      </c>
    </row>
    <row r="56" spans="1:19" x14ac:dyDescent="0.35">
      <c r="A56">
        <f t="shared" si="1"/>
        <v>7</v>
      </c>
      <c r="B56" t="str">
        <f t="shared" si="2"/>
        <v>2000</v>
      </c>
      <c r="C56" s="1">
        <f t="shared" si="8"/>
        <v>36738</v>
      </c>
      <c r="D56" s="2">
        <f>IF(VLOOKUP($A56,'Q Activa'!$1:$1048576,MATCH(Q!$B56,'Q Activa'!$1:$1,0),FALSE)="",NA(),VLOOKUP($A56,'Q Activa'!$1:$1048576,MATCH(Q!$B56,'Q Activa'!$1:$1,0),FALSE))</f>
        <v>0.21210000000000001</v>
      </c>
      <c r="E56" s="2">
        <f>IF(VLOOKUP($A56,'Q Pasiva'!$1:$1048576,MATCH(Q!$B56,'Q Pasiva'!$1:$1,0),FALSE)="",NA(),VLOOKUP($A56,'Q Pasiva'!$1:$1048576,MATCH(Q!$B56,'Q Pasiva'!$1:$1,0),FALSE))</f>
        <v>0.11360000000000001</v>
      </c>
      <c r="F56" s="2">
        <f t="shared" si="3"/>
        <v>9.8500000000000004E-2</v>
      </c>
      <c r="G56" s="2" t="e">
        <f t="shared" si="4"/>
        <v>#N/A</v>
      </c>
      <c r="H56" s="2" t="e">
        <f t="shared" si="5"/>
        <v>#N/A</v>
      </c>
      <c r="I56" s="2" t="e">
        <f t="shared" si="6"/>
        <v>#N/A</v>
      </c>
      <c r="J56">
        <f t="shared" si="7"/>
        <v>0</v>
      </c>
      <c r="M56" s="5">
        <v>44712</v>
      </c>
      <c r="N56" s="7">
        <v>0.11940000000000001</v>
      </c>
      <c r="O56" s="7">
        <v>3.8899999999999997E-2</v>
      </c>
      <c r="P56" s="7">
        <v>8.0500000000000016E-2</v>
      </c>
      <c r="Q56" s="7" t="e">
        <v>#N/A</v>
      </c>
      <c r="R56" s="7" t="e">
        <v>#N/A</v>
      </c>
      <c r="S56" s="7" t="e">
        <v>#N/A</v>
      </c>
    </row>
    <row r="57" spans="1:19" x14ac:dyDescent="0.35">
      <c r="A57">
        <f t="shared" si="1"/>
        <v>8</v>
      </c>
      <c r="B57" t="str">
        <f t="shared" si="2"/>
        <v>2000</v>
      </c>
      <c r="C57" s="1">
        <f t="shared" si="8"/>
        <v>36769</v>
      </c>
      <c r="D57" s="2">
        <f>IF(VLOOKUP($A57,'Q Activa'!$1:$1048576,MATCH(Q!$B57,'Q Activa'!$1:$1,0),FALSE)="",NA(),VLOOKUP($A57,'Q Activa'!$1:$1048576,MATCH(Q!$B57,'Q Activa'!$1:$1,0),FALSE))</f>
        <v>0.20430000000000001</v>
      </c>
      <c r="E57" s="2">
        <f>IF(VLOOKUP($A57,'Q Pasiva'!$1:$1048576,MATCH(Q!$B57,'Q Pasiva'!$1:$1,0),FALSE)="",NA(),VLOOKUP($A57,'Q Pasiva'!$1:$1048576,MATCH(Q!$B57,'Q Pasiva'!$1:$1,0),FALSE))</f>
        <v>0.1115</v>
      </c>
      <c r="F57" s="2">
        <f t="shared" si="3"/>
        <v>9.2800000000000007E-2</v>
      </c>
      <c r="G57" s="2" t="e">
        <f t="shared" si="4"/>
        <v>#N/A</v>
      </c>
      <c r="H57" s="2" t="e">
        <f t="shared" si="5"/>
        <v>#N/A</v>
      </c>
      <c r="I57" s="2" t="e">
        <f t="shared" si="6"/>
        <v>#N/A</v>
      </c>
      <c r="J57">
        <f t="shared" si="7"/>
        <v>0</v>
      </c>
      <c r="M57" s="5">
        <v>44742</v>
      </c>
      <c r="N57" s="7">
        <v>0.1198</v>
      </c>
      <c r="O57" s="7">
        <v>3.8800000000000001E-2</v>
      </c>
      <c r="P57" s="7">
        <v>8.1000000000000003E-2</v>
      </c>
      <c r="Q57" s="7" t="e">
        <v>#N/A</v>
      </c>
      <c r="R57" s="7" t="e">
        <v>#N/A</v>
      </c>
      <c r="S57" s="7" t="e">
        <v>#N/A</v>
      </c>
    </row>
    <row r="58" spans="1:19" x14ac:dyDescent="0.35">
      <c r="A58">
        <f t="shared" si="1"/>
        <v>9</v>
      </c>
      <c r="B58" t="str">
        <f t="shared" si="2"/>
        <v>2000</v>
      </c>
      <c r="C58" s="1">
        <f t="shared" si="8"/>
        <v>36799</v>
      </c>
      <c r="D58" s="2">
        <f>IF(VLOOKUP($A58,'Q Activa'!$1:$1048576,MATCH(Q!$B58,'Q Activa'!$1:$1,0),FALSE)="",NA(),VLOOKUP($A58,'Q Activa'!$1:$1048576,MATCH(Q!$B58,'Q Activa'!$1:$1,0),FALSE))</f>
        <v>0.20530000000000001</v>
      </c>
      <c r="E58" s="2">
        <f>IF(VLOOKUP($A58,'Q Pasiva'!$1:$1048576,MATCH(Q!$B58,'Q Pasiva'!$1:$1,0),FALSE)="",NA(),VLOOKUP($A58,'Q Pasiva'!$1:$1048576,MATCH(Q!$B58,'Q Pasiva'!$1:$1,0),FALSE))</f>
        <v>0.1109</v>
      </c>
      <c r="F58" s="2">
        <f t="shared" si="3"/>
        <v>9.4400000000000012E-2</v>
      </c>
      <c r="G58" s="2" t="e">
        <f t="shared" si="4"/>
        <v>#N/A</v>
      </c>
      <c r="H58" s="2" t="e">
        <f t="shared" si="5"/>
        <v>#N/A</v>
      </c>
      <c r="I58" s="2" t="e">
        <f t="shared" si="6"/>
        <v>#N/A</v>
      </c>
      <c r="J58">
        <f t="shared" si="7"/>
        <v>0</v>
      </c>
      <c r="M58" s="5">
        <v>44773</v>
      </c>
      <c r="N58" s="7">
        <v>0.1198</v>
      </c>
      <c r="O58" s="7">
        <v>3.8699999999999998E-2</v>
      </c>
      <c r="P58" s="7">
        <v>8.1100000000000005E-2</v>
      </c>
      <c r="Q58" s="7" t="e">
        <v>#N/A</v>
      </c>
      <c r="R58" s="7" t="e">
        <v>#N/A</v>
      </c>
      <c r="S58" s="7" t="e">
        <v>#N/A</v>
      </c>
    </row>
    <row r="59" spans="1:19" x14ac:dyDescent="0.35">
      <c r="A59">
        <f t="shared" si="1"/>
        <v>10</v>
      </c>
      <c r="B59" t="str">
        <f t="shared" si="2"/>
        <v>2000</v>
      </c>
      <c r="C59" s="1">
        <f t="shared" si="8"/>
        <v>36830</v>
      </c>
      <c r="D59" s="2">
        <f>IF(VLOOKUP($A59,'Q Activa'!$1:$1048576,MATCH(Q!$B59,'Q Activa'!$1:$1,0),FALSE)="",NA(),VLOOKUP($A59,'Q Activa'!$1:$1048576,MATCH(Q!$B59,'Q Activa'!$1:$1,0),FALSE))</f>
        <v>0.20469999999999999</v>
      </c>
      <c r="E59" s="2">
        <f>IF(VLOOKUP($A59,'Q Pasiva'!$1:$1048576,MATCH(Q!$B59,'Q Pasiva'!$1:$1,0),FALSE)="",NA(),VLOOKUP($A59,'Q Pasiva'!$1:$1048576,MATCH(Q!$B59,'Q Pasiva'!$1:$1,0),FALSE))</f>
        <v>0.1123</v>
      </c>
      <c r="F59" s="2">
        <f t="shared" si="3"/>
        <v>9.2399999999999996E-2</v>
      </c>
      <c r="G59" s="2" t="e">
        <f t="shared" si="4"/>
        <v>#N/A</v>
      </c>
      <c r="H59" s="2" t="e">
        <f t="shared" si="5"/>
        <v>#N/A</v>
      </c>
      <c r="I59" s="2" t="e">
        <f t="shared" si="6"/>
        <v>#N/A</v>
      </c>
      <c r="J59">
        <f t="shared" si="7"/>
        <v>0</v>
      </c>
      <c r="M59" s="5">
        <v>44804</v>
      </c>
      <c r="N59" s="7">
        <v>0.1202</v>
      </c>
      <c r="O59" s="7">
        <v>3.8800000000000001E-2</v>
      </c>
      <c r="P59" s="7">
        <v>8.14E-2</v>
      </c>
      <c r="Q59" s="7" t="e">
        <v>#N/A</v>
      </c>
      <c r="R59" s="7" t="e">
        <v>#N/A</v>
      </c>
      <c r="S59" s="7" t="e">
        <v>#N/A</v>
      </c>
    </row>
    <row r="60" spans="1:19" x14ac:dyDescent="0.35">
      <c r="A60">
        <f t="shared" si="1"/>
        <v>11</v>
      </c>
      <c r="B60" t="str">
        <f t="shared" si="2"/>
        <v>2000</v>
      </c>
      <c r="C60" s="1">
        <f t="shared" si="8"/>
        <v>36860</v>
      </c>
      <c r="D60" s="2">
        <f>IF(VLOOKUP($A60,'Q Activa'!$1:$1048576,MATCH(Q!$B60,'Q Activa'!$1:$1,0),FALSE)="",NA(),VLOOKUP($A60,'Q Activa'!$1:$1048576,MATCH(Q!$B60,'Q Activa'!$1:$1,0),FALSE))</f>
        <v>0.20230000000000001</v>
      </c>
      <c r="E60" s="2">
        <f>IF(VLOOKUP($A60,'Q Pasiva'!$1:$1048576,MATCH(Q!$B60,'Q Pasiva'!$1:$1,0),FALSE)="",NA(),VLOOKUP($A60,'Q Pasiva'!$1:$1048576,MATCH(Q!$B60,'Q Pasiva'!$1:$1,0),FALSE))</f>
        <v>0.1104</v>
      </c>
      <c r="F60" s="2">
        <f t="shared" si="3"/>
        <v>9.1900000000000009E-2</v>
      </c>
      <c r="G60" s="2" t="e">
        <f t="shared" si="4"/>
        <v>#N/A</v>
      </c>
      <c r="H60" s="2" t="e">
        <f t="shared" si="5"/>
        <v>#N/A</v>
      </c>
      <c r="I60" s="2" t="e">
        <f t="shared" si="6"/>
        <v>#N/A</v>
      </c>
      <c r="J60">
        <f t="shared" si="7"/>
        <v>0</v>
      </c>
      <c r="M60" s="5">
        <v>44834</v>
      </c>
      <c r="N60" s="7">
        <v>0.11940000000000001</v>
      </c>
      <c r="O60" s="7">
        <v>3.8800000000000001E-2</v>
      </c>
      <c r="P60" s="7">
        <v>8.0600000000000005E-2</v>
      </c>
      <c r="Q60" s="7" t="e">
        <v>#N/A</v>
      </c>
      <c r="R60" s="7" t="e">
        <v>#N/A</v>
      </c>
      <c r="S60" s="7" t="e">
        <v>#N/A</v>
      </c>
    </row>
    <row r="61" spans="1:19" x14ac:dyDescent="0.35">
      <c r="A61">
        <f t="shared" si="1"/>
        <v>12</v>
      </c>
      <c r="B61" t="str">
        <f t="shared" si="2"/>
        <v>2000</v>
      </c>
      <c r="C61" s="1">
        <f t="shared" si="8"/>
        <v>36891</v>
      </c>
      <c r="D61" s="2">
        <f>IF(VLOOKUP($A61,'Q Activa'!$1:$1048576,MATCH(Q!$B61,'Q Activa'!$1:$1,0),FALSE)="",NA(),VLOOKUP($A61,'Q Activa'!$1:$1048576,MATCH(Q!$B61,'Q Activa'!$1:$1,0),FALSE))</f>
        <v>0.20050000000000001</v>
      </c>
      <c r="E61" s="2">
        <f>IF(VLOOKUP($A61,'Q Pasiva'!$1:$1048576,MATCH(Q!$B61,'Q Pasiva'!$1:$1,0),FALSE)="",NA(),VLOOKUP($A61,'Q Pasiva'!$1:$1048576,MATCH(Q!$B61,'Q Pasiva'!$1:$1,0),FALSE))</f>
        <v>0.10979999999999999</v>
      </c>
      <c r="F61" s="2">
        <f t="shared" si="3"/>
        <v>9.0700000000000017E-2</v>
      </c>
      <c r="G61" s="2" t="e">
        <f t="shared" si="4"/>
        <v>#N/A</v>
      </c>
      <c r="H61" s="2" t="e">
        <f t="shared" si="5"/>
        <v>#N/A</v>
      </c>
      <c r="I61" s="2" t="e">
        <f t="shared" si="6"/>
        <v>#N/A</v>
      </c>
      <c r="J61">
        <f t="shared" si="7"/>
        <v>0</v>
      </c>
      <c r="M61" s="5">
        <v>44865</v>
      </c>
      <c r="N61" s="7">
        <v>0.11840000000000001</v>
      </c>
      <c r="O61" s="7">
        <v>3.9E-2</v>
      </c>
      <c r="P61" s="7">
        <v>7.9399999999999998E-2</v>
      </c>
      <c r="Q61" s="7" t="e">
        <v>#N/A</v>
      </c>
      <c r="R61" s="7" t="e">
        <v>#N/A</v>
      </c>
      <c r="S61" s="7" t="e">
        <v>#N/A</v>
      </c>
    </row>
    <row r="62" spans="1:19" x14ac:dyDescent="0.35">
      <c r="A62">
        <f t="shared" si="1"/>
        <v>1</v>
      </c>
      <c r="B62" t="str">
        <f t="shared" si="2"/>
        <v>2001</v>
      </c>
      <c r="C62" s="1">
        <f t="shared" si="8"/>
        <v>36922</v>
      </c>
      <c r="D62" s="2">
        <f>IF(VLOOKUP($A62,'Q Activa'!$1:$1048576,MATCH(Q!$B62,'Q Activa'!$1:$1,0),FALSE)="",NA(),VLOOKUP($A62,'Q Activa'!$1:$1048576,MATCH(Q!$B62,'Q Activa'!$1:$1,0),FALSE))</f>
        <v>0.19919999999999999</v>
      </c>
      <c r="E62" s="2">
        <f>IF(VLOOKUP($A62,'Q Pasiva'!$1:$1048576,MATCH(Q!$B62,'Q Pasiva'!$1:$1,0),FALSE)="",NA(),VLOOKUP($A62,'Q Pasiva'!$1:$1048576,MATCH(Q!$B62,'Q Pasiva'!$1:$1,0),FALSE))</f>
        <v>0.1082</v>
      </c>
      <c r="F62" s="2">
        <f t="shared" si="3"/>
        <v>9.0999999999999984E-2</v>
      </c>
      <c r="G62" s="2" t="e">
        <f t="shared" si="4"/>
        <v>#N/A</v>
      </c>
      <c r="H62" s="2" t="e">
        <f t="shared" si="5"/>
        <v>#N/A</v>
      </c>
      <c r="I62" s="2" t="e">
        <f t="shared" si="6"/>
        <v>#N/A</v>
      </c>
      <c r="J62">
        <f t="shared" si="7"/>
        <v>0</v>
      </c>
      <c r="M62" s="5">
        <v>44895</v>
      </c>
      <c r="N62" s="7">
        <v>0.1183</v>
      </c>
      <c r="O62" s="7">
        <v>3.9300000000000002E-2</v>
      </c>
      <c r="P62" s="7">
        <v>7.9000000000000001E-2</v>
      </c>
      <c r="Q62" s="7" t="e">
        <v>#N/A</v>
      </c>
      <c r="R62" s="7" t="e">
        <v>#N/A</v>
      </c>
      <c r="S62" s="7" t="e">
        <v>#N/A</v>
      </c>
    </row>
    <row r="63" spans="1:19" x14ac:dyDescent="0.35">
      <c r="A63">
        <f t="shared" si="1"/>
        <v>2</v>
      </c>
      <c r="B63" t="str">
        <f t="shared" si="2"/>
        <v>2001</v>
      </c>
      <c r="C63" s="1">
        <f t="shared" si="8"/>
        <v>36950</v>
      </c>
      <c r="D63" s="2">
        <f>IF(VLOOKUP($A63,'Q Activa'!$1:$1048576,MATCH(Q!$B63,'Q Activa'!$1:$1,0),FALSE)="",NA(),VLOOKUP($A63,'Q Activa'!$1:$1048576,MATCH(Q!$B63,'Q Activa'!$1:$1,0),FALSE))</f>
        <v>0.1988</v>
      </c>
      <c r="E63" s="2">
        <f>IF(VLOOKUP($A63,'Q Pasiva'!$1:$1048576,MATCH(Q!$B63,'Q Pasiva'!$1:$1,0),FALSE)="",NA(),VLOOKUP($A63,'Q Pasiva'!$1:$1048576,MATCH(Q!$B63,'Q Pasiva'!$1:$1,0),FALSE))</f>
        <v>0.1082</v>
      </c>
      <c r="F63" s="2">
        <f t="shared" si="3"/>
        <v>9.06E-2</v>
      </c>
      <c r="G63" s="2" t="e">
        <f t="shared" si="4"/>
        <v>#N/A</v>
      </c>
      <c r="H63" s="2" t="e">
        <f t="shared" si="5"/>
        <v>#N/A</v>
      </c>
      <c r="I63" s="2" t="e">
        <f t="shared" si="6"/>
        <v>#N/A</v>
      </c>
      <c r="J63">
        <f t="shared" si="7"/>
        <v>0</v>
      </c>
      <c r="M63" s="5">
        <v>44926</v>
      </c>
      <c r="N63" s="7">
        <v>0.1183</v>
      </c>
      <c r="O63" s="7">
        <v>3.95E-2</v>
      </c>
      <c r="P63" s="7">
        <v>7.8800000000000009E-2</v>
      </c>
      <c r="Q63" s="7" t="e">
        <v>#N/A</v>
      </c>
      <c r="R63" s="7" t="e">
        <v>#N/A</v>
      </c>
      <c r="S63" s="7" t="e">
        <v>#N/A</v>
      </c>
    </row>
    <row r="64" spans="1:19" x14ac:dyDescent="0.35">
      <c r="A64">
        <f t="shared" si="1"/>
        <v>3</v>
      </c>
      <c r="B64" t="str">
        <f t="shared" si="2"/>
        <v>2001</v>
      </c>
      <c r="C64" s="1">
        <f t="shared" si="8"/>
        <v>36981</v>
      </c>
      <c r="D64" s="2">
        <f>IF(VLOOKUP($A64,'Q Activa'!$1:$1048576,MATCH(Q!$B64,'Q Activa'!$1:$1,0),FALSE)="",NA(),VLOOKUP($A64,'Q Activa'!$1:$1048576,MATCH(Q!$B64,'Q Activa'!$1:$1,0),FALSE))</f>
        <v>0.1958</v>
      </c>
      <c r="E64" s="2">
        <f>IF(VLOOKUP($A64,'Q Pasiva'!$1:$1048576,MATCH(Q!$B64,'Q Pasiva'!$1:$1,0),FALSE)="",NA(),VLOOKUP($A64,'Q Pasiva'!$1:$1048576,MATCH(Q!$B64,'Q Pasiva'!$1:$1,0),FALSE))</f>
        <v>0.10580000000000001</v>
      </c>
      <c r="F64" s="2">
        <f t="shared" si="3"/>
        <v>0.09</v>
      </c>
      <c r="G64" s="2" t="e">
        <f t="shared" si="4"/>
        <v>#N/A</v>
      </c>
      <c r="H64" s="2" t="e">
        <f t="shared" si="5"/>
        <v>#N/A</v>
      </c>
      <c r="I64" s="2" t="e">
        <f t="shared" si="6"/>
        <v>#N/A</v>
      </c>
      <c r="J64">
        <f t="shared" si="7"/>
        <v>0</v>
      </c>
      <c r="M64" s="5">
        <v>44957</v>
      </c>
      <c r="N64" s="7">
        <v>0.11890000000000001</v>
      </c>
      <c r="O64" s="7">
        <v>3.9899999999999998E-2</v>
      </c>
      <c r="P64" s="7">
        <v>7.9000000000000015E-2</v>
      </c>
      <c r="Q64" s="7" t="e">
        <v>#N/A</v>
      </c>
      <c r="R64" s="7" t="e">
        <v>#N/A</v>
      </c>
      <c r="S64" s="7" t="e">
        <v>#N/A</v>
      </c>
    </row>
    <row r="65" spans="1:19" x14ac:dyDescent="0.35">
      <c r="A65">
        <f t="shared" si="1"/>
        <v>4</v>
      </c>
      <c r="B65" t="str">
        <f t="shared" si="2"/>
        <v>2001</v>
      </c>
      <c r="C65" s="1">
        <f t="shared" si="8"/>
        <v>37011</v>
      </c>
      <c r="D65" s="2">
        <f>IF(VLOOKUP($A65,'Q Activa'!$1:$1048576,MATCH(Q!$B65,'Q Activa'!$1:$1,0),FALSE)="",NA(),VLOOKUP($A65,'Q Activa'!$1:$1048576,MATCH(Q!$B65,'Q Activa'!$1:$1,0),FALSE))</f>
        <v>0.19420000000000001</v>
      </c>
      <c r="E65" s="2">
        <f>IF(VLOOKUP($A65,'Q Pasiva'!$1:$1048576,MATCH(Q!$B65,'Q Pasiva'!$1:$1,0),FALSE)="",NA(),VLOOKUP($A65,'Q Pasiva'!$1:$1048576,MATCH(Q!$B65,'Q Pasiva'!$1:$1,0),FALSE))</f>
        <v>0.10440000000000001</v>
      </c>
      <c r="F65" s="2">
        <f t="shared" si="3"/>
        <v>8.9800000000000005E-2</v>
      </c>
      <c r="G65" s="2" t="e">
        <f t="shared" si="4"/>
        <v>#N/A</v>
      </c>
      <c r="H65" s="2" t="e">
        <f t="shared" si="5"/>
        <v>#N/A</v>
      </c>
      <c r="I65" s="2" t="e">
        <f t="shared" si="6"/>
        <v>#N/A</v>
      </c>
      <c r="J65">
        <f t="shared" si="7"/>
        <v>0</v>
      </c>
      <c r="M65" s="5">
        <v>44985</v>
      </c>
      <c r="N65" s="7">
        <v>0.11940000000000001</v>
      </c>
      <c r="O65" s="7">
        <v>4.02E-2</v>
      </c>
      <c r="P65" s="7">
        <v>7.9200000000000007E-2</v>
      </c>
      <c r="Q65" s="7" t="e">
        <v>#N/A</v>
      </c>
      <c r="R65" s="7" t="e">
        <v>#N/A</v>
      </c>
      <c r="S65" s="7" t="e">
        <v>#N/A</v>
      </c>
    </row>
    <row r="66" spans="1:19" x14ac:dyDescent="0.35">
      <c r="A66">
        <f t="shared" si="1"/>
        <v>5</v>
      </c>
      <c r="B66" t="str">
        <f t="shared" si="2"/>
        <v>2001</v>
      </c>
      <c r="C66" s="1">
        <f t="shared" si="8"/>
        <v>37042</v>
      </c>
      <c r="D66" s="2">
        <f>IF(VLOOKUP($A66,'Q Activa'!$1:$1048576,MATCH(Q!$B66,'Q Activa'!$1:$1,0),FALSE)="",NA(),VLOOKUP($A66,'Q Activa'!$1:$1048576,MATCH(Q!$B66,'Q Activa'!$1:$1,0),FALSE))</f>
        <v>0.1923</v>
      </c>
      <c r="E66" s="2">
        <f>IF(VLOOKUP($A66,'Q Pasiva'!$1:$1048576,MATCH(Q!$B66,'Q Pasiva'!$1:$1,0),FALSE)="",NA(),VLOOKUP($A66,'Q Pasiva'!$1:$1048576,MATCH(Q!$B66,'Q Pasiva'!$1:$1,0),FALSE))</f>
        <v>0.1012</v>
      </c>
      <c r="F66" s="2">
        <f t="shared" si="3"/>
        <v>9.11E-2</v>
      </c>
      <c r="G66" s="2" t="e">
        <f t="shared" si="4"/>
        <v>#N/A</v>
      </c>
      <c r="H66" s="2" t="e">
        <f t="shared" si="5"/>
        <v>#N/A</v>
      </c>
      <c r="I66" s="2" t="e">
        <f t="shared" si="6"/>
        <v>#N/A</v>
      </c>
      <c r="J66">
        <f t="shared" si="7"/>
        <v>0</v>
      </c>
      <c r="M66" s="5">
        <v>45016</v>
      </c>
      <c r="N66" s="7">
        <v>0.1193</v>
      </c>
      <c r="O66" s="7">
        <v>4.07E-2</v>
      </c>
      <c r="P66" s="7">
        <v>7.8600000000000003E-2</v>
      </c>
      <c r="Q66" s="7" t="e">
        <v>#N/A</v>
      </c>
      <c r="R66" s="7" t="e">
        <v>#N/A</v>
      </c>
      <c r="S66" s="7" t="e">
        <v>#N/A</v>
      </c>
    </row>
    <row r="67" spans="1:19" x14ac:dyDescent="0.35">
      <c r="A67">
        <f t="shared" ref="A67:A130" si="9">+MONTH(C67)</f>
        <v>6</v>
      </c>
      <c r="B67" t="str">
        <f t="shared" ref="B67:B130" si="10">+TEXT(YEAR(C67),"0")</f>
        <v>2001</v>
      </c>
      <c r="C67" s="1">
        <f t="shared" si="8"/>
        <v>37072</v>
      </c>
      <c r="D67" s="2">
        <f>IF(VLOOKUP($A67,'Q Activa'!$1:$1048576,MATCH(Q!$B67,'Q Activa'!$1:$1,0),FALSE)="",NA(),VLOOKUP($A67,'Q Activa'!$1:$1048576,MATCH(Q!$B67,'Q Activa'!$1:$1,0),FALSE))</f>
        <v>0.1903</v>
      </c>
      <c r="E67" s="2">
        <f>IF(VLOOKUP($A67,'Q Pasiva'!$1:$1048576,MATCH(Q!$B67,'Q Pasiva'!$1:$1,0),FALSE)="",NA(),VLOOKUP($A67,'Q Pasiva'!$1:$1048576,MATCH(Q!$B67,'Q Pasiva'!$1:$1,0),FALSE))</f>
        <v>9.8100000000000007E-2</v>
      </c>
      <c r="F67" s="2">
        <f t="shared" ref="F67:F130" si="11">+D67-E67</f>
        <v>9.219999999999999E-2</v>
      </c>
      <c r="G67" s="2" t="e">
        <f t="shared" ref="G67:G130" si="12">+IF(ISNA(D68),D67,NA())</f>
        <v>#N/A</v>
      </c>
      <c r="H67" s="2" t="e">
        <f t="shared" ref="H67:H130" si="13">+IF(ISNA(E68),E67,NA())</f>
        <v>#N/A</v>
      </c>
      <c r="I67" s="2" t="e">
        <f t="shared" ref="I67:I130" si="14">+IF(ISNA(F68),F67,NA())</f>
        <v>#N/A</v>
      </c>
      <c r="J67">
        <f t="shared" ref="J67:J130" si="15">+IF(AND(_xlfn.NUMBERVALUE(B67)&gt;=2018,ISNA(D67)=FALSE),1,0)</f>
        <v>0</v>
      </c>
      <c r="M67" s="5">
        <v>45046</v>
      </c>
      <c r="N67" s="7">
        <v>0.1193</v>
      </c>
      <c r="O67" s="7">
        <v>4.0899999999999999E-2</v>
      </c>
      <c r="P67" s="7">
        <v>7.8399999999999997E-2</v>
      </c>
      <c r="Q67" s="7" t="e">
        <v>#N/A</v>
      </c>
      <c r="R67" s="7" t="e">
        <v>#N/A</v>
      </c>
      <c r="S67" s="7" t="e">
        <v>#N/A</v>
      </c>
    </row>
    <row r="68" spans="1:19" x14ac:dyDescent="0.35">
      <c r="A68">
        <f t="shared" si="9"/>
        <v>7</v>
      </c>
      <c r="B68" t="str">
        <f t="shared" si="10"/>
        <v>2001</v>
      </c>
      <c r="C68" s="1">
        <f t="shared" ref="C68:C131" si="16">+EOMONTH(C67,1)</f>
        <v>37103</v>
      </c>
      <c r="D68" s="2">
        <f>IF(VLOOKUP($A68,'Q Activa'!$1:$1048576,MATCH(Q!$B68,'Q Activa'!$1:$1,0),FALSE)="",NA(),VLOOKUP($A68,'Q Activa'!$1:$1048576,MATCH(Q!$B68,'Q Activa'!$1:$1,0),FALSE))</f>
        <v>0.19209999999999999</v>
      </c>
      <c r="E68" s="2">
        <f>IF(VLOOKUP($A68,'Q Pasiva'!$1:$1048576,MATCH(Q!$B68,'Q Pasiva'!$1:$1,0),FALSE)="",NA(),VLOOKUP($A68,'Q Pasiva'!$1:$1048576,MATCH(Q!$B68,'Q Pasiva'!$1:$1,0),FALSE))</f>
        <v>9.4399999999999998E-2</v>
      </c>
      <c r="F68" s="2">
        <f t="shared" si="11"/>
        <v>9.7699999999999995E-2</v>
      </c>
      <c r="G68" s="2" t="e">
        <f t="shared" si="12"/>
        <v>#N/A</v>
      </c>
      <c r="H68" s="2" t="e">
        <f t="shared" si="13"/>
        <v>#N/A</v>
      </c>
      <c r="I68" s="2" t="e">
        <f t="shared" si="14"/>
        <v>#N/A</v>
      </c>
      <c r="J68">
        <f t="shared" si="15"/>
        <v>0</v>
      </c>
      <c r="M68" s="5">
        <v>45077</v>
      </c>
      <c r="N68" s="7">
        <v>0.1198</v>
      </c>
      <c r="O68" s="7">
        <v>4.1300000000000003E-2</v>
      </c>
      <c r="P68" s="7">
        <v>7.85E-2</v>
      </c>
      <c r="Q68" s="7" t="e">
        <v>#N/A</v>
      </c>
      <c r="R68" s="7" t="e">
        <v>#N/A</v>
      </c>
      <c r="S68" s="7" t="e">
        <v>#N/A</v>
      </c>
    </row>
    <row r="69" spans="1:19" x14ac:dyDescent="0.35">
      <c r="A69">
        <f t="shared" si="9"/>
        <v>8</v>
      </c>
      <c r="B69" t="str">
        <f t="shared" si="10"/>
        <v>2001</v>
      </c>
      <c r="C69" s="1">
        <f t="shared" si="16"/>
        <v>37134</v>
      </c>
      <c r="D69" s="2">
        <f>IF(VLOOKUP($A69,'Q Activa'!$1:$1048576,MATCH(Q!$B69,'Q Activa'!$1:$1,0),FALSE)="",NA(),VLOOKUP($A69,'Q Activa'!$1:$1048576,MATCH(Q!$B69,'Q Activa'!$1:$1,0),FALSE))</f>
        <v>0.1888</v>
      </c>
      <c r="E69" s="2">
        <f>IF(VLOOKUP($A69,'Q Pasiva'!$1:$1048576,MATCH(Q!$B69,'Q Pasiva'!$1:$1,0),FALSE)="",NA(),VLOOKUP($A69,'Q Pasiva'!$1:$1048576,MATCH(Q!$B69,'Q Pasiva'!$1:$1,0),FALSE))</f>
        <v>9.06E-2</v>
      </c>
      <c r="F69" s="2">
        <f t="shared" si="11"/>
        <v>9.8199999999999996E-2</v>
      </c>
      <c r="G69" s="2" t="e">
        <f t="shared" si="12"/>
        <v>#N/A</v>
      </c>
      <c r="H69" s="2" t="e">
        <f t="shared" si="13"/>
        <v>#N/A</v>
      </c>
      <c r="I69" s="2" t="e">
        <f t="shared" si="14"/>
        <v>#N/A</v>
      </c>
      <c r="J69">
        <f t="shared" si="15"/>
        <v>0</v>
      </c>
      <c r="M69" s="5">
        <v>45107</v>
      </c>
      <c r="N69" s="7">
        <v>0.1198</v>
      </c>
      <c r="O69" s="7">
        <v>4.1700000000000001E-2</v>
      </c>
      <c r="P69" s="7">
        <v>7.8100000000000003E-2</v>
      </c>
      <c r="Q69" s="7" t="e">
        <v>#N/A</v>
      </c>
      <c r="R69" s="7" t="e">
        <v>#N/A</v>
      </c>
      <c r="S69" s="7" t="e">
        <v>#N/A</v>
      </c>
    </row>
    <row r="70" spans="1:19" x14ac:dyDescent="0.35">
      <c r="A70">
        <f t="shared" si="9"/>
        <v>9</v>
      </c>
      <c r="B70" t="str">
        <f t="shared" si="10"/>
        <v>2001</v>
      </c>
      <c r="C70" s="1">
        <f t="shared" si="16"/>
        <v>37164</v>
      </c>
      <c r="D70" s="2">
        <f>IF(VLOOKUP($A70,'Q Activa'!$1:$1048576,MATCH(Q!$B70,'Q Activa'!$1:$1,0),FALSE)="",NA(),VLOOKUP($A70,'Q Activa'!$1:$1048576,MATCH(Q!$B70,'Q Activa'!$1:$1,0),FALSE))</f>
        <v>0.1865</v>
      </c>
      <c r="E70" s="2">
        <f>IF(VLOOKUP($A70,'Q Pasiva'!$1:$1048576,MATCH(Q!$B70,'Q Pasiva'!$1:$1,0),FALSE)="",NA(),VLOOKUP($A70,'Q Pasiva'!$1:$1048576,MATCH(Q!$B70,'Q Pasiva'!$1:$1,0),FALSE))</f>
        <v>8.9700000000000002E-2</v>
      </c>
      <c r="F70" s="2">
        <f t="shared" si="11"/>
        <v>9.6799999999999997E-2</v>
      </c>
      <c r="G70" s="2" t="e">
        <f t="shared" si="12"/>
        <v>#N/A</v>
      </c>
      <c r="H70" s="2" t="e">
        <f t="shared" si="13"/>
        <v>#N/A</v>
      </c>
      <c r="I70" s="2" t="e">
        <f t="shared" si="14"/>
        <v>#N/A</v>
      </c>
      <c r="J70">
        <f t="shared" si="15"/>
        <v>0</v>
      </c>
      <c r="M70" s="5">
        <v>45138</v>
      </c>
      <c r="N70" s="7">
        <v>0.1198</v>
      </c>
      <c r="O70" s="7">
        <v>4.1799999999999997E-2</v>
      </c>
      <c r="P70" s="7">
        <v>7.8000000000000014E-2</v>
      </c>
      <c r="Q70" s="7" t="e">
        <v>#N/A</v>
      </c>
      <c r="R70" s="7" t="e">
        <v>#N/A</v>
      </c>
      <c r="S70" s="7" t="e">
        <v>#N/A</v>
      </c>
    </row>
    <row r="71" spans="1:19" x14ac:dyDescent="0.35">
      <c r="A71">
        <f t="shared" si="9"/>
        <v>10</v>
      </c>
      <c r="B71" t="str">
        <f t="shared" si="10"/>
        <v>2001</v>
      </c>
      <c r="C71" s="1">
        <f t="shared" si="16"/>
        <v>37195</v>
      </c>
      <c r="D71" s="2">
        <f>IF(VLOOKUP($A71,'Q Activa'!$1:$1048576,MATCH(Q!$B71,'Q Activa'!$1:$1,0),FALSE)="",NA(),VLOOKUP($A71,'Q Activa'!$1:$1048576,MATCH(Q!$B71,'Q Activa'!$1:$1,0),FALSE))</f>
        <v>0.18340000000000001</v>
      </c>
      <c r="E71" s="2">
        <f>IF(VLOOKUP($A71,'Q Pasiva'!$1:$1048576,MATCH(Q!$B71,'Q Pasiva'!$1:$1,0),FALSE)="",NA(),VLOOKUP($A71,'Q Pasiva'!$1:$1048576,MATCH(Q!$B71,'Q Pasiva'!$1:$1,0),FALSE))</f>
        <v>8.8400000000000006E-2</v>
      </c>
      <c r="F71" s="2">
        <f t="shared" si="11"/>
        <v>9.5000000000000001E-2</v>
      </c>
      <c r="G71" s="2" t="e">
        <f t="shared" si="12"/>
        <v>#N/A</v>
      </c>
      <c r="H71" s="2" t="e">
        <f t="shared" si="13"/>
        <v>#N/A</v>
      </c>
      <c r="I71" s="2" t="e">
        <f t="shared" si="14"/>
        <v>#N/A</v>
      </c>
      <c r="J71">
        <f t="shared" si="15"/>
        <v>0</v>
      </c>
      <c r="M71" s="5">
        <v>45169</v>
      </c>
      <c r="N71" s="7">
        <v>0.1196</v>
      </c>
      <c r="O71" s="7">
        <v>4.24E-2</v>
      </c>
      <c r="P71" s="7">
        <v>7.7199999999999991E-2</v>
      </c>
      <c r="Q71" s="7" t="e">
        <v>#N/A</v>
      </c>
      <c r="R71" s="7" t="e">
        <v>#N/A</v>
      </c>
      <c r="S71" s="7" t="e">
        <v>#N/A</v>
      </c>
    </row>
    <row r="72" spans="1:19" x14ac:dyDescent="0.35">
      <c r="A72">
        <f t="shared" si="9"/>
        <v>11</v>
      </c>
      <c r="B72" t="str">
        <f t="shared" si="10"/>
        <v>2001</v>
      </c>
      <c r="C72" s="1">
        <f t="shared" si="16"/>
        <v>37225</v>
      </c>
      <c r="D72" s="2">
        <f>IF(VLOOKUP($A72,'Q Activa'!$1:$1048576,MATCH(Q!$B72,'Q Activa'!$1:$1,0),FALSE)="",NA(),VLOOKUP($A72,'Q Activa'!$1:$1048576,MATCH(Q!$B72,'Q Activa'!$1:$1,0),FALSE))</f>
        <v>0.18110000000000001</v>
      </c>
      <c r="E72" s="2">
        <f>IF(VLOOKUP($A72,'Q Pasiva'!$1:$1048576,MATCH(Q!$B72,'Q Pasiva'!$1:$1,0),FALSE)="",NA(),VLOOKUP($A72,'Q Pasiva'!$1:$1048576,MATCH(Q!$B72,'Q Pasiva'!$1:$1,0),FALSE))</f>
        <v>8.5800000000000001E-2</v>
      </c>
      <c r="F72" s="2">
        <f t="shared" si="11"/>
        <v>9.530000000000001E-2</v>
      </c>
      <c r="G72" s="2" t="e">
        <f t="shared" si="12"/>
        <v>#N/A</v>
      </c>
      <c r="H72" s="2" t="e">
        <f t="shared" si="13"/>
        <v>#N/A</v>
      </c>
      <c r="I72" s="2" t="e">
        <f t="shared" si="14"/>
        <v>#N/A</v>
      </c>
      <c r="J72">
        <f t="shared" si="15"/>
        <v>0</v>
      </c>
      <c r="M72" s="5">
        <v>45199</v>
      </c>
      <c r="N72" s="7">
        <v>0.1195</v>
      </c>
      <c r="O72" s="7">
        <v>4.3200000000000002E-2</v>
      </c>
      <c r="P72" s="7">
        <v>7.6299999999999993E-2</v>
      </c>
      <c r="Q72" s="7" t="e">
        <v>#N/A</v>
      </c>
      <c r="R72" s="7" t="e">
        <v>#N/A</v>
      </c>
      <c r="S72" s="7" t="e">
        <v>#N/A</v>
      </c>
    </row>
    <row r="73" spans="1:19" x14ac:dyDescent="0.35">
      <c r="A73">
        <f t="shared" si="9"/>
        <v>12</v>
      </c>
      <c r="B73" t="str">
        <f t="shared" si="10"/>
        <v>2001</v>
      </c>
      <c r="C73" s="1">
        <f t="shared" si="16"/>
        <v>37256</v>
      </c>
      <c r="D73" s="2">
        <f>IF(VLOOKUP($A73,'Q Activa'!$1:$1048576,MATCH(Q!$B73,'Q Activa'!$1:$1,0),FALSE)="",NA(),VLOOKUP($A73,'Q Activa'!$1:$1048576,MATCH(Q!$B73,'Q Activa'!$1:$1,0),FALSE))</f>
        <v>0.17899999999999999</v>
      </c>
      <c r="E73" s="2">
        <f>IF(VLOOKUP($A73,'Q Pasiva'!$1:$1048576,MATCH(Q!$B73,'Q Pasiva'!$1:$1,0),FALSE)="",NA(),VLOOKUP($A73,'Q Pasiva'!$1:$1048576,MATCH(Q!$B73,'Q Pasiva'!$1:$1,0),FALSE))</f>
        <v>8.4599999999999995E-2</v>
      </c>
      <c r="F73" s="2">
        <f t="shared" si="11"/>
        <v>9.4399999999999998E-2</v>
      </c>
      <c r="G73" s="2" t="e">
        <f t="shared" si="12"/>
        <v>#N/A</v>
      </c>
      <c r="H73" s="2" t="e">
        <f t="shared" si="13"/>
        <v>#N/A</v>
      </c>
      <c r="I73" s="2" t="e">
        <f t="shared" si="14"/>
        <v>#N/A</v>
      </c>
      <c r="J73">
        <f t="shared" si="15"/>
        <v>0</v>
      </c>
      <c r="M73" s="5">
        <v>45230</v>
      </c>
      <c r="N73" s="7">
        <v>0.12</v>
      </c>
      <c r="O73" s="7">
        <v>4.3799999999999999E-2</v>
      </c>
      <c r="P73" s="7">
        <v>7.619999999999999E-2</v>
      </c>
      <c r="Q73" s="7" t="e">
        <v>#N/A</v>
      </c>
      <c r="R73" s="7" t="e">
        <v>#N/A</v>
      </c>
      <c r="S73" s="7" t="e">
        <v>#N/A</v>
      </c>
    </row>
    <row r="74" spans="1:19" x14ac:dyDescent="0.35">
      <c r="A74">
        <f t="shared" si="9"/>
        <v>1</v>
      </c>
      <c r="B74" t="str">
        <f t="shared" si="10"/>
        <v>2002</v>
      </c>
      <c r="C74" s="1">
        <f t="shared" si="16"/>
        <v>37287</v>
      </c>
      <c r="D74" s="2">
        <f>IF(VLOOKUP($A74,'Q Activa'!$1:$1048576,MATCH(Q!$B74,'Q Activa'!$1:$1,0),FALSE)="",NA(),VLOOKUP($A74,'Q Activa'!$1:$1048576,MATCH(Q!$B74,'Q Activa'!$1:$1,0),FALSE))</f>
        <v>0.17710000000000001</v>
      </c>
      <c r="E74" s="2">
        <f>IF(VLOOKUP($A74,'Q Pasiva'!$1:$1048576,MATCH(Q!$B74,'Q Pasiva'!$1:$1,0),FALSE)="",NA(),VLOOKUP($A74,'Q Pasiva'!$1:$1048576,MATCH(Q!$B74,'Q Pasiva'!$1:$1,0),FALSE))</f>
        <v>8.4000000000000005E-2</v>
      </c>
      <c r="F74" s="2">
        <f t="shared" si="11"/>
        <v>9.3100000000000002E-2</v>
      </c>
      <c r="G74" s="2" t="e">
        <f t="shared" si="12"/>
        <v>#N/A</v>
      </c>
      <c r="H74" s="2" t="e">
        <f t="shared" si="13"/>
        <v>#N/A</v>
      </c>
      <c r="I74" s="2" t="e">
        <f t="shared" si="14"/>
        <v>#N/A</v>
      </c>
      <c r="J74">
        <f t="shared" si="15"/>
        <v>0</v>
      </c>
      <c r="M74" s="5">
        <v>45260</v>
      </c>
      <c r="N74" s="7">
        <v>0.1191</v>
      </c>
      <c r="O74" s="7">
        <v>4.4400000000000002E-2</v>
      </c>
      <c r="P74" s="7">
        <v>7.4699999999999989E-2</v>
      </c>
      <c r="Q74" s="7" t="e">
        <v>#N/A</v>
      </c>
      <c r="R74" s="7" t="e">
        <v>#N/A</v>
      </c>
      <c r="S74" s="7" t="e">
        <v>#N/A</v>
      </c>
    </row>
    <row r="75" spans="1:19" x14ac:dyDescent="0.35">
      <c r="A75">
        <f t="shared" si="9"/>
        <v>2</v>
      </c>
      <c r="B75" t="str">
        <f t="shared" si="10"/>
        <v>2002</v>
      </c>
      <c r="C75" s="1">
        <f t="shared" si="16"/>
        <v>37315</v>
      </c>
      <c r="D75" s="2">
        <f>IF(VLOOKUP($A75,'Q Activa'!$1:$1048576,MATCH(Q!$B75,'Q Activa'!$1:$1,0),FALSE)="",NA(),VLOOKUP($A75,'Q Activa'!$1:$1048576,MATCH(Q!$B75,'Q Activa'!$1:$1,0),FALSE))</f>
        <v>0.17499999999999999</v>
      </c>
      <c r="E75" s="2">
        <f>IF(VLOOKUP($A75,'Q Pasiva'!$1:$1048576,MATCH(Q!$B75,'Q Pasiva'!$1:$1,0),FALSE)="",NA(),VLOOKUP($A75,'Q Pasiva'!$1:$1048576,MATCH(Q!$B75,'Q Pasiva'!$1:$1,0),FALSE))</f>
        <v>8.1900000000000001E-2</v>
      </c>
      <c r="F75" s="2">
        <f t="shared" si="11"/>
        <v>9.3099999999999988E-2</v>
      </c>
      <c r="G75" s="2" t="e">
        <f t="shared" si="12"/>
        <v>#N/A</v>
      </c>
      <c r="H75" s="2" t="e">
        <f t="shared" si="13"/>
        <v>#N/A</v>
      </c>
      <c r="I75" s="2" t="e">
        <f t="shared" si="14"/>
        <v>#N/A</v>
      </c>
      <c r="J75">
        <f t="shared" si="15"/>
        <v>0</v>
      </c>
      <c r="M75" s="5">
        <v>45291</v>
      </c>
      <c r="N75" s="7">
        <v>0.12089999999999999</v>
      </c>
      <c r="O75" s="7">
        <v>4.4999999999999998E-2</v>
      </c>
      <c r="P75" s="7">
        <v>7.5899999999999995E-2</v>
      </c>
      <c r="Q75" s="7" t="e">
        <v>#N/A</v>
      </c>
      <c r="R75" s="7" t="e">
        <v>#N/A</v>
      </c>
      <c r="S75" s="7" t="e">
        <v>#N/A</v>
      </c>
    </row>
    <row r="76" spans="1:19" x14ac:dyDescent="0.35">
      <c r="A76">
        <f t="shared" si="9"/>
        <v>3</v>
      </c>
      <c r="B76" t="str">
        <f t="shared" si="10"/>
        <v>2002</v>
      </c>
      <c r="C76" s="1">
        <f t="shared" si="16"/>
        <v>37346</v>
      </c>
      <c r="D76" s="2">
        <f>IF(VLOOKUP($A76,'Q Activa'!$1:$1048576,MATCH(Q!$B76,'Q Activa'!$1:$1,0),FALSE)="",NA(),VLOOKUP($A76,'Q Activa'!$1:$1048576,MATCH(Q!$B76,'Q Activa'!$1:$1,0),FALSE))</f>
        <v>0.17219999999999999</v>
      </c>
      <c r="E76" s="2">
        <f>IF(VLOOKUP($A76,'Q Pasiva'!$1:$1048576,MATCH(Q!$B76,'Q Pasiva'!$1:$1,0),FALSE)="",NA(),VLOOKUP($A76,'Q Pasiva'!$1:$1048576,MATCH(Q!$B76,'Q Pasiva'!$1:$1,0),FALSE))</f>
        <v>8.0100000000000005E-2</v>
      </c>
      <c r="F76" s="2">
        <f t="shared" si="11"/>
        <v>9.2099999999999987E-2</v>
      </c>
      <c r="G76" s="2" t="e">
        <f t="shared" si="12"/>
        <v>#N/A</v>
      </c>
      <c r="H76" s="2" t="e">
        <f t="shared" si="13"/>
        <v>#N/A</v>
      </c>
      <c r="I76" s="2" t="e">
        <f t="shared" si="14"/>
        <v>#N/A</v>
      </c>
      <c r="J76">
        <f t="shared" si="15"/>
        <v>0</v>
      </c>
      <c r="M76" s="5">
        <v>45322</v>
      </c>
      <c r="N76" s="7">
        <v>0.12180000000000001</v>
      </c>
      <c r="O76" s="7">
        <v>4.5900000000000003E-2</v>
      </c>
      <c r="P76" s="7">
        <v>7.5899999999999995E-2</v>
      </c>
      <c r="Q76" s="7" t="e">
        <v>#N/A</v>
      </c>
      <c r="R76" s="7" t="e">
        <v>#N/A</v>
      </c>
      <c r="S76" s="7" t="e">
        <v>#N/A</v>
      </c>
    </row>
    <row r="77" spans="1:19" x14ac:dyDescent="0.35">
      <c r="A77">
        <f t="shared" si="9"/>
        <v>4</v>
      </c>
      <c r="B77" t="str">
        <f t="shared" si="10"/>
        <v>2002</v>
      </c>
      <c r="C77" s="1">
        <f t="shared" si="16"/>
        <v>37376</v>
      </c>
      <c r="D77" s="2">
        <f>IF(VLOOKUP($A77,'Q Activa'!$1:$1048576,MATCH(Q!$B77,'Q Activa'!$1:$1,0),FALSE)="",NA(),VLOOKUP($A77,'Q Activa'!$1:$1048576,MATCH(Q!$B77,'Q Activa'!$1:$1,0),FALSE))</f>
        <v>0.1721</v>
      </c>
      <c r="E77" s="2">
        <f>IF(VLOOKUP($A77,'Q Pasiva'!$1:$1048576,MATCH(Q!$B77,'Q Pasiva'!$1:$1,0),FALSE)="",NA(),VLOOKUP($A77,'Q Pasiva'!$1:$1048576,MATCH(Q!$B77,'Q Pasiva'!$1:$1,0),FALSE))</f>
        <v>7.8600000000000003E-2</v>
      </c>
      <c r="F77" s="2">
        <f t="shared" si="11"/>
        <v>9.35E-2</v>
      </c>
      <c r="G77" s="2" t="e">
        <f t="shared" si="12"/>
        <v>#N/A</v>
      </c>
      <c r="H77" s="2" t="e">
        <f t="shared" si="13"/>
        <v>#N/A</v>
      </c>
      <c r="I77" s="2" t="e">
        <f t="shared" si="14"/>
        <v>#N/A</v>
      </c>
      <c r="J77">
        <f t="shared" si="15"/>
        <v>0</v>
      </c>
      <c r="M77" s="5">
        <v>45351</v>
      </c>
      <c r="N77" s="7">
        <v>0.12239999999999999</v>
      </c>
      <c r="O77" s="7">
        <v>4.6699999999999998E-2</v>
      </c>
      <c r="P77" s="7">
        <v>7.569999999999999E-2</v>
      </c>
      <c r="Q77" s="7" t="e">
        <v>#N/A</v>
      </c>
      <c r="R77" s="7" t="e">
        <v>#N/A</v>
      </c>
      <c r="S77" s="7" t="e">
        <v>#N/A</v>
      </c>
    </row>
    <row r="78" spans="1:19" x14ac:dyDescent="0.35">
      <c r="A78">
        <f t="shared" si="9"/>
        <v>5</v>
      </c>
      <c r="B78" t="str">
        <f t="shared" si="10"/>
        <v>2002</v>
      </c>
      <c r="C78" s="1">
        <f t="shared" si="16"/>
        <v>37407</v>
      </c>
      <c r="D78" s="2">
        <f>IF(VLOOKUP($A78,'Q Activa'!$1:$1048576,MATCH(Q!$B78,'Q Activa'!$1:$1,0),FALSE)="",NA(),VLOOKUP($A78,'Q Activa'!$1:$1048576,MATCH(Q!$B78,'Q Activa'!$1:$1,0),FALSE))</f>
        <v>0.1711</v>
      </c>
      <c r="E78" s="2">
        <f>IF(VLOOKUP($A78,'Q Pasiva'!$1:$1048576,MATCH(Q!$B78,'Q Pasiva'!$1:$1,0),FALSE)="",NA(),VLOOKUP($A78,'Q Pasiva'!$1:$1048576,MATCH(Q!$B78,'Q Pasiva'!$1:$1,0),FALSE))</f>
        <v>7.7499999999999999E-2</v>
      </c>
      <c r="F78" s="2">
        <f t="shared" si="11"/>
        <v>9.3600000000000003E-2</v>
      </c>
      <c r="G78" s="2" t="e">
        <f t="shared" si="12"/>
        <v>#N/A</v>
      </c>
      <c r="H78" s="2" t="e">
        <f t="shared" si="13"/>
        <v>#N/A</v>
      </c>
      <c r="I78" s="2" t="e">
        <f t="shared" si="14"/>
        <v>#N/A</v>
      </c>
      <c r="J78">
        <f t="shared" si="15"/>
        <v>0</v>
      </c>
      <c r="M78" s="5">
        <v>45382</v>
      </c>
      <c r="N78" s="7">
        <v>0.1221</v>
      </c>
      <c r="O78" s="7">
        <v>4.7199999999999999E-2</v>
      </c>
      <c r="P78" s="7">
        <v>7.4899999999999994E-2</v>
      </c>
      <c r="Q78" s="7" t="e">
        <v>#N/A</v>
      </c>
      <c r="R78" s="7" t="e">
        <v>#N/A</v>
      </c>
      <c r="S78" s="7" t="e">
        <v>#N/A</v>
      </c>
    </row>
    <row r="79" spans="1:19" x14ac:dyDescent="0.35">
      <c r="A79">
        <f t="shared" si="9"/>
        <v>6</v>
      </c>
      <c r="B79" t="str">
        <f t="shared" si="10"/>
        <v>2002</v>
      </c>
      <c r="C79" s="1">
        <f t="shared" si="16"/>
        <v>37437</v>
      </c>
      <c r="D79" s="2">
        <f>IF(VLOOKUP($A79,'Q Activa'!$1:$1048576,MATCH(Q!$B79,'Q Activa'!$1:$1,0),FALSE)="",NA(),VLOOKUP($A79,'Q Activa'!$1:$1048576,MATCH(Q!$B79,'Q Activa'!$1:$1,0),FALSE))</f>
        <v>0.16880000000000001</v>
      </c>
      <c r="E79" s="2">
        <f>IF(VLOOKUP($A79,'Q Pasiva'!$1:$1048576,MATCH(Q!$B79,'Q Pasiva'!$1:$1,0),FALSE)="",NA(),VLOOKUP($A79,'Q Pasiva'!$1:$1048576,MATCH(Q!$B79,'Q Pasiva'!$1:$1,0),FALSE))</f>
        <v>7.6300000000000007E-2</v>
      </c>
      <c r="F79" s="2">
        <f t="shared" si="11"/>
        <v>9.2499999999999999E-2</v>
      </c>
      <c r="G79" s="2" t="e">
        <f t="shared" si="12"/>
        <v>#N/A</v>
      </c>
      <c r="H79" s="2" t="e">
        <f t="shared" si="13"/>
        <v>#N/A</v>
      </c>
      <c r="I79" s="2" t="e">
        <f t="shared" si="14"/>
        <v>#N/A</v>
      </c>
      <c r="J79">
        <f t="shared" si="15"/>
        <v>0</v>
      </c>
      <c r="M79" s="5">
        <v>45412</v>
      </c>
      <c r="N79" s="7">
        <v>0.12239999999999999</v>
      </c>
      <c r="O79" s="7">
        <v>4.82E-2</v>
      </c>
      <c r="P79" s="7">
        <v>7.4199999999999988E-2</v>
      </c>
      <c r="Q79" s="7" t="e">
        <v>#N/A</v>
      </c>
      <c r="R79" s="7" t="e">
        <v>#N/A</v>
      </c>
      <c r="S79" s="7" t="e">
        <v>#N/A</v>
      </c>
    </row>
    <row r="80" spans="1:19" x14ac:dyDescent="0.35">
      <c r="A80">
        <f t="shared" si="9"/>
        <v>7</v>
      </c>
      <c r="B80" t="str">
        <f t="shared" si="10"/>
        <v>2002</v>
      </c>
      <c r="C80" s="1">
        <f t="shared" si="16"/>
        <v>37468</v>
      </c>
      <c r="D80" s="2">
        <f>IF(VLOOKUP($A80,'Q Activa'!$1:$1048576,MATCH(Q!$B80,'Q Activa'!$1:$1,0),FALSE)="",NA(),VLOOKUP($A80,'Q Activa'!$1:$1048576,MATCH(Q!$B80,'Q Activa'!$1:$1,0),FALSE))</f>
        <v>0.16750000000000001</v>
      </c>
      <c r="E80" s="2">
        <f>IF(VLOOKUP($A80,'Q Pasiva'!$1:$1048576,MATCH(Q!$B80,'Q Pasiva'!$1:$1,0),FALSE)="",NA(),VLOOKUP($A80,'Q Pasiva'!$1:$1048576,MATCH(Q!$B80,'Q Pasiva'!$1:$1,0),FALSE))</f>
        <v>7.4800000000000005E-2</v>
      </c>
      <c r="F80" s="2">
        <f t="shared" si="11"/>
        <v>9.2700000000000005E-2</v>
      </c>
      <c r="G80" s="2" t="e">
        <f t="shared" si="12"/>
        <v>#N/A</v>
      </c>
      <c r="H80" s="2" t="e">
        <f t="shared" si="13"/>
        <v>#N/A</v>
      </c>
      <c r="I80" s="2" t="e">
        <f t="shared" si="14"/>
        <v>#N/A</v>
      </c>
      <c r="J80">
        <f t="shared" si="15"/>
        <v>0</v>
      </c>
      <c r="M80" s="5">
        <v>45443</v>
      </c>
      <c r="N80" s="7">
        <v>0.1229</v>
      </c>
      <c r="O80" s="7">
        <v>4.8800000000000003E-2</v>
      </c>
      <c r="P80" s="7">
        <v>7.4099999999999999E-2</v>
      </c>
      <c r="Q80" s="7" t="e">
        <v>#N/A</v>
      </c>
      <c r="R80" s="7" t="e">
        <v>#N/A</v>
      </c>
      <c r="S80" s="7" t="e">
        <v>#N/A</v>
      </c>
    </row>
    <row r="81" spans="1:19" x14ac:dyDescent="0.35">
      <c r="A81">
        <f t="shared" si="9"/>
        <v>8</v>
      </c>
      <c r="B81" t="str">
        <f t="shared" si="10"/>
        <v>2002</v>
      </c>
      <c r="C81" s="1">
        <f t="shared" si="16"/>
        <v>37499</v>
      </c>
      <c r="D81" s="2">
        <f>IF(VLOOKUP($A81,'Q Activa'!$1:$1048576,MATCH(Q!$B81,'Q Activa'!$1:$1,0),FALSE)="",NA(),VLOOKUP($A81,'Q Activa'!$1:$1048576,MATCH(Q!$B81,'Q Activa'!$1:$1,0),FALSE))</f>
        <v>0.16550000000000001</v>
      </c>
      <c r="E81" s="2">
        <f>IF(VLOOKUP($A81,'Q Pasiva'!$1:$1048576,MATCH(Q!$B81,'Q Pasiva'!$1:$1,0),FALSE)="",NA(),VLOOKUP($A81,'Q Pasiva'!$1:$1048576,MATCH(Q!$B81,'Q Pasiva'!$1:$1,0),FALSE))</f>
        <v>7.3099999999999998E-2</v>
      </c>
      <c r="F81" s="2">
        <f t="shared" si="11"/>
        <v>9.240000000000001E-2</v>
      </c>
      <c r="G81" s="2" t="e">
        <f t="shared" si="12"/>
        <v>#N/A</v>
      </c>
      <c r="H81" s="2" t="e">
        <f t="shared" si="13"/>
        <v>#N/A</v>
      </c>
      <c r="I81" s="2" t="e">
        <f t="shared" si="14"/>
        <v>#N/A</v>
      </c>
      <c r="J81">
        <f t="shared" si="15"/>
        <v>0</v>
      </c>
      <c r="M81" s="5">
        <v>45473</v>
      </c>
      <c r="N81" s="7">
        <v>0.1234</v>
      </c>
      <c r="O81" s="7">
        <v>4.9500000000000002E-2</v>
      </c>
      <c r="P81" s="7">
        <v>7.3899999999999993E-2</v>
      </c>
      <c r="Q81" s="7" t="e">
        <v>#N/A</v>
      </c>
      <c r="R81" s="7" t="e">
        <v>#N/A</v>
      </c>
      <c r="S81" s="7" t="e">
        <v>#N/A</v>
      </c>
    </row>
    <row r="82" spans="1:19" x14ac:dyDescent="0.35">
      <c r="A82">
        <f t="shared" si="9"/>
        <v>9</v>
      </c>
      <c r="B82" t="str">
        <f t="shared" si="10"/>
        <v>2002</v>
      </c>
      <c r="C82" s="1">
        <f t="shared" si="16"/>
        <v>37529</v>
      </c>
      <c r="D82" s="2">
        <f>IF(VLOOKUP($A82,'Q Activa'!$1:$1048576,MATCH(Q!$B82,'Q Activa'!$1:$1,0),FALSE)="",NA(),VLOOKUP($A82,'Q Activa'!$1:$1048576,MATCH(Q!$B82,'Q Activa'!$1:$1,0),FALSE))</f>
        <v>0.16489999999999999</v>
      </c>
      <c r="E82" s="2">
        <f>IF(VLOOKUP($A82,'Q Pasiva'!$1:$1048576,MATCH(Q!$B82,'Q Pasiva'!$1:$1,0),FALSE)="",NA(),VLOOKUP($A82,'Q Pasiva'!$1:$1048576,MATCH(Q!$B82,'Q Pasiva'!$1:$1,0),FALSE))</f>
        <v>7.1999999999999995E-2</v>
      </c>
      <c r="F82" s="2">
        <f t="shared" si="11"/>
        <v>9.2899999999999996E-2</v>
      </c>
      <c r="G82" s="2" t="e">
        <f t="shared" si="12"/>
        <v>#N/A</v>
      </c>
      <c r="H82" s="2" t="e">
        <f t="shared" si="13"/>
        <v>#N/A</v>
      </c>
      <c r="I82" s="2" t="e">
        <f t="shared" si="14"/>
        <v>#N/A</v>
      </c>
      <c r="J82">
        <f t="shared" si="15"/>
        <v>0</v>
      </c>
      <c r="M82" s="5">
        <v>45504</v>
      </c>
      <c r="N82" s="7">
        <v>0.12379999999999999</v>
      </c>
      <c r="O82" s="7">
        <v>4.9700000000000001E-2</v>
      </c>
      <c r="P82" s="7">
        <v>7.4099999999999999E-2</v>
      </c>
      <c r="Q82" s="7" t="e">
        <v>#N/A</v>
      </c>
      <c r="R82" s="7" t="e">
        <v>#N/A</v>
      </c>
      <c r="S82" s="7" t="e">
        <v>#N/A</v>
      </c>
    </row>
    <row r="83" spans="1:19" x14ac:dyDescent="0.35">
      <c r="A83">
        <f t="shared" si="9"/>
        <v>10</v>
      </c>
      <c r="B83" t="str">
        <f t="shared" si="10"/>
        <v>2002</v>
      </c>
      <c r="C83" s="1">
        <f t="shared" si="16"/>
        <v>37560</v>
      </c>
      <c r="D83" s="2">
        <f>IF(VLOOKUP($A83,'Q Activa'!$1:$1048576,MATCH(Q!$B83,'Q Activa'!$1:$1,0),FALSE)="",NA(),VLOOKUP($A83,'Q Activa'!$1:$1048576,MATCH(Q!$B83,'Q Activa'!$1:$1,0),FALSE))</f>
        <v>0.1641</v>
      </c>
      <c r="E83" s="2">
        <f>IF(VLOOKUP($A83,'Q Pasiva'!$1:$1048576,MATCH(Q!$B83,'Q Pasiva'!$1:$1,0),FALSE)="",NA(),VLOOKUP($A83,'Q Pasiva'!$1:$1048576,MATCH(Q!$B83,'Q Pasiva'!$1:$1,0),FALSE))</f>
        <v>7.1300000000000002E-2</v>
      </c>
      <c r="F83" s="2">
        <f t="shared" si="11"/>
        <v>9.2799999999999994E-2</v>
      </c>
      <c r="G83" s="2" t="e">
        <f t="shared" si="12"/>
        <v>#N/A</v>
      </c>
      <c r="H83" s="2" t="e">
        <f t="shared" si="13"/>
        <v>#N/A</v>
      </c>
      <c r="I83" s="2" t="e">
        <f t="shared" si="14"/>
        <v>#N/A</v>
      </c>
      <c r="J83">
        <f t="shared" si="15"/>
        <v>0</v>
      </c>
      <c r="M83" s="5">
        <v>45535</v>
      </c>
      <c r="N83" s="7">
        <v>0.1244</v>
      </c>
      <c r="O83" s="7">
        <v>5.0299999999999997E-2</v>
      </c>
      <c r="P83" s="7">
        <v>7.4099999999999999E-2</v>
      </c>
      <c r="Q83" s="7" t="e">
        <v>#N/A</v>
      </c>
      <c r="R83" s="7" t="e">
        <v>#N/A</v>
      </c>
      <c r="S83" s="7" t="e">
        <v>#N/A</v>
      </c>
    </row>
    <row r="84" spans="1:19" x14ac:dyDescent="0.35">
      <c r="A84">
        <f t="shared" si="9"/>
        <v>11</v>
      </c>
      <c r="B84" t="str">
        <f t="shared" si="10"/>
        <v>2002</v>
      </c>
      <c r="C84" s="1">
        <f t="shared" si="16"/>
        <v>37590</v>
      </c>
      <c r="D84" s="2">
        <f>IF(VLOOKUP($A84,'Q Activa'!$1:$1048576,MATCH(Q!$B84,'Q Activa'!$1:$1,0),FALSE)="",NA(),VLOOKUP($A84,'Q Activa'!$1:$1048576,MATCH(Q!$B84,'Q Activa'!$1:$1,0),FALSE))</f>
        <v>0.16339999999999999</v>
      </c>
      <c r="E84" s="2">
        <f>IF(VLOOKUP($A84,'Q Pasiva'!$1:$1048576,MATCH(Q!$B84,'Q Pasiva'!$1:$1,0),FALSE)="",NA(),VLOOKUP($A84,'Q Pasiva'!$1:$1048576,MATCH(Q!$B84,'Q Pasiva'!$1:$1,0),FALSE))</f>
        <v>7.0800000000000002E-2</v>
      </c>
      <c r="F84" s="2">
        <f t="shared" si="11"/>
        <v>9.2599999999999988E-2</v>
      </c>
      <c r="G84" s="2" t="e">
        <f t="shared" si="12"/>
        <v>#N/A</v>
      </c>
      <c r="H84" s="2" t="e">
        <f t="shared" si="13"/>
        <v>#N/A</v>
      </c>
      <c r="I84" s="2" t="e">
        <f t="shared" si="14"/>
        <v>#N/A</v>
      </c>
      <c r="J84">
        <f t="shared" si="15"/>
        <v>0</v>
      </c>
      <c r="M84" s="5">
        <v>45565</v>
      </c>
      <c r="N84" s="7">
        <v>0.12509999999999999</v>
      </c>
      <c r="O84" s="7">
        <v>5.0999999999999997E-2</v>
      </c>
      <c r="P84" s="7">
        <v>7.4099999999999999E-2</v>
      </c>
      <c r="Q84" s="7" t="e">
        <v>#N/A</v>
      </c>
      <c r="R84" s="7" t="e">
        <v>#N/A</v>
      </c>
      <c r="S84" s="7" t="e">
        <v>#N/A</v>
      </c>
    </row>
    <row r="85" spans="1:19" x14ac:dyDescent="0.35">
      <c r="A85">
        <f t="shared" si="9"/>
        <v>12</v>
      </c>
      <c r="B85" t="str">
        <f t="shared" si="10"/>
        <v>2002</v>
      </c>
      <c r="C85" s="1">
        <f t="shared" si="16"/>
        <v>37621</v>
      </c>
      <c r="D85" s="2">
        <f>IF(VLOOKUP($A85,'Q Activa'!$1:$1048576,MATCH(Q!$B85,'Q Activa'!$1:$1,0),FALSE)="",NA(),VLOOKUP($A85,'Q Activa'!$1:$1048576,MATCH(Q!$B85,'Q Activa'!$1:$1,0),FALSE))</f>
        <v>0.16200000000000001</v>
      </c>
      <c r="E85" s="2">
        <f>IF(VLOOKUP($A85,'Q Pasiva'!$1:$1048576,MATCH(Q!$B85,'Q Pasiva'!$1:$1,0),FALSE)="",NA(),VLOOKUP($A85,'Q Pasiva'!$1:$1048576,MATCH(Q!$B85,'Q Pasiva'!$1:$1,0),FALSE))</f>
        <v>6.9099999999999995E-2</v>
      </c>
      <c r="F85" s="2">
        <f t="shared" si="11"/>
        <v>9.290000000000001E-2</v>
      </c>
      <c r="G85" s="2" t="e">
        <f t="shared" si="12"/>
        <v>#N/A</v>
      </c>
      <c r="H85" s="2" t="e">
        <f t="shared" si="13"/>
        <v>#N/A</v>
      </c>
      <c r="I85" s="2" t="e">
        <f t="shared" si="14"/>
        <v>#N/A</v>
      </c>
      <c r="J85">
        <f t="shared" si="15"/>
        <v>0</v>
      </c>
      <c r="M85" s="5">
        <v>45596</v>
      </c>
      <c r="N85" s="7">
        <v>0.12590000000000001</v>
      </c>
      <c r="O85" s="7">
        <v>5.16E-2</v>
      </c>
      <c r="P85" s="7">
        <v>7.4300000000000005E-2</v>
      </c>
      <c r="Q85" s="7" t="e">
        <v>#N/A</v>
      </c>
      <c r="R85" s="7" t="e">
        <v>#N/A</v>
      </c>
      <c r="S85" s="7" t="e">
        <v>#N/A</v>
      </c>
    </row>
    <row r="86" spans="1:19" x14ac:dyDescent="0.35">
      <c r="A86">
        <f t="shared" si="9"/>
        <v>1</v>
      </c>
      <c r="B86" t="str">
        <f t="shared" si="10"/>
        <v>2003</v>
      </c>
      <c r="C86" s="1">
        <f t="shared" si="16"/>
        <v>37652</v>
      </c>
      <c r="D86" s="2">
        <f>IF(VLOOKUP($A86,'Q Activa'!$1:$1048576,MATCH(Q!$B86,'Q Activa'!$1:$1,0),FALSE)="",NA(),VLOOKUP($A86,'Q Activa'!$1:$1048576,MATCH(Q!$B86,'Q Activa'!$1:$1,0),FALSE))</f>
        <v>0.16009999999999999</v>
      </c>
      <c r="E86" s="2">
        <f>IF(VLOOKUP($A86,'Q Pasiva'!$1:$1048576,MATCH(Q!$B86,'Q Pasiva'!$1:$1,0),FALSE)="",NA(),VLOOKUP($A86,'Q Pasiva'!$1:$1048576,MATCH(Q!$B86,'Q Pasiva'!$1:$1,0),FALSE))</f>
        <v>6.3100000000000003E-2</v>
      </c>
      <c r="F86" s="2">
        <f t="shared" si="11"/>
        <v>9.6999999999999989E-2</v>
      </c>
      <c r="G86" s="2" t="e">
        <f t="shared" si="12"/>
        <v>#N/A</v>
      </c>
      <c r="H86" s="2" t="e">
        <f t="shared" si="13"/>
        <v>#N/A</v>
      </c>
      <c r="I86" s="2" t="e">
        <f t="shared" si="14"/>
        <v>#N/A</v>
      </c>
      <c r="J86">
        <f t="shared" si="15"/>
        <v>0</v>
      </c>
      <c r="M86" s="5">
        <v>45626</v>
      </c>
      <c r="N86" s="7">
        <v>0.1265</v>
      </c>
      <c r="O86" s="7">
        <v>5.1700000000000003E-2</v>
      </c>
      <c r="P86" s="7">
        <v>7.4800000000000005E-2</v>
      </c>
      <c r="Q86" s="7">
        <v>0.1265</v>
      </c>
      <c r="R86" s="7">
        <v>5.1700000000000003E-2</v>
      </c>
      <c r="S86" s="7">
        <v>7.4800000000000005E-2</v>
      </c>
    </row>
    <row r="87" spans="1:19" x14ac:dyDescent="0.35">
      <c r="A87">
        <f t="shared" si="9"/>
        <v>2</v>
      </c>
      <c r="B87" t="str">
        <f t="shared" si="10"/>
        <v>2003</v>
      </c>
      <c r="C87" s="1">
        <f t="shared" si="16"/>
        <v>37680</v>
      </c>
      <c r="D87" s="2">
        <f>IF(VLOOKUP($A87,'Q Activa'!$1:$1048576,MATCH(Q!$B87,'Q Activa'!$1:$1,0),FALSE)="",NA(),VLOOKUP($A87,'Q Activa'!$1:$1048576,MATCH(Q!$B87,'Q Activa'!$1:$1,0),FALSE))</f>
        <v>0.15840000000000001</v>
      </c>
      <c r="E87" s="2">
        <f>IF(VLOOKUP($A87,'Q Pasiva'!$1:$1048576,MATCH(Q!$B87,'Q Pasiva'!$1:$1,0),FALSE)="",NA(),VLOOKUP($A87,'Q Pasiva'!$1:$1048576,MATCH(Q!$B87,'Q Pasiva'!$1:$1,0),FALSE))</f>
        <v>6.1199999999999997E-2</v>
      </c>
      <c r="F87" s="2">
        <f t="shared" si="11"/>
        <v>9.7200000000000009E-2</v>
      </c>
      <c r="G87" s="2" t="e">
        <f t="shared" si="12"/>
        <v>#N/A</v>
      </c>
      <c r="H87" s="2" t="e">
        <f t="shared" si="13"/>
        <v>#N/A</v>
      </c>
      <c r="I87" s="2" t="e">
        <f t="shared" si="14"/>
        <v>#N/A</v>
      </c>
      <c r="J87">
        <f t="shared" si="15"/>
        <v>0</v>
      </c>
      <c r="M87" s="4" t="s">
        <v>146</v>
      </c>
      <c r="N87" s="7">
        <v>10.273399999999995</v>
      </c>
      <c r="O87" s="7">
        <v>3.7902000000000013</v>
      </c>
      <c r="P87" s="7">
        <v>6.4831999999999983</v>
      </c>
      <c r="Q87" s="7" t="e">
        <v>#N/A</v>
      </c>
      <c r="R87" s="7" t="e">
        <v>#N/A</v>
      </c>
      <c r="S87" s="7" t="e">
        <v>#N/A</v>
      </c>
    </row>
    <row r="88" spans="1:19" x14ac:dyDescent="0.35">
      <c r="A88">
        <f t="shared" si="9"/>
        <v>3</v>
      </c>
      <c r="B88" t="str">
        <f t="shared" si="10"/>
        <v>2003</v>
      </c>
      <c r="C88" s="1">
        <f t="shared" si="16"/>
        <v>37711</v>
      </c>
      <c r="D88" s="2">
        <f>IF(VLOOKUP($A88,'Q Activa'!$1:$1048576,MATCH(Q!$B88,'Q Activa'!$1:$1,0),FALSE)="",NA(),VLOOKUP($A88,'Q Activa'!$1:$1048576,MATCH(Q!$B88,'Q Activa'!$1:$1,0),FALSE))</f>
        <v>0.15609999999999999</v>
      </c>
      <c r="E88" s="2">
        <f>IF(VLOOKUP($A88,'Q Pasiva'!$1:$1048576,MATCH(Q!$B88,'Q Pasiva'!$1:$1,0),FALSE)="",NA(),VLOOKUP($A88,'Q Pasiva'!$1:$1048576,MATCH(Q!$B88,'Q Pasiva'!$1:$1,0),FALSE))</f>
        <v>5.8400000000000001E-2</v>
      </c>
      <c r="F88" s="2">
        <f t="shared" si="11"/>
        <v>9.7699999999999981E-2</v>
      </c>
      <c r="G88" s="2" t="e">
        <f t="shared" si="12"/>
        <v>#N/A</v>
      </c>
      <c r="H88" s="2" t="e">
        <f t="shared" si="13"/>
        <v>#N/A</v>
      </c>
      <c r="I88" s="2" t="e">
        <f t="shared" si="14"/>
        <v>#N/A</v>
      </c>
      <c r="J88">
        <f t="shared" si="15"/>
        <v>0</v>
      </c>
    </row>
    <row r="89" spans="1:19" x14ac:dyDescent="0.35">
      <c r="A89">
        <f t="shared" si="9"/>
        <v>4</v>
      </c>
      <c r="B89" t="str">
        <f t="shared" si="10"/>
        <v>2003</v>
      </c>
      <c r="C89" s="1">
        <f t="shared" si="16"/>
        <v>37741</v>
      </c>
      <c r="D89" s="2">
        <f>IF(VLOOKUP($A89,'Q Activa'!$1:$1048576,MATCH(Q!$B89,'Q Activa'!$1:$1,0),FALSE)="",NA(),VLOOKUP($A89,'Q Activa'!$1:$1048576,MATCH(Q!$B89,'Q Activa'!$1:$1,0),FALSE))</f>
        <v>0.15490000000000001</v>
      </c>
      <c r="E89" s="2">
        <f>IF(VLOOKUP($A89,'Q Pasiva'!$1:$1048576,MATCH(Q!$B89,'Q Pasiva'!$1:$1,0),FALSE)="",NA(),VLOOKUP($A89,'Q Pasiva'!$1:$1048576,MATCH(Q!$B89,'Q Pasiva'!$1:$1,0),FALSE))</f>
        <v>5.5800000000000002E-2</v>
      </c>
      <c r="F89" s="2">
        <f t="shared" si="11"/>
        <v>9.9100000000000008E-2</v>
      </c>
      <c r="G89" s="2" t="e">
        <f t="shared" si="12"/>
        <v>#N/A</v>
      </c>
      <c r="H89" s="2" t="e">
        <f t="shared" si="13"/>
        <v>#N/A</v>
      </c>
      <c r="I89" s="2" t="e">
        <f t="shared" si="14"/>
        <v>#N/A</v>
      </c>
      <c r="J89">
        <f t="shared" si="15"/>
        <v>0</v>
      </c>
    </row>
    <row r="90" spans="1:19" x14ac:dyDescent="0.35">
      <c r="A90">
        <f t="shared" si="9"/>
        <v>5</v>
      </c>
      <c r="B90" t="str">
        <f t="shared" si="10"/>
        <v>2003</v>
      </c>
      <c r="C90" s="1">
        <f t="shared" si="16"/>
        <v>37772</v>
      </c>
      <c r="D90" s="2">
        <f>IF(VLOOKUP($A90,'Q Activa'!$1:$1048576,MATCH(Q!$B90,'Q Activa'!$1:$1,0),FALSE)="",NA(),VLOOKUP($A90,'Q Activa'!$1:$1048576,MATCH(Q!$B90,'Q Activa'!$1:$1,0),FALSE))</f>
        <v>0.1512</v>
      </c>
      <c r="E90" s="2">
        <f>IF(VLOOKUP($A90,'Q Pasiva'!$1:$1048576,MATCH(Q!$B90,'Q Pasiva'!$1:$1,0),FALSE)="",NA(),VLOOKUP($A90,'Q Pasiva'!$1:$1048576,MATCH(Q!$B90,'Q Pasiva'!$1:$1,0),FALSE))</f>
        <v>5.3199999999999997E-2</v>
      </c>
      <c r="F90" s="2">
        <f t="shared" si="11"/>
        <v>9.8000000000000004E-2</v>
      </c>
      <c r="G90" s="2" t="e">
        <f t="shared" si="12"/>
        <v>#N/A</v>
      </c>
      <c r="H90" s="2" t="e">
        <f t="shared" si="13"/>
        <v>#N/A</v>
      </c>
      <c r="I90" s="2" t="e">
        <f t="shared" si="14"/>
        <v>#N/A</v>
      </c>
      <c r="J90">
        <f t="shared" si="15"/>
        <v>0</v>
      </c>
    </row>
    <row r="91" spans="1:19" x14ac:dyDescent="0.35">
      <c r="A91">
        <f t="shared" si="9"/>
        <v>6</v>
      </c>
      <c r="B91" t="str">
        <f t="shared" si="10"/>
        <v>2003</v>
      </c>
      <c r="C91" s="1">
        <f t="shared" si="16"/>
        <v>37802</v>
      </c>
      <c r="D91" s="2">
        <f>IF(VLOOKUP($A91,'Q Activa'!$1:$1048576,MATCH(Q!$B91,'Q Activa'!$1:$1,0),FALSE)="",NA(),VLOOKUP($A91,'Q Activa'!$1:$1048576,MATCH(Q!$B91,'Q Activa'!$1:$1,0),FALSE))</f>
        <v>0.151</v>
      </c>
      <c r="E91" s="2">
        <f>IF(VLOOKUP($A91,'Q Pasiva'!$1:$1048576,MATCH(Q!$B91,'Q Pasiva'!$1:$1,0),FALSE)="",NA(),VLOOKUP($A91,'Q Pasiva'!$1:$1048576,MATCH(Q!$B91,'Q Pasiva'!$1:$1,0),FALSE))</f>
        <v>5.2200000000000003E-2</v>
      </c>
      <c r="F91" s="2">
        <f t="shared" si="11"/>
        <v>9.8799999999999999E-2</v>
      </c>
      <c r="G91" s="2" t="e">
        <f t="shared" si="12"/>
        <v>#N/A</v>
      </c>
      <c r="H91" s="2" t="e">
        <f t="shared" si="13"/>
        <v>#N/A</v>
      </c>
      <c r="I91" s="2" t="e">
        <f t="shared" si="14"/>
        <v>#N/A</v>
      </c>
      <c r="J91">
        <f t="shared" si="15"/>
        <v>0</v>
      </c>
    </row>
    <row r="92" spans="1:19" x14ac:dyDescent="0.35">
      <c r="A92">
        <f t="shared" si="9"/>
        <v>7</v>
      </c>
      <c r="B92" t="str">
        <f t="shared" si="10"/>
        <v>2003</v>
      </c>
      <c r="C92" s="1">
        <f t="shared" si="16"/>
        <v>37833</v>
      </c>
      <c r="D92" s="2">
        <f>IF(VLOOKUP($A92,'Q Activa'!$1:$1048576,MATCH(Q!$B92,'Q Activa'!$1:$1,0),FALSE)="",NA(),VLOOKUP($A92,'Q Activa'!$1:$1048576,MATCH(Q!$B92,'Q Activa'!$1:$1,0),FALSE))</f>
        <v>0.1472</v>
      </c>
      <c r="E92" s="2">
        <f>IF(VLOOKUP($A92,'Q Pasiva'!$1:$1048576,MATCH(Q!$B92,'Q Pasiva'!$1:$1,0),FALSE)="",NA(),VLOOKUP($A92,'Q Pasiva'!$1:$1048576,MATCH(Q!$B92,'Q Pasiva'!$1:$1,0),FALSE))</f>
        <v>4.99E-2</v>
      </c>
      <c r="F92" s="2">
        <f t="shared" si="11"/>
        <v>9.7299999999999998E-2</v>
      </c>
      <c r="G92" s="2" t="e">
        <f t="shared" si="12"/>
        <v>#N/A</v>
      </c>
      <c r="H92" s="2" t="e">
        <f t="shared" si="13"/>
        <v>#N/A</v>
      </c>
      <c r="I92" s="2" t="e">
        <f t="shared" si="14"/>
        <v>#N/A</v>
      </c>
      <c r="J92">
        <f t="shared" si="15"/>
        <v>0</v>
      </c>
    </row>
    <row r="93" spans="1:19" x14ac:dyDescent="0.35">
      <c r="A93">
        <f t="shared" si="9"/>
        <v>8</v>
      </c>
      <c r="B93" t="str">
        <f t="shared" si="10"/>
        <v>2003</v>
      </c>
      <c r="C93" s="1">
        <f t="shared" si="16"/>
        <v>37864</v>
      </c>
      <c r="D93" s="2">
        <f>IF(VLOOKUP($A93,'Q Activa'!$1:$1048576,MATCH(Q!$B93,'Q Activa'!$1:$1,0),FALSE)="",NA(),VLOOKUP($A93,'Q Activa'!$1:$1048576,MATCH(Q!$B93,'Q Activa'!$1:$1,0),FALSE))</f>
        <v>0.1464</v>
      </c>
      <c r="E93" s="2">
        <f>IF(VLOOKUP($A93,'Q Pasiva'!$1:$1048576,MATCH(Q!$B93,'Q Pasiva'!$1:$1,0),FALSE)="",NA(),VLOOKUP($A93,'Q Pasiva'!$1:$1048576,MATCH(Q!$B93,'Q Pasiva'!$1:$1,0),FALSE))</f>
        <v>4.8599999999999997E-2</v>
      </c>
      <c r="F93" s="2">
        <f t="shared" si="11"/>
        <v>9.7799999999999998E-2</v>
      </c>
      <c r="G93" s="2" t="e">
        <f t="shared" si="12"/>
        <v>#N/A</v>
      </c>
      <c r="H93" s="2" t="e">
        <f t="shared" si="13"/>
        <v>#N/A</v>
      </c>
      <c r="I93" s="2" t="e">
        <f t="shared" si="14"/>
        <v>#N/A</v>
      </c>
      <c r="J93">
        <f t="shared" si="15"/>
        <v>0</v>
      </c>
    </row>
    <row r="94" spans="1:19" x14ac:dyDescent="0.35">
      <c r="A94">
        <f t="shared" si="9"/>
        <v>9</v>
      </c>
      <c r="B94" t="str">
        <f t="shared" si="10"/>
        <v>2003</v>
      </c>
      <c r="C94" s="1">
        <f t="shared" si="16"/>
        <v>37894</v>
      </c>
      <c r="D94" s="2">
        <f>IF(VLOOKUP($A94,'Q Activa'!$1:$1048576,MATCH(Q!$B94,'Q Activa'!$1:$1,0),FALSE)="",NA(),VLOOKUP($A94,'Q Activa'!$1:$1048576,MATCH(Q!$B94,'Q Activa'!$1:$1,0),FALSE))</f>
        <v>0.1447</v>
      </c>
      <c r="E94" s="2">
        <f>IF(VLOOKUP($A94,'Q Pasiva'!$1:$1048576,MATCH(Q!$B94,'Q Pasiva'!$1:$1,0),FALSE)="",NA(),VLOOKUP($A94,'Q Pasiva'!$1:$1048576,MATCH(Q!$B94,'Q Pasiva'!$1:$1,0),FALSE))</f>
        <v>4.7500000000000001E-2</v>
      </c>
      <c r="F94" s="2">
        <f t="shared" si="11"/>
        <v>9.7199999999999995E-2</v>
      </c>
      <c r="G94" s="2" t="e">
        <f t="shared" si="12"/>
        <v>#N/A</v>
      </c>
      <c r="H94" s="2" t="e">
        <f t="shared" si="13"/>
        <v>#N/A</v>
      </c>
      <c r="I94" s="2" t="e">
        <f t="shared" si="14"/>
        <v>#N/A</v>
      </c>
      <c r="J94">
        <f t="shared" si="15"/>
        <v>0</v>
      </c>
    </row>
    <row r="95" spans="1:19" x14ac:dyDescent="0.35">
      <c r="A95">
        <f t="shared" si="9"/>
        <v>10</v>
      </c>
      <c r="B95" t="str">
        <f t="shared" si="10"/>
        <v>2003</v>
      </c>
      <c r="C95" s="1">
        <f t="shared" si="16"/>
        <v>37925</v>
      </c>
      <c r="D95" s="2">
        <f>IF(VLOOKUP($A95,'Q Activa'!$1:$1048576,MATCH(Q!$B95,'Q Activa'!$1:$1,0),FALSE)="",NA(),VLOOKUP($A95,'Q Activa'!$1:$1048576,MATCH(Q!$B95,'Q Activa'!$1:$1,0),FALSE))</f>
        <v>0.1439</v>
      </c>
      <c r="E95" s="2">
        <f>IF(VLOOKUP($A95,'Q Pasiva'!$1:$1048576,MATCH(Q!$B95,'Q Pasiva'!$1:$1,0),FALSE)="",NA(),VLOOKUP($A95,'Q Pasiva'!$1:$1048576,MATCH(Q!$B95,'Q Pasiva'!$1:$1,0),FALSE))</f>
        <v>4.65E-2</v>
      </c>
      <c r="F95" s="2">
        <f t="shared" si="11"/>
        <v>9.74E-2</v>
      </c>
      <c r="G95" s="2" t="e">
        <f t="shared" si="12"/>
        <v>#N/A</v>
      </c>
      <c r="H95" s="2" t="e">
        <f t="shared" si="13"/>
        <v>#N/A</v>
      </c>
      <c r="I95" s="2" t="e">
        <f t="shared" si="14"/>
        <v>#N/A</v>
      </c>
      <c r="J95">
        <f t="shared" si="15"/>
        <v>0</v>
      </c>
    </row>
    <row r="96" spans="1:19" x14ac:dyDescent="0.35">
      <c r="A96">
        <f t="shared" si="9"/>
        <v>11</v>
      </c>
      <c r="B96" t="str">
        <f t="shared" si="10"/>
        <v>2003</v>
      </c>
      <c r="C96" s="1">
        <f t="shared" si="16"/>
        <v>37955</v>
      </c>
      <c r="D96" s="2">
        <f>IF(VLOOKUP($A96,'Q Activa'!$1:$1048576,MATCH(Q!$B96,'Q Activa'!$1:$1,0),FALSE)="",NA(),VLOOKUP($A96,'Q Activa'!$1:$1048576,MATCH(Q!$B96,'Q Activa'!$1:$1,0),FALSE))</f>
        <v>0.1424</v>
      </c>
      <c r="E96" s="2">
        <f>IF(VLOOKUP($A96,'Q Pasiva'!$1:$1048576,MATCH(Q!$B96,'Q Pasiva'!$1:$1,0),FALSE)="",NA(),VLOOKUP($A96,'Q Pasiva'!$1:$1048576,MATCH(Q!$B96,'Q Pasiva'!$1:$1,0),FALSE))</f>
        <v>4.5999999999999999E-2</v>
      </c>
      <c r="F96" s="2">
        <f t="shared" si="11"/>
        <v>9.64E-2</v>
      </c>
      <c r="G96" s="2" t="e">
        <f t="shared" si="12"/>
        <v>#N/A</v>
      </c>
      <c r="H96" s="2" t="e">
        <f t="shared" si="13"/>
        <v>#N/A</v>
      </c>
      <c r="I96" s="2" t="e">
        <f t="shared" si="14"/>
        <v>#N/A</v>
      </c>
      <c r="J96">
        <f t="shared" si="15"/>
        <v>0</v>
      </c>
    </row>
    <row r="97" spans="1:10" x14ac:dyDescent="0.35">
      <c r="A97">
        <f t="shared" si="9"/>
        <v>12</v>
      </c>
      <c r="B97" t="str">
        <f t="shared" si="10"/>
        <v>2003</v>
      </c>
      <c r="C97" s="1">
        <f t="shared" si="16"/>
        <v>37986</v>
      </c>
      <c r="D97" s="2">
        <f>IF(VLOOKUP($A97,'Q Activa'!$1:$1048576,MATCH(Q!$B97,'Q Activa'!$1:$1,0),FALSE)="",NA(),VLOOKUP($A97,'Q Activa'!$1:$1048576,MATCH(Q!$B97,'Q Activa'!$1:$1,0),FALSE))</f>
        <v>0.1411</v>
      </c>
      <c r="E97" s="2">
        <f>IF(VLOOKUP($A97,'Q Pasiva'!$1:$1048576,MATCH(Q!$B97,'Q Pasiva'!$1:$1,0),FALSE)="",NA(),VLOOKUP($A97,'Q Pasiva'!$1:$1048576,MATCH(Q!$B97,'Q Pasiva'!$1:$1,0),FALSE))</f>
        <v>4.5199999999999997E-2</v>
      </c>
      <c r="F97" s="2">
        <f t="shared" si="11"/>
        <v>9.5900000000000013E-2</v>
      </c>
      <c r="G97" s="2" t="e">
        <f t="shared" si="12"/>
        <v>#N/A</v>
      </c>
      <c r="H97" s="2" t="e">
        <f t="shared" si="13"/>
        <v>#N/A</v>
      </c>
      <c r="I97" s="2" t="e">
        <f t="shared" si="14"/>
        <v>#N/A</v>
      </c>
      <c r="J97">
        <f t="shared" si="15"/>
        <v>0</v>
      </c>
    </row>
    <row r="98" spans="1:10" x14ac:dyDescent="0.35">
      <c r="A98">
        <f t="shared" si="9"/>
        <v>1</v>
      </c>
      <c r="B98" t="str">
        <f t="shared" si="10"/>
        <v>2004</v>
      </c>
      <c r="C98" s="1">
        <f t="shared" si="16"/>
        <v>38017</v>
      </c>
      <c r="D98" s="2">
        <f>IF(VLOOKUP($A98,'Q Activa'!$1:$1048576,MATCH(Q!$B98,'Q Activa'!$1:$1,0),FALSE)="",NA(),VLOOKUP($A98,'Q Activa'!$1:$1048576,MATCH(Q!$B98,'Q Activa'!$1:$1,0),FALSE))</f>
        <v>0.14000000000000001</v>
      </c>
      <c r="E98" s="2">
        <f>IF(VLOOKUP($A98,'Q Pasiva'!$1:$1048576,MATCH(Q!$B98,'Q Pasiva'!$1:$1,0),FALSE)="",NA(),VLOOKUP($A98,'Q Pasiva'!$1:$1048576,MATCH(Q!$B98,'Q Pasiva'!$1:$1,0),FALSE))</f>
        <v>4.48E-2</v>
      </c>
      <c r="F98" s="2">
        <f t="shared" si="11"/>
        <v>9.5200000000000007E-2</v>
      </c>
      <c r="G98" s="2" t="e">
        <f t="shared" si="12"/>
        <v>#N/A</v>
      </c>
      <c r="H98" s="2" t="e">
        <f t="shared" si="13"/>
        <v>#N/A</v>
      </c>
      <c r="I98" s="2" t="e">
        <f t="shared" si="14"/>
        <v>#N/A</v>
      </c>
      <c r="J98">
        <f t="shared" si="15"/>
        <v>0</v>
      </c>
    </row>
    <row r="99" spans="1:10" x14ac:dyDescent="0.35">
      <c r="A99">
        <f t="shared" si="9"/>
        <v>2</v>
      </c>
      <c r="B99" t="str">
        <f t="shared" si="10"/>
        <v>2004</v>
      </c>
      <c r="C99" s="1">
        <f t="shared" si="16"/>
        <v>38046</v>
      </c>
      <c r="D99" s="2">
        <f>IF(VLOOKUP($A99,'Q Activa'!$1:$1048576,MATCH(Q!$B99,'Q Activa'!$1:$1,0),FALSE)="",NA(),VLOOKUP($A99,'Q Activa'!$1:$1048576,MATCH(Q!$B99,'Q Activa'!$1:$1,0),FALSE))</f>
        <v>0.13930000000000001</v>
      </c>
      <c r="E99" s="2">
        <f>IF(VLOOKUP($A99,'Q Pasiva'!$1:$1048576,MATCH(Q!$B99,'Q Pasiva'!$1:$1,0),FALSE)="",NA(),VLOOKUP($A99,'Q Pasiva'!$1:$1048576,MATCH(Q!$B99,'Q Pasiva'!$1:$1,0),FALSE))</f>
        <v>4.4299999999999999E-2</v>
      </c>
      <c r="F99" s="2">
        <f t="shared" si="11"/>
        <v>9.5000000000000001E-2</v>
      </c>
      <c r="G99" s="2" t="e">
        <f t="shared" si="12"/>
        <v>#N/A</v>
      </c>
      <c r="H99" s="2" t="e">
        <f t="shared" si="13"/>
        <v>#N/A</v>
      </c>
      <c r="I99" s="2" t="e">
        <f t="shared" si="14"/>
        <v>#N/A</v>
      </c>
      <c r="J99">
        <f t="shared" si="15"/>
        <v>0</v>
      </c>
    </row>
    <row r="100" spans="1:10" x14ac:dyDescent="0.35">
      <c r="A100">
        <f t="shared" si="9"/>
        <v>3</v>
      </c>
      <c r="B100" t="str">
        <f t="shared" si="10"/>
        <v>2004</v>
      </c>
      <c r="C100" s="1">
        <f t="shared" si="16"/>
        <v>38077</v>
      </c>
      <c r="D100" s="2">
        <f>IF(VLOOKUP($A100,'Q Activa'!$1:$1048576,MATCH(Q!$B100,'Q Activa'!$1:$1,0),FALSE)="",NA(),VLOOKUP($A100,'Q Activa'!$1:$1048576,MATCH(Q!$B100,'Q Activa'!$1:$1,0),FALSE))</f>
        <v>0.1389</v>
      </c>
      <c r="E100" s="2">
        <f>IF(VLOOKUP($A100,'Q Pasiva'!$1:$1048576,MATCH(Q!$B100,'Q Pasiva'!$1:$1,0),FALSE)="",NA(),VLOOKUP($A100,'Q Pasiva'!$1:$1048576,MATCH(Q!$B100,'Q Pasiva'!$1:$1,0),FALSE))</f>
        <v>4.3900000000000002E-2</v>
      </c>
      <c r="F100" s="2">
        <f t="shared" si="11"/>
        <v>9.5000000000000001E-2</v>
      </c>
      <c r="G100" s="2" t="e">
        <f t="shared" si="12"/>
        <v>#N/A</v>
      </c>
      <c r="H100" s="2" t="e">
        <f t="shared" si="13"/>
        <v>#N/A</v>
      </c>
      <c r="I100" s="2" t="e">
        <f t="shared" si="14"/>
        <v>#N/A</v>
      </c>
      <c r="J100">
        <f t="shared" si="15"/>
        <v>0</v>
      </c>
    </row>
    <row r="101" spans="1:10" x14ac:dyDescent="0.35">
      <c r="A101">
        <f t="shared" si="9"/>
        <v>4</v>
      </c>
      <c r="B101" t="str">
        <f t="shared" si="10"/>
        <v>2004</v>
      </c>
      <c r="C101" s="1">
        <f t="shared" si="16"/>
        <v>38107</v>
      </c>
      <c r="D101" s="2">
        <f>IF(VLOOKUP($A101,'Q Activa'!$1:$1048576,MATCH(Q!$B101,'Q Activa'!$1:$1,0),FALSE)="",NA(),VLOOKUP($A101,'Q Activa'!$1:$1048576,MATCH(Q!$B101,'Q Activa'!$1:$1,0),FALSE))</f>
        <v>0.13969999999999999</v>
      </c>
      <c r="E101" s="2">
        <f>IF(VLOOKUP($A101,'Q Pasiva'!$1:$1048576,MATCH(Q!$B101,'Q Pasiva'!$1:$1,0),FALSE)="",NA(),VLOOKUP($A101,'Q Pasiva'!$1:$1048576,MATCH(Q!$B101,'Q Pasiva'!$1:$1,0),FALSE))</f>
        <v>4.41E-2</v>
      </c>
      <c r="F101" s="2">
        <f t="shared" si="11"/>
        <v>9.5599999999999991E-2</v>
      </c>
      <c r="G101" s="2" t="e">
        <f t="shared" si="12"/>
        <v>#N/A</v>
      </c>
      <c r="H101" s="2" t="e">
        <f t="shared" si="13"/>
        <v>#N/A</v>
      </c>
      <c r="I101" s="2" t="e">
        <f t="shared" si="14"/>
        <v>#N/A</v>
      </c>
      <c r="J101">
        <f t="shared" si="15"/>
        <v>0</v>
      </c>
    </row>
    <row r="102" spans="1:10" x14ac:dyDescent="0.35">
      <c r="A102">
        <f t="shared" si="9"/>
        <v>5</v>
      </c>
      <c r="B102" t="str">
        <f t="shared" si="10"/>
        <v>2004</v>
      </c>
      <c r="C102" s="1">
        <f t="shared" si="16"/>
        <v>38138</v>
      </c>
      <c r="D102" s="2">
        <f>IF(VLOOKUP($A102,'Q Activa'!$1:$1048576,MATCH(Q!$B102,'Q Activa'!$1:$1,0),FALSE)="",NA(),VLOOKUP($A102,'Q Activa'!$1:$1048576,MATCH(Q!$B102,'Q Activa'!$1:$1,0),FALSE))</f>
        <v>0.13930000000000001</v>
      </c>
      <c r="E102" s="2">
        <f>IF(VLOOKUP($A102,'Q Pasiva'!$1:$1048576,MATCH(Q!$B102,'Q Pasiva'!$1:$1,0),FALSE)="",NA(),VLOOKUP($A102,'Q Pasiva'!$1:$1048576,MATCH(Q!$B102,'Q Pasiva'!$1:$1,0),FALSE))</f>
        <v>4.4600000000000001E-2</v>
      </c>
      <c r="F102" s="2">
        <f t="shared" si="11"/>
        <v>9.4700000000000006E-2</v>
      </c>
      <c r="G102" s="2" t="e">
        <f t="shared" si="12"/>
        <v>#N/A</v>
      </c>
      <c r="H102" s="2" t="e">
        <f t="shared" si="13"/>
        <v>#N/A</v>
      </c>
      <c r="I102" s="2" t="e">
        <f t="shared" si="14"/>
        <v>#N/A</v>
      </c>
      <c r="J102">
        <f t="shared" si="15"/>
        <v>0</v>
      </c>
    </row>
    <row r="103" spans="1:10" x14ac:dyDescent="0.35">
      <c r="A103">
        <f t="shared" si="9"/>
        <v>6</v>
      </c>
      <c r="B103" t="str">
        <f t="shared" si="10"/>
        <v>2004</v>
      </c>
      <c r="C103" s="1">
        <f t="shared" si="16"/>
        <v>38168</v>
      </c>
      <c r="D103" s="2">
        <f>IF(VLOOKUP($A103,'Q Activa'!$1:$1048576,MATCH(Q!$B103,'Q Activa'!$1:$1,0),FALSE)="",NA(),VLOOKUP($A103,'Q Activa'!$1:$1048576,MATCH(Q!$B103,'Q Activa'!$1:$1,0),FALSE))</f>
        <v>0.1389</v>
      </c>
      <c r="E103" s="2">
        <f>IF(VLOOKUP($A103,'Q Pasiva'!$1:$1048576,MATCH(Q!$B103,'Q Pasiva'!$1:$1,0),FALSE)="",NA(),VLOOKUP($A103,'Q Pasiva'!$1:$1048576,MATCH(Q!$B103,'Q Pasiva'!$1:$1,0),FALSE))</f>
        <v>4.4400000000000002E-2</v>
      </c>
      <c r="F103" s="2">
        <f t="shared" si="11"/>
        <v>9.4500000000000001E-2</v>
      </c>
      <c r="G103" s="2" t="e">
        <f t="shared" si="12"/>
        <v>#N/A</v>
      </c>
      <c r="H103" s="2" t="e">
        <f t="shared" si="13"/>
        <v>#N/A</v>
      </c>
      <c r="I103" s="2" t="e">
        <f t="shared" si="14"/>
        <v>#N/A</v>
      </c>
      <c r="J103">
        <f t="shared" si="15"/>
        <v>0</v>
      </c>
    </row>
    <row r="104" spans="1:10" x14ac:dyDescent="0.35">
      <c r="A104">
        <f t="shared" si="9"/>
        <v>7</v>
      </c>
      <c r="B104" t="str">
        <f t="shared" si="10"/>
        <v>2004</v>
      </c>
      <c r="C104" s="1">
        <f t="shared" si="16"/>
        <v>38199</v>
      </c>
      <c r="D104" s="2">
        <f>IF(VLOOKUP($A104,'Q Activa'!$1:$1048576,MATCH(Q!$B104,'Q Activa'!$1:$1,0),FALSE)="",NA(),VLOOKUP($A104,'Q Activa'!$1:$1048576,MATCH(Q!$B104,'Q Activa'!$1:$1,0),FALSE))</f>
        <v>0.13789999999999999</v>
      </c>
      <c r="E104" s="2">
        <f>IF(VLOOKUP($A104,'Q Pasiva'!$1:$1048576,MATCH(Q!$B104,'Q Pasiva'!$1:$1,0),FALSE)="",NA(),VLOOKUP($A104,'Q Pasiva'!$1:$1048576,MATCH(Q!$B104,'Q Pasiva'!$1:$1,0),FALSE))</f>
        <v>4.4200000000000003E-2</v>
      </c>
      <c r="F104" s="2">
        <f t="shared" si="11"/>
        <v>9.3699999999999992E-2</v>
      </c>
      <c r="G104" s="2" t="e">
        <f t="shared" si="12"/>
        <v>#N/A</v>
      </c>
      <c r="H104" s="2" t="e">
        <f t="shared" si="13"/>
        <v>#N/A</v>
      </c>
      <c r="I104" s="2" t="e">
        <f t="shared" si="14"/>
        <v>#N/A</v>
      </c>
      <c r="J104">
        <f t="shared" si="15"/>
        <v>0</v>
      </c>
    </row>
    <row r="105" spans="1:10" x14ac:dyDescent="0.35">
      <c r="A105">
        <f t="shared" si="9"/>
        <v>8</v>
      </c>
      <c r="B105" t="str">
        <f t="shared" si="10"/>
        <v>2004</v>
      </c>
      <c r="C105" s="1">
        <f t="shared" si="16"/>
        <v>38230</v>
      </c>
      <c r="D105" s="2">
        <f>IF(VLOOKUP($A105,'Q Activa'!$1:$1048576,MATCH(Q!$B105,'Q Activa'!$1:$1,0),FALSE)="",NA(),VLOOKUP($A105,'Q Activa'!$1:$1048576,MATCH(Q!$B105,'Q Activa'!$1:$1,0),FALSE))</f>
        <v>0.13830000000000001</v>
      </c>
      <c r="E105" s="2">
        <f>IF(VLOOKUP($A105,'Q Pasiva'!$1:$1048576,MATCH(Q!$B105,'Q Pasiva'!$1:$1,0),FALSE)="",NA(),VLOOKUP($A105,'Q Pasiva'!$1:$1048576,MATCH(Q!$B105,'Q Pasiva'!$1:$1,0),FALSE))</f>
        <v>4.4699999999999997E-2</v>
      </c>
      <c r="F105" s="2">
        <f t="shared" si="11"/>
        <v>9.3600000000000017E-2</v>
      </c>
      <c r="G105" s="2" t="e">
        <f t="shared" si="12"/>
        <v>#N/A</v>
      </c>
      <c r="H105" s="2" t="e">
        <f t="shared" si="13"/>
        <v>#N/A</v>
      </c>
      <c r="I105" s="2" t="e">
        <f t="shared" si="14"/>
        <v>#N/A</v>
      </c>
      <c r="J105">
        <f t="shared" si="15"/>
        <v>0</v>
      </c>
    </row>
    <row r="106" spans="1:10" x14ac:dyDescent="0.35">
      <c r="A106">
        <f t="shared" si="9"/>
        <v>9</v>
      </c>
      <c r="B106" t="str">
        <f t="shared" si="10"/>
        <v>2004</v>
      </c>
      <c r="C106" s="1">
        <f t="shared" si="16"/>
        <v>38260</v>
      </c>
      <c r="D106" s="2">
        <f>IF(VLOOKUP($A106,'Q Activa'!$1:$1048576,MATCH(Q!$B106,'Q Activa'!$1:$1,0),FALSE)="",NA(),VLOOKUP($A106,'Q Activa'!$1:$1048576,MATCH(Q!$B106,'Q Activa'!$1:$1,0),FALSE))</f>
        <v>0.1376</v>
      </c>
      <c r="E106" s="2">
        <f>IF(VLOOKUP($A106,'Q Pasiva'!$1:$1048576,MATCH(Q!$B106,'Q Pasiva'!$1:$1,0),FALSE)="",NA(),VLOOKUP($A106,'Q Pasiva'!$1:$1048576,MATCH(Q!$B106,'Q Pasiva'!$1:$1,0),FALSE))</f>
        <v>4.4699999999999997E-2</v>
      </c>
      <c r="F106" s="2">
        <f t="shared" si="11"/>
        <v>9.290000000000001E-2</v>
      </c>
      <c r="G106" s="2" t="e">
        <f t="shared" si="12"/>
        <v>#N/A</v>
      </c>
      <c r="H106" s="2" t="e">
        <f t="shared" si="13"/>
        <v>#N/A</v>
      </c>
      <c r="I106" s="2" t="e">
        <f t="shared" si="14"/>
        <v>#N/A</v>
      </c>
      <c r="J106">
        <f t="shared" si="15"/>
        <v>0</v>
      </c>
    </row>
    <row r="107" spans="1:10" x14ac:dyDescent="0.35">
      <c r="A107">
        <f t="shared" si="9"/>
        <v>10</v>
      </c>
      <c r="B107" t="str">
        <f t="shared" si="10"/>
        <v>2004</v>
      </c>
      <c r="C107" s="1">
        <f t="shared" si="16"/>
        <v>38291</v>
      </c>
      <c r="D107" s="2">
        <f>IF(VLOOKUP($A107,'Q Activa'!$1:$1048576,MATCH(Q!$B107,'Q Activa'!$1:$1,0),FALSE)="",NA(),VLOOKUP($A107,'Q Activa'!$1:$1048576,MATCH(Q!$B107,'Q Activa'!$1:$1,0),FALSE))</f>
        <v>0.13750000000000001</v>
      </c>
      <c r="E107" s="2">
        <f>IF(VLOOKUP($A107,'Q Pasiva'!$1:$1048576,MATCH(Q!$B107,'Q Pasiva'!$1:$1,0),FALSE)="",NA(),VLOOKUP($A107,'Q Pasiva'!$1:$1048576,MATCH(Q!$B107,'Q Pasiva'!$1:$1,0),FALSE))</f>
        <v>4.5199999999999997E-2</v>
      </c>
      <c r="F107" s="2">
        <f t="shared" si="11"/>
        <v>9.2300000000000021E-2</v>
      </c>
      <c r="G107" s="2" t="e">
        <f t="shared" si="12"/>
        <v>#N/A</v>
      </c>
      <c r="H107" s="2" t="e">
        <f t="shared" si="13"/>
        <v>#N/A</v>
      </c>
      <c r="I107" s="2" t="e">
        <f t="shared" si="14"/>
        <v>#N/A</v>
      </c>
      <c r="J107">
        <f t="shared" si="15"/>
        <v>0</v>
      </c>
    </row>
    <row r="108" spans="1:10" x14ac:dyDescent="0.35">
      <c r="A108">
        <f t="shared" si="9"/>
        <v>11</v>
      </c>
      <c r="B108" t="str">
        <f t="shared" si="10"/>
        <v>2004</v>
      </c>
      <c r="C108" s="1">
        <f t="shared" si="16"/>
        <v>38321</v>
      </c>
      <c r="D108" s="2">
        <f>IF(VLOOKUP($A108,'Q Activa'!$1:$1048576,MATCH(Q!$B108,'Q Activa'!$1:$1,0),FALSE)="",NA(),VLOOKUP($A108,'Q Activa'!$1:$1048576,MATCH(Q!$B108,'Q Activa'!$1:$1,0),FALSE))</f>
        <v>0.1356</v>
      </c>
      <c r="E108" s="2">
        <f>IF(VLOOKUP($A108,'Q Pasiva'!$1:$1048576,MATCH(Q!$B108,'Q Pasiva'!$1:$1,0),FALSE)="",NA(),VLOOKUP($A108,'Q Pasiva'!$1:$1048576,MATCH(Q!$B108,'Q Pasiva'!$1:$1,0),FALSE))</f>
        <v>4.5400000000000003E-2</v>
      </c>
      <c r="F108" s="2">
        <f t="shared" si="11"/>
        <v>9.0200000000000002E-2</v>
      </c>
      <c r="G108" s="2" t="e">
        <f t="shared" si="12"/>
        <v>#N/A</v>
      </c>
      <c r="H108" s="2" t="e">
        <f t="shared" si="13"/>
        <v>#N/A</v>
      </c>
      <c r="I108" s="2" t="e">
        <f t="shared" si="14"/>
        <v>#N/A</v>
      </c>
      <c r="J108">
        <f t="shared" si="15"/>
        <v>0</v>
      </c>
    </row>
    <row r="109" spans="1:10" x14ac:dyDescent="0.35">
      <c r="A109">
        <f t="shared" si="9"/>
        <v>12</v>
      </c>
      <c r="B109" t="str">
        <f t="shared" si="10"/>
        <v>2004</v>
      </c>
      <c r="C109" s="1">
        <f t="shared" si="16"/>
        <v>38352</v>
      </c>
      <c r="D109" s="2">
        <f>IF(VLOOKUP($A109,'Q Activa'!$1:$1048576,MATCH(Q!$B109,'Q Activa'!$1:$1,0),FALSE)="",NA(),VLOOKUP($A109,'Q Activa'!$1:$1048576,MATCH(Q!$B109,'Q Activa'!$1:$1,0),FALSE))</f>
        <v>0.13500000000000001</v>
      </c>
      <c r="E109" s="2">
        <f>IF(VLOOKUP($A109,'Q Pasiva'!$1:$1048576,MATCH(Q!$B109,'Q Pasiva'!$1:$1,0),FALSE)="",NA(),VLOOKUP($A109,'Q Pasiva'!$1:$1048576,MATCH(Q!$B109,'Q Pasiva'!$1:$1,0),FALSE))</f>
        <v>4.5400000000000003E-2</v>
      </c>
      <c r="F109" s="2">
        <f t="shared" si="11"/>
        <v>8.9600000000000013E-2</v>
      </c>
      <c r="G109" s="2" t="e">
        <f t="shared" si="12"/>
        <v>#N/A</v>
      </c>
      <c r="H109" s="2" t="e">
        <f t="shared" si="13"/>
        <v>#N/A</v>
      </c>
      <c r="I109" s="2" t="e">
        <f t="shared" si="14"/>
        <v>#N/A</v>
      </c>
      <c r="J109">
        <f t="shared" si="15"/>
        <v>0</v>
      </c>
    </row>
    <row r="110" spans="1:10" x14ac:dyDescent="0.35">
      <c r="A110">
        <f t="shared" si="9"/>
        <v>1</v>
      </c>
      <c r="B110" t="str">
        <f t="shared" si="10"/>
        <v>2005</v>
      </c>
      <c r="C110" s="1">
        <f t="shared" si="16"/>
        <v>38383</v>
      </c>
      <c r="D110" s="2">
        <f>IF(VLOOKUP($A110,'Q Activa'!$1:$1048576,MATCH(Q!$B110,'Q Activa'!$1:$1,0),FALSE)="",NA(),VLOOKUP($A110,'Q Activa'!$1:$1048576,MATCH(Q!$B110,'Q Activa'!$1:$1,0),FALSE))</f>
        <v>0.13519999999999999</v>
      </c>
      <c r="E110" s="2">
        <f>IF(VLOOKUP($A110,'Q Pasiva'!$1:$1048576,MATCH(Q!$B110,'Q Pasiva'!$1:$1,0),FALSE)="",NA(),VLOOKUP($A110,'Q Pasiva'!$1:$1048576,MATCH(Q!$B110,'Q Pasiva'!$1:$1,0),FALSE))</f>
        <v>4.5600000000000002E-2</v>
      </c>
      <c r="F110" s="2">
        <f t="shared" si="11"/>
        <v>8.9599999999999985E-2</v>
      </c>
      <c r="G110" s="2" t="e">
        <f t="shared" si="12"/>
        <v>#N/A</v>
      </c>
      <c r="H110" s="2" t="e">
        <f t="shared" si="13"/>
        <v>#N/A</v>
      </c>
      <c r="I110" s="2" t="e">
        <f t="shared" si="14"/>
        <v>#N/A</v>
      </c>
      <c r="J110">
        <f t="shared" si="15"/>
        <v>0</v>
      </c>
    </row>
    <row r="111" spans="1:10" x14ac:dyDescent="0.35">
      <c r="A111">
        <f t="shared" si="9"/>
        <v>2</v>
      </c>
      <c r="B111" t="str">
        <f t="shared" si="10"/>
        <v>2005</v>
      </c>
      <c r="C111" s="1">
        <f t="shared" si="16"/>
        <v>38411</v>
      </c>
      <c r="D111" s="2">
        <f>IF(VLOOKUP($A111,'Q Activa'!$1:$1048576,MATCH(Q!$B111,'Q Activa'!$1:$1,0),FALSE)="",NA(),VLOOKUP($A111,'Q Activa'!$1:$1048576,MATCH(Q!$B111,'Q Activa'!$1:$1,0),FALSE))</f>
        <v>0.13519999999999999</v>
      </c>
      <c r="E111" s="2">
        <f>IF(VLOOKUP($A111,'Q Pasiva'!$1:$1048576,MATCH(Q!$B111,'Q Pasiva'!$1:$1,0),FALSE)="",NA(),VLOOKUP($A111,'Q Pasiva'!$1:$1048576,MATCH(Q!$B111,'Q Pasiva'!$1:$1,0),FALSE))</f>
        <v>4.58E-2</v>
      </c>
      <c r="F111" s="2">
        <f t="shared" si="11"/>
        <v>8.9399999999999979E-2</v>
      </c>
      <c r="G111" s="2" t="e">
        <f t="shared" si="12"/>
        <v>#N/A</v>
      </c>
      <c r="H111" s="2" t="e">
        <f t="shared" si="13"/>
        <v>#N/A</v>
      </c>
      <c r="I111" s="2" t="e">
        <f t="shared" si="14"/>
        <v>#N/A</v>
      </c>
      <c r="J111">
        <f t="shared" si="15"/>
        <v>0</v>
      </c>
    </row>
    <row r="112" spans="1:10" x14ac:dyDescent="0.35">
      <c r="A112">
        <f t="shared" si="9"/>
        <v>3</v>
      </c>
      <c r="B112" t="str">
        <f t="shared" si="10"/>
        <v>2005</v>
      </c>
      <c r="C112" s="1">
        <f t="shared" si="16"/>
        <v>38442</v>
      </c>
      <c r="D112" s="2">
        <f>IF(VLOOKUP($A112,'Q Activa'!$1:$1048576,MATCH(Q!$B112,'Q Activa'!$1:$1,0),FALSE)="",NA(),VLOOKUP($A112,'Q Activa'!$1:$1048576,MATCH(Q!$B112,'Q Activa'!$1:$1,0),FALSE))</f>
        <v>0.13489999999999999</v>
      </c>
      <c r="E112" s="2">
        <f>IF(VLOOKUP($A112,'Q Pasiva'!$1:$1048576,MATCH(Q!$B112,'Q Pasiva'!$1:$1,0),FALSE)="",NA(),VLOOKUP($A112,'Q Pasiva'!$1:$1048576,MATCH(Q!$B112,'Q Pasiva'!$1:$1,0),FALSE))</f>
        <v>4.53E-2</v>
      </c>
      <c r="F112" s="2">
        <f t="shared" si="11"/>
        <v>8.9599999999999985E-2</v>
      </c>
      <c r="G112" s="2" t="e">
        <f t="shared" si="12"/>
        <v>#N/A</v>
      </c>
      <c r="H112" s="2" t="e">
        <f t="shared" si="13"/>
        <v>#N/A</v>
      </c>
      <c r="I112" s="2" t="e">
        <f t="shared" si="14"/>
        <v>#N/A</v>
      </c>
      <c r="J112">
        <f t="shared" si="15"/>
        <v>0</v>
      </c>
    </row>
    <row r="113" spans="1:10" x14ac:dyDescent="0.35">
      <c r="A113">
        <f t="shared" si="9"/>
        <v>4</v>
      </c>
      <c r="B113" t="str">
        <f t="shared" si="10"/>
        <v>2005</v>
      </c>
      <c r="C113" s="1">
        <f t="shared" si="16"/>
        <v>38472</v>
      </c>
      <c r="D113" s="2">
        <f>IF(VLOOKUP($A113,'Q Activa'!$1:$1048576,MATCH(Q!$B113,'Q Activa'!$1:$1,0),FALSE)="",NA(),VLOOKUP($A113,'Q Activa'!$1:$1048576,MATCH(Q!$B113,'Q Activa'!$1:$1,0),FALSE))</f>
        <v>0.13070000000000001</v>
      </c>
      <c r="E113" s="2">
        <f>IF(VLOOKUP($A113,'Q Pasiva'!$1:$1048576,MATCH(Q!$B113,'Q Pasiva'!$1:$1,0),FALSE)="",NA(),VLOOKUP($A113,'Q Pasiva'!$1:$1048576,MATCH(Q!$B113,'Q Pasiva'!$1:$1,0),FALSE))</f>
        <v>4.5699999999999998E-2</v>
      </c>
      <c r="F113" s="2">
        <f t="shared" si="11"/>
        <v>8.500000000000002E-2</v>
      </c>
      <c r="G113" s="2" t="e">
        <f t="shared" si="12"/>
        <v>#N/A</v>
      </c>
      <c r="H113" s="2" t="e">
        <f t="shared" si="13"/>
        <v>#N/A</v>
      </c>
      <c r="I113" s="2" t="e">
        <f t="shared" si="14"/>
        <v>#N/A</v>
      </c>
      <c r="J113">
        <f t="shared" si="15"/>
        <v>0</v>
      </c>
    </row>
    <row r="114" spans="1:10" x14ac:dyDescent="0.35">
      <c r="A114">
        <f t="shared" si="9"/>
        <v>5</v>
      </c>
      <c r="B114" t="str">
        <f t="shared" si="10"/>
        <v>2005</v>
      </c>
      <c r="C114" s="1">
        <f t="shared" si="16"/>
        <v>38503</v>
      </c>
      <c r="D114" s="2">
        <f>IF(VLOOKUP($A114,'Q Activa'!$1:$1048576,MATCH(Q!$B114,'Q Activa'!$1:$1,0),FALSE)="",NA(),VLOOKUP($A114,'Q Activa'!$1:$1048576,MATCH(Q!$B114,'Q Activa'!$1:$1,0),FALSE))</f>
        <v>0.13039999999999999</v>
      </c>
      <c r="E114" s="2">
        <f>IF(VLOOKUP($A114,'Q Pasiva'!$1:$1048576,MATCH(Q!$B114,'Q Pasiva'!$1:$1,0),FALSE)="",NA(),VLOOKUP($A114,'Q Pasiva'!$1:$1048576,MATCH(Q!$B114,'Q Pasiva'!$1:$1,0),FALSE))</f>
        <v>4.5900000000000003E-2</v>
      </c>
      <c r="F114" s="2">
        <f t="shared" si="11"/>
        <v>8.4499999999999992E-2</v>
      </c>
      <c r="G114" s="2" t="e">
        <f t="shared" si="12"/>
        <v>#N/A</v>
      </c>
      <c r="H114" s="2" t="e">
        <f t="shared" si="13"/>
        <v>#N/A</v>
      </c>
      <c r="I114" s="2" t="e">
        <f t="shared" si="14"/>
        <v>#N/A</v>
      </c>
      <c r="J114">
        <f t="shared" si="15"/>
        <v>0</v>
      </c>
    </row>
    <row r="115" spans="1:10" x14ac:dyDescent="0.35">
      <c r="A115">
        <f t="shared" si="9"/>
        <v>6</v>
      </c>
      <c r="B115" t="str">
        <f t="shared" si="10"/>
        <v>2005</v>
      </c>
      <c r="C115" s="1">
        <f t="shared" si="16"/>
        <v>38533</v>
      </c>
      <c r="D115" s="2">
        <f>IF(VLOOKUP($A115,'Q Activa'!$1:$1048576,MATCH(Q!$B115,'Q Activa'!$1:$1,0),FALSE)="",NA(),VLOOKUP($A115,'Q Activa'!$1:$1048576,MATCH(Q!$B115,'Q Activa'!$1:$1,0),FALSE))</f>
        <v>0.13020000000000001</v>
      </c>
      <c r="E115" s="2">
        <f>IF(VLOOKUP($A115,'Q Pasiva'!$1:$1048576,MATCH(Q!$B115,'Q Pasiva'!$1:$1,0),FALSE)="",NA(),VLOOKUP($A115,'Q Pasiva'!$1:$1048576,MATCH(Q!$B115,'Q Pasiva'!$1:$1,0),FALSE))</f>
        <v>4.6199999999999998E-2</v>
      </c>
      <c r="F115" s="2">
        <f t="shared" si="11"/>
        <v>8.4000000000000019E-2</v>
      </c>
      <c r="G115" s="2" t="e">
        <f t="shared" si="12"/>
        <v>#N/A</v>
      </c>
      <c r="H115" s="2" t="e">
        <f t="shared" si="13"/>
        <v>#N/A</v>
      </c>
      <c r="I115" s="2" t="e">
        <f t="shared" si="14"/>
        <v>#N/A</v>
      </c>
      <c r="J115">
        <f t="shared" si="15"/>
        <v>0</v>
      </c>
    </row>
    <row r="116" spans="1:10" x14ac:dyDescent="0.35">
      <c r="A116">
        <f t="shared" si="9"/>
        <v>7</v>
      </c>
      <c r="B116" t="str">
        <f t="shared" si="10"/>
        <v>2005</v>
      </c>
      <c r="C116" s="1">
        <f t="shared" si="16"/>
        <v>38564</v>
      </c>
      <c r="D116" s="2">
        <f>IF(VLOOKUP($A116,'Q Activa'!$1:$1048576,MATCH(Q!$B116,'Q Activa'!$1:$1,0),FALSE)="",NA(),VLOOKUP($A116,'Q Activa'!$1:$1048576,MATCH(Q!$B116,'Q Activa'!$1:$1,0),FALSE))</f>
        <v>0.129</v>
      </c>
      <c r="E116" s="2">
        <f>IF(VLOOKUP($A116,'Q Pasiva'!$1:$1048576,MATCH(Q!$B116,'Q Pasiva'!$1:$1,0),FALSE)="",NA(),VLOOKUP($A116,'Q Pasiva'!$1:$1048576,MATCH(Q!$B116,'Q Pasiva'!$1:$1,0),FALSE))</f>
        <v>4.58E-2</v>
      </c>
      <c r="F116" s="2">
        <f t="shared" si="11"/>
        <v>8.3199999999999996E-2</v>
      </c>
      <c r="G116" s="2" t="e">
        <f t="shared" si="12"/>
        <v>#N/A</v>
      </c>
      <c r="H116" s="2" t="e">
        <f t="shared" si="13"/>
        <v>#N/A</v>
      </c>
      <c r="I116" s="2" t="e">
        <f t="shared" si="14"/>
        <v>#N/A</v>
      </c>
      <c r="J116">
        <f t="shared" si="15"/>
        <v>0</v>
      </c>
    </row>
    <row r="117" spans="1:10" x14ac:dyDescent="0.35">
      <c r="A117">
        <f t="shared" si="9"/>
        <v>8</v>
      </c>
      <c r="B117" t="str">
        <f t="shared" si="10"/>
        <v>2005</v>
      </c>
      <c r="C117" s="1">
        <f t="shared" si="16"/>
        <v>38595</v>
      </c>
      <c r="D117" s="2">
        <f>IF(VLOOKUP($A117,'Q Activa'!$1:$1048576,MATCH(Q!$B117,'Q Activa'!$1:$1,0),FALSE)="",NA(),VLOOKUP($A117,'Q Activa'!$1:$1048576,MATCH(Q!$B117,'Q Activa'!$1:$1,0),FALSE))</f>
        <v>0.1288</v>
      </c>
      <c r="E117" s="2">
        <f>IF(VLOOKUP($A117,'Q Pasiva'!$1:$1048576,MATCH(Q!$B117,'Q Pasiva'!$1:$1,0),FALSE)="",NA(),VLOOKUP($A117,'Q Pasiva'!$1:$1048576,MATCH(Q!$B117,'Q Pasiva'!$1:$1,0),FALSE))</f>
        <v>4.58E-2</v>
      </c>
      <c r="F117" s="2">
        <f t="shared" si="11"/>
        <v>8.299999999999999E-2</v>
      </c>
      <c r="G117" s="2" t="e">
        <f t="shared" si="12"/>
        <v>#N/A</v>
      </c>
      <c r="H117" s="2" t="e">
        <f t="shared" si="13"/>
        <v>#N/A</v>
      </c>
      <c r="I117" s="2" t="e">
        <f t="shared" si="14"/>
        <v>#N/A</v>
      </c>
      <c r="J117">
        <f t="shared" si="15"/>
        <v>0</v>
      </c>
    </row>
    <row r="118" spans="1:10" x14ac:dyDescent="0.35">
      <c r="A118">
        <f t="shared" si="9"/>
        <v>9</v>
      </c>
      <c r="B118" t="str">
        <f t="shared" si="10"/>
        <v>2005</v>
      </c>
      <c r="C118" s="1">
        <f t="shared" si="16"/>
        <v>38625</v>
      </c>
      <c r="D118" s="2">
        <f>IF(VLOOKUP($A118,'Q Activa'!$1:$1048576,MATCH(Q!$B118,'Q Activa'!$1:$1,0),FALSE)="",NA(),VLOOKUP($A118,'Q Activa'!$1:$1048576,MATCH(Q!$B118,'Q Activa'!$1:$1,0),FALSE))</f>
        <v>0.1278</v>
      </c>
      <c r="E118" s="2">
        <f>IF(VLOOKUP($A118,'Q Pasiva'!$1:$1048576,MATCH(Q!$B118,'Q Pasiva'!$1:$1,0),FALSE)="",NA(),VLOOKUP($A118,'Q Pasiva'!$1:$1048576,MATCH(Q!$B118,'Q Pasiva'!$1:$1,0),FALSE))</f>
        <v>4.5999999999999999E-2</v>
      </c>
      <c r="F118" s="2">
        <f t="shared" si="11"/>
        <v>8.1799999999999998E-2</v>
      </c>
      <c r="G118" s="2" t="e">
        <f t="shared" si="12"/>
        <v>#N/A</v>
      </c>
      <c r="H118" s="2" t="e">
        <f t="shared" si="13"/>
        <v>#N/A</v>
      </c>
      <c r="I118" s="2" t="e">
        <f t="shared" si="14"/>
        <v>#N/A</v>
      </c>
      <c r="J118">
        <f t="shared" si="15"/>
        <v>0</v>
      </c>
    </row>
    <row r="119" spans="1:10" x14ac:dyDescent="0.35">
      <c r="A119">
        <f t="shared" si="9"/>
        <v>10</v>
      </c>
      <c r="B119" t="str">
        <f t="shared" si="10"/>
        <v>2005</v>
      </c>
      <c r="C119" s="1">
        <f t="shared" si="16"/>
        <v>38656</v>
      </c>
      <c r="D119" s="2">
        <f>IF(VLOOKUP($A119,'Q Activa'!$1:$1048576,MATCH(Q!$B119,'Q Activa'!$1:$1,0),FALSE)="",NA(),VLOOKUP($A119,'Q Activa'!$1:$1048576,MATCH(Q!$B119,'Q Activa'!$1:$1,0),FALSE))</f>
        <v>0.12720000000000001</v>
      </c>
      <c r="E119" s="2">
        <f>IF(VLOOKUP($A119,'Q Pasiva'!$1:$1048576,MATCH(Q!$B119,'Q Pasiva'!$1:$1,0),FALSE)="",NA(),VLOOKUP($A119,'Q Pasiva'!$1:$1048576,MATCH(Q!$B119,'Q Pasiva'!$1:$1,0),FALSE))</f>
        <v>4.58E-2</v>
      </c>
      <c r="F119" s="2">
        <f t="shared" si="11"/>
        <v>8.14E-2</v>
      </c>
      <c r="G119" s="2" t="e">
        <f t="shared" si="12"/>
        <v>#N/A</v>
      </c>
      <c r="H119" s="2" t="e">
        <f t="shared" si="13"/>
        <v>#N/A</v>
      </c>
      <c r="I119" s="2" t="e">
        <f t="shared" si="14"/>
        <v>#N/A</v>
      </c>
      <c r="J119">
        <f t="shared" si="15"/>
        <v>0</v>
      </c>
    </row>
    <row r="120" spans="1:10" x14ac:dyDescent="0.35">
      <c r="A120">
        <f t="shared" si="9"/>
        <v>11</v>
      </c>
      <c r="B120" t="str">
        <f t="shared" si="10"/>
        <v>2005</v>
      </c>
      <c r="C120" s="1">
        <f t="shared" si="16"/>
        <v>38686</v>
      </c>
      <c r="D120" s="2">
        <f>IF(VLOOKUP($A120,'Q Activa'!$1:$1048576,MATCH(Q!$B120,'Q Activa'!$1:$1,0),FALSE)="",NA(),VLOOKUP($A120,'Q Activa'!$1:$1048576,MATCH(Q!$B120,'Q Activa'!$1:$1,0),FALSE))</f>
        <v>0.1278</v>
      </c>
      <c r="E120" s="2">
        <f>IF(VLOOKUP($A120,'Q Pasiva'!$1:$1048576,MATCH(Q!$B120,'Q Pasiva'!$1:$1,0),FALSE)="",NA(),VLOOKUP($A120,'Q Pasiva'!$1:$1048576,MATCH(Q!$B120,'Q Pasiva'!$1:$1,0),FALSE))</f>
        <v>4.6399999999999997E-2</v>
      </c>
      <c r="F120" s="2">
        <f t="shared" si="11"/>
        <v>8.14E-2</v>
      </c>
      <c r="G120" s="2" t="e">
        <f t="shared" si="12"/>
        <v>#N/A</v>
      </c>
      <c r="H120" s="2" t="e">
        <f t="shared" si="13"/>
        <v>#N/A</v>
      </c>
      <c r="I120" s="2" t="e">
        <f t="shared" si="14"/>
        <v>#N/A</v>
      </c>
      <c r="J120">
        <f t="shared" si="15"/>
        <v>0</v>
      </c>
    </row>
    <row r="121" spans="1:10" x14ac:dyDescent="0.35">
      <c r="A121">
        <f t="shared" si="9"/>
        <v>12</v>
      </c>
      <c r="B121" t="str">
        <f t="shared" si="10"/>
        <v>2005</v>
      </c>
      <c r="C121" s="1">
        <f t="shared" si="16"/>
        <v>38717</v>
      </c>
      <c r="D121" s="2">
        <f>IF(VLOOKUP($A121,'Q Activa'!$1:$1048576,MATCH(Q!$B121,'Q Activa'!$1:$1,0),FALSE)="",NA(),VLOOKUP($A121,'Q Activa'!$1:$1048576,MATCH(Q!$B121,'Q Activa'!$1:$1,0),FALSE))</f>
        <v>0.12670000000000001</v>
      </c>
      <c r="E121" s="2">
        <f>IF(VLOOKUP($A121,'Q Pasiva'!$1:$1048576,MATCH(Q!$B121,'Q Pasiva'!$1:$1,0),FALSE)="",NA(),VLOOKUP($A121,'Q Pasiva'!$1:$1048576,MATCH(Q!$B121,'Q Pasiva'!$1:$1,0),FALSE))</f>
        <v>4.6199999999999998E-2</v>
      </c>
      <c r="F121" s="2">
        <f t="shared" si="11"/>
        <v>8.0500000000000016E-2</v>
      </c>
      <c r="G121" s="2" t="e">
        <f t="shared" si="12"/>
        <v>#N/A</v>
      </c>
      <c r="H121" s="2" t="e">
        <f t="shared" si="13"/>
        <v>#N/A</v>
      </c>
      <c r="I121" s="2" t="e">
        <f t="shared" si="14"/>
        <v>#N/A</v>
      </c>
      <c r="J121">
        <f t="shared" si="15"/>
        <v>0</v>
      </c>
    </row>
    <row r="122" spans="1:10" x14ac:dyDescent="0.35">
      <c r="A122">
        <f t="shared" si="9"/>
        <v>1</v>
      </c>
      <c r="B122" t="str">
        <f t="shared" si="10"/>
        <v>2006</v>
      </c>
      <c r="C122" s="1">
        <f t="shared" si="16"/>
        <v>38748</v>
      </c>
      <c r="D122" s="2">
        <f>IF(VLOOKUP($A122,'Q Activa'!$1:$1048576,MATCH(Q!$B122,'Q Activa'!$1:$1,0),FALSE)="",NA(),VLOOKUP($A122,'Q Activa'!$1:$1048576,MATCH(Q!$B122,'Q Activa'!$1:$1,0),FALSE))</f>
        <v>0.12720000000000001</v>
      </c>
      <c r="E122" s="2">
        <f>IF(VLOOKUP($A122,'Q Pasiva'!$1:$1048576,MATCH(Q!$B122,'Q Pasiva'!$1:$1,0),FALSE)="",NA(),VLOOKUP($A122,'Q Pasiva'!$1:$1048576,MATCH(Q!$B122,'Q Pasiva'!$1:$1,0),FALSE))</f>
        <v>4.6199999999999998E-2</v>
      </c>
      <c r="F122" s="2">
        <f t="shared" si="11"/>
        <v>8.1000000000000016E-2</v>
      </c>
      <c r="G122" s="2" t="e">
        <f t="shared" si="12"/>
        <v>#N/A</v>
      </c>
      <c r="H122" s="2" t="e">
        <f t="shared" si="13"/>
        <v>#N/A</v>
      </c>
      <c r="I122" s="2" t="e">
        <f t="shared" si="14"/>
        <v>#N/A</v>
      </c>
      <c r="J122">
        <f t="shared" si="15"/>
        <v>0</v>
      </c>
    </row>
    <row r="123" spans="1:10" x14ac:dyDescent="0.35">
      <c r="A123">
        <f t="shared" si="9"/>
        <v>2</v>
      </c>
      <c r="B123" t="str">
        <f t="shared" si="10"/>
        <v>2006</v>
      </c>
      <c r="C123" s="1">
        <f t="shared" si="16"/>
        <v>38776</v>
      </c>
      <c r="D123" s="2">
        <f>IF(VLOOKUP($A123,'Q Activa'!$1:$1048576,MATCH(Q!$B123,'Q Activa'!$1:$1,0),FALSE)="",NA(),VLOOKUP($A123,'Q Activa'!$1:$1048576,MATCH(Q!$B123,'Q Activa'!$1:$1,0),FALSE))</f>
        <v>0.12740000000000001</v>
      </c>
      <c r="E123" s="2">
        <f>IF(VLOOKUP($A123,'Q Pasiva'!$1:$1048576,MATCH(Q!$B123,'Q Pasiva'!$1:$1,0),FALSE)="",NA(),VLOOKUP($A123,'Q Pasiva'!$1:$1048576,MATCH(Q!$B123,'Q Pasiva'!$1:$1,0),FALSE))</f>
        <v>4.65E-2</v>
      </c>
      <c r="F123" s="2">
        <f t="shared" si="11"/>
        <v>8.0900000000000014E-2</v>
      </c>
      <c r="G123" s="2" t="e">
        <f t="shared" si="12"/>
        <v>#N/A</v>
      </c>
      <c r="H123" s="2" t="e">
        <f t="shared" si="13"/>
        <v>#N/A</v>
      </c>
      <c r="I123" s="2" t="e">
        <f t="shared" si="14"/>
        <v>#N/A</v>
      </c>
      <c r="J123">
        <f t="shared" si="15"/>
        <v>0</v>
      </c>
    </row>
    <row r="124" spans="1:10" x14ac:dyDescent="0.35">
      <c r="A124">
        <f t="shared" si="9"/>
        <v>3</v>
      </c>
      <c r="B124" t="str">
        <f t="shared" si="10"/>
        <v>2006</v>
      </c>
      <c r="C124" s="1">
        <f t="shared" si="16"/>
        <v>38807</v>
      </c>
      <c r="D124" s="2">
        <f>IF(VLOOKUP($A124,'Q Activa'!$1:$1048576,MATCH(Q!$B124,'Q Activa'!$1:$1,0),FALSE)="",NA(),VLOOKUP($A124,'Q Activa'!$1:$1048576,MATCH(Q!$B124,'Q Activa'!$1:$1,0),FALSE))</f>
        <v>0.12759999999999999</v>
      </c>
      <c r="E124" s="2">
        <f>IF(VLOOKUP($A124,'Q Pasiva'!$1:$1048576,MATCH(Q!$B124,'Q Pasiva'!$1:$1,0),FALSE)="",NA(),VLOOKUP($A124,'Q Pasiva'!$1:$1048576,MATCH(Q!$B124,'Q Pasiva'!$1:$1,0),FALSE))</f>
        <v>4.65E-2</v>
      </c>
      <c r="F124" s="2">
        <f t="shared" si="11"/>
        <v>8.1099999999999992E-2</v>
      </c>
      <c r="G124" s="2" t="e">
        <f t="shared" si="12"/>
        <v>#N/A</v>
      </c>
      <c r="H124" s="2" t="e">
        <f t="shared" si="13"/>
        <v>#N/A</v>
      </c>
      <c r="I124" s="2" t="e">
        <f t="shared" si="14"/>
        <v>#N/A</v>
      </c>
      <c r="J124">
        <f t="shared" si="15"/>
        <v>0</v>
      </c>
    </row>
    <row r="125" spans="1:10" x14ac:dyDescent="0.35">
      <c r="A125">
        <f t="shared" si="9"/>
        <v>4</v>
      </c>
      <c r="B125" t="str">
        <f t="shared" si="10"/>
        <v>2006</v>
      </c>
      <c r="C125" s="1">
        <f t="shared" si="16"/>
        <v>38837</v>
      </c>
      <c r="D125" s="2">
        <f>IF(VLOOKUP($A125,'Q Activa'!$1:$1048576,MATCH(Q!$B125,'Q Activa'!$1:$1,0),FALSE)="",NA(),VLOOKUP($A125,'Q Activa'!$1:$1048576,MATCH(Q!$B125,'Q Activa'!$1:$1,0),FALSE))</f>
        <v>0.12740000000000001</v>
      </c>
      <c r="E125" s="2">
        <f>IF(VLOOKUP($A125,'Q Pasiva'!$1:$1048576,MATCH(Q!$B125,'Q Pasiva'!$1:$1,0),FALSE)="",NA(),VLOOKUP($A125,'Q Pasiva'!$1:$1048576,MATCH(Q!$B125,'Q Pasiva'!$1:$1,0),FALSE))</f>
        <v>4.6899999999999997E-2</v>
      </c>
      <c r="F125" s="2">
        <f t="shared" si="11"/>
        <v>8.0500000000000016E-2</v>
      </c>
      <c r="G125" s="2" t="e">
        <f t="shared" si="12"/>
        <v>#N/A</v>
      </c>
      <c r="H125" s="2" t="e">
        <f t="shared" si="13"/>
        <v>#N/A</v>
      </c>
      <c r="I125" s="2" t="e">
        <f t="shared" si="14"/>
        <v>#N/A</v>
      </c>
      <c r="J125">
        <f t="shared" si="15"/>
        <v>0</v>
      </c>
    </row>
    <row r="126" spans="1:10" x14ac:dyDescent="0.35">
      <c r="A126">
        <f t="shared" si="9"/>
        <v>5</v>
      </c>
      <c r="B126" t="str">
        <f t="shared" si="10"/>
        <v>2006</v>
      </c>
      <c r="C126" s="1">
        <f t="shared" si="16"/>
        <v>38868</v>
      </c>
      <c r="D126" s="2">
        <f>IF(VLOOKUP($A126,'Q Activa'!$1:$1048576,MATCH(Q!$B126,'Q Activa'!$1:$1,0),FALSE)="",NA(),VLOOKUP($A126,'Q Activa'!$1:$1048576,MATCH(Q!$B126,'Q Activa'!$1:$1,0),FALSE))</f>
        <v>0.12720000000000001</v>
      </c>
      <c r="E126" s="2">
        <f>IF(VLOOKUP($A126,'Q Pasiva'!$1:$1048576,MATCH(Q!$B126,'Q Pasiva'!$1:$1,0),FALSE)="",NA(),VLOOKUP($A126,'Q Pasiva'!$1:$1048576,MATCH(Q!$B126,'Q Pasiva'!$1:$1,0),FALSE))</f>
        <v>4.7E-2</v>
      </c>
      <c r="F126" s="2">
        <f t="shared" si="11"/>
        <v>8.0200000000000007E-2</v>
      </c>
      <c r="G126" s="2" t="e">
        <f t="shared" si="12"/>
        <v>#N/A</v>
      </c>
      <c r="H126" s="2" t="e">
        <f t="shared" si="13"/>
        <v>#N/A</v>
      </c>
      <c r="I126" s="2" t="e">
        <f t="shared" si="14"/>
        <v>#N/A</v>
      </c>
      <c r="J126">
        <f t="shared" si="15"/>
        <v>0</v>
      </c>
    </row>
    <row r="127" spans="1:10" x14ac:dyDescent="0.35">
      <c r="A127">
        <f t="shared" si="9"/>
        <v>6</v>
      </c>
      <c r="B127" t="str">
        <f t="shared" si="10"/>
        <v>2006</v>
      </c>
      <c r="C127" s="1">
        <f t="shared" si="16"/>
        <v>38898</v>
      </c>
      <c r="D127" s="2">
        <f>IF(VLOOKUP($A127,'Q Activa'!$1:$1048576,MATCH(Q!$B127,'Q Activa'!$1:$1,0),FALSE)="",NA(),VLOOKUP($A127,'Q Activa'!$1:$1048576,MATCH(Q!$B127,'Q Activa'!$1:$1,0),FALSE))</f>
        <v>0.12720000000000001</v>
      </c>
      <c r="E127" s="2">
        <f>IF(VLOOKUP($A127,'Q Pasiva'!$1:$1048576,MATCH(Q!$B127,'Q Pasiva'!$1:$1,0),FALSE)="",NA(),VLOOKUP($A127,'Q Pasiva'!$1:$1048576,MATCH(Q!$B127,'Q Pasiva'!$1:$1,0),FALSE))</f>
        <v>4.7E-2</v>
      </c>
      <c r="F127" s="2">
        <f t="shared" si="11"/>
        <v>8.0200000000000007E-2</v>
      </c>
      <c r="G127" s="2" t="e">
        <f t="shared" si="12"/>
        <v>#N/A</v>
      </c>
      <c r="H127" s="2" t="e">
        <f t="shared" si="13"/>
        <v>#N/A</v>
      </c>
      <c r="I127" s="2" t="e">
        <f t="shared" si="14"/>
        <v>#N/A</v>
      </c>
      <c r="J127">
        <f t="shared" si="15"/>
        <v>0</v>
      </c>
    </row>
    <row r="128" spans="1:10" x14ac:dyDescent="0.35">
      <c r="A128">
        <f t="shared" si="9"/>
        <v>7</v>
      </c>
      <c r="B128" t="str">
        <f t="shared" si="10"/>
        <v>2006</v>
      </c>
      <c r="C128" s="1">
        <f t="shared" si="16"/>
        <v>38929</v>
      </c>
      <c r="D128" s="2">
        <f>IF(VLOOKUP($A128,'Q Activa'!$1:$1048576,MATCH(Q!$B128,'Q Activa'!$1:$1,0),FALSE)="",NA(),VLOOKUP($A128,'Q Activa'!$1:$1048576,MATCH(Q!$B128,'Q Activa'!$1:$1,0),FALSE))</f>
        <v>0.12690000000000001</v>
      </c>
      <c r="E128" s="2">
        <f>IF(VLOOKUP($A128,'Q Pasiva'!$1:$1048576,MATCH(Q!$B128,'Q Pasiva'!$1:$1,0),FALSE)="",NA(),VLOOKUP($A128,'Q Pasiva'!$1:$1048576,MATCH(Q!$B128,'Q Pasiva'!$1:$1,0),FALSE))</f>
        <v>4.6899999999999997E-2</v>
      </c>
      <c r="F128" s="2">
        <f t="shared" si="11"/>
        <v>8.0000000000000016E-2</v>
      </c>
      <c r="G128" s="2" t="e">
        <f t="shared" si="12"/>
        <v>#N/A</v>
      </c>
      <c r="H128" s="2" t="e">
        <f t="shared" si="13"/>
        <v>#N/A</v>
      </c>
      <c r="I128" s="2" t="e">
        <f t="shared" si="14"/>
        <v>#N/A</v>
      </c>
      <c r="J128">
        <f t="shared" si="15"/>
        <v>0</v>
      </c>
    </row>
    <row r="129" spans="1:10" x14ac:dyDescent="0.35">
      <c r="A129">
        <f t="shared" si="9"/>
        <v>8</v>
      </c>
      <c r="B129" t="str">
        <f t="shared" si="10"/>
        <v>2006</v>
      </c>
      <c r="C129" s="1">
        <f t="shared" si="16"/>
        <v>38960</v>
      </c>
      <c r="D129" s="2">
        <f>IF(VLOOKUP($A129,'Q Activa'!$1:$1048576,MATCH(Q!$B129,'Q Activa'!$1:$1,0),FALSE)="",NA(),VLOOKUP($A129,'Q Activa'!$1:$1048576,MATCH(Q!$B129,'Q Activa'!$1:$1,0),FALSE))</f>
        <v>0.12690000000000001</v>
      </c>
      <c r="E129" s="2">
        <f>IF(VLOOKUP($A129,'Q Pasiva'!$1:$1048576,MATCH(Q!$B129,'Q Pasiva'!$1:$1,0),FALSE)="",NA(),VLOOKUP($A129,'Q Pasiva'!$1:$1048576,MATCH(Q!$B129,'Q Pasiva'!$1:$1,0),FALSE))</f>
        <v>4.7E-2</v>
      </c>
      <c r="F129" s="2">
        <f t="shared" si="11"/>
        <v>7.9900000000000013E-2</v>
      </c>
      <c r="G129" s="2" t="e">
        <f t="shared" si="12"/>
        <v>#N/A</v>
      </c>
      <c r="H129" s="2" t="e">
        <f t="shared" si="13"/>
        <v>#N/A</v>
      </c>
      <c r="I129" s="2" t="e">
        <f t="shared" si="14"/>
        <v>#N/A</v>
      </c>
      <c r="J129">
        <f t="shared" si="15"/>
        <v>0</v>
      </c>
    </row>
    <row r="130" spans="1:10" x14ac:dyDescent="0.35">
      <c r="A130">
        <f t="shared" si="9"/>
        <v>9</v>
      </c>
      <c r="B130" t="str">
        <f t="shared" si="10"/>
        <v>2006</v>
      </c>
      <c r="C130" s="1">
        <f t="shared" si="16"/>
        <v>38990</v>
      </c>
      <c r="D130" s="2">
        <f>IF(VLOOKUP($A130,'Q Activa'!$1:$1048576,MATCH(Q!$B130,'Q Activa'!$1:$1,0),FALSE)="",NA(),VLOOKUP($A130,'Q Activa'!$1:$1048576,MATCH(Q!$B130,'Q Activa'!$1:$1,0),FALSE))</f>
        <v>0.127</v>
      </c>
      <c r="E130" s="2">
        <f>IF(VLOOKUP($A130,'Q Pasiva'!$1:$1048576,MATCH(Q!$B130,'Q Pasiva'!$1:$1,0),FALSE)="",NA(),VLOOKUP($A130,'Q Pasiva'!$1:$1048576,MATCH(Q!$B130,'Q Pasiva'!$1:$1,0),FALSE))</f>
        <v>4.7199999999999999E-2</v>
      </c>
      <c r="F130" s="2">
        <f t="shared" si="11"/>
        <v>7.980000000000001E-2</v>
      </c>
      <c r="G130" s="2" t="e">
        <f t="shared" si="12"/>
        <v>#N/A</v>
      </c>
      <c r="H130" s="2" t="e">
        <f t="shared" si="13"/>
        <v>#N/A</v>
      </c>
      <c r="I130" s="2" t="e">
        <f t="shared" si="14"/>
        <v>#N/A</v>
      </c>
      <c r="J130">
        <f t="shared" si="15"/>
        <v>0</v>
      </c>
    </row>
    <row r="131" spans="1:10" x14ac:dyDescent="0.35">
      <c r="A131">
        <f t="shared" ref="A131:A194" si="17">+MONTH(C131)</f>
        <v>10</v>
      </c>
      <c r="B131" t="str">
        <f t="shared" ref="B131:B194" si="18">+TEXT(YEAR(C131),"0")</f>
        <v>2006</v>
      </c>
      <c r="C131" s="1">
        <f t="shared" si="16"/>
        <v>39021</v>
      </c>
      <c r="D131" s="2">
        <f>IF(VLOOKUP($A131,'Q Activa'!$1:$1048576,MATCH(Q!$B131,'Q Activa'!$1:$1,0),FALSE)="",NA(),VLOOKUP($A131,'Q Activa'!$1:$1048576,MATCH(Q!$B131,'Q Activa'!$1:$1,0),FALSE))</f>
        <v>0.12909999999999999</v>
      </c>
      <c r="E131" s="2">
        <f>IF(VLOOKUP($A131,'Q Pasiva'!$1:$1048576,MATCH(Q!$B131,'Q Pasiva'!$1:$1,0),FALSE)="",NA(),VLOOKUP($A131,'Q Pasiva'!$1:$1048576,MATCH(Q!$B131,'Q Pasiva'!$1:$1,0),FALSE))</f>
        <v>4.8099999999999997E-2</v>
      </c>
      <c r="F131" s="2">
        <f t="shared" ref="F131:F194" si="19">+D131-E131</f>
        <v>8.0999999999999989E-2</v>
      </c>
      <c r="G131" s="2" t="e">
        <f t="shared" ref="G131:G194" si="20">+IF(ISNA(D132),D131,NA())</f>
        <v>#N/A</v>
      </c>
      <c r="H131" s="2" t="e">
        <f t="shared" ref="H131:H194" si="21">+IF(ISNA(E132),E131,NA())</f>
        <v>#N/A</v>
      </c>
      <c r="I131" s="2" t="e">
        <f t="shared" ref="I131:I194" si="22">+IF(ISNA(F132),F131,NA())</f>
        <v>#N/A</v>
      </c>
      <c r="J131">
        <f t="shared" ref="J131:J194" si="23">+IF(AND(_xlfn.NUMBERVALUE(B131)&gt;=2018,ISNA(D131)=FALSE),1,0)</f>
        <v>0</v>
      </c>
    </row>
    <row r="132" spans="1:10" x14ac:dyDescent="0.35">
      <c r="A132">
        <f t="shared" si="17"/>
        <v>11</v>
      </c>
      <c r="B132" t="str">
        <f t="shared" si="18"/>
        <v>2006</v>
      </c>
      <c r="C132" s="1">
        <f t="shared" ref="C132:C195" si="24">+EOMONTH(C131,1)</f>
        <v>39051</v>
      </c>
      <c r="D132" s="2">
        <f>IF(VLOOKUP($A132,'Q Activa'!$1:$1048576,MATCH(Q!$B132,'Q Activa'!$1:$1,0),FALSE)="",NA(),VLOOKUP($A132,'Q Activa'!$1:$1048576,MATCH(Q!$B132,'Q Activa'!$1:$1,0),FALSE))</f>
        <v>0.1288</v>
      </c>
      <c r="E132" s="2">
        <f>IF(VLOOKUP($A132,'Q Pasiva'!$1:$1048576,MATCH(Q!$B132,'Q Pasiva'!$1:$1,0),FALSE)="",NA(),VLOOKUP($A132,'Q Pasiva'!$1:$1048576,MATCH(Q!$B132,'Q Pasiva'!$1:$1,0),FALSE))</f>
        <v>4.8399999999999999E-2</v>
      </c>
      <c r="F132" s="2">
        <f t="shared" si="19"/>
        <v>8.0399999999999999E-2</v>
      </c>
      <c r="G132" s="2" t="e">
        <f t="shared" si="20"/>
        <v>#N/A</v>
      </c>
      <c r="H132" s="2" t="e">
        <f t="shared" si="21"/>
        <v>#N/A</v>
      </c>
      <c r="I132" s="2" t="e">
        <f t="shared" si="22"/>
        <v>#N/A</v>
      </c>
      <c r="J132">
        <f t="shared" si="23"/>
        <v>0</v>
      </c>
    </row>
    <row r="133" spans="1:10" x14ac:dyDescent="0.35">
      <c r="A133">
        <f t="shared" si="17"/>
        <v>12</v>
      </c>
      <c r="B133" t="str">
        <f t="shared" si="18"/>
        <v>2006</v>
      </c>
      <c r="C133" s="1">
        <f t="shared" si="24"/>
        <v>39082</v>
      </c>
      <c r="D133" s="2">
        <f>IF(VLOOKUP($A133,'Q Activa'!$1:$1048576,MATCH(Q!$B133,'Q Activa'!$1:$1,0),FALSE)="",NA(),VLOOKUP($A133,'Q Activa'!$1:$1048576,MATCH(Q!$B133,'Q Activa'!$1:$1,0),FALSE))</f>
        <v>0.1288</v>
      </c>
      <c r="E133" s="2">
        <f>IF(VLOOKUP($A133,'Q Pasiva'!$1:$1048576,MATCH(Q!$B133,'Q Pasiva'!$1:$1,0),FALSE)="",NA(),VLOOKUP($A133,'Q Pasiva'!$1:$1048576,MATCH(Q!$B133,'Q Pasiva'!$1:$1,0),FALSE))</f>
        <v>4.8399999999999999E-2</v>
      </c>
      <c r="F133" s="2">
        <f t="shared" si="19"/>
        <v>8.0399999999999999E-2</v>
      </c>
      <c r="G133" s="2" t="e">
        <f t="shared" si="20"/>
        <v>#N/A</v>
      </c>
      <c r="H133" s="2" t="e">
        <f t="shared" si="21"/>
        <v>#N/A</v>
      </c>
      <c r="I133" s="2" t="e">
        <f t="shared" si="22"/>
        <v>#N/A</v>
      </c>
      <c r="J133">
        <f t="shared" si="23"/>
        <v>0</v>
      </c>
    </row>
    <row r="134" spans="1:10" x14ac:dyDescent="0.35">
      <c r="A134">
        <f t="shared" si="17"/>
        <v>1</v>
      </c>
      <c r="B134" t="str">
        <f t="shared" si="18"/>
        <v>2007</v>
      </c>
      <c r="C134" s="1">
        <f t="shared" si="24"/>
        <v>39113</v>
      </c>
      <c r="D134" s="2">
        <f>IF(VLOOKUP($A134,'Q Activa'!$1:$1048576,MATCH(Q!$B134,'Q Activa'!$1:$1,0),FALSE)="",NA(),VLOOKUP($A134,'Q Activa'!$1:$1048576,MATCH(Q!$B134,'Q Activa'!$1:$1,0),FALSE))</f>
        <v>0.12959999999999999</v>
      </c>
      <c r="E134" s="2">
        <f>IF(VLOOKUP($A134,'Q Pasiva'!$1:$1048576,MATCH(Q!$B134,'Q Pasiva'!$1:$1,0),FALSE)="",NA(),VLOOKUP($A134,'Q Pasiva'!$1:$1048576,MATCH(Q!$B134,'Q Pasiva'!$1:$1,0),FALSE))</f>
        <v>4.8500000000000001E-2</v>
      </c>
      <c r="F134" s="2">
        <f t="shared" si="19"/>
        <v>8.1099999999999992E-2</v>
      </c>
      <c r="G134" s="2" t="e">
        <f t="shared" si="20"/>
        <v>#N/A</v>
      </c>
      <c r="H134" s="2" t="e">
        <f t="shared" si="21"/>
        <v>#N/A</v>
      </c>
      <c r="I134" s="2" t="e">
        <f t="shared" si="22"/>
        <v>#N/A</v>
      </c>
      <c r="J134">
        <f t="shared" si="23"/>
        <v>0</v>
      </c>
    </row>
    <row r="135" spans="1:10" x14ac:dyDescent="0.35">
      <c r="A135">
        <f t="shared" si="17"/>
        <v>2</v>
      </c>
      <c r="B135" t="str">
        <f t="shared" si="18"/>
        <v>2007</v>
      </c>
      <c r="C135" s="1">
        <f t="shared" si="24"/>
        <v>39141</v>
      </c>
      <c r="D135" s="2">
        <f>IF(VLOOKUP($A135,'Q Activa'!$1:$1048576,MATCH(Q!$B135,'Q Activa'!$1:$1,0),FALSE)="",NA(),VLOOKUP($A135,'Q Activa'!$1:$1048576,MATCH(Q!$B135,'Q Activa'!$1:$1,0),FALSE))</f>
        <v>0.1298</v>
      </c>
      <c r="E135" s="2">
        <f>IF(VLOOKUP($A135,'Q Pasiva'!$1:$1048576,MATCH(Q!$B135,'Q Pasiva'!$1:$1,0),FALSE)="",NA(),VLOOKUP($A135,'Q Pasiva'!$1:$1048576,MATCH(Q!$B135,'Q Pasiva'!$1:$1,0),FALSE))</f>
        <v>4.9200000000000001E-2</v>
      </c>
      <c r="F135" s="2">
        <f t="shared" si="19"/>
        <v>8.0600000000000005E-2</v>
      </c>
      <c r="G135" s="2" t="e">
        <f t="shared" si="20"/>
        <v>#N/A</v>
      </c>
      <c r="H135" s="2" t="e">
        <f t="shared" si="21"/>
        <v>#N/A</v>
      </c>
      <c r="I135" s="2" t="e">
        <f t="shared" si="22"/>
        <v>#N/A</v>
      </c>
      <c r="J135">
        <f t="shared" si="23"/>
        <v>0</v>
      </c>
    </row>
    <row r="136" spans="1:10" x14ac:dyDescent="0.35">
      <c r="A136">
        <f t="shared" si="17"/>
        <v>3</v>
      </c>
      <c r="B136" t="str">
        <f t="shared" si="18"/>
        <v>2007</v>
      </c>
      <c r="C136" s="1">
        <f t="shared" si="24"/>
        <v>39172</v>
      </c>
      <c r="D136" s="2">
        <f>IF(VLOOKUP($A136,'Q Activa'!$1:$1048576,MATCH(Q!$B136,'Q Activa'!$1:$1,0),FALSE)="",NA(),VLOOKUP($A136,'Q Activa'!$1:$1048576,MATCH(Q!$B136,'Q Activa'!$1:$1,0),FALSE))</f>
        <v>0.12889999999999999</v>
      </c>
      <c r="E136" s="2">
        <f>IF(VLOOKUP($A136,'Q Pasiva'!$1:$1048576,MATCH(Q!$B136,'Q Pasiva'!$1:$1,0),FALSE)="",NA(),VLOOKUP($A136,'Q Pasiva'!$1:$1048576,MATCH(Q!$B136,'Q Pasiva'!$1:$1,0),FALSE))</f>
        <v>4.9200000000000001E-2</v>
      </c>
      <c r="F136" s="2">
        <f t="shared" si="19"/>
        <v>7.9699999999999993E-2</v>
      </c>
      <c r="G136" s="2" t="e">
        <f t="shared" si="20"/>
        <v>#N/A</v>
      </c>
      <c r="H136" s="2" t="e">
        <f t="shared" si="21"/>
        <v>#N/A</v>
      </c>
      <c r="I136" s="2" t="e">
        <f t="shared" si="22"/>
        <v>#N/A</v>
      </c>
      <c r="J136">
        <f t="shared" si="23"/>
        <v>0</v>
      </c>
    </row>
    <row r="137" spans="1:10" x14ac:dyDescent="0.35">
      <c r="A137">
        <f t="shared" si="17"/>
        <v>4</v>
      </c>
      <c r="B137" t="str">
        <f t="shared" si="18"/>
        <v>2007</v>
      </c>
      <c r="C137" s="1">
        <f t="shared" si="24"/>
        <v>39202</v>
      </c>
      <c r="D137" s="2">
        <f>IF(VLOOKUP($A137,'Q Activa'!$1:$1048576,MATCH(Q!$B137,'Q Activa'!$1:$1,0),FALSE)="",NA(),VLOOKUP($A137,'Q Activa'!$1:$1048576,MATCH(Q!$B137,'Q Activa'!$1:$1,0),FALSE))</f>
        <v>0.12809999999999999</v>
      </c>
      <c r="E137" s="2">
        <f>IF(VLOOKUP($A137,'Q Pasiva'!$1:$1048576,MATCH(Q!$B137,'Q Pasiva'!$1:$1,0),FALSE)="",NA(),VLOOKUP($A137,'Q Pasiva'!$1:$1048576,MATCH(Q!$B137,'Q Pasiva'!$1:$1,0),FALSE))</f>
        <v>4.9099999999999998E-2</v>
      </c>
      <c r="F137" s="2">
        <f t="shared" si="19"/>
        <v>7.8999999999999987E-2</v>
      </c>
      <c r="G137" s="2" t="e">
        <f t="shared" si="20"/>
        <v>#N/A</v>
      </c>
      <c r="H137" s="2" t="e">
        <f t="shared" si="21"/>
        <v>#N/A</v>
      </c>
      <c r="I137" s="2" t="e">
        <f t="shared" si="22"/>
        <v>#N/A</v>
      </c>
      <c r="J137">
        <f t="shared" si="23"/>
        <v>0</v>
      </c>
    </row>
    <row r="138" spans="1:10" x14ac:dyDescent="0.35">
      <c r="A138">
        <f t="shared" si="17"/>
        <v>5</v>
      </c>
      <c r="B138" t="str">
        <f t="shared" si="18"/>
        <v>2007</v>
      </c>
      <c r="C138" s="1">
        <f t="shared" si="24"/>
        <v>39233</v>
      </c>
      <c r="D138" s="2">
        <f>IF(VLOOKUP($A138,'Q Activa'!$1:$1048576,MATCH(Q!$B138,'Q Activa'!$1:$1,0),FALSE)="",NA(),VLOOKUP($A138,'Q Activa'!$1:$1048576,MATCH(Q!$B138,'Q Activa'!$1:$1,0),FALSE))</f>
        <v>0.12759999999999999</v>
      </c>
      <c r="E138" s="2">
        <f>IF(VLOOKUP($A138,'Q Pasiva'!$1:$1048576,MATCH(Q!$B138,'Q Pasiva'!$1:$1,0),FALSE)="",NA(),VLOOKUP($A138,'Q Pasiva'!$1:$1048576,MATCH(Q!$B138,'Q Pasiva'!$1:$1,0),FALSE))</f>
        <v>4.9099999999999998E-2</v>
      </c>
      <c r="F138" s="2">
        <f t="shared" si="19"/>
        <v>7.8499999999999986E-2</v>
      </c>
      <c r="G138" s="2" t="e">
        <f t="shared" si="20"/>
        <v>#N/A</v>
      </c>
      <c r="H138" s="2" t="e">
        <f t="shared" si="21"/>
        <v>#N/A</v>
      </c>
      <c r="I138" s="2" t="e">
        <f t="shared" si="22"/>
        <v>#N/A</v>
      </c>
      <c r="J138">
        <f t="shared" si="23"/>
        <v>0</v>
      </c>
    </row>
    <row r="139" spans="1:10" x14ac:dyDescent="0.35">
      <c r="A139">
        <f t="shared" si="17"/>
        <v>6</v>
      </c>
      <c r="B139" t="str">
        <f t="shared" si="18"/>
        <v>2007</v>
      </c>
      <c r="C139" s="1">
        <f t="shared" si="24"/>
        <v>39263</v>
      </c>
      <c r="D139" s="2">
        <f>IF(VLOOKUP($A139,'Q Activa'!$1:$1048576,MATCH(Q!$B139,'Q Activa'!$1:$1,0),FALSE)="",NA(),VLOOKUP($A139,'Q Activa'!$1:$1048576,MATCH(Q!$B139,'Q Activa'!$1:$1,0),FALSE))</f>
        <v>0.12770000000000001</v>
      </c>
      <c r="E139" s="2">
        <f>IF(VLOOKUP($A139,'Q Pasiva'!$1:$1048576,MATCH(Q!$B139,'Q Pasiva'!$1:$1,0),FALSE)="",NA(),VLOOKUP($A139,'Q Pasiva'!$1:$1048576,MATCH(Q!$B139,'Q Pasiva'!$1:$1,0),FALSE))</f>
        <v>4.9200000000000001E-2</v>
      </c>
      <c r="F139" s="2">
        <f t="shared" si="19"/>
        <v>7.8500000000000014E-2</v>
      </c>
      <c r="G139" s="2" t="e">
        <f t="shared" si="20"/>
        <v>#N/A</v>
      </c>
      <c r="H139" s="2" t="e">
        <f t="shared" si="21"/>
        <v>#N/A</v>
      </c>
      <c r="I139" s="2" t="e">
        <f t="shared" si="22"/>
        <v>#N/A</v>
      </c>
      <c r="J139">
        <f t="shared" si="23"/>
        <v>0</v>
      </c>
    </row>
    <row r="140" spans="1:10" x14ac:dyDescent="0.35">
      <c r="A140">
        <f t="shared" si="17"/>
        <v>7</v>
      </c>
      <c r="B140" t="str">
        <f t="shared" si="18"/>
        <v>2007</v>
      </c>
      <c r="C140" s="1">
        <f t="shared" si="24"/>
        <v>39294</v>
      </c>
      <c r="D140" s="2">
        <f>IF(VLOOKUP($A140,'Q Activa'!$1:$1048576,MATCH(Q!$B140,'Q Activa'!$1:$1,0),FALSE)="",NA(),VLOOKUP($A140,'Q Activa'!$1:$1048576,MATCH(Q!$B140,'Q Activa'!$1:$1,0),FALSE))</f>
        <v>0.12770000000000001</v>
      </c>
      <c r="E140" s="2">
        <f>IF(VLOOKUP($A140,'Q Pasiva'!$1:$1048576,MATCH(Q!$B140,'Q Pasiva'!$1:$1,0),FALSE)="",NA(),VLOOKUP($A140,'Q Pasiva'!$1:$1048576,MATCH(Q!$B140,'Q Pasiva'!$1:$1,0),FALSE))</f>
        <v>4.9000000000000002E-2</v>
      </c>
      <c r="F140" s="2">
        <f t="shared" si="19"/>
        <v>7.8700000000000006E-2</v>
      </c>
      <c r="G140" s="2" t="e">
        <f t="shared" si="20"/>
        <v>#N/A</v>
      </c>
      <c r="H140" s="2" t="e">
        <f t="shared" si="21"/>
        <v>#N/A</v>
      </c>
      <c r="I140" s="2" t="e">
        <f t="shared" si="22"/>
        <v>#N/A</v>
      </c>
      <c r="J140">
        <f t="shared" si="23"/>
        <v>0</v>
      </c>
    </row>
    <row r="141" spans="1:10" x14ac:dyDescent="0.35">
      <c r="A141">
        <f t="shared" si="17"/>
        <v>8</v>
      </c>
      <c r="B141" t="str">
        <f t="shared" si="18"/>
        <v>2007</v>
      </c>
      <c r="C141" s="1">
        <f t="shared" si="24"/>
        <v>39325</v>
      </c>
      <c r="D141" s="2">
        <f>IF(VLOOKUP($A141,'Q Activa'!$1:$1048576,MATCH(Q!$B141,'Q Activa'!$1:$1,0),FALSE)="",NA(),VLOOKUP($A141,'Q Activa'!$1:$1048576,MATCH(Q!$B141,'Q Activa'!$1:$1,0),FALSE))</f>
        <v>0.1263</v>
      </c>
      <c r="E141" s="2">
        <f>IF(VLOOKUP($A141,'Q Pasiva'!$1:$1048576,MATCH(Q!$B141,'Q Pasiva'!$1:$1,0),FALSE)="",NA(),VLOOKUP($A141,'Q Pasiva'!$1:$1048576,MATCH(Q!$B141,'Q Pasiva'!$1:$1,0),FALSE))</f>
        <v>4.9099999999999998E-2</v>
      </c>
      <c r="F141" s="2">
        <f t="shared" si="19"/>
        <v>7.7199999999999991E-2</v>
      </c>
      <c r="G141" s="2" t="e">
        <f t="shared" si="20"/>
        <v>#N/A</v>
      </c>
      <c r="H141" s="2" t="e">
        <f t="shared" si="21"/>
        <v>#N/A</v>
      </c>
      <c r="I141" s="2" t="e">
        <f t="shared" si="22"/>
        <v>#N/A</v>
      </c>
      <c r="J141">
        <f t="shared" si="23"/>
        <v>0</v>
      </c>
    </row>
    <row r="142" spans="1:10" x14ac:dyDescent="0.35">
      <c r="A142">
        <f t="shared" si="17"/>
        <v>9</v>
      </c>
      <c r="B142" t="str">
        <f t="shared" si="18"/>
        <v>2007</v>
      </c>
      <c r="C142" s="1">
        <f t="shared" si="24"/>
        <v>39355</v>
      </c>
      <c r="D142" s="2">
        <f>IF(VLOOKUP($A142,'Q Activa'!$1:$1048576,MATCH(Q!$B142,'Q Activa'!$1:$1,0),FALSE)="",NA(),VLOOKUP($A142,'Q Activa'!$1:$1048576,MATCH(Q!$B142,'Q Activa'!$1:$1,0),FALSE))</f>
        <v>0.128</v>
      </c>
      <c r="E142" s="2">
        <f>IF(VLOOKUP($A142,'Q Pasiva'!$1:$1048576,MATCH(Q!$B142,'Q Pasiva'!$1:$1,0),FALSE)="",NA(),VLOOKUP($A142,'Q Pasiva'!$1:$1048576,MATCH(Q!$B142,'Q Pasiva'!$1:$1,0),FALSE))</f>
        <v>4.9200000000000001E-2</v>
      </c>
      <c r="F142" s="2">
        <f t="shared" si="19"/>
        <v>7.8800000000000009E-2</v>
      </c>
      <c r="G142" s="2" t="e">
        <f t="shared" si="20"/>
        <v>#N/A</v>
      </c>
      <c r="H142" s="2" t="e">
        <f t="shared" si="21"/>
        <v>#N/A</v>
      </c>
      <c r="I142" s="2" t="e">
        <f t="shared" si="22"/>
        <v>#N/A</v>
      </c>
      <c r="J142">
        <f t="shared" si="23"/>
        <v>0</v>
      </c>
    </row>
    <row r="143" spans="1:10" x14ac:dyDescent="0.35">
      <c r="A143">
        <f t="shared" si="17"/>
        <v>10</v>
      </c>
      <c r="B143" t="str">
        <f t="shared" si="18"/>
        <v>2007</v>
      </c>
      <c r="C143" s="1">
        <f t="shared" si="24"/>
        <v>39386</v>
      </c>
      <c r="D143" s="2">
        <f>IF(VLOOKUP($A143,'Q Activa'!$1:$1048576,MATCH(Q!$B143,'Q Activa'!$1:$1,0),FALSE)="",NA(),VLOOKUP($A143,'Q Activa'!$1:$1048576,MATCH(Q!$B143,'Q Activa'!$1:$1,0),FALSE))</f>
        <v>0.12839999999999999</v>
      </c>
      <c r="E143" s="2">
        <f>IF(VLOOKUP($A143,'Q Pasiva'!$1:$1048576,MATCH(Q!$B143,'Q Pasiva'!$1:$1,0),FALSE)="",NA(),VLOOKUP($A143,'Q Pasiva'!$1:$1048576,MATCH(Q!$B143,'Q Pasiva'!$1:$1,0),FALSE))</f>
        <v>4.9099999999999998E-2</v>
      </c>
      <c r="F143" s="2">
        <f t="shared" si="19"/>
        <v>7.9299999999999982E-2</v>
      </c>
      <c r="G143" s="2" t="e">
        <f t="shared" si="20"/>
        <v>#N/A</v>
      </c>
      <c r="H143" s="2" t="e">
        <f t="shared" si="21"/>
        <v>#N/A</v>
      </c>
      <c r="I143" s="2" t="e">
        <f t="shared" si="22"/>
        <v>#N/A</v>
      </c>
      <c r="J143">
        <f t="shared" si="23"/>
        <v>0</v>
      </c>
    </row>
    <row r="144" spans="1:10" x14ac:dyDescent="0.35">
      <c r="A144">
        <f t="shared" si="17"/>
        <v>11</v>
      </c>
      <c r="B144" t="str">
        <f t="shared" si="18"/>
        <v>2007</v>
      </c>
      <c r="C144" s="1">
        <f t="shared" si="24"/>
        <v>39416</v>
      </c>
      <c r="D144" s="2">
        <f>IF(VLOOKUP($A144,'Q Activa'!$1:$1048576,MATCH(Q!$B144,'Q Activa'!$1:$1,0),FALSE)="",NA(),VLOOKUP($A144,'Q Activa'!$1:$1048576,MATCH(Q!$B144,'Q Activa'!$1:$1,0),FALSE))</f>
        <v>0.12889999999999999</v>
      </c>
      <c r="E144" s="2">
        <f>IF(VLOOKUP($A144,'Q Pasiva'!$1:$1048576,MATCH(Q!$B144,'Q Pasiva'!$1:$1,0),FALSE)="",NA(),VLOOKUP($A144,'Q Pasiva'!$1:$1048576,MATCH(Q!$B144,'Q Pasiva'!$1:$1,0),FALSE))</f>
        <v>4.9399999999999999E-2</v>
      </c>
      <c r="F144" s="2">
        <f t="shared" si="19"/>
        <v>7.9499999999999987E-2</v>
      </c>
      <c r="G144" s="2" t="e">
        <f t="shared" si="20"/>
        <v>#N/A</v>
      </c>
      <c r="H144" s="2" t="e">
        <f t="shared" si="21"/>
        <v>#N/A</v>
      </c>
      <c r="I144" s="2" t="e">
        <f t="shared" si="22"/>
        <v>#N/A</v>
      </c>
      <c r="J144">
        <f t="shared" si="23"/>
        <v>0</v>
      </c>
    </row>
    <row r="145" spans="1:10" x14ac:dyDescent="0.35">
      <c r="A145">
        <f t="shared" si="17"/>
        <v>12</v>
      </c>
      <c r="B145" t="str">
        <f t="shared" si="18"/>
        <v>2007</v>
      </c>
      <c r="C145" s="1">
        <f t="shared" si="24"/>
        <v>39447</v>
      </c>
      <c r="D145" s="2">
        <f>IF(VLOOKUP($A145,'Q Activa'!$1:$1048576,MATCH(Q!$B145,'Q Activa'!$1:$1,0),FALSE)="",NA(),VLOOKUP($A145,'Q Activa'!$1:$1048576,MATCH(Q!$B145,'Q Activa'!$1:$1,0),FALSE))</f>
        <v>0.12889999999999999</v>
      </c>
      <c r="E145" s="2">
        <f>IF(VLOOKUP($A145,'Q Pasiva'!$1:$1048576,MATCH(Q!$B145,'Q Pasiva'!$1:$1,0),FALSE)="",NA(),VLOOKUP($A145,'Q Pasiva'!$1:$1048576,MATCH(Q!$B145,'Q Pasiva'!$1:$1,0),FALSE))</f>
        <v>4.9099999999999998E-2</v>
      </c>
      <c r="F145" s="2">
        <f t="shared" si="19"/>
        <v>7.9799999999999982E-2</v>
      </c>
      <c r="G145" s="2" t="e">
        <f t="shared" si="20"/>
        <v>#N/A</v>
      </c>
      <c r="H145" s="2" t="e">
        <f t="shared" si="21"/>
        <v>#N/A</v>
      </c>
      <c r="I145" s="2" t="e">
        <f t="shared" si="22"/>
        <v>#N/A</v>
      </c>
      <c r="J145">
        <f t="shared" si="23"/>
        <v>0</v>
      </c>
    </row>
    <row r="146" spans="1:10" x14ac:dyDescent="0.35">
      <c r="A146">
        <f t="shared" si="17"/>
        <v>1</v>
      </c>
      <c r="B146" t="str">
        <f t="shared" si="18"/>
        <v>2008</v>
      </c>
      <c r="C146" s="1">
        <f t="shared" si="24"/>
        <v>39478</v>
      </c>
      <c r="D146" s="2">
        <f>IF(VLOOKUP($A146,'Q Activa'!$1:$1048576,MATCH(Q!$B146,'Q Activa'!$1:$1,0),FALSE)="",NA(),VLOOKUP($A146,'Q Activa'!$1:$1048576,MATCH(Q!$B146,'Q Activa'!$1:$1,0),FALSE))</f>
        <v>0.12740000000000001</v>
      </c>
      <c r="E146" s="2">
        <f>IF(VLOOKUP($A146,'Q Pasiva'!$1:$1048576,MATCH(Q!$B146,'Q Pasiva'!$1:$1,0),FALSE)="",NA(),VLOOKUP($A146,'Q Pasiva'!$1:$1048576,MATCH(Q!$B146,'Q Pasiva'!$1:$1,0),FALSE))</f>
        <v>4.9399999999999999E-2</v>
      </c>
      <c r="F146" s="2">
        <f t="shared" si="19"/>
        <v>7.8000000000000014E-2</v>
      </c>
      <c r="G146" s="2" t="e">
        <f t="shared" si="20"/>
        <v>#N/A</v>
      </c>
      <c r="H146" s="2" t="e">
        <f t="shared" si="21"/>
        <v>#N/A</v>
      </c>
      <c r="I146" s="2" t="e">
        <f t="shared" si="22"/>
        <v>#N/A</v>
      </c>
      <c r="J146">
        <f t="shared" si="23"/>
        <v>0</v>
      </c>
    </row>
    <row r="147" spans="1:10" x14ac:dyDescent="0.35">
      <c r="A147">
        <f t="shared" si="17"/>
        <v>2</v>
      </c>
      <c r="B147" t="str">
        <f t="shared" si="18"/>
        <v>2008</v>
      </c>
      <c r="C147" s="1">
        <f t="shared" si="24"/>
        <v>39507</v>
      </c>
      <c r="D147" s="2">
        <f>IF(VLOOKUP($A147,'Q Activa'!$1:$1048576,MATCH(Q!$B147,'Q Activa'!$1:$1,0),FALSE)="",NA(),VLOOKUP($A147,'Q Activa'!$1:$1048576,MATCH(Q!$B147,'Q Activa'!$1:$1,0),FALSE))</f>
        <v>0.1278</v>
      </c>
      <c r="E147" s="2">
        <f>IF(VLOOKUP($A147,'Q Pasiva'!$1:$1048576,MATCH(Q!$B147,'Q Pasiva'!$1:$1,0),FALSE)="",NA(),VLOOKUP($A147,'Q Pasiva'!$1:$1048576,MATCH(Q!$B147,'Q Pasiva'!$1:$1,0),FALSE))</f>
        <v>4.9399999999999999E-2</v>
      </c>
      <c r="F147" s="2">
        <f t="shared" si="19"/>
        <v>7.8399999999999997E-2</v>
      </c>
      <c r="G147" s="2" t="e">
        <f t="shared" si="20"/>
        <v>#N/A</v>
      </c>
      <c r="H147" s="2" t="e">
        <f t="shared" si="21"/>
        <v>#N/A</v>
      </c>
      <c r="I147" s="2" t="e">
        <f t="shared" si="22"/>
        <v>#N/A</v>
      </c>
      <c r="J147">
        <f t="shared" si="23"/>
        <v>0</v>
      </c>
    </row>
    <row r="148" spans="1:10" x14ac:dyDescent="0.35">
      <c r="A148">
        <f t="shared" si="17"/>
        <v>3</v>
      </c>
      <c r="B148" t="str">
        <f t="shared" si="18"/>
        <v>2008</v>
      </c>
      <c r="C148" s="1">
        <f t="shared" si="24"/>
        <v>39538</v>
      </c>
      <c r="D148" s="2">
        <f>IF(VLOOKUP($A148,'Q Activa'!$1:$1048576,MATCH(Q!$B148,'Q Activa'!$1:$1,0),FALSE)="",NA(),VLOOKUP($A148,'Q Activa'!$1:$1048576,MATCH(Q!$B148,'Q Activa'!$1:$1,0),FALSE))</f>
        <v>0.13089999999999999</v>
      </c>
      <c r="E148" s="2">
        <f>IF(VLOOKUP($A148,'Q Pasiva'!$1:$1048576,MATCH(Q!$B148,'Q Pasiva'!$1:$1,0),FALSE)="",NA(),VLOOKUP($A148,'Q Pasiva'!$1:$1048576,MATCH(Q!$B148,'Q Pasiva'!$1:$1,0),FALSE))</f>
        <v>4.9700000000000001E-2</v>
      </c>
      <c r="F148" s="2">
        <f t="shared" si="19"/>
        <v>8.1199999999999994E-2</v>
      </c>
      <c r="G148" s="2" t="e">
        <f t="shared" si="20"/>
        <v>#N/A</v>
      </c>
      <c r="H148" s="2" t="e">
        <f t="shared" si="21"/>
        <v>#N/A</v>
      </c>
      <c r="I148" s="2" t="e">
        <f t="shared" si="22"/>
        <v>#N/A</v>
      </c>
      <c r="J148">
        <f t="shared" si="23"/>
        <v>0</v>
      </c>
    </row>
    <row r="149" spans="1:10" x14ac:dyDescent="0.35">
      <c r="A149">
        <f t="shared" si="17"/>
        <v>4</v>
      </c>
      <c r="B149" t="str">
        <f t="shared" si="18"/>
        <v>2008</v>
      </c>
      <c r="C149" s="1">
        <f t="shared" si="24"/>
        <v>39568</v>
      </c>
      <c r="D149" s="2">
        <f>IF(VLOOKUP($A149,'Q Activa'!$1:$1048576,MATCH(Q!$B149,'Q Activa'!$1:$1,0),FALSE)="",NA(),VLOOKUP($A149,'Q Activa'!$1:$1048576,MATCH(Q!$B149,'Q Activa'!$1:$1,0),FALSE))</f>
        <v>0.1323</v>
      </c>
      <c r="E149" s="2">
        <f>IF(VLOOKUP($A149,'Q Pasiva'!$1:$1048576,MATCH(Q!$B149,'Q Pasiva'!$1:$1,0),FALSE)="",NA(),VLOOKUP($A149,'Q Pasiva'!$1:$1048576,MATCH(Q!$B149,'Q Pasiva'!$1:$1,0),FALSE))</f>
        <v>4.99E-2</v>
      </c>
      <c r="F149" s="2">
        <f t="shared" si="19"/>
        <v>8.2400000000000001E-2</v>
      </c>
      <c r="G149" s="2" t="e">
        <f t="shared" si="20"/>
        <v>#N/A</v>
      </c>
      <c r="H149" s="2" t="e">
        <f t="shared" si="21"/>
        <v>#N/A</v>
      </c>
      <c r="I149" s="2" t="e">
        <f t="shared" si="22"/>
        <v>#N/A</v>
      </c>
      <c r="J149">
        <f t="shared" si="23"/>
        <v>0</v>
      </c>
    </row>
    <row r="150" spans="1:10" x14ac:dyDescent="0.35">
      <c r="A150">
        <f t="shared" si="17"/>
        <v>5</v>
      </c>
      <c r="B150" t="str">
        <f t="shared" si="18"/>
        <v>2008</v>
      </c>
      <c r="C150" s="1">
        <f t="shared" si="24"/>
        <v>39599</v>
      </c>
      <c r="D150" s="2">
        <f>IF(VLOOKUP($A150,'Q Activa'!$1:$1048576,MATCH(Q!$B150,'Q Activa'!$1:$1,0),FALSE)="",NA(),VLOOKUP($A150,'Q Activa'!$1:$1048576,MATCH(Q!$B150,'Q Activa'!$1:$1,0),FALSE))</f>
        <v>0.1333</v>
      </c>
      <c r="E150" s="2">
        <f>IF(VLOOKUP($A150,'Q Pasiva'!$1:$1048576,MATCH(Q!$B150,'Q Pasiva'!$1:$1,0),FALSE)="",NA(),VLOOKUP($A150,'Q Pasiva'!$1:$1048576,MATCH(Q!$B150,'Q Pasiva'!$1:$1,0),FALSE))</f>
        <v>5.0500000000000003E-2</v>
      </c>
      <c r="F150" s="2">
        <f t="shared" si="19"/>
        <v>8.2799999999999999E-2</v>
      </c>
      <c r="G150" s="2" t="e">
        <f t="shared" si="20"/>
        <v>#N/A</v>
      </c>
      <c r="H150" s="2" t="e">
        <f t="shared" si="21"/>
        <v>#N/A</v>
      </c>
      <c r="I150" s="2" t="e">
        <f t="shared" si="22"/>
        <v>#N/A</v>
      </c>
      <c r="J150">
        <f t="shared" si="23"/>
        <v>0</v>
      </c>
    </row>
    <row r="151" spans="1:10" x14ac:dyDescent="0.35">
      <c r="A151">
        <f t="shared" si="17"/>
        <v>6</v>
      </c>
      <c r="B151" t="str">
        <f t="shared" si="18"/>
        <v>2008</v>
      </c>
      <c r="C151" s="1">
        <f t="shared" si="24"/>
        <v>39629</v>
      </c>
      <c r="D151" s="2">
        <f>IF(VLOOKUP($A151,'Q Activa'!$1:$1048576,MATCH(Q!$B151,'Q Activa'!$1:$1,0),FALSE)="",NA(),VLOOKUP($A151,'Q Activa'!$1:$1048576,MATCH(Q!$B151,'Q Activa'!$1:$1,0),FALSE))</f>
        <v>0.13400000000000001</v>
      </c>
      <c r="E151" s="2">
        <f>IF(VLOOKUP($A151,'Q Pasiva'!$1:$1048576,MATCH(Q!$B151,'Q Pasiva'!$1:$1,0),FALSE)="",NA(),VLOOKUP($A151,'Q Pasiva'!$1:$1048576,MATCH(Q!$B151,'Q Pasiva'!$1:$1,0),FALSE))</f>
        <v>5.1299999999999998E-2</v>
      </c>
      <c r="F151" s="2">
        <f t="shared" si="19"/>
        <v>8.270000000000001E-2</v>
      </c>
      <c r="G151" s="2" t="e">
        <f t="shared" si="20"/>
        <v>#N/A</v>
      </c>
      <c r="H151" s="2" t="e">
        <f t="shared" si="21"/>
        <v>#N/A</v>
      </c>
      <c r="I151" s="2" t="e">
        <f t="shared" si="22"/>
        <v>#N/A</v>
      </c>
      <c r="J151">
        <f t="shared" si="23"/>
        <v>0</v>
      </c>
    </row>
    <row r="152" spans="1:10" x14ac:dyDescent="0.35">
      <c r="A152">
        <f t="shared" si="17"/>
        <v>7</v>
      </c>
      <c r="B152" t="str">
        <f t="shared" si="18"/>
        <v>2008</v>
      </c>
      <c r="C152" s="1">
        <f t="shared" si="24"/>
        <v>39660</v>
      </c>
      <c r="D152" s="2">
        <f>IF(VLOOKUP($A152,'Q Activa'!$1:$1048576,MATCH(Q!$B152,'Q Activa'!$1:$1,0),FALSE)="",NA(),VLOOKUP($A152,'Q Activa'!$1:$1048576,MATCH(Q!$B152,'Q Activa'!$1:$1,0),FALSE))</f>
        <v>0.1348</v>
      </c>
      <c r="E152" s="2">
        <f>IF(VLOOKUP($A152,'Q Pasiva'!$1:$1048576,MATCH(Q!$B152,'Q Pasiva'!$1:$1,0),FALSE)="",NA(),VLOOKUP($A152,'Q Pasiva'!$1:$1048576,MATCH(Q!$B152,'Q Pasiva'!$1:$1,0),FALSE))</f>
        <v>5.2200000000000003E-2</v>
      </c>
      <c r="F152" s="2">
        <f t="shared" si="19"/>
        <v>8.2600000000000007E-2</v>
      </c>
      <c r="G152" s="2" t="e">
        <f t="shared" si="20"/>
        <v>#N/A</v>
      </c>
      <c r="H152" s="2" t="e">
        <f t="shared" si="21"/>
        <v>#N/A</v>
      </c>
      <c r="I152" s="2" t="e">
        <f t="shared" si="22"/>
        <v>#N/A</v>
      </c>
      <c r="J152">
        <f t="shared" si="23"/>
        <v>0</v>
      </c>
    </row>
    <row r="153" spans="1:10" x14ac:dyDescent="0.35">
      <c r="A153">
        <f t="shared" si="17"/>
        <v>8</v>
      </c>
      <c r="B153" t="str">
        <f t="shared" si="18"/>
        <v>2008</v>
      </c>
      <c r="C153" s="1">
        <f t="shared" si="24"/>
        <v>39691</v>
      </c>
      <c r="D153" s="2">
        <f>IF(VLOOKUP($A153,'Q Activa'!$1:$1048576,MATCH(Q!$B153,'Q Activa'!$1:$1,0),FALSE)="",NA(),VLOOKUP($A153,'Q Activa'!$1:$1048576,MATCH(Q!$B153,'Q Activa'!$1:$1,0),FALSE))</f>
        <v>0.13569999999999999</v>
      </c>
      <c r="E153" s="2">
        <f>IF(VLOOKUP($A153,'Q Pasiva'!$1:$1048576,MATCH(Q!$B153,'Q Pasiva'!$1:$1,0),FALSE)="",NA(),VLOOKUP($A153,'Q Pasiva'!$1:$1048576,MATCH(Q!$B153,'Q Pasiva'!$1:$1,0),FALSE))</f>
        <v>5.28E-2</v>
      </c>
      <c r="F153" s="2">
        <f t="shared" si="19"/>
        <v>8.2899999999999988E-2</v>
      </c>
      <c r="G153" s="2" t="e">
        <f t="shared" si="20"/>
        <v>#N/A</v>
      </c>
      <c r="H153" s="2" t="e">
        <f t="shared" si="21"/>
        <v>#N/A</v>
      </c>
      <c r="I153" s="2" t="e">
        <f t="shared" si="22"/>
        <v>#N/A</v>
      </c>
      <c r="J153">
        <f t="shared" si="23"/>
        <v>0</v>
      </c>
    </row>
    <row r="154" spans="1:10" x14ac:dyDescent="0.35">
      <c r="A154">
        <f t="shared" si="17"/>
        <v>9</v>
      </c>
      <c r="B154" t="str">
        <f t="shared" si="18"/>
        <v>2008</v>
      </c>
      <c r="C154" s="1">
        <f t="shared" si="24"/>
        <v>39721</v>
      </c>
      <c r="D154" s="2">
        <f>IF(VLOOKUP($A154,'Q Activa'!$1:$1048576,MATCH(Q!$B154,'Q Activa'!$1:$1,0),FALSE)="",NA(),VLOOKUP($A154,'Q Activa'!$1:$1048576,MATCH(Q!$B154,'Q Activa'!$1:$1,0),FALSE))</f>
        <v>0.13669999999999999</v>
      </c>
      <c r="E154" s="2">
        <f>IF(VLOOKUP($A154,'Q Pasiva'!$1:$1048576,MATCH(Q!$B154,'Q Pasiva'!$1:$1,0),FALSE)="",NA(),VLOOKUP($A154,'Q Pasiva'!$1:$1048576,MATCH(Q!$B154,'Q Pasiva'!$1:$1,0),FALSE))</f>
        <v>5.3400000000000003E-2</v>
      </c>
      <c r="F154" s="2">
        <f t="shared" si="19"/>
        <v>8.3299999999999985E-2</v>
      </c>
      <c r="G154" s="2" t="e">
        <f t="shared" si="20"/>
        <v>#N/A</v>
      </c>
      <c r="H154" s="2" t="e">
        <f t="shared" si="21"/>
        <v>#N/A</v>
      </c>
      <c r="I154" s="2" t="e">
        <f t="shared" si="22"/>
        <v>#N/A</v>
      </c>
      <c r="J154">
        <f t="shared" si="23"/>
        <v>0</v>
      </c>
    </row>
    <row r="155" spans="1:10" x14ac:dyDescent="0.35">
      <c r="A155">
        <f t="shared" si="17"/>
        <v>10</v>
      </c>
      <c r="B155" t="str">
        <f t="shared" si="18"/>
        <v>2008</v>
      </c>
      <c r="C155" s="1">
        <f t="shared" si="24"/>
        <v>39752</v>
      </c>
      <c r="D155" s="2">
        <f>IF(VLOOKUP($A155,'Q Activa'!$1:$1048576,MATCH(Q!$B155,'Q Activa'!$1:$1,0),FALSE)="",NA(),VLOOKUP($A155,'Q Activa'!$1:$1048576,MATCH(Q!$B155,'Q Activa'!$1:$1,0),FALSE))</f>
        <v>0.1376</v>
      </c>
      <c r="E155" s="2">
        <f>IF(VLOOKUP($A155,'Q Pasiva'!$1:$1048576,MATCH(Q!$B155,'Q Pasiva'!$1:$1,0),FALSE)="",NA(),VLOOKUP($A155,'Q Pasiva'!$1:$1048576,MATCH(Q!$B155,'Q Pasiva'!$1:$1,0),FALSE))</f>
        <v>5.4199999999999998E-2</v>
      </c>
      <c r="F155" s="2">
        <f t="shared" si="19"/>
        <v>8.3400000000000002E-2</v>
      </c>
      <c r="G155" s="2" t="e">
        <f t="shared" si="20"/>
        <v>#N/A</v>
      </c>
      <c r="H155" s="2" t="e">
        <f t="shared" si="21"/>
        <v>#N/A</v>
      </c>
      <c r="I155" s="2" t="e">
        <f t="shared" si="22"/>
        <v>#N/A</v>
      </c>
      <c r="J155">
        <f t="shared" si="23"/>
        <v>0</v>
      </c>
    </row>
    <row r="156" spans="1:10" x14ac:dyDescent="0.35">
      <c r="A156">
        <f t="shared" si="17"/>
        <v>11</v>
      </c>
      <c r="B156" t="str">
        <f t="shared" si="18"/>
        <v>2008</v>
      </c>
      <c r="C156" s="1">
        <f t="shared" si="24"/>
        <v>39782</v>
      </c>
      <c r="D156" s="2">
        <f>IF(VLOOKUP($A156,'Q Activa'!$1:$1048576,MATCH(Q!$B156,'Q Activa'!$1:$1,0),FALSE)="",NA(),VLOOKUP($A156,'Q Activa'!$1:$1048576,MATCH(Q!$B156,'Q Activa'!$1:$1,0),FALSE))</f>
        <v>0.13789999999999999</v>
      </c>
      <c r="E156" s="2">
        <f>IF(VLOOKUP($A156,'Q Pasiva'!$1:$1048576,MATCH(Q!$B156,'Q Pasiva'!$1:$1,0),FALSE)="",NA(),VLOOKUP($A156,'Q Pasiva'!$1:$1048576,MATCH(Q!$B156,'Q Pasiva'!$1:$1,0),FALSE))</f>
        <v>5.45E-2</v>
      </c>
      <c r="F156" s="2">
        <f t="shared" si="19"/>
        <v>8.3400000000000002E-2</v>
      </c>
      <c r="G156" s="2" t="e">
        <f t="shared" si="20"/>
        <v>#N/A</v>
      </c>
      <c r="H156" s="2" t="e">
        <f t="shared" si="21"/>
        <v>#N/A</v>
      </c>
      <c r="I156" s="2" t="e">
        <f t="shared" si="22"/>
        <v>#N/A</v>
      </c>
      <c r="J156">
        <f t="shared" si="23"/>
        <v>0</v>
      </c>
    </row>
    <row r="157" spans="1:10" x14ac:dyDescent="0.35">
      <c r="A157">
        <f t="shared" si="17"/>
        <v>12</v>
      </c>
      <c r="B157" t="str">
        <f t="shared" si="18"/>
        <v>2008</v>
      </c>
      <c r="C157" s="1">
        <f t="shared" si="24"/>
        <v>39813</v>
      </c>
      <c r="D157" s="2">
        <f>IF(VLOOKUP($A157,'Q Activa'!$1:$1048576,MATCH(Q!$B157,'Q Activa'!$1:$1,0),FALSE)="",NA(),VLOOKUP($A157,'Q Activa'!$1:$1048576,MATCH(Q!$B157,'Q Activa'!$1:$1,0),FALSE))</f>
        <v>0.1384</v>
      </c>
      <c r="E157" s="2">
        <f>IF(VLOOKUP($A157,'Q Pasiva'!$1:$1048576,MATCH(Q!$B157,'Q Pasiva'!$1:$1,0),FALSE)="",NA(),VLOOKUP($A157,'Q Pasiva'!$1:$1048576,MATCH(Q!$B157,'Q Pasiva'!$1:$1,0),FALSE))</f>
        <v>5.4699999999999999E-2</v>
      </c>
      <c r="F157" s="2">
        <f t="shared" si="19"/>
        <v>8.3699999999999997E-2</v>
      </c>
      <c r="G157" s="2" t="e">
        <f t="shared" si="20"/>
        <v>#N/A</v>
      </c>
      <c r="H157" s="2" t="e">
        <f t="shared" si="21"/>
        <v>#N/A</v>
      </c>
      <c r="I157" s="2" t="e">
        <f t="shared" si="22"/>
        <v>#N/A</v>
      </c>
      <c r="J157">
        <f t="shared" si="23"/>
        <v>0</v>
      </c>
    </row>
    <row r="158" spans="1:10" x14ac:dyDescent="0.35">
      <c r="A158">
        <f t="shared" si="17"/>
        <v>1</v>
      </c>
      <c r="B158" t="str">
        <f t="shared" si="18"/>
        <v>2009</v>
      </c>
      <c r="C158" s="1">
        <f t="shared" si="24"/>
        <v>39844</v>
      </c>
      <c r="D158" s="2">
        <f>IF(VLOOKUP($A158,'Q Activa'!$1:$1048576,MATCH(Q!$B158,'Q Activa'!$1:$1,0),FALSE)="",NA(),VLOOKUP($A158,'Q Activa'!$1:$1048576,MATCH(Q!$B158,'Q Activa'!$1:$1,0),FALSE))</f>
        <v>0.1391</v>
      </c>
      <c r="E158" s="2">
        <f>IF(VLOOKUP($A158,'Q Pasiva'!$1:$1048576,MATCH(Q!$B158,'Q Pasiva'!$1:$1,0),FALSE)="",NA(),VLOOKUP($A158,'Q Pasiva'!$1:$1048576,MATCH(Q!$B158,'Q Pasiva'!$1:$1,0),FALSE))</f>
        <v>5.5E-2</v>
      </c>
      <c r="F158" s="2">
        <f t="shared" si="19"/>
        <v>8.4100000000000008E-2</v>
      </c>
      <c r="G158" s="2" t="e">
        <f t="shared" si="20"/>
        <v>#N/A</v>
      </c>
      <c r="H158" s="2" t="e">
        <f t="shared" si="21"/>
        <v>#N/A</v>
      </c>
      <c r="I158" s="2" t="e">
        <f t="shared" si="22"/>
        <v>#N/A</v>
      </c>
      <c r="J158">
        <f t="shared" si="23"/>
        <v>0</v>
      </c>
    </row>
    <row r="159" spans="1:10" x14ac:dyDescent="0.35">
      <c r="A159">
        <f t="shared" si="17"/>
        <v>2</v>
      </c>
      <c r="B159" t="str">
        <f t="shared" si="18"/>
        <v>2009</v>
      </c>
      <c r="C159" s="1">
        <f t="shared" si="24"/>
        <v>39872</v>
      </c>
      <c r="D159" s="2">
        <f>IF(VLOOKUP($A159,'Q Activa'!$1:$1048576,MATCH(Q!$B159,'Q Activa'!$1:$1,0),FALSE)="",NA(),VLOOKUP($A159,'Q Activa'!$1:$1048576,MATCH(Q!$B159,'Q Activa'!$1:$1,0),FALSE))</f>
        <v>0.13950000000000001</v>
      </c>
      <c r="E159" s="2">
        <f>IF(VLOOKUP($A159,'Q Pasiva'!$1:$1048576,MATCH(Q!$B159,'Q Pasiva'!$1:$1,0),FALSE)="",NA(),VLOOKUP($A159,'Q Pasiva'!$1:$1048576,MATCH(Q!$B159,'Q Pasiva'!$1:$1,0),FALSE))</f>
        <v>5.5500000000000001E-2</v>
      </c>
      <c r="F159" s="2">
        <f t="shared" si="19"/>
        <v>8.4000000000000019E-2</v>
      </c>
      <c r="G159" s="2" t="e">
        <f t="shared" si="20"/>
        <v>#N/A</v>
      </c>
      <c r="H159" s="2" t="e">
        <f t="shared" si="21"/>
        <v>#N/A</v>
      </c>
      <c r="I159" s="2" t="e">
        <f t="shared" si="22"/>
        <v>#N/A</v>
      </c>
      <c r="J159">
        <f t="shared" si="23"/>
        <v>0</v>
      </c>
    </row>
    <row r="160" spans="1:10" x14ac:dyDescent="0.35">
      <c r="A160">
        <f t="shared" si="17"/>
        <v>3</v>
      </c>
      <c r="B160" t="str">
        <f t="shared" si="18"/>
        <v>2009</v>
      </c>
      <c r="C160" s="1">
        <f t="shared" si="24"/>
        <v>39903</v>
      </c>
      <c r="D160" s="2">
        <f>IF(VLOOKUP($A160,'Q Activa'!$1:$1048576,MATCH(Q!$B160,'Q Activa'!$1:$1,0),FALSE)="",NA(),VLOOKUP($A160,'Q Activa'!$1:$1048576,MATCH(Q!$B160,'Q Activa'!$1:$1,0),FALSE))</f>
        <v>0.13830000000000001</v>
      </c>
      <c r="E160" s="2">
        <f>IF(VLOOKUP($A160,'Q Pasiva'!$1:$1048576,MATCH(Q!$B160,'Q Pasiva'!$1:$1,0),FALSE)="",NA(),VLOOKUP($A160,'Q Pasiva'!$1:$1048576,MATCH(Q!$B160,'Q Pasiva'!$1:$1,0),FALSE))</f>
        <v>5.6000000000000001E-2</v>
      </c>
      <c r="F160" s="2">
        <f t="shared" si="19"/>
        <v>8.2300000000000012E-2</v>
      </c>
      <c r="G160" s="2" t="e">
        <f t="shared" si="20"/>
        <v>#N/A</v>
      </c>
      <c r="H160" s="2" t="e">
        <f t="shared" si="21"/>
        <v>#N/A</v>
      </c>
      <c r="I160" s="2" t="e">
        <f t="shared" si="22"/>
        <v>#N/A</v>
      </c>
      <c r="J160">
        <f t="shared" si="23"/>
        <v>0</v>
      </c>
    </row>
    <row r="161" spans="1:10" x14ac:dyDescent="0.35">
      <c r="A161">
        <f t="shared" si="17"/>
        <v>4</v>
      </c>
      <c r="B161" t="str">
        <f t="shared" si="18"/>
        <v>2009</v>
      </c>
      <c r="C161" s="1">
        <f t="shared" si="24"/>
        <v>39933</v>
      </c>
      <c r="D161" s="2">
        <f>IF(VLOOKUP($A161,'Q Activa'!$1:$1048576,MATCH(Q!$B161,'Q Activa'!$1:$1,0),FALSE)="",NA(),VLOOKUP($A161,'Q Activa'!$1:$1048576,MATCH(Q!$B161,'Q Activa'!$1:$1,0),FALSE))</f>
        <v>0.13850000000000001</v>
      </c>
      <c r="E161" s="2">
        <f>IF(VLOOKUP($A161,'Q Pasiva'!$1:$1048576,MATCH(Q!$B161,'Q Pasiva'!$1:$1,0),FALSE)="",NA(),VLOOKUP($A161,'Q Pasiva'!$1:$1048576,MATCH(Q!$B161,'Q Pasiva'!$1:$1,0),FALSE))</f>
        <v>5.6399999999999999E-2</v>
      </c>
      <c r="F161" s="2">
        <f t="shared" si="19"/>
        <v>8.2100000000000006E-2</v>
      </c>
      <c r="G161" s="2" t="e">
        <f t="shared" si="20"/>
        <v>#N/A</v>
      </c>
      <c r="H161" s="2" t="e">
        <f t="shared" si="21"/>
        <v>#N/A</v>
      </c>
      <c r="I161" s="2" t="e">
        <f t="shared" si="22"/>
        <v>#N/A</v>
      </c>
      <c r="J161">
        <f t="shared" si="23"/>
        <v>0</v>
      </c>
    </row>
    <row r="162" spans="1:10" x14ac:dyDescent="0.35">
      <c r="A162">
        <f t="shared" si="17"/>
        <v>5</v>
      </c>
      <c r="B162" t="str">
        <f t="shared" si="18"/>
        <v>2009</v>
      </c>
      <c r="C162" s="1">
        <f t="shared" si="24"/>
        <v>39964</v>
      </c>
      <c r="D162" s="2">
        <f>IF(VLOOKUP($A162,'Q Activa'!$1:$1048576,MATCH(Q!$B162,'Q Activa'!$1:$1,0),FALSE)="",NA(),VLOOKUP($A162,'Q Activa'!$1:$1048576,MATCH(Q!$B162,'Q Activa'!$1:$1,0),FALSE))</f>
        <v>0.13850000000000001</v>
      </c>
      <c r="E162" s="2">
        <f>IF(VLOOKUP($A162,'Q Pasiva'!$1:$1048576,MATCH(Q!$B162,'Q Pasiva'!$1:$1,0),FALSE)="",NA(),VLOOKUP($A162,'Q Pasiva'!$1:$1048576,MATCH(Q!$B162,'Q Pasiva'!$1:$1,0),FALSE))</f>
        <v>5.6899999999999999E-2</v>
      </c>
      <c r="F162" s="2">
        <f t="shared" si="19"/>
        <v>8.1600000000000006E-2</v>
      </c>
      <c r="G162" s="2" t="e">
        <f t="shared" si="20"/>
        <v>#N/A</v>
      </c>
      <c r="H162" s="2" t="e">
        <f t="shared" si="21"/>
        <v>#N/A</v>
      </c>
      <c r="I162" s="2" t="e">
        <f t="shared" si="22"/>
        <v>#N/A</v>
      </c>
      <c r="J162">
        <f t="shared" si="23"/>
        <v>0</v>
      </c>
    </row>
    <row r="163" spans="1:10" x14ac:dyDescent="0.35">
      <c r="A163">
        <f t="shared" si="17"/>
        <v>6</v>
      </c>
      <c r="B163" t="str">
        <f t="shared" si="18"/>
        <v>2009</v>
      </c>
      <c r="C163" s="1">
        <f t="shared" si="24"/>
        <v>39994</v>
      </c>
      <c r="D163" s="2">
        <f>IF(VLOOKUP($A163,'Q Activa'!$1:$1048576,MATCH(Q!$B163,'Q Activa'!$1:$1,0),FALSE)="",NA(),VLOOKUP($A163,'Q Activa'!$1:$1048576,MATCH(Q!$B163,'Q Activa'!$1:$1,0),FALSE))</f>
        <v>0.13819999999999999</v>
      </c>
      <c r="E163" s="2">
        <f>IF(VLOOKUP($A163,'Q Pasiva'!$1:$1048576,MATCH(Q!$B163,'Q Pasiva'!$1:$1,0),FALSE)="",NA(),VLOOKUP($A163,'Q Pasiva'!$1:$1048576,MATCH(Q!$B163,'Q Pasiva'!$1:$1,0),FALSE))</f>
        <v>5.7299999999999997E-2</v>
      </c>
      <c r="F163" s="2">
        <f t="shared" si="19"/>
        <v>8.09E-2</v>
      </c>
      <c r="G163" s="2" t="e">
        <f t="shared" si="20"/>
        <v>#N/A</v>
      </c>
      <c r="H163" s="2" t="e">
        <f t="shared" si="21"/>
        <v>#N/A</v>
      </c>
      <c r="I163" s="2" t="e">
        <f t="shared" si="22"/>
        <v>#N/A</v>
      </c>
      <c r="J163">
        <f t="shared" si="23"/>
        <v>0</v>
      </c>
    </row>
    <row r="164" spans="1:10" x14ac:dyDescent="0.35">
      <c r="A164">
        <f t="shared" si="17"/>
        <v>7</v>
      </c>
      <c r="B164" t="str">
        <f t="shared" si="18"/>
        <v>2009</v>
      </c>
      <c r="C164" s="1">
        <f t="shared" si="24"/>
        <v>40025</v>
      </c>
      <c r="D164" s="2">
        <f>IF(VLOOKUP($A164,'Q Activa'!$1:$1048576,MATCH(Q!$B164,'Q Activa'!$1:$1,0),FALSE)="",NA(),VLOOKUP($A164,'Q Activa'!$1:$1048576,MATCH(Q!$B164,'Q Activa'!$1:$1,0),FALSE))</f>
        <v>0.1389</v>
      </c>
      <c r="E164" s="2">
        <f>IF(VLOOKUP($A164,'Q Pasiva'!$1:$1048576,MATCH(Q!$B164,'Q Pasiva'!$1:$1,0),FALSE)="",NA(),VLOOKUP($A164,'Q Pasiva'!$1:$1048576,MATCH(Q!$B164,'Q Pasiva'!$1:$1,0),FALSE))</f>
        <v>5.6800000000000003E-2</v>
      </c>
      <c r="F164" s="2">
        <f t="shared" si="19"/>
        <v>8.2099999999999992E-2</v>
      </c>
      <c r="G164" s="2" t="e">
        <f t="shared" si="20"/>
        <v>#N/A</v>
      </c>
      <c r="H164" s="2" t="e">
        <f t="shared" si="21"/>
        <v>#N/A</v>
      </c>
      <c r="I164" s="2" t="e">
        <f t="shared" si="22"/>
        <v>#N/A</v>
      </c>
      <c r="J164">
        <f t="shared" si="23"/>
        <v>0</v>
      </c>
    </row>
    <row r="165" spans="1:10" x14ac:dyDescent="0.35">
      <c r="A165">
        <f t="shared" si="17"/>
        <v>8</v>
      </c>
      <c r="B165" t="str">
        <f t="shared" si="18"/>
        <v>2009</v>
      </c>
      <c r="C165" s="1">
        <f t="shared" si="24"/>
        <v>40056</v>
      </c>
      <c r="D165" s="2">
        <f>IF(VLOOKUP($A165,'Q Activa'!$1:$1048576,MATCH(Q!$B165,'Q Activa'!$1:$1,0),FALSE)="",NA(),VLOOKUP($A165,'Q Activa'!$1:$1048576,MATCH(Q!$B165,'Q Activa'!$1:$1,0),FALSE))</f>
        <v>0.13950000000000001</v>
      </c>
      <c r="E165" s="2">
        <f>IF(VLOOKUP($A165,'Q Pasiva'!$1:$1048576,MATCH(Q!$B165,'Q Pasiva'!$1:$1,0),FALSE)="",NA(),VLOOKUP($A165,'Q Pasiva'!$1:$1048576,MATCH(Q!$B165,'Q Pasiva'!$1:$1,0),FALSE))</f>
        <v>5.6599999999999998E-2</v>
      </c>
      <c r="F165" s="2">
        <f t="shared" si="19"/>
        <v>8.2900000000000015E-2</v>
      </c>
      <c r="G165" s="2" t="e">
        <f t="shared" si="20"/>
        <v>#N/A</v>
      </c>
      <c r="H165" s="2" t="e">
        <f t="shared" si="21"/>
        <v>#N/A</v>
      </c>
      <c r="I165" s="2" t="e">
        <f t="shared" si="22"/>
        <v>#N/A</v>
      </c>
      <c r="J165">
        <f t="shared" si="23"/>
        <v>0</v>
      </c>
    </row>
    <row r="166" spans="1:10" x14ac:dyDescent="0.35">
      <c r="A166">
        <f t="shared" si="17"/>
        <v>9</v>
      </c>
      <c r="B166" t="str">
        <f t="shared" si="18"/>
        <v>2009</v>
      </c>
      <c r="C166" s="1">
        <f t="shared" si="24"/>
        <v>40086</v>
      </c>
      <c r="D166" s="2">
        <f>IF(VLOOKUP($A166,'Q Activa'!$1:$1048576,MATCH(Q!$B166,'Q Activa'!$1:$1,0),FALSE)="",NA(),VLOOKUP($A166,'Q Activa'!$1:$1048576,MATCH(Q!$B166,'Q Activa'!$1:$1,0),FALSE))</f>
        <v>0.13983000000000001</v>
      </c>
      <c r="E166" s="2">
        <f>IF(VLOOKUP($A166,'Q Pasiva'!$1:$1048576,MATCH(Q!$B166,'Q Pasiva'!$1:$1,0),FALSE)="",NA(),VLOOKUP($A166,'Q Pasiva'!$1:$1048576,MATCH(Q!$B166,'Q Pasiva'!$1:$1,0),FALSE))</f>
        <v>5.6599999999999998E-2</v>
      </c>
      <c r="F166" s="2">
        <f t="shared" si="19"/>
        <v>8.3230000000000012E-2</v>
      </c>
      <c r="G166" s="2" t="e">
        <f t="shared" si="20"/>
        <v>#N/A</v>
      </c>
      <c r="H166" s="2" t="e">
        <f t="shared" si="21"/>
        <v>#N/A</v>
      </c>
      <c r="I166" s="2" t="e">
        <f t="shared" si="22"/>
        <v>#N/A</v>
      </c>
      <c r="J166">
        <f t="shared" si="23"/>
        <v>0</v>
      </c>
    </row>
    <row r="167" spans="1:10" x14ac:dyDescent="0.35">
      <c r="A167">
        <f t="shared" si="17"/>
        <v>10</v>
      </c>
      <c r="B167" t="str">
        <f t="shared" si="18"/>
        <v>2009</v>
      </c>
      <c r="C167" s="1">
        <f t="shared" si="24"/>
        <v>40117</v>
      </c>
      <c r="D167" s="2">
        <f>IF(VLOOKUP($A167,'Q Activa'!$1:$1048576,MATCH(Q!$B167,'Q Activa'!$1:$1,0),FALSE)="",NA(),VLOOKUP($A167,'Q Activa'!$1:$1048576,MATCH(Q!$B167,'Q Activa'!$1:$1,0),FALSE))</f>
        <v>0.13930000000000001</v>
      </c>
      <c r="E167" s="2">
        <f>IF(VLOOKUP($A167,'Q Pasiva'!$1:$1048576,MATCH(Q!$B167,'Q Pasiva'!$1:$1,0),FALSE)="",NA(),VLOOKUP($A167,'Q Pasiva'!$1:$1048576,MATCH(Q!$B167,'Q Pasiva'!$1:$1,0),FALSE))</f>
        <v>5.6599999999999998E-2</v>
      </c>
      <c r="F167" s="2">
        <f t="shared" si="19"/>
        <v>8.270000000000001E-2</v>
      </c>
      <c r="G167" s="2" t="e">
        <f t="shared" si="20"/>
        <v>#N/A</v>
      </c>
      <c r="H167" s="2" t="e">
        <f t="shared" si="21"/>
        <v>#N/A</v>
      </c>
      <c r="I167" s="2" t="e">
        <f t="shared" si="22"/>
        <v>#N/A</v>
      </c>
      <c r="J167">
        <f t="shared" si="23"/>
        <v>0</v>
      </c>
    </row>
    <row r="168" spans="1:10" x14ac:dyDescent="0.35">
      <c r="A168">
        <f t="shared" si="17"/>
        <v>11</v>
      </c>
      <c r="B168" t="str">
        <f t="shared" si="18"/>
        <v>2009</v>
      </c>
      <c r="C168" s="1">
        <f t="shared" si="24"/>
        <v>40147</v>
      </c>
      <c r="D168" s="2">
        <f>IF(VLOOKUP($A168,'Q Activa'!$1:$1048576,MATCH(Q!$B168,'Q Activa'!$1:$1,0),FALSE)="",NA(),VLOOKUP($A168,'Q Activa'!$1:$1048576,MATCH(Q!$B168,'Q Activa'!$1:$1,0),FALSE))</f>
        <v>0.1368</v>
      </c>
      <c r="E168" s="2">
        <f>IF(VLOOKUP($A168,'Q Pasiva'!$1:$1048576,MATCH(Q!$B168,'Q Pasiva'!$1:$1,0),FALSE)="",NA(),VLOOKUP($A168,'Q Pasiva'!$1:$1048576,MATCH(Q!$B168,'Q Pasiva'!$1:$1,0),FALSE))</f>
        <v>5.6500000000000002E-2</v>
      </c>
      <c r="F168" s="2">
        <f t="shared" si="19"/>
        <v>8.030000000000001E-2</v>
      </c>
      <c r="G168" s="2" t="e">
        <f t="shared" si="20"/>
        <v>#N/A</v>
      </c>
      <c r="H168" s="2" t="e">
        <f t="shared" si="21"/>
        <v>#N/A</v>
      </c>
      <c r="I168" s="2" t="e">
        <f t="shared" si="22"/>
        <v>#N/A</v>
      </c>
      <c r="J168">
        <f t="shared" si="23"/>
        <v>0</v>
      </c>
    </row>
    <row r="169" spans="1:10" x14ac:dyDescent="0.35">
      <c r="A169">
        <f t="shared" si="17"/>
        <v>12</v>
      </c>
      <c r="B169" t="str">
        <f t="shared" si="18"/>
        <v>2009</v>
      </c>
      <c r="C169" s="1">
        <f t="shared" si="24"/>
        <v>40178</v>
      </c>
      <c r="D169" s="2">
        <f>IF(VLOOKUP($A169,'Q Activa'!$1:$1048576,MATCH(Q!$B169,'Q Activa'!$1:$1,0),FALSE)="",NA(),VLOOKUP($A169,'Q Activa'!$1:$1048576,MATCH(Q!$B169,'Q Activa'!$1:$1,0),FALSE))</f>
        <v>0.13569999999999999</v>
      </c>
      <c r="E169" s="2">
        <f>IF(VLOOKUP($A169,'Q Pasiva'!$1:$1048576,MATCH(Q!$B169,'Q Pasiva'!$1:$1,0),FALSE)="",NA(),VLOOKUP($A169,'Q Pasiva'!$1:$1048576,MATCH(Q!$B169,'Q Pasiva'!$1:$1,0),FALSE))</f>
        <v>5.6099999999999997E-2</v>
      </c>
      <c r="F169" s="2">
        <f t="shared" si="19"/>
        <v>7.959999999999999E-2</v>
      </c>
      <c r="G169" s="2" t="e">
        <f t="shared" si="20"/>
        <v>#N/A</v>
      </c>
      <c r="H169" s="2" t="e">
        <f t="shared" si="21"/>
        <v>#N/A</v>
      </c>
      <c r="I169" s="2" t="e">
        <f t="shared" si="22"/>
        <v>#N/A</v>
      </c>
      <c r="J169">
        <f t="shared" si="23"/>
        <v>0</v>
      </c>
    </row>
    <row r="170" spans="1:10" x14ac:dyDescent="0.35">
      <c r="A170">
        <f t="shared" si="17"/>
        <v>1</v>
      </c>
      <c r="B170" t="str">
        <f t="shared" si="18"/>
        <v>2010</v>
      </c>
      <c r="C170" s="1">
        <f t="shared" si="24"/>
        <v>40209</v>
      </c>
      <c r="D170" s="2">
        <f>IF(VLOOKUP($A170,'Q Activa'!$1:$1048576,MATCH(Q!$B170,'Q Activa'!$1:$1,0),FALSE)="",NA(),VLOOKUP($A170,'Q Activa'!$1:$1048576,MATCH(Q!$B170,'Q Activa'!$1:$1,0),FALSE))</f>
        <v>0.13519999999999999</v>
      </c>
      <c r="E170" s="2">
        <f>IF(VLOOKUP($A170,'Q Pasiva'!$1:$1048576,MATCH(Q!$B170,'Q Pasiva'!$1:$1,0),FALSE)="",NA(),VLOOKUP($A170,'Q Pasiva'!$1:$1048576,MATCH(Q!$B170,'Q Pasiva'!$1:$1,0),FALSE))</f>
        <v>5.62E-2</v>
      </c>
      <c r="F170" s="2">
        <f t="shared" si="19"/>
        <v>7.8999999999999987E-2</v>
      </c>
      <c r="G170" s="2" t="e">
        <f t="shared" si="20"/>
        <v>#N/A</v>
      </c>
      <c r="H170" s="2" t="e">
        <f t="shared" si="21"/>
        <v>#N/A</v>
      </c>
      <c r="I170" s="2" t="e">
        <f t="shared" si="22"/>
        <v>#N/A</v>
      </c>
      <c r="J170">
        <f t="shared" si="23"/>
        <v>0</v>
      </c>
    </row>
    <row r="171" spans="1:10" x14ac:dyDescent="0.35">
      <c r="A171">
        <f t="shared" si="17"/>
        <v>2</v>
      </c>
      <c r="B171" t="str">
        <f t="shared" si="18"/>
        <v>2010</v>
      </c>
      <c r="C171" s="1">
        <f t="shared" si="24"/>
        <v>40237</v>
      </c>
      <c r="D171" s="2">
        <f>IF(VLOOKUP($A171,'Q Activa'!$1:$1048576,MATCH(Q!$B171,'Q Activa'!$1:$1,0),FALSE)="",NA(),VLOOKUP($A171,'Q Activa'!$1:$1048576,MATCH(Q!$B171,'Q Activa'!$1:$1,0),FALSE))</f>
        <v>0.13500000000000001</v>
      </c>
      <c r="E171" s="2">
        <f>IF(VLOOKUP($A171,'Q Pasiva'!$1:$1048576,MATCH(Q!$B171,'Q Pasiva'!$1:$1,0),FALSE)="",NA(),VLOOKUP($A171,'Q Pasiva'!$1:$1048576,MATCH(Q!$B171,'Q Pasiva'!$1:$1,0),FALSE))</f>
        <v>5.62E-2</v>
      </c>
      <c r="F171" s="2">
        <f t="shared" si="19"/>
        <v>7.8800000000000009E-2</v>
      </c>
      <c r="G171" s="2" t="e">
        <f t="shared" si="20"/>
        <v>#N/A</v>
      </c>
      <c r="H171" s="2" t="e">
        <f t="shared" si="21"/>
        <v>#N/A</v>
      </c>
      <c r="I171" s="2" t="e">
        <f t="shared" si="22"/>
        <v>#N/A</v>
      </c>
      <c r="J171">
        <f t="shared" si="23"/>
        <v>0</v>
      </c>
    </row>
    <row r="172" spans="1:10" x14ac:dyDescent="0.35">
      <c r="A172">
        <f t="shared" si="17"/>
        <v>3</v>
      </c>
      <c r="B172" t="str">
        <f t="shared" si="18"/>
        <v>2010</v>
      </c>
      <c r="C172" s="1">
        <f t="shared" si="24"/>
        <v>40268</v>
      </c>
      <c r="D172" s="2">
        <f>IF(VLOOKUP($A172,'Q Activa'!$1:$1048576,MATCH(Q!$B172,'Q Activa'!$1:$1,0),FALSE)="",NA(),VLOOKUP($A172,'Q Activa'!$1:$1048576,MATCH(Q!$B172,'Q Activa'!$1:$1,0),FALSE))</f>
        <v>0.1348</v>
      </c>
      <c r="E172" s="2">
        <f>IF(VLOOKUP($A172,'Q Pasiva'!$1:$1048576,MATCH(Q!$B172,'Q Pasiva'!$1:$1,0),FALSE)="",NA(),VLOOKUP($A172,'Q Pasiva'!$1:$1048576,MATCH(Q!$B172,'Q Pasiva'!$1:$1,0),FALSE))</f>
        <v>5.62E-2</v>
      </c>
      <c r="F172" s="2">
        <f t="shared" si="19"/>
        <v>7.8600000000000003E-2</v>
      </c>
      <c r="G172" s="2" t="e">
        <f t="shared" si="20"/>
        <v>#N/A</v>
      </c>
      <c r="H172" s="2" t="e">
        <f t="shared" si="21"/>
        <v>#N/A</v>
      </c>
      <c r="I172" s="2" t="e">
        <f t="shared" si="22"/>
        <v>#N/A</v>
      </c>
      <c r="J172">
        <f t="shared" si="23"/>
        <v>0</v>
      </c>
    </row>
    <row r="173" spans="1:10" x14ac:dyDescent="0.35">
      <c r="A173">
        <f t="shared" si="17"/>
        <v>4</v>
      </c>
      <c r="B173" t="str">
        <f t="shared" si="18"/>
        <v>2010</v>
      </c>
      <c r="C173" s="1">
        <f t="shared" si="24"/>
        <v>40298</v>
      </c>
      <c r="D173" s="2">
        <f>IF(VLOOKUP($A173,'Q Activa'!$1:$1048576,MATCH(Q!$B173,'Q Activa'!$1:$1,0),FALSE)="",NA(),VLOOKUP($A173,'Q Activa'!$1:$1048576,MATCH(Q!$B173,'Q Activa'!$1:$1,0),FALSE))</f>
        <v>0.13420000000000001</v>
      </c>
      <c r="E173" s="2">
        <f>IF(VLOOKUP($A173,'Q Pasiva'!$1:$1048576,MATCH(Q!$B173,'Q Pasiva'!$1:$1,0),FALSE)="",NA(),VLOOKUP($A173,'Q Pasiva'!$1:$1048576,MATCH(Q!$B173,'Q Pasiva'!$1:$1,0),FALSE))</f>
        <v>5.5800000000000002E-2</v>
      </c>
      <c r="F173" s="2">
        <f t="shared" si="19"/>
        <v>7.8400000000000011E-2</v>
      </c>
      <c r="G173" s="2" t="e">
        <f t="shared" si="20"/>
        <v>#N/A</v>
      </c>
      <c r="H173" s="2" t="e">
        <f t="shared" si="21"/>
        <v>#N/A</v>
      </c>
      <c r="I173" s="2" t="e">
        <f t="shared" si="22"/>
        <v>#N/A</v>
      </c>
      <c r="J173">
        <f t="shared" si="23"/>
        <v>0</v>
      </c>
    </row>
    <row r="174" spans="1:10" x14ac:dyDescent="0.35">
      <c r="A174">
        <f t="shared" si="17"/>
        <v>5</v>
      </c>
      <c r="B174" t="str">
        <f t="shared" si="18"/>
        <v>2010</v>
      </c>
      <c r="C174" s="1">
        <f t="shared" si="24"/>
        <v>40329</v>
      </c>
      <c r="D174" s="2">
        <f>IF(VLOOKUP($A174,'Q Activa'!$1:$1048576,MATCH(Q!$B174,'Q Activa'!$1:$1,0),FALSE)="",NA(),VLOOKUP($A174,'Q Activa'!$1:$1048576,MATCH(Q!$B174,'Q Activa'!$1:$1,0),FALSE))</f>
        <v>0.1336</v>
      </c>
      <c r="E174" s="2">
        <f>IF(VLOOKUP($A174,'Q Pasiva'!$1:$1048576,MATCH(Q!$B174,'Q Pasiva'!$1:$1,0),FALSE)="",NA(),VLOOKUP($A174,'Q Pasiva'!$1:$1048576,MATCH(Q!$B174,'Q Pasiva'!$1:$1,0),FALSE))</f>
        <v>5.5300000000000002E-2</v>
      </c>
      <c r="F174" s="2">
        <f t="shared" si="19"/>
        <v>7.8299999999999995E-2</v>
      </c>
      <c r="G174" s="2" t="e">
        <f t="shared" si="20"/>
        <v>#N/A</v>
      </c>
      <c r="H174" s="2" t="e">
        <f t="shared" si="21"/>
        <v>#N/A</v>
      </c>
      <c r="I174" s="2" t="e">
        <f t="shared" si="22"/>
        <v>#N/A</v>
      </c>
      <c r="J174">
        <f t="shared" si="23"/>
        <v>0</v>
      </c>
    </row>
    <row r="175" spans="1:10" x14ac:dyDescent="0.35">
      <c r="A175">
        <f t="shared" si="17"/>
        <v>6</v>
      </c>
      <c r="B175" t="str">
        <f t="shared" si="18"/>
        <v>2010</v>
      </c>
      <c r="C175" s="1">
        <f t="shared" si="24"/>
        <v>40359</v>
      </c>
      <c r="D175" s="2">
        <f>IF(VLOOKUP($A175,'Q Activa'!$1:$1048576,MATCH(Q!$B175,'Q Activa'!$1:$1,0),FALSE)="",NA(),VLOOKUP($A175,'Q Activa'!$1:$1048576,MATCH(Q!$B175,'Q Activa'!$1:$1,0),FALSE))</f>
        <v>0.1336</v>
      </c>
      <c r="E175" s="2">
        <f>IF(VLOOKUP($A175,'Q Pasiva'!$1:$1048576,MATCH(Q!$B175,'Q Pasiva'!$1:$1,0),FALSE)="",NA(),VLOOKUP($A175,'Q Pasiva'!$1:$1048576,MATCH(Q!$B175,'Q Pasiva'!$1:$1,0),FALSE))</f>
        <v>5.5E-2</v>
      </c>
      <c r="F175" s="2">
        <f t="shared" si="19"/>
        <v>7.8600000000000003E-2</v>
      </c>
      <c r="G175" s="2" t="e">
        <f t="shared" si="20"/>
        <v>#N/A</v>
      </c>
      <c r="H175" s="2" t="e">
        <f t="shared" si="21"/>
        <v>#N/A</v>
      </c>
      <c r="I175" s="2" t="e">
        <f t="shared" si="22"/>
        <v>#N/A</v>
      </c>
      <c r="J175">
        <f t="shared" si="23"/>
        <v>0</v>
      </c>
    </row>
    <row r="176" spans="1:10" x14ac:dyDescent="0.35">
      <c r="A176">
        <f t="shared" si="17"/>
        <v>7</v>
      </c>
      <c r="B176" t="str">
        <f t="shared" si="18"/>
        <v>2010</v>
      </c>
      <c r="C176" s="1">
        <f t="shared" si="24"/>
        <v>40390</v>
      </c>
      <c r="D176" s="2">
        <f>IF(VLOOKUP($A176,'Q Activa'!$1:$1048576,MATCH(Q!$B176,'Q Activa'!$1:$1,0),FALSE)="",NA(),VLOOKUP($A176,'Q Activa'!$1:$1048576,MATCH(Q!$B176,'Q Activa'!$1:$1,0),FALSE))</f>
        <v>0.13289999999999999</v>
      </c>
      <c r="E176" s="2">
        <f>IF(VLOOKUP($A176,'Q Pasiva'!$1:$1048576,MATCH(Q!$B176,'Q Pasiva'!$1:$1,0),FALSE)="",NA(),VLOOKUP($A176,'Q Pasiva'!$1:$1048576,MATCH(Q!$B176,'Q Pasiva'!$1:$1,0),FALSE))</f>
        <v>5.4399999999999997E-2</v>
      </c>
      <c r="F176" s="2">
        <f t="shared" si="19"/>
        <v>7.8499999999999986E-2</v>
      </c>
      <c r="G176" s="2" t="e">
        <f t="shared" si="20"/>
        <v>#N/A</v>
      </c>
      <c r="H176" s="2" t="e">
        <f t="shared" si="21"/>
        <v>#N/A</v>
      </c>
      <c r="I176" s="2" t="e">
        <f t="shared" si="22"/>
        <v>#N/A</v>
      </c>
      <c r="J176">
        <f t="shared" si="23"/>
        <v>0</v>
      </c>
    </row>
    <row r="177" spans="1:10" x14ac:dyDescent="0.35">
      <c r="A177">
        <f t="shared" si="17"/>
        <v>8</v>
      </c>
      <c r="B177" t="str">
        <f t="shared" si="18"/>
        <v>2010</v>
      </c>
      <c r="C177" s="1">
        <f t="shared" si="24"/>
        <v>40421</v>
      </c>
      <c r="D177" s="2">
        <f>IF(VLOOKUP($A177,'Q Activa'!$1:$1048576,MATCH(Q!$B177,'Q Activa'!$1:$1,0),FALSE)="",NA(),VLOOKUP($A177,'Q Activa'!$1:$1048576,MATCH(Q!$B177,'Q Activa'!$1:$1,0),FALSE))</f>
        <v>0.13270000000000001</v>
      </c>
      <c r="E177" s="2">
        <f>IF(VLOOKUP($A177,'Q Pasiva'!$1:$1048576,MATCH(Q!$B177,'Q Pasiva'!$1:$1,0),FALSE)="",NA(),VLOOKUP($A177,'Q Pasiva'!$1:$1048576,MATCH(Q!$B177,'Q Pasiva'!$1:$1,0),FALSE))</f>
        <v>5.4199999999999998E-2</v>
      </c>
      <c r="F177" s="2">
        <f t="shared" si="19"/>
        <v>7.8500000000000014E-2</v>
      </c>
      <c r="G177" s="2" t="e">
        <f t="shared" si="20"/>
        <v>#N/A</v>
      </c>
      <c r="H177" s="2" t="e">
        <f t="shared" si="21"/>
        <v>#N/A</v>
      </c>
      <c r="I177" s="2" t="e">
        <f t="shared" si="22"/>
        <v>#N/A</v>
      </c>
      <c r="J177">
        <f t="shared" si="23"/>
        <v>0</v>
      </c>
    </row>
    <row r="178" spans="1:10" x14ac:dyDescent="0.35">
      <c r="A178">
        <f t="shared" si="17"/>
        <v>9</v>
      </c>
      <c r="B178" t="str">
        <f t="shared" si="18"/>
        <v>2010</v>
      </c>
      <c r="C178" s="1">
        <f t="shared" si="24"/>
        <v>40451</v>
      </c>
      <c r="D178" s="2">
        <f>IF(VLOOKUP($A178,'Q Activa'!$1:$1048576,MATCH(Q!$B178,'Q Activa'!$1:$1,0),FALSE)="",NA(),VLOOKUP($A178,'Q Activa'!$1:$1048576,MATCH(Q!$B178,'Q Activa'!$1:$1,0),FALSE))</f>
        <v>0.13270000000000001</v>
      </c>
      <c r="E178" s="2">
        <f>IF(VLOOKUP($A178,'Q Pasiva'!$1:$1048576,MATCH(Q!$B178,'Q Pasiva'!$1:$1,0),FALSE)="",NA(),VLOOKUP($A178,'Q Pasiva'!$1:$1048576,MATCH(Q!$B178,'Q Pasiva'!$1:$1,0),FALSE))</f>
        <v>5.4199999999999998E-2</v>
      </c>
      <c r="F178" s="2">
        <f t="shared" si="19"/>
        <v>7.8500000000000014E-2</v>
      </c>
      <c r="G178" s="2" t="e">
        <f t="shared" si="20"/>
        <v>#N/A</v>
      </c>
      <c r="H178" s="2" t="e">
        <f t="shared" si="21"/>
        <v>#N/A</v>
      </c>
      <c r="I178" s="2" t="e">
        <f t="shared" si="22"/>
        <v>#N/A</v>
      </c>
      <c r="J178">
        <f t="shared" si="23"/>
        <v>0</v>
      </c>
    </row>
    <row r="179" spans="1:10" x14ac:dyDescent="0.35">
      <c r="A179">
        <f t="shared" si="17"/>
        <v>10</v>
      </c>
      <c r="B179" t="str">
        <f t="shared" si="18"/>
        <v>2010</v>
      </c>
      <c r="C179" s="1">
        <f t="shared" si="24"/>
        <v>40482</v>
      </c>
      <c r="D179" s="2">
        <f>IF(VLOOKUP($A179,'Q Activa'!$1:$1048576,MATCH(Q!$B179,'Q Activa'!$1:$1,0),FALSE)="",NA(),VLOOKUP($A179,'Q Activa'!$1:$1048576,MATCH(Q!$B179,'Q Activa'!$1:$1,0),FALSE))</f>
        <v>0.1321</v>
      </c>
      <c r="E179" s="2">
        <f>IF(VLOOKUP($A179,'Q Pasiva'!$1:$1048576,MATCH(Q!$B179,'Q Pasiva'!$1:$1,0),FALSE)="",NA(),VLOOKUP($A179,'Q Pasiva'!$1:$1048576,MATCH(Q!$B179,'Q Pasiva'!$1:$1,0),FALSE))</f>
        <v>5.4100000000000002E-2</v>
      </c>
      <c r="F179" s="2">
        <f t="shared" si="19"/>
        <v>7.7999999999999986E-2</v>
      </c>
      <c r="G179" s="2" t="e">
        <f t="shared" si="20"/>
        <v>#N/A</v>
      </c>
      <c r="H179" s="2" t="e">
        <f t="shared" si="21"/>
        <v>#N/A</v>
      </c>
      <c r="I179" s="2" t="e">
        <f t="shared" si="22"/>
        <v>#N/A</v>
      </c>
      <c r="J179">
        <f t="shared" si="23"/>
        <v>0</v>
      </c>
    </row>
    <row r="180" spans="1:10" x14ac:dyDescent="0.35">
      <c r="A180">
        <f t="shared" si="17"/>
        <v>11</v>
      </c>
      <c r="B180" t="str">
        <f t="shared" si="18"/>
        <v>2010</v>
      </c>
      <c r="C180" s="1">
        <f t="shared" si="24"/>
        <v>40512</v>
      </c>
      <c r="D180" s="2">
        <f>IF(VLOOKUP($A180,'Q Activa'!$1:$1048576,MATCH(Q!$B180,'Q Activa'!$1:$1,0),FALSE)="",NA(),VLOOKUP($A180,'Q Activa'!$1:$1048576,MATCH(Q!$B180,'Q Activa'!$1:$1,0),FALSE))</f>
        <v>0.1321</v>
      </c>
      <c r="E180" s="2">
        <f>IF(VLOOKUP($A180,'Q Pasiva'!$1:$1048576,MATCH(Q!$B180,'Q Pasiva'!$1:$1,0),FALSE)="",NA(),VLOOKUP($A180,'Q Pasiva'!$1:$1048576,MATCH(Q!$B180,'Q Pasiva'!$1:$1,0),FALSE))</f>
        <v>5.3999999999999999E-2</v>
      </c>
      <c r="F180" s="2">
        <f t="shared" si="19"/>
        <v>7.8100000000000003E-2</v>
      </c>
      <c r="G180" s="2" t="e">
        <f t="shared" si="20"/>
        <v>#N/A</v>
      </c>
      <c r="H180" s="2" t="e">
        <f t="shared" si="21"/>
        <v>#N/A</v>
      </c>
      <c r="I180" s="2" t="e">
        <f t="shared" si="22"/>
        <v>#N/A</v>
      </c>
      <c r="J180">
        <f t="shared" si="23"/>
        <v>0</v>
      </c>
    </row>
    <row r="181" spans="1:10" x14ac:dyDescent="0.35">
      <c r="A181">
        <f t="shared" si="17"/>
        <v>12</v>
      </c>
      <c r="B181" t="str">
        <f t="shared" si="18"/>
        <v>2010</v>
      </c>
      <c r="C181" s="1">
        <f t="shared" si="24"/>
        <v>40543</v>
      </c>
      <c r="D181" s="2">
        <f>IF(VLOOKUP($A181,'Q Activa'!$1:$1048576,MATCH(Q!$B181,'Q Activa'!$1:$1,0),FALSE)="",NA(),VLOOKUP($A181,'Q Activa'!$1:$1048576,MATCH(Q!$B181,'Q Activa'!$1:$1,0),FALSE))</f>
        <v>0.13250000000000001</v>
      </c>
      <c r="E181" s="2">
        <f>IF(VLOOKUP($A181,'Q Pasiva'!$1:$1048576,MATCH(Q!$B181,'Q Pasiva'!$1:$1,0),FALSE)="",NA(),VLOOKUP($A181,'Q Pasiva'!$1:$1048576,MATCH(Q!$B181,'Q Pasiva'!$1:$1,0),FALSE))</f>
        <v>5.3400000000000003E-2</v>
      </c>
      <c r="F181" s="2">
        <f t="shared" si="19"/>
        <v>7.9100000000000004E-2</v>
      </c>
      <c r="G181" s="2" t="e">
        <f t="shared" si="20"/>
        <v>#N/A</v>
      </c>
      <c r="H181" s="2" t="e">
        <f t="shared" si="21"/>
        <v>#N/A</v>
      </c>
      <c r="I181" s="2" t="e">
        <f t="shared" si="22"/>
        <v>#N/A</v>
      </c>
      <c r="J181">
        <f t="shared" si="23"/>
        <v>0</v>
      </c>
    </row>
    <row r="182" spans="1:10" x14ac:dyDescent="0.35">
      <c r="A182">
        <f t="shared" si="17"/>
        <v>1</v>
      </c>
      <c r="B182" t="str">
        <f t="shared" si="18"/>
        <v>2011</v>
      </c>
      <c r="C182" s="1">
        <f t="shared" si="24"/>
        <v>40574</v>
      </c>
      <c r="D182" s="2">
        <f>IF(VLOOKUP($A182,'Q Activa'!$1:$1048576,MATCH(Q!$B182,'Q Activa'!$1:$1,0),FALSE)="",NA(),VLOOKUP($A182,'Q Activa'!$1:$1048576,MATCH(Q!$B182,'Q Activa'!$1:$1,0),FALSE))</f>
        <v>0.1328</v>
      </c>
      <c r="E182" s="2">
        <f>IF(VLOOKUP($A182,'Q Pasiva'!$1:$1048576,MATCH(Q!$B182,'Q Pasiva'!$1:$1,0),FALSE)="",NA(),VLOOKUP($A182,'Q Pasiva'!$1:$1048576,MATCH(Q!$B182,'Q Pasiva'!$1:$1,0),FALSE))</f>
        <v>5.3499999999999999E-2</v>
      </c>
      <c r="F182" s="2">
        <f t="shared" si="19"/>
        <v>7.9300000000000009E-2</v>
      </c>
      <c r="G182" s="2" t="e">
        <f t="shared" si="20"/>
        <v>#N/A</v>
      </c>
      <c r="H182" s="2" t="e">
        <f t="shared" si="21"/>
        <v>#N/A</v>
      </c>
      <c r="I182" s="2" t="e">
        <f t="shared" si="22"/>
        <v>#N/A</v>
      </c>
      <c r="J182">
        <f t="shared" si="23"/>
        <v>0</v>
      </c>
    </row>
    <row r="183" spans="1:10" x14ac:dyDescent="0.35">
      <c r="A183">
        <f t="shared" si="17"/>
        <v>2</v>
      </c>
      <c r="B183" t="str">
        <f t="shared" si="18"/>
        <v>2011</v>
      </c>
      <c r="C183" s="1">
        <f t="shared" si="24"/>
        <v>40602</v>
      </c>
      <c r="D183" s="2">
        <f>IF(VLOOKUP($A183,'Q Activa'!$1:$1048576,MATCH(Q!$B183,'Q Activa'!$1:$1,0),FALSE)="",NA(),VLOOKUP($A183,'Q Activa'!$1:$1048576,MATCH(Q!$B183,'Q Activa'!$1:$1,0),FALSE))</f>
        <v>0.13370000000000001</v>
      </c>
      <c r="E183" s="2">
        <f>IF(VLOOKUP($A183,'Q Pasiva'!$1:$1048576,MATCH(Q!$B183,'Q Pasiva'!$1:$1,0),FALSE)="",NA(),VLOOKUP($A183,'Q Pasiva'!$1:$1048576,MATCH(Q!$B183,'Q Pasiva'!$1:$1,0),FALSE))</f>
        <v>5.33E-2</v>
      </c>
      <c r="F183" s="2">
        <f t="shared" si="19"/>
        <v>8.0400000000000013E-2</v>
      </c>
      <c r="G183" s="2" t="e">
        <f t="shared" si="20"/>
        <v>#N/A</v>
      </c>
      <c r="H183" s="2" t="e">
        <f t="shared" si="21"/>
        <v>#N/A</v>
      </c>
      <c r="I183" s="2" t="e">
        <f t="shared" si="22"/>
        <v>#N/A</v>
      </c>
      <c r="J183">
        <f t="shared" si="23"/>
        <v>0</v>
      </c>
    </row>
    <row r="184" spans="1:10" x14ac:dyDescent="0.35">
      <c r="A184">
        <f t="shared" si="17"/>
        <v>3</v>
      </c>
      <c r="B184" t="str">
        <f t="shared" si="18"/>
        <v>2011</v>
      </c>
      <c r="C184" s="1">
        <f t="shared" si="24"/>
        <v>40633</v>
      </c>
      <c r="D184" s="2">
        <f>IF(VLOOKUP($A184,'Q Activa'!$1:$1048576,MATCH(Q!$B184,'Q Activa'!$1:$1,0),FALSE)="",NA(),VLOOKUP($A184,'Q Activa'!$1:$1048576,MATCH(Q!$B184,'Q Activa'!$1:$1,0),FALSE))</f>
        <v>0.13370000000000001</v>
      </c>
      <c r="E184" s="2">
        <f>IF(VLOOKUP($A184,'Q Pasiva'!$1:$1048576,MATCH(Q!$B184,'Q Pasiva'!$1:$1,0),FALSE)="",NA(),VLOOKUP($A184,'Q Pasiva'!$1:$1048576,MATCH(Q!$B184,'Q Pasiva'!$1:$1,0),FALSE))</f>
        <v>5.2999999999999999E-2</v>
      </c>
      <c r="F184" s="2">
        <f t="shared" si="19"/>
        <v>8.0700000000000022E-2</v>
      </c>
      <c r="G184" s="2" t="e">
        <f t="shared" si="20"/>
        <v>#N/A</v>
      </c>
      <c r="H184" s="2" t="e">
        <f t="shared" si="21"/>
        <v>#N/A</v>
      </c>
      <c r="I184" s="2" t="e">
        <f t="shared" si="22"/>
        <v>#N/A</v>
      </c>
      <c r="J184">
        <f t="shared" si="23"/>
        <v>0</v>
      </c>
    </row>
    <row r="185" spans="1:10" x14ac:dyDescent="0.35">
      <c r="A185">
        <f t="shared" si="17"/>
        <v>4</v>
      </c>
      <c r="B185" t="str">
        <f t="shared" si="18"/>
        <v>2011</v>
      </c>
      <c r="C185" s="1">
        <f t="shared" si="24"/>
        <v>40663</v>
      </c>
      <c r="D185" s="2">
        <f>IF(VLOOKUP($A185,'Q Activa'!$1:$1048576,MATCH(Q!$B185,'Q Activa'!$1:$1,0),FALSE)="",NA(),VLOOKUP($A185,'Q Activa'!$1:$1048576,MATCH(Q!$B185,'Q Activa'!$1:$1,0),FALSE))</f>
        <v>0.13439999999999999</v>
      </c>
      <c r="E185" s="2">
        <f>IF(VLOOKUP($A185,'Q Pasiva'!$1:$1048576,MATCH(Q!$B185,'Q Pasiva'!$1:$1,0),FALSE)="",NA(),VLOOKUP($A185,'Q Pasiva'!$1:$1048576,MATCH(Q!$B185,'Q Pasiva'!$1:$1,0),FALSE))</f>
        <v>5.2699999999999997E-2</v>
      </c>
      <c r="F185" s="2">
        <f t="shared" si="19"/>
        <v>8.1699999999999995E-2</v>
      </c>
      <c r="G185" s="2" t="e">
        <f t="shared" si="20"/>
        <v>#N/A</v>
      </c>
      <c r="H185" s="2" t="e">
        <f t="shared" si="21"/>
        <v>#N/A</v>
      </c>
      <c r="I185" s="2" t="e">
        <f t="shared" si="22"/>
        <v>#N/A</v>
      </c>
      <c r="J185">
        <f t="shared" si="23"/>
        <v>0</v>
      </c>
    </row>
    <row r="186" spans="1:10" x14ac:dyDescent="0.35">
      <c r="A186">
        <f t="shared" si="17"/>
        <v>5</v>
      </c>
      <c r="B186" t="str">
        <f t="shared" si="18"/>
        <v>2011</v>
      </c>
      <c r="C186" s="1">
        <f t="shared" si="24"/>
        <v>40694</v>
      </c>
      <c r="D186" s="2">
        <f>IF(VLOOKUP($A186,'Q Activa'!$1:$1048576,MATCH(Q!$B186,'Q Activa'!$1:$1,0),FALSE)="",NA(),VLOOKUP($A186,'Q Activa'!$1:$1048576,MATCH(Q!$B186,'Q Activa'!$1:$1,0),FALSE))</f>
        <v>0.13370000000000001</v>
      </c>
      <c r="E186" s="2">
        <f>IF(VLOOKUP($A186,'Q Pasiva'!$1:$1048576,MATCH(Q!$B186,'Q Pasiva'!$1:$1,0),FALSE)="",NA(),VLOOKUP($A186,'Q Pasiva'!$1:$1048576,MATCH(Q!$B186,'Q Pasiva'!$1:$1,0),FALSE))</f>
        <v>5.28E-2</v>
      </c>
      <c r="F186" s="2">
        <f t="shared" si="19"/>
        <v>8.0900000000000014E-2</v>
      </c>
      <c r="G186" s="2" t="e">
        <f t="shared" si="20"/>
        <v>#N/A</v>
      </c>
      <c r="H186" s="2" t="e">
        <f t="shared" si="21"/>
        <v>#N/A</v>
      </c>
      <c r="I186" s="2" t="e">
        <f t="shared" si="22"/>
        <v>#N/A</v>
      </c>
      <c r="J186">
        <f t="shared" si="23"/>
        <v>0</v>
      </c>
    </row>
    <row r="187" spans="1:10" x14ac:dyDescent="0.35">
      <c r="A187">
        <f t="shared" si="17"/>
        <v>6</v>
      </c>
      <c r="B187" t="str">
        <f t="shared" si="18"/>
        <v>2011</v>
      </c>
      <c r="C187" s="1">
        <f t="shared" si="24"/>
        <v>40724</v>
      </c>
      <c r="D187" s="2">
        <f>IF(VLOOKUP($A187,'Q Activa'!$1:$1048576,MATCH(Q!$B187,'Q Activa'!$1:$1,0),FALSE)="",NA(),VLOOKUP($A187,'Q Activa'!$1:$1048576,MATCH(Q!$B187,'Q Activa'!$1:$1,0),FALSE))</f>
        <v>0.13389999999999999</v>
      </c>
      <c r="E187" s="2">
        <f>IF(VLOOKUP($A187,'Q Pasiva'!$1:$1048576,MATCH(Q!$B187,'Q Pasiva'!$1:$1,0),FALSE)="",NA(),VLOOKUP($A187,'Q Pasiva'!$1:$1048576,MATCH(Q!$B187,'Q Pasiva'!$1:$1,0),FALSE))</f>
        <v>5.2600000000000001E-2</v>
      </c>
      <c r="F187" s="2">
        <f t="shared" si="19"/>
        <v>8.1299999999999983E-2</v>
      </c>
      <c r="G187" s="2" t="e">
        <f t="shared" si="20"/>
        <v>#N/A</v>
      </c>
      <c r="H187" s="2" t="e">
        <f t="shared" si="21"/>
        <v>#N/A</v>
      </c>
      <c r="I187" s="2" t="e">
        <f t="shared" si="22"/>
        <v>#N/A</v>
      </c>
      <c r="J187">
        <f t="shared" si="23"/>
        <v>0</v>
      </c>
    </row>
    <row r="188" spans="1:10" x14ac:dyDescent="0.35">
      <c r="A188">
        <f t="shared" si="17"/>
        <v>7</v>
      </c>
      <c r="B188" t="str">
        <f t="shared" si="18"/>
        <v>2011</v>
      </c>
      <c r="C188" s="1">
        <f t="shared" si="24"/>
        <v>40755</v>
      </c>
      <c r="D188" s="2">
        <f>IF(VLOOKUP($A188,'Q Activa'!$1:$1048576,MATCH(Q!$B188,'Q Activa'!$1:$1,0),FALSE)="",NA(),VLOOKUP($A188,'Q Activa'!$1:$1048576,MATCH(Q!$B188,'Q Activa'!$1:$1,0),FALSE))</f>
        <v>0.13370000000000001</v>
      </c>
      <c r="E188" s="2">
        <f>IF(VLOOKUP($A188,'Q Pasiva'!$1:$1048576,MATCH(Q!$B188,'Q Pasiva'!$1:$1,0),FALSE)="",NA(),VLOOKUP($A188,'Q Pasiva'!$1:$1048576,MATCH(Q!$B188,'Q Pasiva'!$1:$1,0),FALSE))</f>
        <v>5.2400000000000002E-2</v>
      </c>
      <c r="F188" s="2">
        <f t="shared" si="19"/>
        <v>8.1300000000000011E-2</v>
      </c>
      <c r="G188" s="2" t="e">
        <f t="shared" si="20"/>
        <v>#N/A</v>
      </c>
      <c r="H188" s="2" t="e">
        <f t="shared" si="21"/>
        <v>#N/A</v>
      </c>
      <c r="I188" s="2" t="e">
        <f t="shared" si="22"/>
        <v>#N/A</v>
      </c>
      <c r="J188">
        <f t="shared" si="23"/>
        <v>0</v>
      </c>
    </row>
    <row r="189" spans="1:10" x14ac:dyDescent="0.35">
      <c r="A189">
        <f t="shared" si="17"/>
        <v>8</v>
      </c>
      <c r="B189" t="str">
        <f t="shared" si="18"/>
        <v>2011</v>
      </c>
      <c r="C189" s="1">
        <f t="shared" si="24"/>
        <v>40786</v>
      </c>
      <c r="D189" s="2">
        <f>IF(VLOOKUP($A189,'Q Activa'!$1:$1048576,MATCH(Q!$B189,'Q Activa'!$1:$1,0),FALSE)="",NA(),VLOOKUP($A189,'Q Activa'!$1:$1048576,MATCH(Q!$B189,'Q Activa'!$1:$1,0),FALSE))</f>
        <v>0.13450000000000001</v>
      </c>
      <c r="E189" s="2">
        <f>IF(VLOOKUP($A189,'Q Pasiva'!$1:$1048576,MATCH(Q!$B189,'Q Pasiva'!$1:$1,0),FALSE)="",NA(),VLOOKUP($A189,'Q Pasiva'!$1:$1048576,MATCH(Q!$B189,'Q Pasiva'!$1:$1,0),FALSE))</f>
        <v>5.2499999999999998E-2</v>
      </c>
      <c r="F189" s="2">
        <f t="shared" si="19"/>
        <v>8.2000000000000017E-2</v>
      </c>
      <c r="G189" s="2" t="e">
        <f t="shared" si="20"/>
        <v>#N/A</v>
      </c>
      <c r="H189" s="2" t="e">
        <f t="shared" si="21"/>
        <v>#N/A</v>
      </c>
      <c r="I189" s="2" t="e">
        <f t="shared" si="22"/>
        <v>#N/A</v>
      </c>
      <c r="J189">
        <f t="shared" si="23"/>
        <v>0</v>
      </c>
    </row>
    <row r="190" spans="1:10" x14ac:dyDescent="0.35">
      <c r="A190">
        <f t="shared" si="17"/>
        <v>9</v>
      </c>
      <c r="B190" t="str">
        <f t="shared" si="18"/>
        <v>2011</v>
      </c>
      <c r="C190" s="1">
        <f t="shared" si="24"/>
        <v>40816</v>
      </c>
      <c r="D190" s="2">
        <f>IF(VLOOKUP($A190,'Q Activa'!$1:$1048576,MATCH(Q!$B190,'Q Activa'!$1:$1,0),FALSE)="",NA(),VLOOKUP($A190,'Q Activa'!$1:$1048576,MATCH(Q!$B190,'Q Activa'!$1:$1,0),FALSE))</f>
        <v>0.1351</v>
      </c>
      <c r="E190" s="2">
        <f>IF(VLOOKUP($A190,'Q Pasiva'!$1:$1048576,MATCH(Q!$B190,'Q Pasiva'!$1:$1,0),FALSE)="",NA(),VLOOKUP($A190,'Q Pasiva'!$1:$1048576,MATCH(Q!$B190,'Q Pasiva'!$1:$1,0),FALSE))</f>
        <v>5.2400000000000002E-2</v>
      </c>
      <c r="F190" s="2">
        <f t="shared" si="19"/>
        <v>8.2699999999999996E-2</v>
      </c>
      <c r="G190" s="2" t="e">
        <f t="shared" si="20"/>
        <v>#N/A</v>
      </c>
      <c r="H190" s="2" t="e">
        <f t="shared" si="21"/>
        <v>#N/A</v>
      </c>
      <c r="I190" s="2" t="e">
        <f t="shared" si="22"/>
        <v>#N/A</v>
      </c>
      <c r="J190">
        <f t="shared" si="23"/>
        <v>0</v>
      </c>
    </row>
    <row r="191" spans="1:10" x14ac:dyDescent="0.35">
      <c r="A191">
        <f t="shared" si="17"/>
        <v>10</v>
      </c>
      <c r="B191" t="str">
        <f t="shared" si="18"/>
        <v>2011</v>
      </c>
      <c r="C191" s="1">
        <f t="shared" si="24"/>
        <v>40847</v>
      </c>
      <c r="D191" s="2">
        <f>IF(VLOOKUP($A191,'Q Activa'!$1:$1048576,MATCH(Q!$B191,'Q Activa'!$1:$1,0),FALSE)="",NA(),VLOOKUP($A191,'Q Activa'!$1:$1048576,MATCH(Q!$B191,'Q Activa'!$1:$1,0),FALSE))</f>
        <v>0.1353</v>
      </c>
      <c r="E191" s="2">
        <f>IF(VLOOKUP($A191,'Q Pasiva'!$1:$1048576,MATCH(Q!$B191,'Q Pasiva'!$1:$1,0),FALSE)="",NA(),VLOOKUP($A191,'Q Pasiva'!$1:$1048576,MATCH(Q!$B191,'Q Pasiva'!$1:$1,0),FALSE))</f>
        <v>5.2400000000000002E-2</v>
      </c>
      <c r="F191" s="2">
        <f t="shared" si="19"/>
        <v>8.2900000000000001E-2</v>
      </c>
      <c r="G191" s="2" t="e">
        <f t="shared" si="20"/>
        <v>#N/A</v>
      </c>
      <c r="H191" s="2" t="e">
        <f t="shared" si="21"/>
        <v>#N/A</v>
      </c>
      <c r="I191" s="2" t="e">
        <f t="shared" si="22"/>
        <v>#N/A</v>
      </c>
      <c r="J191">
        <f t="shared" si="23"/>
        <v>0</v>
      </c>
    </row>
    <row r="192" spans="1:10" x14ac:dyDescent="0.35">
      <c r="A192">
        <f t="shared" si="17"/>
        <v>11</v>
      </c>
      <c r="B192" t="str">
        <f t="shared" si="18"/>
        <v>2011</v>
      </c>
      <c r="C192" s="1">
        <f t="shared" si="24"/>
        <v>40877</v>
      </c>
      <c r="D192" s="2">
        <f>IF(VLOOKUP($A192,'Q Activa'!$1:$1048576,MATCH(Q!$B192,'Q Activa'!$1:$1,0),FALSE)="",NA(),VLOOKUP($A192,'Q Activa'!$1:$1048576,MATCH(Q!$B192,'Q Activa'!$1:$1,0),FALSE))</f>
        <v>0.13550000000000001</v>
      </c>
      <c r="E192" s="2">
        <f>IF(VLOOKUP($A192,'Q Pasiva'!$1:$1048576,MATCH(Q!$B192,'Q Pasiva'!$1:$1,0),FALSE)="",NA(),VLOOKUP($A192,'Q Pasiva'!$1:$1048576,MATCH(Q!$B192,'Q Pasiva'!$1:$1,0),FALSE))</f>
        <v>5.2499999999999998E-2</v>
      </c>
      <c r="F192" s="2">
        <f t="shared" si="19"/>
        <v>8.3000000000000018E-2</v>
      </c>
      <c r="G192" s="2" t="e">
        <f t="shared" si="20"/>
        <v>#N/A</v>
      </c>
      <c r="H192" s="2" t="e">
        <f t="shared" si="21"/>
        <v>#N/A</v>
      </c>
      <c r="I192" s="2" t="e">
        <f t="shared" si="22"/>
        <v>#N/A</v>
      </c>
      <c r="J192">
        <f t="shared" si="23"/>
        <v>0</v>
      </c>
    </row>
    <row r="193" spans="1:10" x14ac:dyDescent="0.35">
      <c r="A193">
        <f t="shared" si="17"/>
        <v>12</v>
      </c>
      <c r="B193" t="str">
        <f t="shared" si="18"/>
        <v>2011</v>
      </c>
      <c r="C193" s="1">
        <f t="shared" si="24"/>
        <v>40908</v>
      </c>
      <c r="D193" s="2">
        <f>IF(VLOOKUP($A193,'Q Activa'!$1:$1048576,MATCH(Q!$B193,'Q Activa'!$1:$1,0),FALSE)="",NA(),VLOOKUP($A193,'Q Activa'!$1:$1048576,MATCH(Q!$B193,'Q Activa'!$1:$1,0),FALSE))</f>
        <v>0.1351</v>
      </c>
      <c r="E193" s="2">
        <f>IF(VLOOKUP($A193,'Q Pasiva'!$1:$1048576,MATCH(Q!$B193,'Q Pasiva'!$1:$1,0),FALSE)="",NA(),VLOOKUP($A193,'Q Pasiva'!$1:$1048576,MATCH(Q!$B193,'Q Pasiva'!$1:$1,0),FALSE))</f>
        <v>5.1900000000000002E-2</v>
      </c>
      <c r="F193" s="2">
        <f t="shared" si="19"/>
        <v>8.3199999999999996E-2</v>
      </c>
      <c r="G193" s="2" t="e">
        <f t="shared" si="20"/>
        <v>#N/A</v>
      </c>
      <c r="H193" s="2" t="e">
        <f t="shared" si="21"/>
        <v>#N/A</v>
      </c>
      <c r="I193" s="2" t="e">
        <f t="shared" si="22"/>
        <v>#N/A</v>
      </c>
      <c r="J193">
        <f t="shared" si="23"/>
        <v>0</v>
      </c>
    </row>
    <row r="194" spans="1:10" x14ac:dyDescent="0.35">
      <c r="A194">
        <f t="shared" si="17"/>
        <v>1</v>
      </c>
      <c r="B194" t="str">
        <f t="shared" si="18"/>
        <v>2012</v>
      </c>
      <c r="C194" s="1">
        <f t="shared" si="24"/>
        <v>40939</v>
      </c>
      <c r="D194" s="2">
        <f>IF(VLOOKUP($A194,'Q Activa'!$1:$1048576,MATCH(Q!$B194,'Q Activa'!$1:$1,0),FALSE)="",NA(),VLOOKUP($A194,'Q Activa'!$1:$1048576,MATCH(Q!$B194,'Q Activa'!$1:$1,0),FALSE))</f>
        <v>0.1356</v>
      </c>
      <c r="E194" s="2">
        <f>IF(VLOOKUP($A194,'Q Pasiva'!$1:$1048576,MATCH(Q!$B194,'Q Pasiva'!$1:$1,0),FALSE)="",NA(),VLOOKUP($A194,'Q Pasiva'!$1:$1048576,MATCH(Q!$B194,'Q Pasiva'!$1:$1,0),FALSE))</f>
        <v>5.1999999999999998E-2</v>
      </c>
      <c r="F194" s="2">
        <f t="shared" si="19"/>
        <v>8.3600000000000008E-2</v>
      </c>
      <c r="G194" s="2" t="e">
        <f t="shared" si="20"/>
        <v>#N/A</v>
      </c>
      <c r="H194" s="2" t="e">
        <f t="shared" si="21"/>
        <v>#N/A</v>
      </c>
      <c r="I194" s="2" t="e">
        <f t="shared" si="22"/>
        <v>#N/A</v>
      </c>
      <c r="J194">
        <f t="shared" si="23"/>
        <v>0</v>
      </c>
    </row>
    <row r="195" spans="1:10" x14ac:dyDescent="0.35">
      <c r="A195">
        <f t="shared" ref="A195:A258" si="25">+MONTH(C195)</f>
        <v>2</v>
      </c>
      <c r="B195" t="str">
        <f t="shared" ref="B195:B258" si="26">+TEXT(YEAR(C195),"0")</f>
        <v>2012</v>
      </c>
      <c r="C195" s="1">
        <f t="shared" si="24"/>
        <v>40968</v>
      </c>
      <c r="D195" s="2">
        <f>IF(VLOOKUP($A195,'Q Activa'!$1:$1048576,MATCH(Q!$B195,'Q Activa'!$1:$1,0),FALSE)="",NA(),VLOOKUP($A195,'Q Activa'!$1:$1048576,MATCH(Q!$B195,'Q Activa'!$1:$1,0),FALSE))</f>
        <v>0.13489999999999999</v>
      </c>
      <c r="E195" s="2">
        <f>IF(VLOOKUP($A195,'Q Pasiva'!$1:$1048576,MATCH(Q!$B195,'Q Pasiva'!$1:$1,0),FALSE)="",NA(),VLOOKUP($A195,'Q Pasiva'!$1:$1048576,MATCH(Q!$B195,'Q Pasiva'!$1:$1,0),FALSE))</f>
        <v>5.1999999999999998E-2</v>
      </c>
      <c r="F195" s="2">
        <f t="shared" ref="F195:F258" si="27">+D195-E195</f>
        <v>8.2900000000000001E-2</v>
      </c>
      <c r="G195" s="2" t="e">
        <f t="shared" ref="G195:G258" si="28">+IF(ISNA(D196),D195,NA())</f>
        <v>#N/A</v>
      </c>
      <c r="H195" s="2" t="e">
        <f t="shared" ref="H195:H258" si="29">+IF(ISNA(E196),E195,NA())</f>
        <v>#N/A</v>
      </c>
      <c r="I195" s="2" t="e">
        <f t="shared" ref="I195:I258" si="30">+IF(ISNA(F196),F195,NA())</f>
        <v>#N/A</v>
      </c>
      <c r="J195">
        <f t="shared" ref="J195:J258" si="31">+IF(AND(_xlfn.NUMBERVALUE(B195)&gt;=2018,ISNA(D195)=FALSE),1,0)</f>
        <v>0</v>
      </c>
    </row>
    <row r="196" spans="1:10" x14ac:dyDescent="0.35">
      <c r="A196">
        <f t="shared" si="25"/>
        <v>3</v>
      </c>
      <c r="B196" t="str">
        <f t="shared" si="26"/>
        <v>2012</v>
      </c>
      <c r="C196" s="1">
        <f t="shared" ref="C196:C259" si="32">+EOMONTH(C195,1)</f>
        <v>40999</v>
      </c>
      <c r="D196" s="2">
        <f>IF(VLOOKUP($A196,'Q Activa'!$1:$1048576,MATCH(Q!$B196,'Q Activa'!$1:$1,0),FALSE)="",NA(),VLOOKUP($A196,'Q Activa'!$1:$1048576,MATCH(Q!$B196,'Q Activa'!$1:$1,0),FALSE))</f>
        <v>0.13389999999999999</v>
      </c>
      <c r="E196" s="2">
        <f>IF(VLOOKUP($A196,'Q Pasiva'!$1:$1048576,MATCH(Q!$B196,'Q Pasiva'!$1:$1,0),FALSE)="",NA(),VLOOKUP($A196,'Q Pasiva'!$1:$1048576,MATCH(Q!$B196,'Q Pasiva'!$1:$1,0),FALSE))</f>
        <v>5.21E-2</v>
      </c>
      <c r="F196" s="2">
        <f t="shared" si="27"/>
        <v>8.1799999999999984E-2</v>
      </c>
      <c r="G196" s="2" t="e">
        <f t="shared" si="28"/>
        <v>#N/A</v>
      </c>
      <c r="H196" s="2" t="e">
        <f t="shared" si="29"/>
        <v>#N/A</v>
      </c>
      <c r="I196" s="2" t="e">
        <f t="shared" si="30"/>
        <v>#N/A</v>
      </c>
      <c r="J196">
        <f t="shared" si="31"/>
        <v>0</v>
      </c>
    </row>
    <row r="197" spans="1:10" x14ac:dyDescent="0.35">
      <c r="A197">
        <f t="shared" si="25"/>
        <v>4</v>
      </c>
      <c r="B197" t="str">
        <f t="shared" si="26"/>
        <v>2012</v>
      </c>
      <c r="C197" s="1">
        <f t="shared" si="32"/>
        <v>41029</v>
      </c>
      <c r="D197" s="2">
        <f>IF(VLOOKUP($A197,'Q Activa'!$1:$1048576,MATCH(Q!$B197,'Q Activa'!$1:$1,0),FALSE)="",NA(),VLOOKUP($A197,'Q Activa'!$1:$1048576,MATCH(Q!$B197,'Q Activa'!$1:$1,0),FALSE))</f>
        <v>0.1341</v>
      </c>
      <c r="E197" s="2">
        <f>IF(VLOOKUP($A197,'Q Pasiva'!$1:$1048576,MATCH(Q!$B197,'Q Pasiva'!$1:$1,0),FALSE)="",NA(),VLOOKUP($A197,'Q Pasiva'!$1:$1048576,MATCH(Q!$B197,'Q Pasiva'!$1:$1,0),FALSE))</f>
        <v>5.2299999999999999E-2</v>
      </c>
      <c r="F197" s="2">
        <f t="shared" si="27"/>
        <v>8.1799999999999998E-2</v>
      </c>
      <c r="G197" s="2" t="e">
        <f t="shared" si="28"/>
        <v>#N/A</v>
      </c>
      <c r="H197" s="2" t="e">
        <f t="shared" si="29"/>
        <v>#N/A</v>
      </c>
      <c r="I197" s="2" t="e">
        <f t="shared" si="30"/>
        <v>#N/A</v>
      </c>
      <c r="J197">
        <f t="shared" si="31"/>
        <v>0</v>
      </c>
    </row>
    <row r="198" spans="1:10" x14ac:dyDescent="0.35">
      <c r="A198">
        <f t="shared" si="25"/>
        <v>5</v>
      </c>
      <c r="B198" t="str">
        <f t="shared" si="26"/>
        <v>2012</v>
      </c>
      <c r="C198" s="1">
        <f t="shared" si="32"/>
        <v>41060</v>
      </c>
      <c r="D198" s="2">
        <f>IF(VLOOKUP($A198,'Q Activa'!$1:$1048576,MATCH(Q!$B198,'Q Activa'!$1:$1,0),FALSE)="",NA(),VLOOKUP($A198,'Q Activa'!$1:$1048576,MATCH(Q!$B198,'Q Activa'!$1:$1,0),FALSE))</f>
        <v>0.1343</v>
      </c>
      <c r="E198" s="2">
        <f>IF(VLOOKUP($A198,'Q Pasiva'!$1:$1048576,MATCH(Q!$B198,'Q Pasiva'!$1:$1,0),FALSE)="",NA(),VLOOKUP($A198,'Q Pasiva'!$1:$1048576,MATCH(Q!$B198,'Q Pasiva'!$1:$1,0),FALSE))</f>
        <v>5.2499999999999998E-2</v>
      </c>
      <c r="F198" s="2">
        <f t="shared" si="27"/>
        <v>8.1800000000000012E-2</v>
      </c>
      <c r="G198" s="2" t="e">
        <f t="shared" si="28"/>
        <v>#N/A</v>
      </c>
      <c r="H198" s="2" t="e">
        <f t="shared" si="29"/>
        <v>#N/A</v>
      </c>
      <c r="I198" s="2" t="e">
        <f t="shared" si="30"/>
        <v>#N/A</v>
      </c>
      <c r="J198">
        <f t="shared" si="31"/>
        <v>0</v>
      </c>
    </row>
    <row r="199" spans="1:10" x14ac:dyDescent="0.35">
      <c r="A199">
        <f t="shared" si="25"/>
        <v>6</v>
      </c>
      <c r="B199" t="str">
        <f t="shared" si="26"/>
        <v>2012</v>
      </c>
      <c r="C199" s="1">
        <f t="shared" si="32"/>
        <v>41090</v>
      </c>
      <c r="D199" s="2">
        <f>IF(VLOOKUP($A199,'Q Activa'!$1:$1048576,MATCH(Q!$B199,'Q Activa'!$1:$1,0),FALSE)="",NA(),VLOOKUP($A199,'Q Activa'!$1:$1048576,MATCH(Q!$B199,'Q Activa'!$1:$1,0),FALSE))</f>
        <v>0.1346</v>
      </c>
      <c r="E199" s="2">
        <f>IF(VLOOKUP($A199,'Q Pasiva'!$1:$1048576,MATCH(Q!$B199,'Q Pasiva'!$1:$1,0),FALSE)="",NA(),VLOOKUP($A199,'Q Pasiva'!$1:$1048576,MATCH(Q!$B199,'Q Pasiva'!$1:$1,0),FALSE))</f>
        <v>5.3199999999999997E-2</v>
      </c>
      <c r="F199" s="2">
        <f t="shared" si="27"/>
        <v>8.14E-2</v>
      </c>
      <c r="G199" s="2" t="e">
        <f t="shared" si="28"/>
        <v>#N/A</v>
      </c>
      <c r="H199" s="2" t="e">
        <f t="shared" si="29"/>
        <v>#N/A</v>
      </c>
      <c r="I199" s="2" t="e">
        <f t="shared" si="30"/>
        <v>#N/A</v>
      </c>
      <c r="J199">
        <f t="shared" si="31"/>
        <v>0</v>
      </c>
    </row>
    <row r="200" spans="1:10" x14ac:dyDescent="0.35">
      <c r="A200">
        <f t="shared" si="25"/>
        <v>7</v>
      </c>
      <c r="B200" t="str">
        <f t="shared" si="26"/>
        <v>2012</v>
      </c>
      <c r="C200" s="1">
        <f t="shared" si="32"/>
        <v>41121</v>
      </c>
      <c r="D200" s="2">
        <f>IF(VLOOKUP($A200,'Q Activa'!$1:$1048576,MATCH(Q!$B200,'Q Activa'!$1:$1,0),FALSE)="",NA(),VLOOKUP($A200,'Q Activa'!$1:$1048576,MATCH(Q!$B200,'Q Activa'!$1:$1,0),FALSE))</f>
        <v>0.1351</v>
      </c>
      <c r="E200" s="2">
        <f>IF(VLOOKUP($A200,'Q Pasiva'!$1:$1048576,MATCH(Q!$B200,'Q Pasiva'!$1:$1,0),FALSE)="",NA(),VLOOKUP($A200,'Q Pasiva'!$1:$1048576,MATCH(Q!$B200,'Q Pasiva'!$1:$1,0),FALSE))</f>
        <v>5.3400000000000003E-2</v>
      </c>
      <c r="F200" s="2">
        <f t="shared" si="27"/>
        <v>8.1699999999999995E-2</v>
      </c>
      <c r="G200" s="2" t="e">
        <f t="shared" si="28"/>
        <v>#N/A</v>
      </c>
      <c r="H200" s="2" t="e">
        <f t="shared" si="29"/>
        <v>#N/A</v>
      </c>
      <c r="I200" s="2" t="e">
        <f t="shared" si="30"/>
        <v>#N/A</v>
      </c>
      <c r="J200">
        <f t="shared" si="31"/>
        <v>0</v>
      </c>
    </row>
    <row r="201" spans="1:10" x14ac:dyDescent="0.35">
      <c r="A201">
        <f t="shared" si="25"/>
        <v>8</v>
      </c>
      <c r="B201" t="str">
        <f t="shared" si="26"/>
        <v>2012</v>
      </c>
      <c r="C201" s="1">
        <f t="shared" si="32"/>
        <v>41152</v>
      </c>
      <c r="D201" s="2">
        <f>IF(VLOOKUP($A201,'Q Activa'!$1:$1048576,MATCH(Q!$B201,'Q Activa'!$1:$1,0),FALSE)="",NA(),VLOOKUP($A201,'Q Activa'!$1:$1048576,MATCH(Q!$B201,'Q Activa'!$1:$1,0),FALSE))</f>
        <v>0.13489999999999999</v>
      </c>
      <c r="E201" s="2">
        <f>IF(VLOOKUP($A201,'Q Pasiva'!$1:$1048576,MATCH(Q!$B201,'Q Pasiva'!$1:$1,0),FALSE)="",NA(),VLOOKUP($A201,'Q Pasiva'!$1:$1048576,MATCH(Q!$B201,'Q Pasiva'!$1:$1,0),FALSE))</f>
        <v>5.3400000000000003E-2</v>
      </c>
      <c r="F201" s="2">
        <f t="shared" si="27"/>
        <v>8.1499999999999989E-2</v>
      </c>
      <c r="G201" s="2" t="e">
        <f t="shared" si="28"/>
        <v>#N/A</v>
      </c>
      <c r="H201" s="2" t="e">
        <f t="shared" si="29"/>
        <v>#N/A</v>
      </c>
      <c r="I201" s="2" t="e">
        <f t="shared" si="30"/>
        <v>#N/A</v>
      </c>
      <c r="J201">
        <f t="shared" si="31"/>
        <v>0</v>
      </c>
    </row>
    <row r="202" spans="1:10" x14ac:dyDescent="0.35">
      <c r="A202">
        <f t="shared" si="25"/>
        <v>9</v>
      </c>
      <c r="B202" t="str">
        <f t="shared" si="26"/>
        <v>2012</v>
      </c>
      <c r="C202" s="1">
        <f t="shared" si="32"/>
        <v>41182</v>
      </c>
      <c r="D202" s="2">
        <f>IF(VLOOKUP($A202,'Q Activa'!$1:$1048576,MATCH(Q!$B202,'Q Activa'!$1:$1,0),FALSE)="",NA(),VLOOKUP($A202,'Q Activa'!$1:$1048576,MATCH(Q!$B202,'Q Activa'!$1:$1,0),FALSE))</f>
        <v>0.13519999999999999</v>
      </c>
      <c r="E202" s="2">
        <f>IF(VLOOKUP($A202,'Q Pasiva'!$1:$1048576,MATCH(Q!$B202,'Q Pasiva'!$1:$1,0),FALSE)="",NA(),VLOOKUP($A202,'Q Pasiva'!$1:$1048576,MATCH(Q!$B202,'Q Pasiva'!$1:$1,0),FALSE))</f>
        <v>5.3800000000000001E-2</v>
      </c>
      <c r="F202" s="2">
        <f t="shared" si="27"/>
        <v>8.1399999999999986E-2</v>
      </c>
      <c r="G202" s="2" t="e">
        <f t="shared" si="28"/>
        <v>#N/A</v>
      </c>
      <c r="H202" s="2" t="e">
        <f t="shared" si="29"/>
        <v>#N/A</v>
      </c>
      <c r="I202" s="2" t="e">
        <f t="shared" si="30"/>
        <v>#N/A</v>
      </c>
      <c r="J202">
        <f t="shared" si="31"/>
        <v>0</v>
      </c>
    </row>
    <row r="203" spans="1:10" x14ac:dyDescent="0.35">
      <c r="A203">
        <f t="shared" si="25"/>
        <v>10</v>
      </c>
      <c r="B203" t="str">
        <f t="shared" si="26"/>
        <v>2012</v>
      </c>
      <c r="C203" s="1">
        <f t="shared" si="32"/>
        <v>41213</v>
      </c>
      <c r="D203" s="2">
        <f>IF(VLOOKUP($A203,'Q Activa'!$1:$1048576,MATCH(Q!$B203,'Q Activa'!$1:$1,0),FALSE)="",NA(),VLOOKUP($A203,'Q Activa'!$1:$1048576,MATCH(Q!$B203,'Q Activa'!$1:$1,0),FALSE))</f>
        <v>0.13589999999999999</v>
      </c>
      <c r="E203" s="2">
        <f>IF(VLOOKUP($A203,'Q Pasiva'!$1:$1048576,MATCH(Q!$B203,'Q Pasiva'!$1:$1,0),FALSE)="",NA(),VLOOKUP($A203,'Q Pasiva'!$1:$1048576,MATCH(Q!$B203,'Q Pasiva'!$1:$1,0),FALSE))</f>
        <v>5.3999999999999999E-2</v>
      </c>
      <c r="F203" s="2">
        <f t="shared" si="27"/>
        <v>8.1900000000000001E-2</v>
      </c>
      <c r="G203" s="2" t="e">
        <f t="shared" si="28"/>
        <v>#N/A</v>
      </c>
      <c r="H203" s="2" t="e">
        <f t="shared" si="29"/>
        <v>#N/A</v>
      </c>
      <c r="I203" s="2" t="e">
        <f t="shared" si="30"/>
        <v>#N/A</v>
      </c>
      <c r="J203">
        <f t="shared" si="31"/>
        <v>0</v>
      </c>
    </row>
    <row r="204" spans="1:10" x14ac:dyDescent="0.35">
      <c r="A204">
        <f t="shared" si="25"/>
        <v>11</v>
      </c>
      <c r="B204" t="str">
        <f t="shared" si="26"/>
        <v>2012</v>
      </c>
      <c r="C204" s="1">
        <f t="shared" si="32"/>
        <v>41243</v>
      </c>
      <c r="D204" s="2">
        <f>IF(VLOOKUP($A204,'Q Activa'!$1:$1048576,MATCH(Q!$B204,'Q Activa'!$1:$1,0),FALSE)="",NA(),VLOOKUP($A204,'Q Activa'!$1:$1048576,MATCH(Q!$B204,'Q Activa'!$1:$1,0),FALSE))</f>
        <v>0.13550000000000001</v>
      </c>
      <c r="E204" s="2">
        <f>IF(VLOOKUP($A204,'Q Pasiva'!$1:$1048576,MATCH(Q!$B204,'Q Pasiva'!$1:$1,0),FALSE)="",NA(),VLOOKUP($A204,'Q Pasiva'!$1:$1048576,MATCH(Q!$B204,'Q Pasiva'!$1:$1,0),FALSE))</f>
        <v>5.4100000000000002E-2</v>
      </c>
      <c r="F204" s="2">
        <f t="shared" si="27"/>
        <v>8.14E-2</v>
      </c>
      <c r="G204" s="2" t="e">
        <f t="shared" si="28"/>
        <v>#N/A</v>
      </c>
      <c r="H204" s="2" t="e">
        <f t="shared" si="29"/>
        <v>#N/A</v>
      </c>
      <c r="I204" s="2" t="e">
        <f t="shared" si="30"/>
        <v>#N/A</v>
      </c>
      <c r="J204">
        <f t="shared" si="31"/>
        <v>0</v>
      </c>
    </row>
    <row r="205" spans="1:10" x14ac:dyDescent="0.35">
      <c r="A205">
        <f t="shared" si="25"/>
        <v>12</v>
      </c>
      <c r="B205" t="str">
        <f t="shared" si="26"/>
        <v>2012</v>
      </c>
      <c r="C205" s="1">
        <f t="shared" si="32"/>
        <v>41274</v>
      </c>
      <c r="D205" s="2">
        <f>IF(VLOOKUP($A205,'Q Activa'!$1:$1048576,MATCH(Q!$B205,'Q Activa'!$1:$1,0),FALSE)="",NA(),VLOOKUP($A205,'Q Activa'!$1:$1048576,MATCH(Q!$B205,'Q Activa'!$1:$1,0),FALSE))</f>
        <v>0.13469999999999999</v>
      </c>
      <c r="E205" s="2">
        <f>IF(VLOOKUP($A205,'Q Pasiva'!$1:$1048576,MATCH(Q!$B205,'Q Pasiva'!$1:$1,0),FALSE)="",NA(),VLOOKUP($A205,'Q Pasiva'!$1:$1048576,MATCH(Q!$B205,'Q Pasiva'!$1:$1,0),FALSE))</f>
        <v>5.3800000000000001E-2</v>
      </c>
      <c r="F205" s="2">
        <f t="shared" si="27"/>
        <v>8.0899999999999986E-2</v>
      </c>
      <c r="G205" s="2" t="e">
        <f t="shared" si="28"/>
        <v>#N/A</v>
      </c>
      <c r="H205" s="2" t="e">
        <f t="shared" si="29"/>
        <v>#N/A</v>
      </c>
      <c r="I205" s="2" t="e">
        <f t="shared" si="30"/>
        <v>#N/A</v>
      </c>
      <c r="J205">
        <f t="shared" si="31"/>
        <v>0</v>
      </c>
    </row>
    <row r="206" spans="1:10" x14ac:dyDescent="0.35">
      <c r="A206">
        <f t="shared" si="25"/>
        <v>1</v>
      </c>
      <c r="B206" t="str">
        <f t="shared" si="26"/>
        <v>2013</v>
      </c>
      <c r="C206" s="1">
        <f t="shared" si="32"/>
        <v>41305</v>
      </c>
      <c r="D206" s="2">
        <f>IF(VLOOKUP($A206,'Q Activa'!$1:$1048576,MATCH(Q!$B206,'Q Activa'!$1:$1,0),FALSE)="",NA(),VLOOKUP($A206,'Q Activa'!$1:$1048576,MATCH(Q!$B206,'Q Activa'!$1:$1,0),FALSE))</f>
        <v>0.13519999999999999</v>
      </c>
      <c r="E206" s="2">
        <f>IF(VLOOKUP($A206,'Q Pasiva'!$1:$1048576,MATCH(Q!$B206,'Q Pasiva'!$1:$1,0),FALSE)="",NA(),VLOOKUP($A206,'Q Pasiva'!$1:$1048576,MATCH(Q!$B206,'Q Pasiva'!$1:$1,0),FALSE))</f>
        <v>5.4199999999999998E-2</v>
      </c>
      <c r="F206" s="2">
        <f t="shared" si="27"/>
        <v>8.0999999999999989E-2</v>
      </c>
      <c r="G206" s="2" t="e">
        <f t="shared" si="28"/>
        <v>#N/A</v>
      </c>
      <c r="H206" s="2" t="e">
        <f t="shared" si="29"/>
        <v>#N/A</v>
      </c>
      <c r="I206" s="2" t="e">
        <f t="shared" si="30"/>
        <v>#N/A</v>
      </c>
      <c r="J206">
        <f t="shared" si="31"/>
        <v>0</v>
      </c>
    </row>
    <row r="207" spans="1:10" x14ac:dyDescent="0.35">
      <c r="A207">
        <f t="shared" si="25"/>
        <v>2</v>
      </c>
      <c r="B207" t="str">
        <f t="shared" si="26"/>
        <v>2013</v>
      </c>
      <c r="C207" s="1">
        <f t="shared" si="32"/>
        <v>41333</v>
      </c>
      <c r="D207" s="2">
        <f>IF(VLOOKUP($A207,'Q Activa'!$1:$1048576,MATCH(Q!$B207,'Q Activa'!$1:$1,0),FALSE)="",NA(),VLOOKUP($A207,'Q Activa'!$1:$1048576,MATCH(Q!$B207,'Q Activa'!$1:$1,0),FALSE))</f>
        <v>0.13500000000000001</v>
      </c>
      <c r="E207" s="2">
        <f>IF(VLOOKUP($A207,'Q Pasiva'!$1:$1048576,MATCH(Q!$B207,'Q Pasiva'!$1:$1,0),FALSE)="",NA(),VLOOKUP($A207,'Q Pasiva'!$1:$1048576,MATCH(Q!$B207,'Q Pasiva'!$1:$1,0),FALSE))</f>
        <v>5.45E-2</v>
      </c>
      <c r="F207" s="2">
        <f t="shared" si="27"/>
        <v>8.0500000000000016E-2</v>
      </c>
      <c r="G207" s="2" t="e">
        <f t="shared" si="28"/>
        <v>#N/A</v>
      </c>
      <c r="H207" s="2" t="e">
        <f t="shared" si="29"/>
        <v>#N/A</v>
      </c>
      <c r="I207" s="2" t="e">
        <f t="shared" si="30"/>
        <v>#N/A</v>
      </c>
      <c r="J207">
        <f t="shared" si="31"/>
        <v>0</v>
      </c>
    </row>
    <row r="208" spans="1:10" x14ac:dyDescent="0.35">
      <c r="A208">
        <f t="shared" si="25"/>
        <v>3</v>
      </c>
      <c r="B208" t="str">
        <f t="shared" si="26"/>
        <v>2013</v>
      </c>
      <c r="C208" s="1">
        <f t="shared" si="32"/>
        <v>41364</v>
      </c>
      <c r="D208" s="2">
        <f>IF(VLOOKUP($A208,'Q Activa'!$1:$1048576,MATCH(Q!$B208,'Q Activa'!$1:$1,0),FALSE)="",NA(),VLOOKUP($A208,'Q Activa'!$1:$1048576,MATCH(Q!$B208,'Q Activa'!$1:$1,0),FALSE))</f>
        <v>0.13500000000000001</v>
      </c>
      <c r="E208" s="2">
        <f>IF(VLOOKUP($A208,'Q Pasiva'!$1:$1048576,MATCH(Q!$B208,'Q Pasiva'!$1:$1,0),FALSE)="",NA(),VLOOKUP($A208,'Q Pasiva'!$1:$1048576,MATCH(Q!$B208,'Q Pasiva'!$1:$1,0),FALSE))</f>
        <v>5.4600000000000003E-2</v>
      </c>
      <c r="F208" s="2">
        <f t="shared" si="27"/>
        <v>8.0399999999999999E-2</v>
      </c>
      <c r="G208" s="2" t="e">
        <f t="shared" si="28"/>
        <v>#N/A</v>
      </c>
      <c r="H208" s="2" t="e">
        <f t="shared" si="29"/>
        <v>#N/A</v>
      </c>
      <c r="I208" s="2" t="e">
        <f t="shared" si="30"/>
        <v>#N/A</v>
      </c>
      <c r="J208">
        <f t="shared" si="31"/>
        <v>0</v>
      </c>
    </row>
    <row r="209" spans="1:10" x14ac:dyDescent="0.35">
      <c r="A209">
        <f t="shared" si="25"/>
        <v>4</v>
      </c>
      <c r="B209" t="str">
        <f t="shared" si="26"/>
        <v>2013</v>
      </c>
      <c r="C209" s="1">
        <f t="shared" si="32"/>
        <v>41394</v>
      </c>
      <c r="D209" s="2">
        <f>IF(VLOOKUP($A209,'Q Activa'!$1:$1048576,MATCH(Q!$B209,'Q Activa'!$1:$1,0),FALSE)="",NA(),VLOOKUP($A209,'Q Activa'!$1:$1048576,MATCH(Q!$B209,'Q Activa'!$1:$1,0),FALSE))</f>
        <v>0.1353</v>
      </c>
      <c r="E209" s="2">
        <f>IF(VLOOKUP($A209,'Q Pasiva'!$1:$1048576,MATCH(Q!$B209,'Q Pasiva'!$1:$1,0),FALSE)="",NA(),VLOOKUP($A209,'Q Pasiva'!$1:$1048576,MATCH(Q!$B209,'Q Pasiva'!$1:$1,0),FALSE))</f>
        <v>5.45E-2</v>
      </c>
      <c r="F209" s="2">
        <f t="shared" si="27"/>
        <v>8.0800000000000011E-2</v>
      </c>
      <c r="G209" s="2" t="e">
        <f t="shared" si="28"/>
        <v>#N/A</v>
      </c>
      <c r="H209" s="2" t="e">
        <f t="shared" si="29"/>
        <v>#N/A</v>
      </c>
      <c r="I209" s="2" t="e">
        <f t="shared" si="30"/>
        <v>#N/A</v>
      </c>
      <c r="J209">
        <f t="shared" si="31"/>
        <v>0</v>
      </c>
    </row>
    <row r="210" spans="1:10" x14ac:dyDescent="0.35">
      <c r="A210">
        <f t="shared" si="25"/>
        <v>5</v>
      </c>
      <c r="B210" t="str">
        <f t="shared" si="26"/>
        <v>2013</v>
      </c>
      <c r="C210" s="1">
        <f t="shared" si="32"/>
        <v>41425</v>
      </c>
      <c r="D210" s="2">
        <f>IF(VLOOKUP($A210,'Q Activa'!$1:$1048576,MATCH(Q!$B210,'Q Activa'!$1:$1,0),FALSE)="",NA(),VLOOKUP($A210,'Q Activa'!$1:$1048576,MATCH(Q!$B210,'Q Activa'!$1:$1,0),FALSE))</f>
        <v>0.13589999999999999</v>
      </c>
      <c r="E210" s="2">
        <f>IF(VLOOKUP($A210,'Q Pasiva'!$1:$1048576,MATCH(Q!$B210,'Q Pasiva'!$1:$1,0),FALSE)="",NA(),VLOOKUP($A210,'Q Pasiva'!$1:$1048576,MATCH(Q!$B210,'Q Pasiva'!$1:$1,0),FALSE))</f>
        <v>5.4399999999999997E-2</v>
      </c>
      <c r="F210" s="2">
        <f t="shared" si="27"/>
        <v>8.1499999999999989E-2</v>
      </c>
      <c r="G210" s="2" t="e">
        <f t="shared" si="28"/>
        <v>#N/A</v>
      </c>
      <c r="H210" s="2" t="e">
        <f t="shared" si="29"/>
        <v>#N/A</v>
      </c>
      <c r="I210" s="2" t="e">
        <f t="shared" si="30"/>
        <v>#N/A</v>
      </c>
      <c r="J210">
        <f t="shared" si="31"/>
        <v>0</v>
      </c>
    </row>
    <row r="211" spans="1:10" x14ac:dyDescent="0.35">
      <c r="A211">
        <f t="shared" si="25"/>
        <v>6</v>
      </c>
      <c r="B211" t="str">
        <f t="shared" si="26"/>
        <v>2013</v>
      </c>
      <c r="C211" s="1">
        <f t="shared" si="32"/>
        <v>41455</v>
      </c>
      <c r="D211" s="2">
        <f>IF(VLOOKUP($A211,'Q Activa'!$1:$1048576,MATCH(Q!$B211,'Q Activa'!$1:$1,0),FALSE)="",NA(),VLOOKUP($A211,'Q Activa'!$1:$1048576,MATCH(Q!$B211,'Q Activa'!$1:$1,0),FALSE))</f>
        <v>0.13619999999999999</v>
      </c>
      <c r="E211" s="2">
        <f>IF(VLOOKUP($A211,'Q Pasiva'!$1:$1048576,MATCH(Q!$B211,'Q Pasiva'!$1:$1,0),FALSE)="",NA(),VLOOKUP($A211,'Q Pasiva'!$1:$1048576,MATCH(Q!$B211,'Q Pasiva'!$1:$1,0),FALSE))</f>
        <v>5.4600000000000003E-2</v>
      </c>
      <c r="F211" s="2">
        <f t="shared" si="27"/>
        <v>8.1599999999999978E-2</v>
      </c>
      <c r="G211" s="2" t="e">
        <f t="shared" si="28"/>
        <v>#N/A</v>
      </c>
      <c r="H211" s="2" t="e">
        <f t="shared" si="29"/>
        <v>#N/A</v>
      </c>
      <c r="I211" s="2" t="e">
        <f t="shared" si="30"/>
        <v>#N/A</v>
      </c>
      <c r="J211">
        <f t="shared" si="31"/>
        <v>0</v>
      </c>
    </row>
    <row r="212" spans="1:10" x14ac:dyDescent="0.35">
      <c r="A212">
        <f t="shared" si="25"/>
        <v>7</v>
      </c>
      <c r="B212" t="str">
        <f t="shared" si="26"/>
        <v>2013</v>
      </c>
      <c r="C212" s="1">
        <f t="shared" si="32"/>
        <v>41486</v>
      </c>
      <c r="D212" s="2">
        <f>IF(VLOOKUP($A212,'Q Activa'!$1:$1048576,MATCH(Q!$B212,'Q Activa'!$1:$1,0),FALSE)="",NA(),VLOOKUP($A212,'Q Activa'!$1:$1048576,MATCH(Q!$B212,'Q Activa'!$1:$1,0),FALSE))</f>
        <v>0.13619999999999999</v>
      </c>
      <c r="E212" s="2">
        <f>IF(VLOOKUP($A212,'Q Pasiva'!$1:$1048576,MATCH(Q!$B212,'Q Pasiva'!$1:$1,0),FALSE)="",NA(),VLOOKUP($A212,'Q Pasiva'!$1:$1048576,MATCH(Q!$B212,'Q Pasiva'!$1:$1,0),FALSE))</f>
        <v>5.45E-2</v>
      </c>
      <c r="F212" s="2">
        <f t="shared" si="27"/>
        <v>8.1699999999999995E-2</v>
      </c>
      <c r="G212" s="2" t="e">
        <f t="shared" si="28"/>
        <v>#N/A</v>
      </c>
      <c r="H212" s="2" t="e">
        <f t="shared" si="29"/>
        <v>#N/A</v>
      </c>
      <c r="I212" s="2" t="e">
        <f t="shared" si="30"/>
        <v>#N/A</v>
      </c>
      <c r="J212">
        <f t="shared" si="31"/>
        <v>0</v>
      </c>
    </row>
    <row r="213" spans="1:10" x14ac:dyDescent="0.35">
      <c r="A213">
        <f t="shared" si="25"/>
        <v>8</v>
      </c>
      <c r="B213" t="str">
        <f t="shared" si="26"/>
        <v>2013</v>
      </c>
      <c r="C213" s="1">
        <f t="shared" si="32"/>
        <v>41517</v>
      </c>
      <c r="D213" s="2">
        <f>IF(VLOOKUP($A213,'Q Activa'!$1:$1048576,MATCH(Q!$B213,'Q Activa'!$1:$1,0),FALSE)="",NA(),VLOOKUP($A213,'Q Activa'!$1:$1048576,MATCH(Q!$B213,'Q Activa'!$1:$1,0),FALSE))</f>
        <v>0.13619999999999999</v>
      </c>
      <c r="E213" s="2">
        <f>IF(VLOOKUP($A213,'Q Pasiva'!$1:$1048576,MATCH(Q!$B213,'Q Pasiva'!$1:$1,0),FALSE)="",NA(),VLOOKUP($A213,'Q Pasiva'!$1:$1048576,MATCH(Q!$B213,'Q Pasiva'!$1:$1,0),FALSE))</f>
        <v>5.4699999999999999E-2</v>
      </c>
      <c r="F213" s="2">
        <f t="shared" si="27"/>
        <v>8.1499999999999989E-2</v>
      </c>
      <c r="G213" s="2" t="e">
        <f t="shared" si="28"/>
        <v>#N/A</v>
      </c>
      <c r="H213" s="2" t="e">
        <f t="shared" si="29"/>
        <v>#N/A</v>
      </c>
      <c r="I213" s="2" t="e">
        <f t="shared" si="30"/>
        <v>#N/A</v>
      </c>
      <c r="J213">
        <f t="shared" si="31"/>
        <v>0</v>
      </c>
    </row>
    <row r="214" spans="1:10" x14ac:dyDescent="0.35">
      <c r="A214">
        <f t="shared" si="25"/>
        <v>9</v>
      </c>
      <c r="B214" t="str">
        <f t="shared" si="26"/>
        <v>2013</v>
      </c>
      <c r="C214" s="1">
        <f t="shared" si="32"/>
        <v>41547</v>
      </c>
      <c r="D214" s="2">
        <f>IF(VLOOKUP($A214,'Q Activa'!$1:$1048576,MATCH(Q!$B214,'Q Activa'!$1:$1,0),FALSE)="",NA(),VLOOKUP($A214,'Q Activa'!$1:$1048576,MATCH(Q!$B214,'Q Activa'!$1:$1,0),FALSE))</f>
        <v>0.1363</v>
      </c>
      <c r="E214" s="2">
        <f>IF(VLOOKUP($A214,'Q Pasiva'!$1:$1048576,MATCH(Q!$B214,'Q Pasiva'!$1:$1,0),FALSE)="",NA(),VLOOKUP($A214,'Q Pasiva'!$1:$1048576,MATCH(Q!$B214,'Q Pasiva'!$1:$1,0),FALSE))</f>
        <v>5.5E-2</v>
      </c>
      <c r="F214" s="2">
        <f t="shared" si="27"/>
        <v>8.1300000000000011E-2</v>
      </c>
      <c r="G214" s="2" t="e">
        <f t="shared" si="28"/>
        <v>#N/A</v>
      </c>
      <c r="H214" s="2" t="e">
        <f t="shared" si="29"/>
        <v>#N/A</v>
      </c>
      <c r="I214" s="2" t="e">
        <f t="shared" si="30"/>
        <v>#N/A</v>
      </c>
      <c r="J214">
        <f t="shared" si="31"/>
        <v>0</v>
      </c>
    </row>
    <row r="215" spans="1:10" x14ac:dyDescent="0.35">
      <c r="A215">
        <f t="shared" si="25"/>
        <v>10</v>
      </c>
      <c r="B215" t="str">
        <f t="shared" si="26"/>
        <v>2013</v>
      </c>
      <c r="C215" s="1">
        <f t="shared" si="32"/>
        <v>41578</v>
      </c>
      <c r="D215" s="2">
        <f>IF(VLOOKUP($A215,'Q Activa'!$1:$1048576,MATCH(Q!$B215,'Q Activa'!$1:$1,0),FALSE)="",NA(),VLOOKUP($A215,'Q Activa'!$1:$1048576,MATCH(Q!$B215,'Q Activa'!$1:$1,0),FALSE))</f>
        <v>0.1366</v>
      </c>
      <c r="E215" s="2">
        <f>IF(VLOOKUP($A215,'Q Pasiva'!$1:$1048576,MATCH(Q!$B215,'Q Pasiva'!$1:$1,0),FALSE)="",NA(),VLOOKUP($A215,'Q Pasiva'!$1:$1048576,MATCH(Q!$B215,'Q Pasiva'!$1:$1,0),FALSE))</f>
        <v>5.4699999999999999E-2</v>
      </c>
      <c r="F215" s="2">
        <f t="shared" si="27"/>
        <v>8.1900000000000001E-2</v>
      </c>
      <c r="G215" s="2" t="e">
        <f t="shared" si="28"/>
        <v>#N/A</v>
      </c>
      <c r="H215" s="2" t="e">
        <f t="shared" si="29"/>
        <v>#N/A</v>
      </c>
      <c r="I215" s="2" t="e">
        <f t="shared" si="30"/>
        <v>#N/A</v>
      </c>
      <c r="J215">
        <f t="shared" si="31"/>
        <v>0</v>
      </c>
    </row>
    <row r="216" spans="1:10" x14ac:dyDescent="0.35">
      <c r="A216">
        <f t="shared" si="25"/>
        <v>11</v>
      </c>
      <c r="B216" t="str">
        <f t="shared" si="26"/>
        <v>2013</v>
      </c>
      <c r="C216" s="1">
        <f t="shared" si="32"/>
        <v>41608</v>
      </c>
      <c r="D216" s="2">
        <f>IF(VLOOKUP($A216,'Q Activa'!$1:$1048576,MATCH(Q!$B216,'Q Activa'!$1:$1,0),FALSE)="",NA(),VLOOKUP($A216,'Q Activa'!$1:$1048576,MATCH(Q!$B216,'Q Activa'!$1:$1,0),FALSE))</f>
        <v>0.1368</v>
      </c>
      <c r="E216" s="2">
        <f>IF(VLOOKUP($A216,'Q Pasiva'!$1:$1048576,MATCH(Q!$B216,'Q Pasiva'!$1:$1,0),FALSE)="",NA(),VLOOKUP($A216,'Q Pasiva'!$1:$1048576,MATCH(Q!$B216,'Q Pasiva'!$1:$1,0),FALSE))</f>
        <v>5.5E-2</v>
      </c>
      <c r="F216" s="2">
        <f t="shared" si="27"/>
        <v>8.1800000000000012E-2</v>
      </c>
      <c r="G216" s="2" t="e">
        <f t="shared" si="28"/>
        <v>#N/A</v>
      </c>
      <c r="H216" s="2" t="e">
        <f t="shared" si="29"/>
        <v>#N/A</v>
      </c>
      <c r="I216" s="2" t="e">
        <f t="shared" si="30"/>
        <v>#N/A</v>
      </c>
      <c r="J216">
        <f t="shared" si="31"/>
        <v>0</v>
      </c>
    </row>
    <row r="217" spans="1:10" x14ac:dyDescent="0.35">
      <c r="A217">
        <f t="shared" si="25"/>
        <v>12</v>
      </c>
      <c r="B217" t="str">
        <f t="shared" si="26"/>
        <v>2013</v>
      </c>
      <c r="C217" s="1">
        <f t="shared" si="32"/>
        <v>41639</v>
      </c>
      <c r="D217" s="2">
        <f>IF(VLOOKUP($A217,'Q Activa'!$1:$1048576,MATCH(Q!$B217,'Q Activa'!$1:$1,0),FALSE)="",NA(),VLOOKUP($A217,'Q Activa'!$1:$1048576,MATCH(Q!$B217,'Q Activa'!$1:$1,0),FALSE))</f>
        <v>0.13700000000000001</v>
      </c>
      <c r="E217" s="2">
        <f>IF(VLOOKUP($A217,'Q Pasiva'!$1:$1048576,MATCH(Q!$B217,'Q Pasiva'!$1:$1,0),FALSE)="",NA(),VLOOKUP($A217,'Q Pasiva'!$1:$1048576,MATCH(Q!$B217,'Q Pasiva'!$1:$1,0),FALSE))</f>
        <v>5.4600000000000003E-2</v>
      </c>
      <c r="F217" s="2">
        <f t="shared" si="27"/>
        <v>8.2400000000000001E-2</v>
      </c>
      <c r="G217" s="2" t="e">
        <f t="shared" si="28"/>
        <v>#N/A</v>
      </c>
      <c r="H217" s="2" t="e">
        <f t="shared" si="29"/>
        <v>#N/A</v>
      </c>
      <c r="I217" s="2" t="e">
        <f t="shared" si="30"/>
        <v>#N/A</v>
      </c>
      <c r="J217">
        <f t="shared" si="31"/>
        <v>0</v>
      </c>
    </row>
    <row r="218" spans="1:10" x14ac:dyDescent="0.35">
      <c r="A218">
        <f t="shared" si="25"/>
        <v>1</v>
      </c>
      <c r="B218" t="str">
        <f t="shared" si="26"/>
        <v>2014</v>
      </c>
      <c r="C218" s="1">
        <f t="shared" si="32"/>
        <v>41670</v>
      </c>
      <c r="D218" s="2">
        <f>IF(VLOOKUP($A218,'Q Activa'!$1:$1048576,MATCH(Q!$B218,'Q Activa'!$1:$1,0),FALSE)="",NA(),VLOOKUP($A218,'Q Activa'!$1:$1048576,MATCH(Q!$B218,'Q Activa'!$1:$1,0),FALSE))</f>
        <v>0.13780000000000001</v>
      </c>
      <c r="E218" s="2">
        <f>IF(VLOOKUP($A218,'Q Pasiva'!$1:$1048576,MATCH(Q!$B218,'Q Pasiva'!$1:$1,0),FALSE)="",NA(),VLOOKUP($A218,'Q Pasiva'!$1:$1048576,MATCH(Q!$B218,'Q Pasiva'!$1:$1,0),FALSE))</f>
        <v>5.4899999999999997E-2</v>
      </c>
      <c r="F218" s="2">
        <f t="shared" si="27"/>
        <v>8.2900000000000001E-2</v>
      </c>
      <c r="G218" s="2" t="e">
        <f t="shared" si="28"/>
        <v>#N/A</v>
      </c>
      <c r="H218" s="2" t="e">
        <f t="shared" si="29"/>
        <v>#N/A</v>
      </c>
      <c r="I218" s="2" t="e">
        <f t="shared" si="30"/>
        <v>#N/A</v>
      </c>
      <c r="J218">
        <f t="shared" si="31"/>
        <v>0</v>
      </c>
    </row>
    <row r="219" spans="1:10" x14ac:dyDescent="0.35">
      <c r="A219">
        <f t="shared" si="25"/>
        <v>2</v>
      </c>
      <c r="B219" t="str">
        <f t="shared" si="26"/>
        <v>2014</v>
      </c>
      <c r="C219" s="1">
        <f t="shared" si="32"/>
        <v>41698</v>
      </c>
      <c r="D219" s="2">
        <f>IF(VLOOKUP($A219,'Q Activa'!$1:$1048576,MATCH(Q!$B219,'Q Activa'!$1:$1,0),FALSE)="",NA(),VLOOKUP($A219,'Q Activa'!$1:$1048576,MATCH(Q!$B219,'Q Activa'!$1:$1,0),FALSE))</f>
        <v>0.1381</v>
      </c>
      <c r="E219" s="2">
        <f>IF(VLOOKUP($A219,'Q Pasiva'!$1:$1048576,MATCH(Q!$B219,'Q Pasiva'!$1:$1,0),FALSE)="",NA(),VLOOKUP($A219,'Q Pasiva'!$1:$1048576,MATCH(Q!$B219,'Q Pasiva'!$1:$1,0),FALSE))</f>
        <v>5.4899999999999997E-2</v>
      </c>
      <c r="F219" s="2">
        <f t="shared" si="27"/>
        <v>8.3199999999999996E-2</v>
      </c>
      <c r="G219" s="2" t="e">
        <f t="shared" si="28"/>
        <v>#N/A</v>
      </c>
      <c r="H219" s="2" t="e">
        <f t="shared" si="29"/>
        <v>#N/A</v>
      </c>
      <c r="I219" s="2" t="e">
        <f t="shared" si="30"/>
        <v>#N/A</v>
      </c>
      <c r="J219">
        <f t="shared" si="31"/>
        <v>0</v>
      </c>
    </row>
    <row r="220" spans="1:10" x14ac:dyDescent="0.35">
      <c r="A220">
        <f t="shared" si="25"/>
        <v>3</v>
      </c>
      <c r="B220" t="str">
        <f t="shared" si="26"/>
        <v>2014</v>
      </c>
      <c r="C220" s="1">
        <f t="shared" si="32"/>
        <v>41729</v>
      </c>
      <c r="D220" s="2">
        <f>IF(VLOOKUP($A220,'Q Activa'!$1:$1048576,MATCH(Q!$B220,'Q Activa'!$1:$1,0),FALSE)="",NA(),VLOOKUP($A220,'Q Activa'!$1:$1048576,MATCH(Q!$B220,'Q Activa'!$1:$1,0),FALSE))</f>
        <v>0.13800000000000001</v>
      </c>
      <c r="E220" s="2">
        <f>IF(VLOOKUP($A220,'Q Pasiva'!$1:$1048576,MATCH(Q!$B220,'Q Pasiva'!$1:$1,0),FALSE)="",NA(),VLOOKUP($A220,'Q Pasiva'!$1:$1048576,MATCH(Q!$B220,'Q Pasiva'!$1:$1,0),FALSE))</f>
        <v>5.5E-2</v>
      </c>
      <c r="F220" s="2">
        <f t="shared" si="27"/>
        <v>8.3000000000000018E-2</v>
      </c>
      <c r="G220" s="2" t="e">
        <f t="shared" si="28"/>
        <v>#N/A</v>
      </c>
      <c r="H220" s="2" t="e">
        <f t="shared" si="29"/>
        <v>#N/A</v>
      </c>
      <c r="I220" s="2" t="e">
        <f t="shared" si="30"/>
        <v>#N/A</v>
      </c>
      <c r="J220">
        <f t="shared" si="31"/>
        <v>0</v>
      </c>
    </row>
    <row r="221" spans="1:10" x14ac:dyDescent="0.35">
      <c r="A221">
        <f t="shared" si="25"/>
        <v>4</v>
      </c>
      <c r="B221" t="str">
        <f t="shared" si="26"/>
        <v>2014</v>
      </c>
      <c r="C221" s="1">
        <f t="shared" si="32"/>
        <v>41759</v>
      </c>
      <c r="D221" s="2">
        <f>IF(VLOOKUP($A221,'Q Activa'!$1:$1048576,MATCH(Q!$B221,'Q Activa'!$1:$1,0),FALSE)="",NA(),VLOOKUP($A221,'Q Activa'!$1:$1048576,MATCH(Q!$B221,'Q Activa'!$1:$1,0),FALSE))</f>
        <v>0.1381</v>
      </c>
      <c r="E221" s="2">
        <f>IF(VLOOKUP($A221,'Q Pasiva'!$1:$1048576,MATCH(Q!$B221,'Q Pasiva'!$1:$1,0),FALSE)="",NA(),VLOOKUP($A221,'Q Pasiva'!$1:$1048576,MATCH(Q!$B221,'Q Pasiva'!$1:$1,0),FALSE))</f>
        <v>5.5E-2</v>
      </c>
      <c r="F221" s="2">
        <f t="shared" si="27"/>
        <v>8.3100000000000007E-2</v>
      </c>
      <c r="G221" s="2" t="e">
        <f t="shared" si="28"/>
        <v>#N/A</v>
      </c>
      <c r="H221" s="2" t="e">
        <f t="shared" si="29"/>
        <v>#N/A</v>
      </c>
      <c r="I221" s="2" t="e">
        <f t="shared" si="30"/>
        <v>#N/A</v>
      </c>
      <c r="J221">
        <f t="shared" si="31"/>
        <v>0</v>
      </c>
    </row>
    <row r="222" spans="1:10" x14ac:dyDescent="0.35">
      <c r="A222">
        <f t="shared" si="25"/>
        <v>5</v>
      </c>
      <c r="B222" t="str">
        <f t="shared" si="26"/>
        <v>2014</v>
      </c>
      <c r="C222" s="1">
        <f t="shared" si="32"/>
        <v>41790</v>
      </c>
      <c r="D222" s="2">
        <f>IF(VLOOKUP($A222,'Q Activa'!$1:$1048576,MATCH(Q!$B222,'Q Activa'!$1:$1,0),FALSE)="",NA(),VLOOKUP($A222,'Q Activa'!$1:$1048576,MATCH(Q!$B222,'Q Activa'!$1:$1,0),FALSE))</f>
        <v>0.13830000000000001</v>
      </c>
      <c r="E222" s="2">
        <f>IF(VLOOKUP($A222,'Q Pasiva'!$1:$1048576,MATCH(Q!$B222,'Q Pasiva'!$1:$1,0),FALSE)="",NA(),VLOOKUP($A222,'Q Pasiva'!$1:$1048576,MATCH(Q!$B222,'Q Pasiva'!$1:$1,0),FALSE))</f>
        <v>5.5100000000000003E-2</v>
      </c>
      <c r="F222" s="2">
        <f t="shared" si="27"/>
        <v>8.3199999999999996E-2</v>
      </c>
      <c r="G222" s="2" t="e">
        <f t="shared" si="28"/>
        <v>#N/A</v>
      </c>
      <c r="H222" s="2" t="e">
        <f t="shared" si="29"/>
        <v>#N/A</v>
      </c>
      <c r="I222" s="2" t="e">
        <f t="shared" si="30"/>
        <v>#N/A</v>
      </c>
      <c r="J222">
        <f t="shared" si="31"/>
        <v>0</v>
      </c>
    </row>
    <row r="223" spans="1:10" x14ac:dyDescent="0.35">
      <c r="A223">
        <f t="shared" si="25"/>
        <v>6</v>
      </c>
      <c r="B223" t="str">
        <f t="shared" si="26"/>
        <v>2014</v>
      </c>
      <c r="C223" s="1">
        <f t="shared" si="32"/>
        <v>41820</v>
      </c>
      <c r="D223" s="2">
        <f>IF(VLOOKUP($A223,'Q Activa'!$1:$1048576,MATCH(Q!$B223,'Q Activa'!$1:$1,0),FALSE)="",NA(),VLOOKUP($A223,'Q Activa'!$1:$1048576,MATCH(Q!$B223,'Q Activa'!$1:$1,0),FALSE))</f>
        <v>0.1384</v>
      </c>
      <c r="E223" s="2">
        <f>IF(VLOOKUP($A223,'Q Pasiva'!$1:$1048576,MATCH(Q!$B223,'Q Pasiva'!$1:$1,0),FALSE)="",NA(),VLOOKUP($A223,'Q Pasiva'!$1:$1048576,MATCH(Q!$B223,'Q Pasiva'!$1:$1,0),FALSE))</f>
        <v>5.5E-2</v>
      </c>
      <c r="F223" s="2">
        <f t="shared" si="27"/>
        <v>8.3400000000000002E-2</v>
      </c>
      <c r="G223" s="2" t="e">
        <f t="shared" si="28"/>
        <v>#N/A</v>
      </c>
      <c r="H223" s="2" t="e">
        <f t="shared" si="29"/>
        <v>#N/A</v>
      </c>
      <c r="I223" s="2" t="e">
        <f t="shared" si="30"/>
        <v>#N/A</v>
      </c>
      <c r="J223">
        <f t="shared" si="31"/>
        <v>0</v>
      </c>
    </row>
    <row r="224" spans="1:10" x14ac:dyDescent="0.35">
      <c r="A224">
        <f t="shared" si="25"/>
        <v>7</v>
      </c>
      <c r="B224" t="str">
        <f t="shared" si="26"/>
        <v>2014</v>
      </c>
      <c r="C224" s="1">
        <f t="shared" si="32"/>
        <v>41851</v>
      </c>
      <c r="D224" s="2">
        <f>IF(VLOOKUP($A224,'Q Activa'!$1:$1048576,MATCH(Q!$B224,'Q Activa'!$1:$1,0),FALSE)="",NA(),VLOOKUP($A224,'Q Activa'!$1:$1048576,MATCH(Q!$B224,'Q Activa'!$1:$1,0),FALSE))</f>
        <v>0.13869999999999999</v>
      </c>
      <c r="E224" s="2">
        <f>IF(VLOOKUP($A224,'Q Pasiva'!$1:$1048576,MATCH(Q!$B224,'Q Pasiva'!$1:$1,0),FALSE)="",NA(),VLOOKUP($A224,'Q Pasiva'!$1:$1048576,MATCH(Q!$B224,'Q Pasiva'!$1:$1,0),FALSE))</f>
        <v>5.4600000000000003E-2</v>
      </c>
      <c r="F224" s="2">
        <f t="shared" si="27"/>
        <v>8.409999999999998E-2</v>
      </c>
      <c r="G224" s="2" t="e">
        <f t="shared" si="28"/>
        <v>#N/A</v>
      </c>
      <c r="H224" s="2" t="e">
        <f t="shared" si="29"/>
        <v>#N/A</v>
      </c>
      <c r="I224" s="2" t="e">
        <f t="shared" si="30"/>
        <v>#N/A</v>
      </c>
      <c r="J224">
        <f t="shared" si="31"/>
        <v>0</v>
      </c>
    </row>
    <row r="225" spans="1:10" x14ac:dyDescent="0.35">
      <c r="A225">
        <f t="shared" si="25"/>
        <v>8</v>
      </c>
      <c r="B225" t="str">
        <f t="shared" si="26"/>
        <v>2014</v>
      </c>
      <c r="C225" s="1">
        <f t="shared" si="32"/>
        <v>41882</v>
      </c>
      <c r="D225" s="2">
        <f>IF(VLOOKUP($A225,'Q Activa'!$1:$1048576,MATCH(Q!$B225,'Q Activa'!$1:$1,0),FALSE)="",NA(),VLOOKUP($A225,'Q Activa'!$1:$1048576,MATCH(Q!$B225,'Q Activa'!$1:$1,0),FALSE))</f>
        <v>0.13739999999999999</v>
      </c>
      <c r="E225" s="2">
        <f>IF(VLOOKUP($A225,'Q Pasiva'!$1:$1048576,MATCH(Q!$B225,'Q Pasiva'!$1:$1,0),FALSE)="",NA(),VLOOKUP($A225,'Q Pasiva'!$1:$1048576,MATCH(Q!$B225,'Q Pasiva'!$1:$1,0),FALSE))</f>
        <v>5.4600000000000003E-2</v>
      </c>
      <c r="F225" s="2">
        <f t="shared" si="27"/>
        <v>8.2799999999999985E-2</v>
      </c>
      <c r="G225" s="2" t="e">
        <f t="shared" si="28"/>
        <v>#N/A</v>
      </c>
      <c r="H225" s="2" t="e">
        <f t="shared" si="29"/>
        <v>#N/A</v>
      </c>
      <c r="I225" s="2" t="e">
        <f t="shared" si="30"/>
        <v>#N/A</v>
      </c>
      <c r="J225">
        <f t="shared" si="31"/>
        <v>0</v>
      </c>
    </row>
    <row r="226" spans="1:10" x14ac:dyDescent="0.35">
      <c r="A226">
        <f t="shared" si="25"/>
        <v>9</v>
      </c>
      <c r="B226" t="str">
        <f t="shared" si="26"/>
        <v>2014</v>
      </c>
      <c r="C226" s="1">
        <f t="shared" si="32"/>
        <v>41912</v>
      </c>
      <c r="D226" s="2">
        <f>IF(VLOOKUP($A226,'Q Activa'!$1:$1048576,MATCH(Q!$B226,'Q Activa'!$1:$1,0),FALSE)="",NA(),VLOOKUP($A226,'Q Activa'!$1:$1048576,MATCH(Q!$B226,'Q Activa'!$1:$1,0),FALSE))</f>
        <v>0.13730000000000001</v>
      </c>
      <c r="E226" s="2">
        <f>IF(VLOOKUP($A226,'Q Pasiva'!$1:$1048576,MATCH(Q!$B226,'Q Pasiva'!$1:$1,0),FALSE)="",NA(),VLOOKUP($A226,'Q Pasiva'!$1:$1048576,MATCH(Q!$B226,'Q Pasiva'!$1:$1,0),FALSE))</f>
        <v>5.4800000000000001E-2</v>
      </c>
      <c r="F226" s="2">
        <f t="shared" si="27"/>
        <v>8.2500000000000004E-2</v>
      </c>
      <c r="G226" s="2" t="e">
        <f t="shared" si="28"/>
        <v>#N/A</v>
      </c>
      <c r="H226" s="2" t="e">
        <f t="shared" si="29"/>
        <v>#N/A</v>
      </c>
      <c r="I226" s="2" t="e">
        <f t="shared" si="30"/>
        <v>#N/A</v>
      </c>
      <c r="J226">
        <f t="shared" si="31"/>
        <v>0</v>
      </c>
    </row>
    <row r="227" spans="1:10" x14ac:dyDescent="0.35">
      <c r="A227">
        <f t="shared" si="25"/>
        <v>10</v>
      </c>
      <c r="B227" t="str">
        <f t="shared" si="26"/>
        <v>2014</v>
      </c>
      <c r="C227" s="1">
        <f t="shared" si="32"/>
        <v>41943</v>
      </c>
      <c r="D227" s="2">
        <f>IF(VLOOKUP($A227,'Q Activa'!$1:$1048576,MATCH(Q!$B227,'Q Activa'!$1:$1,0),FALSE)="",NA(),VLOOKUP($A227,'Q Activa'!$1:$1048576,MATCH(Q!$B227,'Q Activa'!$1:$1,0),FALSE))</f>
        <v>0.13730000000000001</v>
      </c>
      <c r="E227" s="2">
        <f>IF(VLOOKUP($A227,'Q Pasiva'!$1:$1048576,MATCH(Q!$B227,'Q Pasiva'!$1:$1,0),FALSE)="",NA(),VLOOKUP($A227,'Q Pasiva'!$1:$1048576,MATCH(Q!$B227,'Q Pasiva'!$1:$1,0),FALSE))</f>
        <v>5.4899999999999997E-2</v>
      </c>
      <c r="F227" s="2">
        <f t="shared" si="27"/>
        <v>8.2400000000000001E-2</v>
      </c>
      <c r="G227" s="2" t="e">
        <f t="shared" si="28"/>
        <v>#N/A</v>
      </c>
      <c r="H227" s="2" t="e">
        <f t="shared" si="29"/>
        <v>#N/A</v>
      </c>
      <c r="I227" s="2" t="e">
        <f t="shared" si="30"/>
        <v>#N/A</v>
      </c>
      <c r="J227">
        <f t="shared" si="31"/>
        <v>0</v>
      </c>
    </row>
    <row r="228" spans="1:10" x14ac:dyDescent="0.35">
      <c r="A228">
        <f t="shared" si="25"/>
        <v>11</v>
      </c>
      <c r="B228" t="str">
        <f t="shared" si="26"/>
        <v>2014</v>
      </c>
      <c r="C228" s="1">
        <f t="shared" si="32"/>
        <v>41973</v>
      </c>
      <c r="D228" s="2">
        <f>IF(VLOOKUP($A228,'Q Activa'!$1:$1048576,MATCH(Q!$B228,'Q Activa'!$1:$1,0),FALSE)="",NA(),VLOOKUP($A228,'Q Activa'!$1:$1048576,MATCH(Q!$B228,'Q Activa'!$1:$1,0),FALSE))</f>
        <v>0.13700000000000001</v>
      </c>
      <c r="E228" s="2">
        <f>IF(VLOOKUP($A228,'Q Pasiva'!$1:$1048576,MATCH(Q!$B228,'Q Pasiva'!$1:$1,0),FALSE)="",NA(),VLOOKUP($A228,'Q Pasiva'!$1:$1048576,MATCH(Q!$B228,'Q Pasiva'!$1:$1,0),FALSE))</f>
        <v>5.4899999999999997E-2</v>
      </c>
      <c r="F228" s="2">
        <f t="shared" si="27"/>
        <v>8.2100000000000006E-2</v>
      </c>
      <c r="G228" s="2" t="e">
        <f t="shared" si="28"/>
        <v>#N/A</v>
      </c>
      <c r="H228" s="2" t="e">
        <f t="shared" si="29"/>
        <v>#N/A</v>
      </c>
      <c r="I228" s="2" t="e">
        <f t="shared" si="30"/>
        <v>#N/A</v>
      </c>
      <c r="J228">
        <f t="shared" si="31"/>
        <v>0</v>
      </c>
    </row>
    <row r="229" spans="1:10" x14ac:dyDescent="0.35">
      <c r="A229">
        <f t="shared" si="25"/>
        <v>12</v>
      </c>
      <c r="B229" t="str">
        <f t="shared" si="26"/>
        <v>2014</v>
      </c>
      <c r="C229" s="1">
        <f t="shared" si="32"/>
        <v>42004</v>
      </c>
      <c r="D229" s="2">
        <f>IF(VLOOKUP($A229,'Q Activa'!$1:$1048576,MATCH(Q!$B229,'Q Activa'!$1:$1,0),FALSE)="",NA(),VLOOKUP($A229,'Q Activa'!$1:$1048576,MATCH(Q!$B229,'Q Activa'!$1:$1,0),FALSE))</f>
        <v>0.13639999999999999</v>
      </c>
      <c r="E229" s="2">
        <f>IF(VLOOKUP($A229,'Q Pasiva'!$1:$1048576,MATCH(Q!$B229,'Q Pasiva'!$1:$1,0),FALSE)="",NA(),VLOOKUP($A229,'Q Pasiva'!$1:$1048576,MATCH(Q!$B229,'Q Pasiva'!$1:$1,0),FALSE))</f>
        <v>5.4600000000000003E-2</v>
      </c>
      <c r="F229" s="2">
        <f t="shared" si="27"/>
        <v>8.1799999999999984E-2</v>
      </c>
      <c r="G229" s="2" t="e">
        <f t="shared" si="28"/>
        <v>#N/A</v>
      </c>
      <c r="H229" s="2" t="e">
        <f t="shared" si="29"/>
        <v>#N/A</v>
      </c>
      <c r="I229" s="2" t="e">
        <f t="shared" si="30"/>
        <v>#N/A</v>
      </c>
      <c r="J229">
        <f t="shared" si="31"/>
        <v>0</v>
      </c>
    </row>
    <row r="230" spans="1:10" x14ac:dyDescent="0.35">
      <c r="A230">
        <f t="shared" si="25"/>
        <v>1</v>
      </c>
      <c r="B230" t="str">
        <f t="shared" si="26"/>
        <v>2015</v>
      </c>
      <c r="C230" s="1">
        <f t="shared" si="32"/>
        <v>42035</v>
      </c>
      <c r="D230" s="2">
        <f>IF(VLOOKUP($A230,'Q Activa'!$1:$1048576,MATCH(Q!$B230,'Q Activa'!$1:$1,0),FALSE)="",NA(),VLOOKUP($A230,'Q Activa'!$1:$1048576,MATCH(Q!$B230,'Q Activa'!$1:$1,0),FALSE))</f>
        <v>0.13600000000000001</v>
      </c>
      <c r="E230" s="2">
        <f>IF(VLOOKUP($A230,'Q Pasiva'!$1:$1048576,MATCH(Q!$B230,'Q Pasiva'!$1:$1,0),FALSE)="",NA(),VLOOKUP($A230,'Q Pasiva'!$1:$1048576,MATCH(Q!$B230,'Q Pasiva'!$1:$1,0),FALSE))</f>
        <v>5.45E-2</v>
      </c>
      <c r="F230" s="2">
        <f t="shared" si="27"/>
        <v>8.1500000000000017E-2</v>
      </c>
      <c r="G230" s="2" t="e">
        <f t="shared" si="28"/>
        <v>#N/A</v>
      </c>
      <c r="H230" s="2" t="e">
        <f t="shared" si="29"/>
        <v>#N/A</v>
      </c>
      <c r="I230" s="2" t="e">
        <f t="shared" si="30"/>
        <v>#N/A</v>
      </c>
      <c r="J230">
        <f t="shared" si="31"/>
        <v>0</v>
      </c>
    </row>
    <row r="231" spans="1:10" x14ac:dyDescent="0.35">
      <c r="A231">
        <f t="shared" si="25"/>
        <v>2</v>
      </c>
      <c r="B231" t="str">
        <f t="shared" si="26"/>
        <v>2015</v>
      </c>
      <c r="C231" s="1">
        <f t="shared" si="32"/>
        <v>42063</v>
      </c>
      <c r="D231" s="2">
        <f>IF(VLOOKUP($A231,'Q Activa'!$1:$1048576,MATCH(Q!$B231,'Q Activa'!$1:$1,0),FALSE)="",NA(),VLOOKUP($A231,'Q Activa'!$1:$1048576,MATCH(Q!$B231,'Q Activa'!$1:$1,0),FALSE))</f>
        <v>0.1348</v>
      </c>
      <c r="E231" s="2">
        <f>IF(VLOOKUP($A231,'Q Pasiva'!$1:$1048576,MATCH(Q!$B231,'Q Pasiva'!$1:$1,0),FALSE)="",NA(),VLOOKUP($A231,'Q Pasiva'!$1:$1048576,MATCH(Q!$B231,'Q Pasiva'!$1:$1,0),FALSE))</f>
        <v>5.45E-2</v>
      </c>
      <c r="F231" s="2">
        <f t="shared" si="27"/>
        <v>8.030000000000001E-2</v>
      </c>
      <c r="G231" s="2" t="e">
        <f t="shared" si="28"/>
        <v>#N/A</v>
      </c>
      <c r="H231" s="2" t="e">
        <f t="shared" si="29"/>
        <v>#N/A</v>
      </c>
      <c r="I231" s="2" t="e">
        <f t="shared" si="30"/>
        <v>#N/A</v>
      </c>
      <c r="J231">
        <f t="shared" si="31"/>
        <v>0</v>
      </c>
    </row>
    <row r="232" spans="1:10" x14ac:dyDescent="0.35">
      <c r="A232">
        <f t="shared" si="25"/>
        <v>3</v>
      </c>
      <c r="B232" t="str">
        <f t="shared" si="26"/>
        <v>2015</v>
      </c>
      <c r="C232" s="1">
        <f t="shared" si="32"/>
        <v>42094</v>
      </c>
      <c r="D232" s="2">
        <f>IF(VLOOKUP($A232,'Q Activa'!$1:$1048576,MATCH(Q!$B232,'Q Activa'!$1:$1,0),FALSE)="",NA(),VLOOKUP($A232,'Q Activa'!$1:$1048576,MATCH(Q!$B232,'Q Activa'!$1:$1,0),FALSE))</f>
        <v>0.13370000000000001</v>
      </c>
      <c r="E232" s="2">
        <f>IF(VLOOKUP($A232,'Q Pasiva'!$1:$1048576,MATCH(Q!$B232,'Q Pasiva'!$1:$1,0),FALSE)="",NA(),VLOOKUP($A232,'Q Pasiva'!$1:$1048576,MATCH(Q!$B232,'Q Pasiva'!$1:$1,0),FALSE))</f>
        <v>5.45E-2</v>
      </c>
      <c r="F232" s="2">
        <f t="shared" si="27"/>
        <v>7.920000000000002E-2</v>
      </c>
      <c r="G232" s="2" t="e">
        <f t="shared" si="28"/>
        <v>#N/A</v>
      </c>
      <c r="H232" s="2" t="e">
        <f t="shared" si="29"/>
        <v>#N/A</v>
      </c>
      <c r="I232" s="2" t="e">
        <f t="shared" si="30"/>
        <v>#N/A</v>
      </c>
      <c r="J232">
        <f t="shared" si="31"/>
        <v>0</v>
      </c>
    </row>
    <row r="233" spans="1:10" x14ac:dyDescent="0.35">
      <c r="A233">
        <f t="shared" si="25"/>
        <v>4</v>
      </c>
      <c r="B233" t="str">
        <f t="shared" si="26"/>
        <v>2015</v>
      </c>
      <c r="C233" s="1">
        <f t="shared" si="32"/>
        <v>42124</v>
      </c>
      <c r="D233" s="2">
        <f>IF(VLOOKUP($A233,'Q Activa'!$1:$1048576,MATCH(Q!$B233,'Q Activa'!$1:$1,0),FALSE)="",NA(),VLOOKUP($A233,'Q Activa'!$1:$1048576,MATCH(Q!$B233,'Q Activa'!$1:$1,0),FALSE))</f>
        <v>0.13289999999999999</v>
      </c>
      <c r="E233" s="2">
        <f>IF(VLOOKUP($A233,'Q Pasiva'!$1:$1048576,MATCH(Q!$B233,'Q Pasiva'!$1:$1,0),FALSE)="",NA(),VLOOKUP($A233,'Q Pasiva'!$1:$1048576,MATCH(Q!$B233,'Q Pasiva'!$1:$1,0),FALSE))</f>
        <v>5.4300000000000001E-2</v>
      </c>
      <c r="F233" s="2">
        <f t="shared" si="27"/>
        <v>7.8599999999999989E-2</v>
      </c>
      <c r="G233" s="2" t="e">
        <f t="shared" si="28"/>
        <v>#N/A</v>
      </c>
      <c r="H233" s="2" t="e">
        <f t="shared" si="29"/>
        <v>#N/A</v>
      </c>
      <c r="I233" s="2" t="e">
        <f t="shared" si="30"/>
        <v>#N/A</v>
      </c>
      <c r="J233">
        <f t="shared" si="31"/>
        <v>0</v>
      </c>
    </row>
    <row r="234" spans="1:10" x14ac:dyDescent="0.35">
      <c r="A234">
        <f t="shared" si="25"/>
        <v>5</v>
      </c>
      <c r="B234" t="str">
        <f t="shared" si="26"/>
        <v>2015</v>
      </c>
      <c r="C234" s="1">
        <f t="shared" si="32"/>
        <v>42155</v>
      </c>
      <c r="D234" s="2">
        <f>IF(VLOOKUP($A234,'Q Activa'!$1:$1048576,MATCH(Q!$B234,'Q Activa'!$1:$1,0),FALSE)="",NA(),VLOOKUP($A234,'Q Activa'!$1:$1048576,MATCH(Q!$B234,'Q Activa'!$1:$1,0),FALSE))</f>
        <v>0.1321</v>
      </c>
      <c r="E234" s="2">
        <f>IF(VLOOKUP($A234,'Q Pasiva'!$1:$1048576,MATCH(Q!$B234,'Q Pasiva'!$1:$1,0),FALSE)="",NA(),VLOOKUP($A234,'Q Pasiva'!$1:$1048576,MATCH(Q!$B234,'Q Pasiva'!$1:$1,0),FALSE))</f>
        <v>5.4899999999999997E-2</v>
      </c>
      <c r="F234" s="2">
        <f t="shared" si="27"/>
        <v>7.7199999999999991E-2</v>
      </c>
      <c r="G234" s="2" t="e">
        <f t="shared" si="28"/>
        <v>#N/A</v>
      </c>
      <c r="H234" s="2" t="e">
        <f t="shared" si="29"/>
        <v>#N/A</v>
      </c>
      <c r="I234" s="2" t="e">
        <f t="shared" si="30"/>
        <v>#N/A</v>
      </c>
      <c r="J234">
        <f t="shared" si="31"/>
        <v>0</v>
      </c>
    </row>
    <row r="235" spans="1:10" x14ac:dyDescent="0.35">
      <c r="A235">
        <f t="shared" si="25"/>
        <v>6</v>
      </c>
      <c r="B235" t="str">
        <f t="shared" si="26"/>
        <v>2015</v>
      </c>
      <c r="C235" s="1">
        <f t="shared" si="32"/>
        <v>42185</v>
      </c>
      <c r="D235" s="2">
        <f>IF(VLOOKUP($A235,'Q Activa'!$1:$1048576,MATCH(Q!$B235,'Q Activa'!$1:$1,0),FALSE)="",NA(),VLOOKUP($A235,'Q Activa'!$1:$1048576,MATCH(Q!$B235,'Q Activa'!$1:$1,0),FALSE))</f>
        <v>0.13150000000000001</v>
      </c>
      <c r="E235" s="2">
        <f>IF(VLOOKUP($A235,'Q Pasiva'!$1:$1048576,MATCH(Q!$B235,'Q Pasiva'!$1:$1,0),FALSE)="",NA(),VLOOKUP($A235,'Q Pasiva'!$1:$1048576,MATCH(Q!$B235,'Q Pasiva'!$1:$1,0),FALSE))</f>
        <v>5.4899999999999997E-2</v>
      </c>
      <c r="F235" s="2">
        <f t="shared" si="27"/>
        <v>7.6600000000000001E-2</v>
      </c>
      <c r="G235" s="2" t="e">
        <f t="shared" si="28"/>
        <v>#N/A</v>
      </c>
      <c r="H235" s="2" t="e">
        <f t="shared" si="29"/>
        <v>#N/A</v>
      </c>
      <c r="I235" s="2" t="e">
        <f t="shared" si="30"/>
        <v>#N/A</v>
      </c>
      <c r="J235">
        <f t="shared" si="31"/>
        <v>0</v>
      </c>
    </row>
    <row r="236" spans="1:10" x14ac:dyDescent="0.35">
      <c r="A236">
        <f t="shared" si="25"/>
        <v>7</v>
      </c>
      <c r="B236" t="str">
        <f t="shared" si="26"/>
        <v>2015</v>
      </c>
      <c r="C236" s="1">
        <f t="shared" si="32"/>
        <v>42216</v>
      </c>
      <c r="D236" s="2">
        <f>IF(VLOOKUP($A236,'Q Activa'!$1:$1048576,MATCH(Q!$B236,'Q Activa'!$1:$1,0),FALSE)="",NA(),VLOOKUP($A236,'Q Activa'!$1:$1048576,MATCH(Q!$B236,'Q Activa'!$1:$1,0),FALSE))</f>
        <v>0.13120000000000001</v>
      </c>
      <c r="E236" s="2">
        <f>IF(VLOOKUP($A236,'Q Pasiva'!$1:$1048576,MATCH(Q!$B236,'Q Pasiva'!$1:$1,0),FALSE)="",NA(),VLOOKUP($A236,'Q Pasiva'!$1:$1048576,MATCH(Q!$B236,'Q Pasiva'!$1:$1,0),FALSE))</f>
        <v>5.4800000000000001E-2</v>
      </c>
      <c r="F236" s="2">
        <f t="shared" si="27"/>
        <v>7.640000000000001E-2</v>
      </c>
      <c r="G236" s="2" t="e">
        <f t="shared" si="28"/>
        <v>#N/A</v>
      </c>
      <c r="H236" s="2" t="e">
        <f t="shared" si="29"/>
        <v>#N/A</v>
      </c>
      <c r="I236" s="2" t="e">
        <f t="shared" si="30"/>
        <v>#N/A</v>
      </c>
      <c r="J236">
        <f t="shared" si="31"/>
        <v>0</v>
      </c>
    </row>
    <row r="237" spans="1:10" x14ac:dyDescent="0.35">
      <c r="A237">
        <f t="shared" si="25"/>
        <v>8</v>
      </c>
      <c r="B237" t="str">
        <f t="shared" si="26"/>
        <v>2015</v>
      </c>
      <c r="C237" s="1">
        <f t="shared" si="32"/>
        <v>42247</v>
      </c>
      <c r="D237" s="2">
        <f>IF(VLOOKUP($A237,'Q Activa'!$1:$1048576,MATCH(Q!$B237,'Q Activa'!$1:$1,0),FALSE)="",NA(),VLOOKUP($A237,'Q Activa'!$1:$1048576,MATCH(Q!$B237,'Q Activa'!$1:$1,0),FALSE))</f>
        <v>0.13089999999999999</v>
      </c>
      <c r="E237" s="2">
        <f>IF(VLOOKUP($A237,'Q Pasiva'!$1:$1048576,MATCH(Q!$B237,'Q Pasiva'!$1:$1,0),FALSE)="",NA(),VLOOKUP($A237,'Q Pasiva'!$1:$1048576,MATCH(Q!$B237,'Q Pasiva'!$1:$1,0),FALSE))</f>
        <v>5.4800000000000001E-2</v>
      </c>
      <c r="F237" s="2">
        <f t="shared" si="27"/>
        <v>7.6099999999999987E-2</v>
      </c>
      <c r="G237" s="2" t="e">
        <f t="shared" si="28"/>
        <v>#N/A</v>
      </c>
      <c r="H237" s="2" t="e">
        <f t="shared" si="29"/>
        <v>#N/A</v>
      </c>
      <c r="I237" s="2" t="e">
        <f t="shared" si="30"/>
        <v>#N/A</v>
      </c>
      <c r="J237">
        <f t="shared" si="31"/>
        <v>0</v>
      </c>
    </row>
    <row r="238" spans="1:10" x14ac:dyDescent="0.35">
      <c r="A238">
        <f t="shared" si="25"/>
        <v>9</v>
      </c>
      <c r="B238" t="str">
        <f t="shared" si="26"/>
        <v>2015</v>
      </c>
      <c r="C238" s="1">
        <f t="shared" si="32"/>
        <v>42277</v>
      </c>
      <c r="D238" s="2">
        <f>IF(VLOOKUP($A238,'Q Activa'!$1:$1048576,MATCH(Q!$B238,'Q Activa'!$1:$1,0),FALSE)="",NA(),VLOOKUP($A238,'Q Activa'!$1:$1048576,MATCH(Q!$B238,'Q Activa'!$1:$1,0),FALSE))</f>
        <v>0.1313</v>
      </c>
      <c r="E238" s="2">
        <f>IF(VLOOKUP($A238,'Q Pasiva'!$1:$1048576,MATCH(Q!$B238,'Q Pasiva'!$1:$1,0),FALSE)="",NA(),VLOOKUP($A238,'Q Pasiva'!$1:$1048576,MATCH(Q!$B238,'Q Pasiva'!$1:$1,0),FALSE))</f>
        <v>5.4899999999999997E-2</v>
      </c>
      <c r="F238" s="2">
        <f t="shared" si="27"/>
        <v>7.6399999999999996E-2</v>
      </c>
      <c r="G238" s="2" t="e">
        <f t="shared" si="28"/>
        <v>#N/A</v>
      </c>
      <c r="H238" s="2" t="e">
        <f t="shared" si="29"/>
        <v>#N/A</v>
      </c>
      <c r="I238" s="2" t="e">
        <f t="shared" si="30"/>
        <v>#N/A</v>
      </c>
      <c r="J238">
        <f t="shared" si="31"/>
        <v>0</v>
      </c>
    </row>
    <row r="239" spans="1:10" x14ac:dyDescent="0.35">
      <c r="A239">
        <f t="shared" si="25"/>
        <v>10</v>
      </c>
      <c r="B239" t="str">
        <f t="shared" si="26"/>
        <v>2015</v>
      </c>
      <c r="C239" s="1">
        <f t="shared" si="32"/>
        <v>42308</v>
      </c>
      <c r="D239" s="2">
        <f>IF(VLOOKUP($A239,'Q Activa'!$1:$1048576,MATCH(Q!$B239,'Q Activa'!$1:$1,0),FALSE)="",NA(),VLOOKUP($A239,'Q Activa'!$1:$1048576,MATCH(Q!$B239,'Q Activa'!$1:$1,0),FALSE))</f>
        <v>0.13120000000000001</v>
      </c>
      <c r="E239" s="2">
        <f>IF(VLOOKUP($A239,'Q Pasiva'!$1:$1048576,MATCH(Q!$B239,'Q Pasiva'!$1:$1,0),FALSE)="",NA(),VLOOKUP($A239,'Q Pasiva'!$1:$1048576,MATCH(Q!$B239,'Q Pasiva'!$1:$1,0),FALSE))</f>
        <v>5.4899999999999997E-2</v>
      </c>
      <c r="F239" s="2">
        <f t="shared" si="27"/>
        <v>7.6300000000000007E-2</v>
      </c>
      <c r="G239" s="2" t="e">
        <f t="shared" si="28"/>
        <v>#N/A</v>
      </c>
      <c r="H239" s="2" t="e">
        <f t="shared" si="29"/>
        <v>#N/A</v>
      </c>
      <c r="I239" s="2" t="e">
        <f t="shared" si="30"/>
        <v>#N/A</v>
      </c>
      <c r="J239">
        <f t="shared" si="31"/>
        <v>0</v>
      </c>
    </row>
    <row r="240" spans="1:10" x14ac:dyDescent="0.35">
      <c r="A240">
        <f t="shared" si="25"/>
        <v>11</v>
      </c>
      <c r="B240" t="str">
        <f t="shared" si="26"/>
        <v>2015</v>
      </c>
      <c r="C240" s="1">
        <f t="shared" si="32"/>
        <v>42338</v>
      </c>
      <c r="D240" s="2">
        <f>IF(VLOOKUP($A240,'Q Activa'!$1:$1048576,MATCH(Q!$B240,'Q Activa'!$1:$1,0),FALSE)="",NA(),VLOOKUP($A240,'Q Activa'!$1:$1048576,MATCH(Q!$B240,'Q Activa'!$1:$1,0),FALSE))</f>
        <v>0.13120000000000001</v>
      </c>
      <c r="E240" s="2">
        <f>IF(VLOOKUP($A240,'Q Pasiva'!$1:$1048576,MATCH(Q!$B240,'Q Pasiva'!$1:$1,0),FALSE)="",NA(),VLOOKUP($A240,'Q Pasiva'!$1:$1048576,MATCH(Q!$B240,'Q Pasiva'!$1:$1,0),FALSE))</f>
        <v>5.5E-2</v>
      </c>
      <c r="F240" s="2">
        <f t="shared" si="27"/>
        <v>7.6200000000000018E-2</v>
      </c>
      <c r="G240" s="2" t="e">
        <f t="shared" si="28"/>
        <v>#N/A</v>
      </c>
      <c r="H240" s="2" t="e">
        <f t="shared" si="29"/>
        <v>#N/A</v>
      </c>
      <c r="I240" s="2" t="e">
        <f t="shared" si="30"/>
        <v>#N/A</v>
      </c>
      <c r="J240">
        <f t="shared" si="31"/>
        <v>0</v>
      </c>
    </row>
    <row r="241" spans="1:10" x14ac:dyDescent="0.35">
      <c r="A241">
        <f t="shared" si="25"/>
        <v>12</v>
      </c>
      <c r="B241" t="str">
        <f t="shared" si="26"/>
        <v>2015</v>
      </c>
      <c r="C241" s="1">
        <f t="shared" si="32"/>
        <v>42369</v>
      </c>
      <c r="D241" s="2">
        <f>IF(VLOOKUP($A241,'Q Activa'!$1:$1048576,MATCH(Q!$B241,'Q Activa'!$1:$1,0),FALSE)="",NA(),VLOOKUP($A241,'Q Activa'!$1:$1048576,MATCH(Q!$B241,'Q Activa'!$1:$1,0),FALSE))</f>
        <v>0.13059999999999999</v>
      </c>
      <c r="E241" s="2">
        <f>IF(VLOOKUP($A241,'Q Pasiva'!$1:$1048576,MATCH(Q!$B241,'Q Pasiva'!$1:$1,0),FALSE)="",NA(),VLOOKUP($A241,'Q Pasiva'!$1:$1048576,MATCH(Q!$B241,'Q Pasiva'!$1:$1,0),FALSE))</f>
        <v>5.4300000000000001E-2</v>
      </c>
      <c r="F241" s="2">
        <f t="shared" si="27"/>
        <v>7.6299999999999993E-2</v>
      </c>
      <c r="G241" s="2" t="e">
        <f t="shared" si="28"/>
        <v>#N/A</v>
      </c>
      <c r="H241" s="2" t="e">
        <f t="shared" si="29"/>
        <v>#N/A</v>
      </c>
      <c r="I241" s="2" t="e">
        <f t="shared" si="30"/>
        <v>#N/A</v>
      </c>
      <c r="J241">
        <f t="shared" si="31"/>
        <v>0</v>
      </c>
    </row>
    <row r="242" spans="1:10" x14ac:dyDescent="0.35">
      <c r="A242">
        <f t="shared" si="25"/>
        <v>1</v>
      </c>
      <c r="B242" t="str">
        <f t="shared" si="26"/>
        <v>2016</v>
      </c>
      <c r="C242" s="1">
        <f t="shared" si="32"/>
        <v>42400</v>
      </c>
      <c r="D242" s="2">
        <f>IF(VLOOKUP($A242,'Q Activa'!$1:$1048576,MATCH(Q!$B242,'Q Activa'!$1:$1,0),FALSE)="",NA(),VLOOKUP($A242,'Q Activa'!$1:$1048576,MATCH(Q!$B242,'Q Activa'!$1:$1,0),FALSE))</f>
        <v>0.1308</v>
      </c>
      <c r="E242" s="2">
        <f>IF(VLOOKUP($A242,'Q Pasiva'!$1:$1048576,MATCH(Q!$B242,'Q Pasiva'!$1:$1,0),FALSE)="",NA(),VLOOKUP($A242,'Q Pasiva'!$1:$1048576,MATCH(Q!$B242,'Q Pasiva'!$1:$1,0),FALSE))</f>
        <v>5.5E-2</v>
      </c>
      <c r="F242" s="2">
        <f t="shared" si="27"/>
        <v>7.5800000000000006E-2</v>
      </c>
      <c r="G242" s="2" t="e">
        <f t="shared" si="28"/>
        <v>#N/A</v>
      </c>
      <c r="H242" s="2" t="e">
        <f t="shared" si="29"/>
        <v>#N/A</v>
      </c>
      <c r="I242" s="2" t="e">
        <f t="shared" si="30"/>
        <v>#N/A</v>
      </c>
      <c r="J242">
        <f t="shared" si="31"/>
        <v>0</v>
      </c>
    </row>
    <row r="243" spans="1:10" x14ac:dyDescent="0.35">
      <c r="A243">
        <f t="shared" si="25"/>
        <v>2</v>
      </c>
      <c r="B243" t="str">
        <f t="shared" si="26"/>
        <v>2016</v>
      </c>
      <c r="C243" s="1">
        <f t="shared" si="32"/>
        <v>42429</v>
      </c>
      <c r="D243" s="2">
        <f>IF(VLOOKUP($A243,'Q Activa'!$1:$1048576,MATCH(Q!$B243,'Q Activa'!$1:$1,0),FALSE)="",NA(),VLOOKUP($A243,'Q Activa'!$1:$1048576,MATCH(Q!$B243,'Q Activa'!$1:$1,0),FALSE))</f>
        <v>0.13070000000000001</v>
      </c>
      <c r="E243" s="2">
        <f>IF(VLOOKUP($A243,'Q Pasiva'!$1:$1048576,MATCH(Q!$B243,'Q Pasiva'!$1:$1,0),FALSE)="",NA(),VLOOKUP($A243,'Q Pasiva'!$1:$1048576,MATCH(Q!$B243,'Q Pasiva'!$1:$1,0),FALSE))</f>
        <v>5.5E-2</v>
      </c>
      <c r="F243" s="2">
        <f t="shared" si="27"/>
        <v>7.5700000000000017E-2</v>
      </c>
      <c r="G243" s="2" t="e">
        <f t="shared" si="28"/>
        <v>#N/A</v>
      </c>
      <c r="H243" s="2" t="e">
        <f t="shared" si="29"/>
        <v>#N/A</v>
      </c>
      <c r="I243" s="2" t="e">
        <f t="shared" si="30"/>
        <v>#N/A</v>
      </c>
      <c r="J243">
        <f t="shared" si="31"/>
        <v>0</v>
      </c>
    </row>
    <row r="244" spans="1:10" x14ac:dyDescent="0.35">
      <c r="A244">
        <f t="shared" si="25"/>
        <v>3</v>
      </c>
      <c r="B244" t="str">
        <f t="shared" si="26"/>
        <v>2016</v>
      </c>
      <c r="C244" s="1">
        <f t="shared" si="32"/>
        <v>42460</v>
      </c>
      <c r="D244" s="2">
        <f>IF(VLOOKUP($A244,'Q Activa'!$1:$1048576,MATCH(Q!$B244,'Q Activa'!$1:$1,0),FALSE)="",NA(),VLOOKUP($A244,'Q Activa'!$1:$1048576,MATCH(Q!$B244,'Q Activa'!$1:$1,0),FALSE))</f>
        <v>0.13109999999999999</v>
      </c>
      <c r="E244" s="2">
        <f>IF(VLOOKUP($A244,'Q Pasiva'!$1:$1048576,MATCH(Q!$B244,'Q Pasiva'!$1:$1,0),FALSE)="",NA(),VLOOKUP($A244,'Q Pasiva'!$1:$1048576,MATCH(Q!$B244,'Q Pasiva'!$1:$1,0),FALSE))</f>
        <v>5.4899999999999997E-2</v>
      </c>
      <c r="F244" s="2">
        <f t="shared" si="27"/>
        <v>7.619999999999999E-2</v>
      </c>
      <c r="G244" s="2" t="e">
        <f t="shared" si="28"/>
        <v>#N/A</v>
      </c>
      <c r="H244" s="2" t="e">
        <f t="shared" si="29"/>
        <v>#N/A</v>
      </c>
      <c r="I244" s="2" t="e">
        <f t="shared" si="30"/>
        <v>#N/A</v>
      </c>
      <c r="J244">
        <f t="shared" si="31"/>
        <v>0</v>
      </c>
    </row>
    <row r="245" spans="1:10" x14ac:dyDescent="0.35">
      <c r="A245">
        <f t="shared" si="25"/>
        <v>4</v>
      </c>
      <c r="B245" t="str">
        <f t="shared" si="26"/>
        <v>2016</v>
      </c>
      <c r="C245" s="1">
        <f t="shared" si="32"/>
        <v>42490</v>
      </c>
      <c r="D245" s="2">
        <f>IF(VLOOKUP($A245,'Q Activa'!$1:$1048576,MATCH(Q!$B245,'Q Activa'!$1:$1,0),FALSE)="",NA(),VLOOKUP($A245,'Q Activa'!$1:$1048576,MATCH(Q!$B245,'Q Activa'!$1:$1,0),FALSE))</f>
        <v>0.1313</v>
      </c>
      <c r="E245" s="2">
        <f>IF(VLOOKUP($A245,'Q Pasiva'!$1:$1048576,MATCH(Q!$B245,'Q Pasiva'!$1:$1,0),FALSE)="",NA(),VLOOKUP($A245,'Q Pasiva'!$1:$1048576,MATCH(Q!$B245,'Q Pasiva'!$1:$1,0),FALSE))</f>
        <v>5.4800000000000001E-2</v>
      </c>
      <c r="F245" s="2">
        <f t="shared" si="27"/>
        <v>7.6499999999999999E-2</v>
      </c>
      <c r="G245" s="2" t="e">
        <f t="shared" si="28"/>
        <v>#N/A</v>
      </c>
      <c r="H245" s="2" t="e">
        <f t="shared" si="29"/>
        <v>#N/A</v>
      </c>
      <c r="I245" s="2" t="e">
        <f t="shared" si="30"/>
        <v>#N/A</v>
      </c>
      <c r="J245">
        <f t="shared" si="31"/>
        <v>0</v>
      </c>
    </row>
    <row r="246" spans="1:10" x14ac:dyDescent="0.35">
      <c r="A246">
        <f t="shared" si="25"/>
        <v>5</v>
      </c>
      <c r="B246" t="str">
        <f t="shared" si="26"/>
        <v>2016</v>
      </c>
      <c r="C246" s="1">
        <f t="shared" si="32"/>
        <v>42521</v>
      </c>
      <c r="D246" s="2">
        <f>IF(VLOOKUP($A246,'Q Activa'!$1:$1048576,MATCH(Q!$B246,'Q Activa'!$1:$1,0),FALSE)="",NA(),VLOOKUP($A246,'Q Activa'!$1:$1048576,MATCH(Q!$B246,'Q Activa'!$1:$1,0),FALSE))</f>
        <v>0.13150000000000001</v>
      </c>
      <c r="E246" s="2">
        <f>IF(VLOOKUP($A246,'Q Pasiva'!$1:$1048576,MATCH(Q!$B246,'Q Pasiva'!$1:$1,0),FALSE)="",NA(),VLOOKUP($A246,'Q Pasiva'!$1:$1048576,MATCH(Q!$B246,'Q Pasiva'!$1:$1,0),FALSE))</f>
        <v>5.4800000000000001E-2</v>
      </c>
      <c r="F246" s="2">
        <f t="shared" si="27"/>
        <v>7.6700000000000004E-2</v>
      </c>
      <c r="G246" s="2" t="e">
        <f t="shared" si="28"/>
        <v>#N/A</v>
      </c>
      <c r="H246" s="2" t="e">
        <f t="shared" si="29"/>
        <v>#N/A</v>
      </c>
      <c r="I246" s="2" t="e">
        <f t="shared" si="30"/>
        <v>#N/A</v>
      </c>
      <c r="J246">
        <f t="shared" si="31"/>
        <v>0</v>
      </c>
    </row>
    <row r="247" spans="1:10" x14ac:dyDescent="0.35">
      <c r="A247">
        <f t="shared" si="25"/>
        <v>6</v>
      </c>
      <c r="B247" t="str">
        <f t="shared" si="26"/>
        <v>2016</v>
      </c>
      <c r="C247" s="1">
        <f t="shared" si="32"/>
        <v>42551</v>
      </c>
      <c r="D247" s="2">
        <f>IF(VLOOKUP($A247,'Q Activa'!$1:$1048576,MATCH(Q!$B247,'Q Activa'!$1:$1,0),FALSE)="",NA(),VLOOKUP($A247,'Q Activa'!$1:$1048576,MATCH(Q!$B247,'Q Activa'!$1:$1,0),FALSE))</f>
        <v>0.13139999999999999</v>
      </c>
      <c r="E247" s="2">
        <f>IF(VLOOKUP($A247,'Q Pasiva'!$1:$1048576,MATCH(Q!$B247,'Q Pasiva'!$1:$1,0),FALSE)="",NA(),VLOOKUP($A247,'Q Pasiva'!$1:$1048576,MATCH(Q!$B247,'Q Pasiva'!$1:$1,0),FALSE))</f>
        <v>5.4600000000000003E-2</v>
      </c>
      <c r="F247" s="2">
        <f t="shared" si="27"/>
        <v>7.6799999999999979E-2</v>
      </c>
      <c r="G247" s="2" t="e">
        <f t="shared" si="28"/>
        <v>#N/A</v>
      </c>
      <c r="H247" s="2" t="e">
        <f t="shared" si="29"/>
        <v>#N/A</v>
      </c>
      <c r="I247" s="2" t="e">
        <f t="shared" si="30"/>
        <v>#N/A</v>
      </c>
      <c r="J247">
        <f t="shared" si="31"/>
        <v>0</v>
      </c>
    </row>
    <row r="248" spans="1:10" x14ac:dyDescent="0.35">
      <c r="A248">
        <f t="shared" si="25"/>
        <v>7</v>
      </c>
      <c r="B248" t="str">
        <f t="shared" si="26"/>
        <v>2016</v>
      </c>
      <c r="C248" s="1">
        <f t="shared" si="32"/>
        <v>42582</v>
      </c>
      <c r="D248" s="2">
        <f>IF(VLOOKUP($A248,'Q Activa'!$1:$1048576,MATCH(Q!$B248,'Q Activa'!$1:$1,0),FALSE)="",NA(),VLOOKUP($A248,'Q Activa'!$1:$1048576,MATCH(Q!$B248,'Q Activa'!$1:$1,0),FALSE))</f>
        <v>0.13109999999999999</v>
      </c>
      <c r="E248" s="2">
        <f>IF(VLOOKUP($A248,'Q Pasiva'!$1:$1048576,MATCH(Q!$B248,'Q Pasiva'!$1:$1,0),FALSE)="",NA(),VLOOKUP($A248,'Q Pasiva'!$1:$1048576,MATCH(Q!$B248,'Q Pasiva'!$1:$1,0),FALSE))</f>
        <v>5.4600000000000003E-2</v>
      </c>
      <c r="F248" s="2">
        <f t="shared" si="27"/>
        <v>7.6499999999999985E-2</v>
      </c>
      <c r="G248" s="2" t="e">
        <f t="shared" si="28"/>
        <v>#N/A</v>
      </c>
      <c r="H248" s="2" t="e">
        <f t="shared" si="29"/>
        <v>#N/A</v>
      </c>
      <c r="I248" s="2" t="e">
        <f t="shared" si="30"/>
        <v>#N/A</v>
      </c>
      <c r="J248">
        <f t="shared" si="31"/>
        <v>0</v>
      </c>
    </row>
    <row r="249" spans="1:10" x14ac:dyDescent="0.35">
      <c r="A249">
        <f t="shared" si="25"/>
        <v>8</v>
      </c>
      <c r="B249" t="str">
        <f t="shared" si="26"/>
        <v>2016</v>
      </c>
      <c r="C249" s="1">
        <f t="shared" si="32"/>
        <v>42613</v>
      </c>
      <c r="D249" s="2">
        <f>IF(VLOOKUP($A249,'Q Activa'!$1:$1048576,MATCH(Q!$B249,'Q Activa'!$1:$1,0),FALSE)="",NA(),VLOOKUP($A249,'Q Activa'!$1:$1048576,MATCH(Q!$B249,'Q Activa'!$1:$1,0),FALSE))</f>
        <v>0.13100000000000001</v>
      </c>
      <c r="E249" s="2">
        <f>IF(VLOOKUP($A249,'Q Pasiva'!$1:$1048576,MATCH(Q!$B249,'Q Pasiva'!$1:$1,0),FALSE)="",NA(),VLOOKUP($A249,'Q Pasiva'!$1:$1048576,MATCH(Q!$B249,'Q Pasiva'!$1:$1,0),FALSE))</f>
        <v>5.4699999999999999E-2</v>
      </c>
      <c r="F249" s="2">
        <f t="shared" si="27"/>
        <v>7.6300000000000007E-2</v>
      </c>
      <c r="G249" s="2" t="e">
        <f t="shared" si="28"/>
        <v>#N/A</v>
      </c>
      <c r="H249" s="2" t="e">
        <f t="shared" si="29"/>
        <v>#N/A</v>
      </c>
      <c r="I249" s="2" t="e">
        <f t="shared" si="30"/>
        <v>#N/A</v>
      </c>
      <c r="J249">
        <f t="shared" si="31"/>
        <v>0</v>
      </c>
    </row>
    <row r="250" spans="1:10" x14ac:dyDescent="0.35">
      <c r="A250">
        <f t="shared" si="25"/>
        <v>9</v>
      </c>
      <c r="B250" t="str">
        <f t="shared" si="26"/>
        <v>2016</v>
      </c>
      <c r="C250" s="1">
        <f t="shared" si="32"/>
        <v>42643</v>
      </c>
      <c r="D250" s="2">
        <f>IF(VLOOKUP($A250,'Q Activa'!$1:$1048576,MATCH(Q!$B250,'Q Activa'!$1:$1,0),FALSE)="",NA(),VLOOKUP($A250,'Q Activa'!$1:$1048576,MATCH(Q!$B250,'Q Activa'!$1:$1,0),FALSE))</f>
        <v>0.13120000000000001</v>
      </c>
      <c r="E250" s="2">
        <f>IF(VLOOKUP($A250,'Q Pasiva'!$1:$1048576,MATCH(Q!$B250,'Q Pasiva'!$1:$1,0),FALSE)="",NA(),VLOOKUP($A250,'Q Pasiva'!$1:$1048576,MATCH(Q!$B250,'Q Pasiva'!$1:$1,0),FALSE))</f>
        <v>5.4800000000000001E-2</v>
      </c>
      <c r="F250" s="2">
        <f t="shared" si="27"/>
        <v>7.640000000000001E-2</v>
      </c>
      <c r="G250" s="2" t="e">
        <f t="shared" si="28"/>
        <v>#N/A</v>
      </c>
      <c r="H250" s="2" t="e">
        <f t="shared" si="29"/>
        <v>#N/A</v>
      </c>
      <c r="I250" s="2" t="e">
        <f t="shared" si="30"/>
        <v>#N/A</v>
      </c>
      <c r="J250">
        <f t="shared" si="31"/>
        <v>0</v>
      </c>
    </row>
    <row r="251" spans="1:10" x14ac:dyDescent="0.35">
      <c r="A251">
        <f t="shared" si="25"/>
        <v>10</v>
      </c>
      <c r="B251" t="str">
        <f t="shared" si="26"/>
        <v>2016</v>
      </c>
      <c r="C251" s="1">
        <f t="shared" si="32"/>
        <v>42674</v>
      </c>
      <c r="D251" s="2">
        <f>IF(VLOOKUP($A251,'Q Activa'!$1:$1048576,MATCH(Q!$B251,'Q Activa'!$1:$1,0),FALSE)="",NA(),VLOOKUP($A251,'Q Activa'!$1:$1048576,MATCH(Q!$B251,'Q Activa'!$1:$1,0),FALSE))</f>
        <v>0.13100000000000001</v>
      </c>
      <c r="E251" s="2">
        <f>IF(VLOOKUP($A251,'Q Pasiva'!$1:$1048576,MATCH(Q!$B251,'Q Pasiva'!$1:$1,0),FALSE)="",NA(),VLOOKUP($A251,'Q Pasiva'!$1:$1048576,MATCH(Q!$B251,'Q Pasiva'!$1:$1,0),FALSE))</f>
        <v>5.4899999999999997E-2</v>
      </c>
      <c r="F251" s="2">
        <f t="shared" si="27"/>
        <v>7.6100000000000001E-2</v>
      </c>
      <c r="G251" s="2" t="e">
        <f t="shared" si="28"/>
        <v>#N/A</v>
      </c>
      <c r="H251" s="2" t="e">
        <f t="shared" si="29"/>
        <v>#N/A</v>
      </c>
      <c r="I251" s="2" t="e">
        <f t="shared" si="30"/>
        <v>#N/A</v>
      </c>
      <c r="J251">
        <f t="shared" si="31"/>
        <v>0</v>
      </c>
    </row>
    <row r="252" spans="1:10" x14ac:dyDescent="0.35">
      <c r="A252">
        <f t="shared" si="25"/>
        <v>11</v>
      </c>
      <c r="B252" t="str">
        <f t="shared" si="26"/>
        <v>2016</v>
      </c>
      <c r="C252" s="1">
        <f t="shared" si="32"/>
        <v>42704</v>
      </c>
      <c r="D252" s="2">
        <f>IF(VLOOKUP($A252,'Q Activa'!$1:$1048576,MATCH(Q!$B252,'Q Activa'!$1:$1,0),FALSE)="",NA(),VLOOKUP($A252,'Q Activa'!$1:$1048576,MATCH(Q!$B252,'Q Activa'!$1:$1,0),FALSE))</f>
        <v>0.1308</v>
      </c>
      <c r="E252" s="2">
        <f>IF(VLOOKUP($A252,'Q Pasiva'!$1:$1048576,MATCH(Q!$B252,'Q Pasiva'!$1:$1,0),FALSE)="",NA(),VLOOKUP($A252,'Q Pasiva'!$1:$1048576,MATCH(Q!$B252,'Q Pasiva'!$1:$1,0),FALSE))</f>
        <v>5.4899999999999997E-2</v>
      </c>
      <c r="F252" s="2">
        <f t="shared" si="27"/>
        <v>7.5899999999999995E-2</v>
      </c>
      <c r="G252" s="2" t="e">
        <f t="shared" si="28"/>
        <v>#N/A</v>
      </c>
      <c r="H252" s="2" t="e">
        <f t="shared" si="29"/>
        <v>#N/A</v>
      </c>
      <c r="I252" s="2" t="e">
        <f t="shared" si="30"/>
        <v>#N/A</v>
      </c>
      <c r="J252">
        <f t="shared" si="31"/>
        <v>0</v>
      </c>
    </row>
    <row r="253" spans="1:10" x14ac:dyDescent="0.35">
      <c r="A253">
        <f t="shared" si="25"/>
        <v>12</v>
      </c>
      <c r="B253" t="str">
        <f t="shared" si="26"/>
        <v>2016</v>
      </c>
      <c r="C253" s="1">
        <f t="shared" si="32"/>
        <v>42735</v>
      </c>
      <c r="D253" s="2">
        <f>IF(VLOOKUP($A253,'Q Activa'!$1:$1048576,MATCH(Q!$B253,'Q Activa'!$1:$1,0),FALSE)="",NA(),VLOOKUP($A253,'Q Activa'!$1:$1048576,MATCH(Q!$B253,'Q Activa'!$1:$1,0),FALSE))</f>
        <v>0.1303</v>
      </c>
      <c r="E253" s="2">
        <f>IF(VLOOKUP($A253,'Q Pasiva'!$1:$1048576,MATCH(Q!$B253,'Q Pasiva'!$1:$1,0),FALSE)="",NA(),VLOOKUP($A253,'Q Pasiva'!$1:$1048576,MATCH(Q!$B253,'Q Pasiva'!$1:$1,0),FALSE))</f>
        <v>5.4399999999999997E-2</v>
      </c>
      <c r="F253" s="2">
        <f t="shared" si="27"/>
        <v>7.5899999999999995E-2</v>
      </c>
      <c r="G253" s="2" t="e">
        <f t="shared" si="28"/>
        <v>#N/A</v>
      </c>
      <c r="H253" s="2" t="e">
        <f t="shared" si="29"/>
        <v>#N/A</v>
      </c>
      <c r="I253" s="2" t="e">
        <f t="shared" si="30"/>
        <v>#N/A</v>
      </c>
      <c r="J253">
        <f t="shared" si="31"/>
        <v>0</v>
      </c>
    </row>
    <row r="254" spans="1:10" x14ac:dyDescent="0.35">
      <c r="A254">
        <f t="shared" si="25"/>
        <v>1</v>
      </c>
      <c r="B254" t="str">
        <f t="shared" si="26"/>
        <v>2017</v>
      </c>
      <c r="C254" s="1">
        <f t="shared" si="32"/>
        <v>42766</v>
      </c>
      <c r="D254" s="2">
        <f>IF(VLOOKUP($A254,'Q Activa'!$1:$1048576,MATCH(Q!$B254,'Q Activa'!$1:$1,0),FALSE)="",NA(),VLOOKUP($A254,'Q Activa'!$1:$1048576,MATCH(Q!$B254,'Q Activa'!$1:$1,0),FALSE))</f>
        <v>0.1305</v>
      </c>
      <c r="E254" s="2">
        <f>IF(VLOOKUP($A254,'Q Pasiva'!$1:$1048576,MATCH(Q!$B254,'Q Pasiva'!$1:$1,0),FALSE)="",NA(),VLOOKUP($A254,'Q Pasiva'!$1:$1048576,MATCH(Q!$B254,'Q Pasiva'!$1:$1,0),FALSE))</f>
        <v>5.45E-2</v>
      </c>
      <c r="F254" s="2">
        <f t="shared" si="27"/>
        <v>7.6000000000000012E-2</v>
      </c>
      <c r="G254" s="2" t="e">
        <f t="shared" si="28"/>
        <v>#N/A</v>
      </c>
      <c r="H254" s="2" t="e">
        <f t="shared" si="29"/>
        <v>#N/A</v>
      </c>
      <c r="I254" s="2" t="e">
        <f t="shared" si="30"/>
        <v>#N/A</v>
      </c>
      <c r="J254">
        <f t="shared" si="31"/>
        <v>0</v>
      </c>
    </row>
    <row r="255" spans="1:10" x14ac:dyDescent="0.35">
      <c r="A255">
        <f t="shared" si="25"/>
        <v>2</v>
      </c>
      <c r="B255" t="str">
        <f t="shared" si="26"/>
        <v>2017</v>
      </c>
      <c r="C255" s="1">
        <f t="shared" si="32"/>
        <v>42794</v>
      </c>
      <c r="D255" s="2">
        <f>IF(VLOOKUP($A255,'Q Activa'!$1:$1048576,MATCH(Q!$B255,'Q Activa'!$1:$1,0),FALSE)="",NA(),VLOOKUP($A255,'Q Activa'!$1:$1048576,MATCH(Q!$B255,'Q Activa'!$1:$1,0),FALSE))</f>
        <v>0.1305</v>
      </c>
      <c r="E255" s="2">
        <f>IF(VLOOKUP($A255,'Q Pasiva'!$1:$1048576,MATCH(Q!$B255,'Q Pasiva'!$1:$1,0),FALSE)="",NA(),VLOOKUP($A255,'Q Pasiva'!$1:$1048576,MATCH(Q!$B255,'Q Pasiva'!$1:$1,0),FALSE))</f>
        <v>5.45E-2</v>
      </c>
      <c r="F255" s="2">
        <f t="shared" si="27"/>
        <v>7.6000000000000012E-2</v>
      </c>
      <c r="G255" s="2" t="e">
        <f t="shared" si="28"/>
        <v>#N/A</v>
      </c>
      <c r="H255" s="2" t="e">
        <f t="shared" si="29"/>
        <v>#N/A</v>
      </c>
      <c r="I255" s="2" t="e">
        <f t="shared" si="30"/>
        <v>#N/A</v>
      </c>
      <c r="J255">
        <f t="shared" si="31"/>
        <v>0</v>
      </c>
    </row>
    <row r="256" spans="1:10" x14ac:dyDescent="0.35">
      <c r="A256">
        <f t="shared" si="25"/>
        <v>3</v>
      </c>
      <c r="B256" t="str">
        <f t="shared" si="26"/>
        <v>2017</v>
      </c>
      <c r="C256" s="1">
        <f t="shared" si="32"/>
        <v>42825</v>
      </c>
      <c r="D256" s="2">
        <f>IF(VLOOKUP($A256,'Q Activa'!$1:$1048576,MATCH(Q!$B256,'Q Activa'!$1:$1,0),FALSE)="",NA(),VLOOKUP($A256,'Q Activa'!$1:$1048576,MATCH(Q!$B256,'Q Activa'!$1:$1,0),FALSE))</f>
        <v>0.1308</v>
      </c>
      <c r="E256" s="2">
        <f>IF(VLOOKUP($A256,'Q Pasiva'!$1:$1048576,MATCH(Q!$B256,'Q Pasiva'!$1:$1,0),FALSE)="",NA(),VLOOKUP($A256,'Q Pasiva'!$1:$1048576,MATCH(Q!$B256,'Q Pasiva'!$1:$1,0),FALSE))</f>
        <v>5.4399999999999997E-2</v>
      </c>
      <c r="F256" s="2">
        <f t="shared" si="27"/>
        <v>7.6399999999999996E-2</v>
      </c>
      <c r="G256" s="2" t="e">
        <f t="shared" si="28"/>
        <v>#N/A</v>
      </c>
      <c r="H256" s="2" t="e">
        <f t="shared" si="29"/>
        <v>#N/A</v>
      </c>
      <c r="I256" s="2" t="e">
        <f t="shared" si="30"/>
        <v>#N/A</v>
      </c>
      <c r="J256">
        <f t="shared" si="31"/>
        <v>0</v>
      </c>
    </row>
    <row r="257" spans="1:10" x14ac:dyDescent="0.35">
      <c r="A257">
        <f t="shared" si="25"/>
        <v>4</v>
      </c>
      <c r="B257" t="str">
        <f t="shared" si="26"/>
        <v>2017</v>
      </c>
      <c r="C257" s="1">
        <f t="shared" si="32"/>
        <v>42855</v>
      </c>
      <c r="D257" s="2">
        <f>IF(VLOOKUP($A257,'Q Activa'!$1:$1048576,MATCH(Q!$B257,'Q Activa'!$1:$1,0),FALSE)="",NA(),VLOOKUP($A257,'Q Activa'!$1:$1048576,MATCH(Q!$B257,'Q Activa'!$1:$1,0),FALSE))</f>
        <v>0.1308</v>
      </c>
      <c r="E257" s="2">
        <f>IF(VLOOKUP($A257,'Q Pasiva'!$1:$1048576,MATCH(Q!$B257,'Q Pasiva'!$1:$1,0),FALSE)="",NA(),VLOOKUP($A257,'Q Pasiva'!$1:$1048576,MATCH(Q!$B257,'Q Pasiva'!$1:$1,0),FALSE))</f>
        <v>5.4199999999999998E-2</v>
      </c>
      <c r="F257" s="2">
        <f t="shared" si="27"/>
        <v>7.6600000000000001E-2</v>
      </c>
      <c r="G257" s="2" t="e">
        <f t="shared" si="28"/>
        <v>#N/A</v>
      </c>
      <c r="H257" s="2" t="e">
        <f t="shared" si="29"/>
        <v>#N/A</v>
      </c>
      <c r="I257" s="2" t="e">
        <f t="shared" si="30"/>
        <v>#N/A</v>
      </c>
      <c r="J257">
        <f t="shared" si="31"/>
        <v>0</v>
      </c>
    </row>
    <row r="258" spans="1:10" x14ac:dyDescent="0.35">
      <c r="A258">
        <f t="shared" si="25"/>
        <v>5</v>
      </c>
      <c r="B258" t="str">
        <f t="shared" si="26"/>
        <v>2017</v>
      </c>
      <c r="C258" s="1">
        <f t="shared" si="32"/>
        <v>42886</v>
      </c>
      <c r="D258" s="2">
        <f>IF(VLOOKUP($A258,'Q Activa'!$1:$1048576,MATCH(Q!$B258,'Q Activa'!$1:$1,0),FALSE)="",NA(),VLOOKUP($A258,'Q Activa'!$1:$1048576,MATCH(Q!$B258,'Q Activa'!$1:$1,0),FALSE))</f>
        <v>0.13039999999999999</v>
      </c>
      <c r="E258" s="2">
        <f>IF(VLOOKUP($A258,'Q Pasiva'!$1:$1048576,MATCH(Q!$B258,'Q Pasiva'!$1:$1,0),FALSE)="",NA(),VLOOKUP($A258,'Q Pasiva'!$1:$1048576,MATCH(Q!$B258,'Q Pasiva'!$1:$1,0),FALSE))</f>
        <v>5.4100000000000002E-2</v>
      </c>
      <c r="F258" s="2">
        <f t="shared" si="27"/>
        <v>7.6299999999999979E-2</v>
      </c>
      <c r="G258" s="2" t="e">
        <f t="shared" si="28"/>
        <v>#N/A</v>
      </c>
      <c r="H258" s="2" t="e">
        <f t="shared" si="29"/>
        <v>#N/A</v>
      </c>
      <c r="I258" s="2" t="e">
        <f t="shared" si="30"/>
        <v>#N/A</v>
      </c>
      <c r="J258">
        <f t="shared" si="31"/>
        <v>0</v>
      </c>
    </row>
    <row r="259" spans="1:10" x14ac:dyDescent="0.35">
      <c r="A259">
        <f t="shared" ref="A259:A322" si="33">+MONTH(C259)</f>
        <v>6</v>
      </c>
      <c r="B259" t="str">
        <f t="shared" ref="B259:B322" si="34">+TEXT(YEAR(C259),"0")</f>
        <v>2017</v>
      </c>
      <c r="C259" s="1">
        <f t="shared" si="32"/>
        <v>42916</v>
      </c>
      <c r="D259" s="2">
        <f>IF(VLOOKUP($A259,'Q Activa'!$1:$1048576,MATCH(Q!$B259,'Q Activa'!$1:$1,0),FALSE)="",NA(),VLOOKUP($A259,'Q Activa'!$1:$1048576,MATCH(Q!$B259,'Q Activa'!$1:$1,0),FALSE))</f>
        <v>0.1305</v>
      </c>
      <c r="E259" s="2">
        <f>IF(VLOOKUP($A259,'Q Pasiva'!$1:$1048576,MATCH(Q!$B259,'Q Pasiva'!$1:$1,0),FALSE)="",NA(),VLOOKUP($A259,'Q Pasiva'!$1:$1048576,MATCH(Q!$B259,'Q Pasiva'!$1:$1,0),FALSE))</f>
        <v>5.3999999999999999E-2</v>
      </c>
      <c r="F259" s="2">
        <f t="shared" ref="F259:F314" si="35">+D259-E259</f>
        <v>7.6500000000000012E-2</v>
      </c>
      <c r="G259" s="2" t="e">
        <f t="shared" ref="G259:G322" si="36">+IF(ISNA(D260),D259,NA())</f>
        <v>#N/A</v>
      </c>
      <c r="H259" s="2" t="e">
        <f t="shared" ref="H259:H322" si="37">+IF(ISNA(E260),E259,NA())</f>
        <v>#N/A</v>
      </c>
      <c r="I259" s="2" t="e">
        <f t="shared" ref="I259:I322" si="38">+IF(ISNA(F260),F259,NA())</f>
        <v>#N/A</v>
      </c>
      <c r="J259">
        <f t="shared" ref="J259:J322" si="39">+IF(AND(_xlfn.NUMBERVALUE(B259)&gt;=2018,ISNA(D259)=FALSE),1,0)</f>
        <v>0</v>
      </c>
    </row>
    <row r="260" spans="1:10" x14ac:dyDescent="0.35">
      <c r="A260">
        <f t="shared" si="33"/>
        <v>7</v>
      </c>
      <c r="B260" t="str">
        <f t="shared" si="34"/>
        <v>2017</v>
      </c>
      <c r="C260" s="1">
        <f t="shared" ref="C260:C292" si="40">+EOMONTH(C259,1)</f>
        <v>42947</v>
      </c>
      <c r="D260" s="2">
        <f>IF(VLOOKUP($A260,'Q Activa'!$1:$1048576,MATCH(Q!$B260,'Q Activa'!$1:$1,0),FALSE)="",NA(),VLOOKUP($A260,'Q Activa'!$1:$1048576,MATCH(Q!$B260,'Q Activa'!$1:$1,0),FALSE))</f>
        <v>0.13059999999999999</v>
      </c>
      <c r="E260" s="2">
        <f>IF(VLOOKUP($A260,'Q Pasiva'!$1:$1048576,MATCH(Q!$B260,'Q Pasiva'!$1:$1,0),FALSE)="",NA(),VLOOKUP($A260,'Q Pasiva'!$1:$1048576,MATCH(Q!$B260,'Q Pasiva'!$1:$1,0),FALSE))</f>
        <v>5.3699999999999998E-2</v>
      </c>
      <c r="F260" s="2">
        <f t="shared" si="35"/>
        <v>7.6899999999999996E-2</v>
      </c>
      <c r="G260" s="2" t="e">
        <f t="shared" si="36"/>
        <v>#N/A</v>
      </c>
      <c r="H260" s="2" t="e">
        <f t="shared" si="37"/>
        <v>#N/A</v>
      </c>
      <c r="I260" s="2" t="e">
        <f t="shared" si="38"/>
        <v>#N/A</v>
      </c>
      <c r="J260">
        <f t="shared" si="39"/>
        <v>0</v>
      </c>
    </row>
    <row r="261" spans="1:10" x14ac:dyDescent="0.35">
      <c r="A261">
        <f t="shared" si="33"/>
        <v>8</v>
      </c>
      <c r="B261" t="str">
        <f t="shared" si="34"/>
        <v>2017</v>
      </c>
      <c r="C261" s="1">
        <f t="shared" si="40"/>
        <v>42978</v>
      </c>
      <c r="D261" s="2">
        <f>IF(VLOOKUP($A261,'Q Activa'!$1:$1048576,MATCH(Q!$B261,'Q Activa'!$1:$1,0),FALSE)="",NA(),VLOOKUP($A261,'Q Activa'!$1:$1048576,MATCH(Q!$B261,'Q Activa'!$1:$1,0),FALSE))</f>
        <v>0.13059999999999999</v>
      </c>
      <c r="E261" s="2">
        <f>IF(VLOOKUP($A261,'Q Pasiva'!$1:$1048576,MATCH(Q!$B261,'Q Pasiva'!$1:$1,0),FALSE)="",NA(),VLOOKUP($A261,'Q Pasiva'!$1:$1048576,MATCH(Q!$B261,'Q Pasiva'!$1:$1,0),FALSE))</f>
        <v>5.3499999999999999E-2</v>
      </c>
      <c r="F261" s="2">
        <f t="shared" si="35"/>
        <v>7.7100000000000002E-2</v>
      </c>
      <c r="G261" s="2" t="e">
        <f t="shared" si="36"/>
        <v>#N/A</v>
      </c>
      <c r="H261" s="2" t="e">
        <f t="shared" si="37"/>
        <v>#N/A</v>
      </c>
      <c r="I261" s="2" t="e">
        <f t="shared" si="38"/>
        <v>#N/A</v>
      </c>
      <c r="J261">
        <f t="shared" si="39"/>
        <v>0</v>
      </c>
    </row>
    <row r="262" spans="1:10" x14ac:dyDescent="0.35">
      <c r="A262">
        <f t="shared" si="33"/>
        <v>9</v>
      </c>
      <c r="B262" t="str">
        <f t="shared" si="34"/>
        <v>2017</v>
      </c>
      <c r="C262" s="1">
        <f t="shared" si="40"/>
        <v>43008</v>
      </c>
      <c r="D262" s="2">
        <f>IF(VLOOKUP($A262,'Q Activa'!$1:$1048576,MATCH(Q!$B262,'Q Activa'!$1:$1,0),FALSE)="",NA(),VLOOKUP($A262,'Q Activa'!$1:$1048576,MATCH(Q!$B262,'Q Activa'!$1:$1,0),FALSE))</f>
        <v>0.1305</v>
      </c>
      <c r="E262" s="2">
        <f>IF(VLOOKUP($A262,'Q Pasiva'!$1:$1048576,MATCH(Q!$B262,'Q Pasiva'!$1:$1,0),FALSE)="",NA(),VLOOKUP($A262,'Q Pasiva'!$1:$1048576,MATCH(Q!$B262,'Q Pasiva'!$1:$1,0),FALSE))</f>
        <v>5.3499999999999999E-2</v>
      </c>
      <c r="F262" s="2">
        <f t="shared" si="35"/>
        <v>7.7000000000000013E-2</v>
      </c>
      <c r="G262" s="2" t="e">
        <f t="shared" si="36"/>
        <v>#N/A</v>
      </c>
      <c r="H262" s="2" t="e">
        <f t="shared" si="37"/>
        <v>#N/A</v>
      </c>
      <c r="I262" s="2" t="e">
        <f t="shared" si="38"/>
        <v>#N/A</v>
      </c>
      <c r="J262">
        <f t="shared" si="39"/>
        <v>0</v>
      </c>
    </row>
    <row r="263" spans="1:10" x14ac:dyDescent="0.35">
      <c r="A263">
        <f t="shared" si="33"/>
        <v>10</v>
      </c>
      <c r="B263" t="str">
        <f t="shared" si="34"/>
        <v>2017</v>
      </c>
      <c r="C263" s="1">
        <f t="shared" si="40"/>
        <v>43039</v>
      </c>
      <c r="D263" s="2">
        <f>IF(VLOOKUP($A263,'Q Activa'!$1:$1048576,MATCH(Q!$B263,'Q Activa'!$1:$1,0),FALSE)="",NA(),VLOOKUP($A263,'Q Activa'!$1:$1048576,MATCH(Q!$B263,'Q Activa'!$1:$1,0),FALSE))</f>
        <v>0.1308</v>
      </c>
      <c r="E263" s="2">
        <f>IF(VLOOKUP($A263,'Q Pasiva'!$1:$1048576,MATCH(Q!$B263,'Q Pasiva'!$1:$1,0),FALSE)="",NA(),VLOOKUP($A263,'Q Pasiva'!$1:$1048576,MATCH(Q!$B263,'Q Pasiva'!$1:$1,0),FALSE))</f>
        <v>5.33E-2</v>
      </c>
      <c r="F263" s="2">
        <f t="shared" si="35"/>
        <v>7.7499999999999999E-2</v>
      </c>
      <c r="G263" s="2" t="e">
        <f t="shared" si="36"/>
        <v>#N/A</v>
      </c>
      <c r="H263" s="2" t="e">
        <f t="shared" si="37"/>
        <v>#N/A</v>
      </c>
      <c r="I263" s="2" t="e">
        <f t="shared" si="38"/>
        <v>#N/A</v>
      </c>
      <c r="J263">
        <f t="shared" si="39"/>
        <v>0</v>
      </c>
    </row>
    <row r="264" spans="1:10" x14ac:dyDescent="0.35">
      <c r="A264">
        <f t="shared" si="33"/>
        <v>11</v>
      </c>
      <c r="B264" t="str">
        <f t="shared" si="34"/>
        <v>2017</v>
      </c>
      <c r="C264" s="1">
        <f t="shared" si="40"/>
        <v>43069</v>
      </c>
      <c r="D264" s="2">
        <f>IF(VLOOKUP($A264,'Q Activa'!$1:$1048576,MATCH(Q!$B264,'Q Activa'!$1:$1,0),FALSE)="",NA(),VLOOKUP($A264,'Q Activa'!$1:$1048576,MATCH(Q!$B264,'Q Activa'!$1:$1,0),FALSE))</f>
        <v>0.1305</v>
      </c>
      <c r="E264" s="2">
        <f>IF(VLOOKUP($A264,'Q Pasiva'!$1:$1048576,MATCH(Q!$B264,'Q Pasiva'!$1:$1,0),FALSE)="",NA(),VLOOKUP($A264,'Q Pasiva'!$1:$1048576,MATCH(Q!$B264,'Q Pasiva'!$1:$1,0),FALSE))</f>
        <v>5.3199999999999997E-2</v>
      </c>
      <c r="F264" s="2">
        <f t="shared" si="35"/>
        <v>7.7300000000000008E-2</v>
      </c>
      <c r="G264" s="2" t="e">
        <f t="shared" si="36"/>
        <v>#N/A</v>
      </c>
      <c r="H264" s="2" t="e">
        <f t="shared" si="37"/>
        <v>#N/A</v>
      </c>
      <c r="I264" s="2" t="e">
        <f t="shared" si="38"/>
        <v>#N/A</v>
      </c>
      <c r="J264">
        <f t="shared" si="39"/>
        <v>0</v>
      </c>
    </row>
    <row r="265" spans="1:10" x14ac:dyDescent="0.35">
      <c r="A265">
        <f t="shared" si="33"/>
        <v>12</v>
      </c>
      <c r="B265" t="str">
        <f t="shared" si="34"/>
        <v>2017</v>
      </c>
      <c r="C265" s="1">
        <f t="shared" si="40"/>
        <v>43100</v>
      </c>
      <c r="D265" s="2">
        <f>IF(VLOOKUP($A265,'Q Activa'!$1:$1048576,MATCH(Q!$B265,'Q Activa'!$1:$1,0),FALSE)="",NA(),VLOOKUP($A265,'Q Activa'!$1:$1048576,MATCH(Q!$B265,'Q Activa'!$1:$1,0),FALSE))</f>
        <v>0.13</v>
      </c>
      <c r="E265" s="2">
        <f>IF(VLOOKUP($A265,'Q Pasiva'!$1:$1048576,MATCH(Q!$B265,'Q Pasiva'!$1:$1,0),FALSE)="",NA(),VLOOKUP($A265,'Q Pasiva'!$1:$1048576,MATCH(Q!$B265,'Q Pasiva'!$1:$1,0),FALSE))</f>
        <v>5.28E-2</v>
      </c>
      <c r="F265" s="2">
        <f t="shared" si="35"/>
        <v>7.7200000000000005E-2</v>
      </c>
      <c r="G265" s="2" t="e">
        <f t="shared" si="36"/>
        <v>#N/A</v>
      </c>
      <c r="H265" s="2" t="e">
        <f t="shared" si="37"/>
        <v>#N/A</v>
      </c>
      <c r="I265" s="2" t="e">
        <f t="shared" si="38"/>
        <v>#N/A</v>
      </c>
      <c r="J265">
        <f t="shared" si="39"/>
        <v>0</v>
      </c>
    </row>
    <row r="266" spans="1:10" x14ac:dyDescent="0.35">
      <c r="A266">
        <f t="shared" si="33"/>
        <v>1</v>
      </c>
      <c r="B266" t="str">
        <f t="shared" si="34"/>
        <v>2018</v>
      </c>
      <c r="C266" s="1">
        <f t="shared" si="40"/>
        <v>43131</v>
      </c>
      <c r="D266" s="2">
        <f>IF(VLOOKUP($A266,'Q Activa'!$1:$1048576,MATCH(Q!$B266,'Q Activa'!$1:$1,0),FALSE)="",NA(),VLOOKUP($A266,'Q Activa'!$1:$1048576,MATCH(Q!$B266,'Q Activa'!$1:$1,0),FALSE))</f>
        <v>0.13070000000000001</v>
      </c>
      <c r="E266" s="2">
        <f>IF(VLOOKUP($A266,'Q Pasiva'!$1:$1048576,MATCH(Q!$B266,'Q Pasiva'!$1:$1,0),FALSE)="",NA(),VLOOKUP($A266,'Q Pasiva'!$1:$1048576,MATCH(Q!$B266,'Q Pasiva'!$1:$1,0),FALSE))</f>
        <v>5.2699999999999997E-2</v>
      </c>
      <c r="F266" s="2">
        <f t="shared" si="35"/>
        <v>7.8000000000000014E-2</v>
      </c>
      <c r="G266" s="2" t="e">
        <f t="shared" si="36"/>
        <v>#N/A</v>
      </c>
      <c r="H266" s="2" t="e">
        <f t="shared" si="37"/>
        <v>#N/A</v>
      </c>
      <c r="I266" s="2" t="e">
        <f t="shared" si="38"/>
        <v>#N/A</v>
      </c>
      <c r="J266">
        <f t="shared" si="39"/>
        <v>1</v>
      </c>
    </row>
    <row r="267" spans="1:10" x14ac:dyDescent="0.35">
      <c r="A267">
        <f t="shared" si="33"/>
        <v>2</v>
      </c>
      <c r="B267" t="str">
        <f t="shared" si="34"/>
        <v>2018</v>
      </c>
      <c r="C267" s="1">
        <f t="shared" si="40"/>
        <v>43159</v>
      </c>
      <c r="D267" s="2">
        <f>IF(VLOOKUP($A267,'Q Activa'!$1:$1048576,MATCH(Q!$B267,'Q Activa'!$1:$1,0),FALSE)="",NA(),VLOOKUP($A267,'Q Activa'!$1:$1048576,MATCH(Q!$B267,'Q Activa'!$1:$1,0),FALSE))</f>
        <v>0.1305</v>
      </c>
      <c r="E267" s="2">
        <f>IF(VLOOKUP($A267,'Q Pasiva'!$1:$1048576,MATCH(Q!$B267,'Q Pasiva'!$1:$1,0),FALSE)="",NA(),VLOOKUP($A267,'Q Pasiva'!$1:$1048576,MATCH(Q!$B267,'Q Pasiva'!$1:$1,0),FALSE))</f>
        <v>5.2699999999999997E-2</v>
      </c>
      <c r="F267" s="2">
        <f t="shared" si="35"/>
        <v>7.7800000000000008E-2</v>
      </c>
      <c r="G267" s="2" t="e">
        <f t="shared" si="36"/>
        <v>#N/A</v>
      </c>
      <c r="H267" s="2" t="e">
        <f t="shared" si="37"/>
        <v>#N/A</v>
      </c>
      <c r="I267" s="2" t="e">
        <f t="shared" si="38"/>
        <v>#N/A</v>
      </c>
      <c r="J267">
        <f t="shared" si="39"/>
        <v>1</v>
      </c>
    </row>
    <row r="268" spans="1:10" x14ac:dyDescent="0.35">
      <c r="A268">
        <f t="shared" si="33"/>
        <v>3</v>
      </c>
      <c r="B268" t="str">
        <f t="shared" si="34"/>
        <v>2018</v>
      </c>
      <c r="C268" s="1">
        <f t="shared" si="40"/>
        <v>43190</v>
      </c>
      <c r="D268" s="2">
        <f>IF(VLOOKUP($A268,'Q Activa'!$1:$1048576,MATCH(Q!$B268,'Q Activa'!$1:$1,0),FALSE)="",NA(),VLOOKUP($A268,'Q Activa'!$1:$1048576,MATCH(Q!$B268,'Q Activa'!$1:$1,0),FALSE))</f>
        <v>0.13009999999999999</v>
      </c>
      <c r="E268" s="2">
        <f>IF(VLOOKUP($A268,'Q Pasiva'!$1:$1048576,MATCH(Q!$B268,'Q Pasiva'!$1:$1,0),FALSE)="",NA(),VLOOKUP($A268,'Q Pasiva'!$1:$1048576,MATCH(Q!$B268,'Q Pasiva'!$1:$1,0),FALSE))</f>
        <v>5.2499999999999998E-2</v>
      </c>
      <c r="F268" s="2">
        <f t="shared" si="35"/>
        <v>7.7600000000000002E-2</v>
      </c>
      <c r="G268" s="2" t="e">
        <f t="shared" si="36"/>
        <v>#N/A</v>
      </c>
      <c r="H268" s="2" t="e">
        <f t="shared" si="37"/>
        <v>#N/A</v>
      </c>
      <c r="I268" s="2" t="e">
        <f t="shared" si="38"/>
        <v>#N/A</v>
      </c>
      <c r="J268">
        <f t="shared" si="39"/>
        <v>1</v>
      </c>
    </row>
    <row r="269" spans="1:10" x14ac:dyDescent="0.35">
      <c r="A269">
        <f t="shared" si="33"/>
        <v>4</v>
      </c>
      <c r="B269" t="str">
        <f t="shared" si="34"/>
        <v>2018</v>
      </c>
      <c r="C269" s="1">
        <f t="shared" si="40"/>
        <v>43220</v>
      </c>
      <c r="D269" s="2">
        <f>IF(VLOOKUP($A269,'Q Activa'!$1:$1048576,MATCH(Q!$B269,'Q Activa'!$1:$1,0),FALSE)="",NA(),VLOOKUP($A269,'Q Activa'!$1:$1048576,MATCH(Q!$B269,'Q Activa'!$1:$1,0),FALSE))</f>
        <v>0.13020000000000001</v>
      </c>
      <c r="E269" s="2">
        <f>IF(VLOOKUP($A269,'Q Pasiva'!$1:$1048576,MATCH(Q!$B269,'Q Pasiva'!$1:$1,0),FALSE)="",NA(),VLOOKUP($A269,'Q Pasiva'!$1:$1048576,MATCH(Q!$B269,'Q Pasiva'!$1:$1,0),FALSE))</f>
        <v>5.2499999999999998E-2</v>
      </c>
      <c r="F269" s="2">
        <f t="shared" si="35"/>
        <v>7.7700000000000019E-2</v>
      </c>
      <c r="G269" s="2" t="e">
        <f t="shared" si="36"/>
        <v>#N/A</v>
      </c>
      <c r="H269" s="2" t="e">
        <f t="shared" si="37"/>
        <v>#N/A</v>
      </c>
      <c r="I269" s="2" t="e">
        <f t="shared" si="38"/>
        <v>#N/A</v>
      </c>
      <c r="J269">
        <f t="shared" si="39"/>
        <v>1</v>
      </c>
    </row>
    <row r="270" spans="1:10" x14ac:dyDescent="0.35">
      <c r="A270">
        <f t="shared" si="33"/>
        <v>5</v>
      </c>
      <c r="B270" t="str">
        <f t="shared" si="34"/>
        <v>2018</v>
      </c>
      <c r="C270" s="1">
        <f t="shared" si="40"/>
        <v>43251</v>
      </c>
      <c r="D270" s="2">
        <f>IF(VLOOKUP($A270,'Q Activa'!$1:$1048576,MATCH(Q!$B270,'Q Activa'!$1:$1,0),FALSE)="",NA(),VLOOKUP($A270,'Q Activa'!$1:$1048576,MATCH(Q!$B270,'Q Activa'!$1:$1,0),FALSE))</f>
        <v>0.1298</v>
      </c>
      <c r="E270" s="2">
        <f>IF(VLOOKUP($A270,'Q Pasiva'!$1:$1048576,MATCH(Q!$B270,'Q Pasiva'!$1:$1,0),FALSE)="",NA(),VLOOKUP($A270,'Q Pasiva'!$1:$1048576,MATCH(Q!$B270,'Q Pasiva'!$1:$1,0),FALSE))</f>
        <v>5.2200000000000003E-2</v>
      </c>
      <c r="F270" s="2">
        <f t="shared" si="35"/>
        <v>7.7600000000000002E-2</v>
      </c>
      <c r="G270" s="2" t="e">
        <f t="shared" si="36"/>
        <v>#N/A</v>
      </c>
      <c r="H270" s="2" t="e">
        <f t="shared" si="37"/>
        <v>#N/A</v>
      </c>
      <c r="I270" s="2" t="e">
        <f t="shared" si="38"/>
        <v>#N/A</v>
      </c>
      <c r="J270">
        <f t="shared" si="39"/>
        <v>1</v>
      </c>
    </row>
    <row r="271" spans="1:10" x14ac:dyDescent="0.35">
      <c r="A271">
        <f t="shared" si="33"/>
        <v>6</v>
      </c>
      <c r="B271" t="str">
        <f t="shared" si="34"/>
        <v>2018</v>
      </c>
      <c r="C271" s="1">
        <f t="shared" si="40"/>
        <v>43281</v>
      </c>
      <c r="D271" s="2">
        <f>IF(VLOOKUP($A271,'Q Activa'!$1:$1048576,MATCH(Q!$B271,'Q Activa'!$1:$1,0),FALSE)="",NA(),VLOOKUP($A271,'Q Activa'!$1:$1048576,MATCH(Q!$B271,'Q Activa'!$1:$1,0),FALSE))</f>
        <v>0.12939999999999999</v>
      </c>
      <c r="E271" s="2">
        <f>IF(VLOOKUP($A271,'Q Pasiva'!$1:$1048576,MATCH(Q!$B271,'Q Pasiva'!$1:$1,0),FALSE)="",NA(),VLOOKUP($A271,'Q Pasiva'!$1:$1048576,MATCH(Q!$B271,'Q Pasiva'!$1:$1,0),FALSE))</f>
        <v>5.21E-2</v>
      </c>
      <c r="F271" s="2">
        <f t="shared" si="35"/>
        <v>7.729999999999998E-2</v>
      </c>
      <c r="G271" s="2" t="e">
        <f t="shared" si="36"/>
        <v>#N/A</v>
      </c>
      <c r="H271" s="2" t="e">
        <f t="shared" si="37"/>
        <v>#N/A</v>
      </c>
      <c r="I271" s="2" t="e">
        <f t="shared" si="38"/>
        <v>#N/A</v>
      </c>
      <c r="J271">
        <f t="shared" si="39"/>
        <v>1</v>
      </c>
    </row>
    <row r="272" spans="1:10" x14ac:dyDescent="0.35">
      <c r="A272">
        <f t="shared" si="33"/>
        <v>7</v>
      </c>
      <c r="B272" t="str">
        <f t="shared" si="34"/>
        <v>2018</v>
      </c>
      <c r="C272" s="1">
        <f t="shared" si="40"/>
        <v>43312</v>
      </c>
      <c r="D272" s="2">
        <f>IF(VLOOKUP($A272,'Q Activa'!$1:$1048576,MATCH(Q!$B272,'Q Activa'!$1:$1,0),FALSE)="",NA(),VLOOKUP($A272,'Q Activa'!$1:$1048576,MATCH(Q!$B272,'Q Activa'!$1:$1,0),FALSE))</f>
        <v>0.12959999999999999</v>
      </c>
      <c r="E272" s="2">
        <f>IF(VLOOKUP($A272,'Q Pasiva'!$1:$1048576,MATCH(Q!$B272,'Q Pasiva'!$1:$1,0),FALSE)="",NA(),VLOOKUP($A272,'Q Pasiva'!$1:$1048576,MATCH(Q!$B272,'Q Pasiva'!$1:$1,0),FALSE))</f>
        <v>5.1700000000000003E-2</v>
      </c>
      <c r="F272" s="2">
        <f t="shared" si="35"/>
        <v>7.7899999999999997E-2</v>
      </c>
      <c r="G272" s="2" t="e">
        <f t="shared" si="36"/>
        <v>#N/A</v>
      </c>
      <c r="H272" s="2" t="e">
        <f t="shared" si="37"/>
        <v>#N/A</v>
      </c>
      <c r="I272" s="2" t="e">
        <f t="shared" si="38"/>
        <v>#N/A</v>
      </c>
      <c r="J272">
        <f t="shared" si="39"/>
        <v>1</v>
      </c>
    </row>
    <row r="273" spans="1:10" x14ac:dyDescent="0.35">
      <c r="A273">
        <f t="shared" si="33"/>
        <v>8</v>
      </c>
      <c r="B273" t="str">
        <f t="shared" si="34"/>
        <v>2018</v>
      </c>
      <c r="C273" s="1">
        <f t="shared" si="40"/>
        <v>43343</v>
      </c>
      <c r="D273" s="2">
        <f>IF(VLOOKUP($A273,'Q Activa'!$1:$1048576,MATCH(Q!$B273,'Q Activa'!$1:$1,0),FALSE)="",NA(),VLOOKUP($A273,'Q Activa'!$1:$1048576,MATCH(Q!$B273,'Q Activa'!$1:$1,0),FALSE))</f>
        <v>0.12920000000000001</v>
      </c>
      <c r="E273" s="2">
        <f>IF(VLOOKUP($A273,'Q Pasiva'!$1:$1048576,MATCH(Q!$B273,'Q Pasiva'!$1:$1,0),FALSE)="",NA(),VLOOKUP($A273,'Q Pasiva'!$1:$1048576,MATCH(Q!$B273,'Q Pasiva'!$1:$1,0),FALSE))</f>
        <v>5.1499999999999997E-2</v>
      </c>
      <c r="F273" s="2">
        <f t="shared" si="35"/>
        <v>7.7700000000000019E-2</v>
      </c>
      <c r="G273" s="2" t="e">
        <f t="shared" si="36"/>
        <v>#N/A</v>
      </c>
      <c r="H273" s="2" t="e">
        <f t="shared" si="37"/>
        <v>#N/A</v>
      </c>
      <c r="I273" s="2" t="e">
        <f t="shared" si="38"/>
        <v>#N/A</v>
      </c>
      <c r="J273">
        <f t="shared" si="39"/>
        <v>1</v>
      </c>
    </row>
    <row r="274" spans="1:10" x14ac:dyDescent="0.35">
      <c r="A274">
        <f t="shared" si="33"/>
        <v>9</v>
      </c>
      <c r="B274" t="str">
        <f t="shared" si="34"/>
        <v>2018</v>
      </c>
      <c r="C274" s="1">
        <f t="shared" si="40"/>
        <v>43373</v>
      </c>
      <c r="D274" s="2">
        <f>IF(VLOOKUP($A274,'Q Activa'!$1:$1048576,MATCH(Q!$B274,'Q Activa'!$1:$1,0),FALSE)="",NA(),VLOOKUP($A274,'Q Activa'!$1:$1048576,MATCH(Q!$B274,'Q Activa'!$1:$1,0),FALSE))</f>
        <v>0.12870000000000001</v>
      </c>
      <c r="E274" s="2">
        <f>IF(VLOOKUP($A274,'Q Pasiva'!$1:$1048576,MATCH(Q!$B274,'Q Pasiva'!$1:$1,0),FALSE)="",NA(),VLOOKUP($A274,'Q Pasiva'!$1:$1048576,MATCH(Q!$B274,'Q Pasiva'!$1:$1,0),FALSE))</f>
        <v>5.1299999999999998E-2</v>
      </c>
      <c r="F274" s="2">
        <f t="shared" si="35"/>
        <v>7.740000000000001E-2</v>
      </c>
      <c r="G274" s="2" t="e">
        <f t="shared" si="36"/>
        <v>#N/A</v>
      </c>
      <c r="H274" s="2" t="e">
        <f t="shared" si="37"/>
        <v>#N/A</v>
      </c>
      <c r="I274" s="2" t="e">
        <f t="shared" si="38"/>
        <v>#N/A</v>
      </c>
      <c r="J274">
        <f t="shared" si="39"/>
        <v>1</v>
      </c>
    </row>
    <row r="275" spans="1:10" x14ac:dyDescent="0.35">
      <c r="A275">
        <f t="shared" si="33"/>
        <v>10</v>
      </c>
      <c r="B275" t="str">
        <f t="shared" si="34"/>
        <v>2018</v>
      </c>
      <c r="C275" s="1">
        <f t="shared" si="40"/>
        <v>43404</v>
      </c>
      <c r="D275" s="2">
        <f>IF(VLOOKUP($A275,'Q Activa'!$1:$1048576,MATCH(Q!$B275,'Q Activa'!$1:$1,0),FALSE)="",NA(),VLOOKUP($A275,'Q Activa'!$1:$1048576,MATCH(Q!$B275,'Q Activa'!$1:$1,0),FALSE))</f>
        <v>0.1285</v>
      </c>
      <c r="E275" s="2">
        <f>IF(VLOOKUP($A275,'Q Pasiva'!$1:$1048576,MATCH(Q!$B275,'Q Pasiva'!$1:$1,0),FALSE)="",NA(),VLOOKUP($A275,'Q Pasiva'!$1:$1048576,MATCH(Q!$B275,'Q Pasiva'!$1:$1,0),FALSE))</f>
        <v>5.11E-2</v>
      </c>
      <c r="F275" s="2">
        <f t="shared" si="35"/>
        <v>7.7399999999999997E-2</v>
      </c>
      <c r="G275" s="2" t="e">
        <f t="shared" si="36"/>
        <v>#N/A</v>
      </c>
      <c r="H275" s="2" t="e">
        <f t="shared" si="37"/>
        <v>#N/A</v>
      </c>
      <c r="I275" s="2" t="e">
        <f t="shared" si="38"/>
        <v>#N/A</v>
      </c>
      <c r="J275">
        <f t="shared" si="39"/>
        <v>1</v>
      </c>
    </row>
    <row r="276" spans="1:10" x14ac:dyDescent="0.35">
      <c r="A276">
        <f t="shared" si="33"/>
        <v>11</v>
      </c>
      <c r="B276" t="str">
        <f t="shared" si="34"/>
        <v>2018</v>
      </c>
      <c r="C276" s="1">
        <f t="shared" si="40"/>
        <v>43434</v>
      </c>
      <c r="D276" s="2">
        <f>IF(VLOOKUP($A276,'Q Activa'!$1:$1048576,MATCH(Q!$B276,'Q Activa'!$1:$1,0),FALSE)="",NA(),VLOOKUP($A276,'Q Activa'!$1:$1048576,MATCH(Q!$B276,'Q Activa'!$1:$1,0),FALSE))</f>
        <v>0.12809999999999999</v>
      </c>
      <c r="E276" s="2">
        <f>IF(VLOOKUP($A276,'Q Pasiva'!$1:$1048576,MATCH(Q!$B276,'Q Pasiva'!$1:$1,0),FALSE)="",NA(),VLOOKUP($A276,'Q Pasiva'!$1:$1048576,MATCH(Q!$B276,'Q Pasiva'!$1:$1,0),FALSE))</f>
        <v>5.0900000000000001E-2</v>
      </c>
      <c r="F276" s="2">
        <f t="shared" si="35"/>
        <v>7.7199999999999991E-2</v>
      </c>
      <c r="G276" s="2" t="e">
        <f t="shared" si="36"/>
        <v>#N/A</v>
      </c>
      <c r="H276" s="2" t="e">
        <f t="shared" si="37"/>
        <v>#N/A</v>
      </c>
      <c r="I276" s="2" t="e">
        <f t="shared" si="38"/>
        <v>#N/A</v>
      </c>
      <c r="J276">
        <f t="shared" si="39"/>
        <v>1</v>
      </c>
    </row>
    <row r="277" spans="1:10" x14ac:dyDescent="0.35">
      <c r="A277">
        <f t="shared" si="33"/>
        <v>12</v>
      </c>
      <c r="B277" t="str">
        <f t="shared" si="34"/>
        <v>2018</v>
      </c>
      <c r="C277" s="1">
        <f t="shared" si="40"/>
        <v>43465</v>
      </c>
      <c r="D277" s="2">
        <f>IF(VLOOKUP($A277,'Q Activa'!$1:$1048576,MATCH(Q!$B277,'Q Activa'!$1:$1,0),FALSE)="",NA(),VLOOKUP($A277,'Q Activa'!$1:$1048576,MATCH(Q!$B277,'Q Activa'!$1:$1,0),FALSE))</f>
        <v>0.12720000000000001</v>
      </c>
      <c r="E277" s="2">
        <f>IF(VLOOKUP($A277,'Q Pasiva'!$1:$1048576,MATCH(Q!$B277,'Q Pasiva'!$1:$1,0),FALSE)="",NA(),VLOOKUP($A277,'Q Pasiva'!$1:$1048576,MATCH(Q!$B277,'Q Pasiva'!$1:$1,0),FALSE))</f>
        <v>5.0500000000000003E-2</v>
      </c>
      <c r="F277" s="2">
        <f t="shared" si="35"/>
        <v>7.6700000000000004E-2</v>
      </c>
      <c r="G277" s="2" t="e">
        <f t="shared" si="36"/>
        <v>#N/A</v>
      </c>
      <c r="H277" s="2" t="e">
        <f t="shared" si="37"/>
        <v>#N/A</v>
      </c>
      <c r="I277" s="2" t="e">
        <f t="shared" si="38"/>
        <v>#N/A</v>
      </c>
      <c r="J277">
        <f t="shared" si="39"/>
        <v>1</v>
      </c>
    </row>
    <row r="278" spans="1:10" x14ac:dyDescent="0.35">
      <c r="A278">
        <f t="shared" si="33"/>
        <v>1</v>
      </c>
      <c r="B278" t="str">
        <f t="shared" si="34"/>
        <v>2019</v>
      </c>
      <c r="C278" s="1">
        <f t="shared" si="40"/>
        <v>43496</v>
      </c>
      <c r="D278" s="2">
        <f>IF(VLOOKUP($A278,'Q Activa'!$1:$1048576,MATCH(Q!$B278,'Q Activa'!$1:$1,0),FALSE)="",NA(),VLOOKUP($A278,'Q Activa'!$1:$1048576,MATCH(Q!$B278,'Q Activa'!$1:$1,0),FALSE))</f>
        <v>0.12740000000000001</v>
      </c>
      <c r="E278" s="2">
        <f>IF(VLOOKUP($A278,'Q Pasiva'!$1:$1048576,MATCH(Q!$B278,'Q Pasiva'!$1:$1,0),FALSE)="",NA(),VLOOKUP($A278,'Q Pasiva'!$1:$1048576,MATCH(Q!$B278,'Q Pasiva'!$1:$1,0),FALSE))</f>
        <v>5.0500000000000003E-2</v>
      </c>
      <c r="F278" s="2">
        <f t="shared" si="35"/>
        <v>7.690000000000001E-2</v>
      </c>
      <c r="G278" s="2" t="e">
        <f t="shared" si="36"/>
        <v>#N/A</v>
      </c>
      <c r="H278" s="2" t="e">
        <f t="shared" si="37"/>
        <v>#N/A</v>
      </c>
      <c r="I278" s="2" t="e">
        <f t="shared" si="38"/>
        <v>#N/A</v>
      </c>
      <c r="J278">
        <f t="shared" si="39"/>
        <v>1</v>
      </c>
    </row>
    <row r="279" spans="1:10" x14ac:dyDescent="0.35">
      <c r="A279">
        <f t="shared" si="33"/>
        <v>2</v>
      </c>
      <c r="B279" t="str">
        <f t="shared" si="34"/>
        <v>2019</v>
      </c>
      <c r="C279" s="1">
        <f t="shared" si="40"/>
        <v>43524</v>
      </c>
      <c r="D279" s="2">
        <f>IF(VLOOKUP($A279,'Q Activa'!$1:$1048576,MATCH(Q!$B279,'Q Activa'!$1:$1,0),FALSE)="",NA(),VLOOKUP($A279,'Q Activa'!$1:$1048576,MATCH(Q!$B279,'Q Activa'!$1:$1,0),FALSE))</f>
        <v>0.12770000000000001</v>
      </c>
      <c r="E279" s="2">
        <f>IF(VLOOKUP($A279,'Q Pasiva'!$1:$1048576,MATCH(Q!$B279,'Q Pasiva'!$1:$1,0),FALSE)="",NA(),VLOOKUP($A279,'Q Pasiva'!$1:$1048576,MATCH(Q!$B279,'Q Pasiva'!$1:$1,0),FALSE))</f>
        <v>5.0299999999999997E-2</v>
      </c>
      <c r="F279" s="2">
        <f t="shared" si="35"/>
        <v>7.740000000000001E-2</v>
      </c>
      <c r="G279" s="2" t="e">
        <f t="shared" si="36"/>
        <v>#N/A</v>
      </c>
      <c r="H279" s="2" t="e">
        <f t="shared" si="37"/>
        <v>#N/A</v>
      </c>
      <c r="I279" s="2" t="e">
        <f t="shared" si="38"/>
        <v>#N/A</v>
      </c>
      <c r="J279">
        <f t="shared" si="39"/>
        <v>1</v>
      </c>
    </row>
    <row r="280" spans="1:10" x14ac:dyDescent="0.35">
      <c r="A280">
        <f t="shared" si="33"/>
        <v>3</v>
      </c>
      <c r="B280" t="str">
        <f t="shared" si="34"/>
        <v>2019</v>
      </c>
      <c r="C280" s="1">
        <f t="shared" si="40"/>
        <v>43555</v>
      </c>
      <c r="D280" s="2">
        <f>IF(VLOOKUP($A280,'Q Activa'!$1:$1048576,MATCH(Q!$B280,'Q Activa'!$1:$1,0),FALSE)="",NA(),VLOOKUP($A280,'Q Activa'!$1:$1048576,MATCH(Q!$B280,'Q Activa'!$1:$1,0),FALSE))</f>
        <v>0.12790000000000001</v>
      </c>
      <c r="E280" s="2">
        <f>IF(VLOOKUP($A280,'Q Pasiva'!$1:$1048576,MATCH(Q!$B280,'Q Pasiva'!$1:$1,0),FALSE)="",NA(),VLOOKUP($A280,'Q Pasiva'!$1:$1048576,MATCH(Q!$B280,'Q Pasiva'!$1:$1,0),FALSE))</f>
        <v>5.0200000000000002E-2</v>
      </c>
      <c r="F280" s="2">
        <f t="shared" si="35"/>
        <v>7.7700000000000019E-2</v>
      </c>
      <c r="G280" s="2" t="e">
        <f t="shared" si="36"/>
        <v>#N/A</v>
      </c>
      <c r="H280" s="2" t="e">
        <f t="shared" si="37"/>
        <v>#N/A</v>
      </c>
      <c r="I280" s="2" t="e">
        <f t="shared" si="38"/>
        <v>#N/A</v>
      </c>
      <c r="J280">
        <f t="shared" si="39"/>
        <v>1</v>
      </c>
    </row>
    <row r="281" spans="1:10" x14ac:dyDescent="0.35">
      <c r="A281">
        <f t="shared" si="33"/>
        <v>4</v>
      </c>
      <c r="B281" t="str">
        <f t="shared" si="34"/>
        <v>2019</v>
      </c>
      <c r="C281" s="1">
        <f t="shared" si="40"/>
        <v>43585</v>
      </c>
      <c r="D281" s="2">
        <f>IF(VLOOKUP($A281,'Q Activa'!$1:$1048576,MATCH(Q!$B281,'Q Activa'!$1:$1,0),FALSE)="",NA(),VLOOKUP($A281,'Q Activa'!$1:$1048576,MATCH(Q!$B281,'Q Activa'!$1:$1,0),FALSE))</f>
        <v>0.1275</v>
      </c>
      <c r="E281" s="2">
        <f>IF(VLOOKUP($A281,'Q Pasiva'!$1:$1048576,MATCH(Q!$B281,'Q Pasiva'!$1:$1,0),FALSE)="",NA(),VLOOKUP($A281,'Q Pasiva'!$1:$1048576,MATCH(Q!$B281,'Q Pasiva'!$1:$1,0),FALSE))</f>
        <v>5.0099999999999999E-2</v>
      </c>
      <c r="F281" s="2">
        <f t="shared" si="35"/>
        <v>7.7399999999999997E-2</v>
      </c>
      <c r="G281" s="2" t="e">
        <f t="shared" si="36"/>
        <v>#N/A</v>
      </c>
      <c r="H281" s="2" t="e">
        <f t="shared" si="37"/>
        <v>#N/A</v>
      </c>
      <c r="I281" s="2" t="e">
        <f t="shared" si="38"/>
        <v>#N/A</v>
      </c>
      <c r="J281">
        <f t="shared" si="39"/>
        <v>1</v>
      </c>
    </row>
    <row r="282" spans="1:10" x14ac:dyDescent="0.35">
      <c r="A282">
        <f t="shared" si="33"/>
        <v>5</v>
      </c>
      <c r="B282" t="str">
        <f t="shared" si="34"/>
        <v>2019</v>
      </c>
      <c r="C282" s="1">
        <f t="shared" si="40"/>
        <v>43616</v>
      </c>
      <c r="D282" s="2">
        <f>IF(VLOOKUP($A282,'Q Activa'!$1:$1048576,MATCH(Q!$B282,'Q Activa'!$1:$1,0),FALSE)="",NA(),VLOOKUP($A282,'Q Activa'!$1:$1048576,MATCH(Q!$B282,'Q Activa'!$1:$1,0),FALSE))</f>
        <v>0.12740000000000001</v>
      </c>
      <c r="E282" s="2">
        <f>IF(VLOOKUP($A282,'Q Pasiva'!$1:$1048576,MATCH(Q!$B282,'Q Pasiva'!$1:$1,0),FALSE)="",NA(),VLOOKUP($A282,'Q Pasiva'!$1:$1048576,MATCH(Q!$B282,'Q Pasiva'!$1:$1,0),FALSE))</f>
        <v>5.0999999999999997E-2</v>
      </c>
      <c r="F282" s="2">
        <f t="shared" si="35"/>
        <v>7.6400000000000023E-2</v>
      </c>
      <c r="G282" s="2" t="e">
        <f t="shared" si="36"/>
        <v>#N/A</v>
      </c>
      <c r="H282" s="2" t="e">
        <f t="shared" si="37"/>
        <v>#N/A</v>
      </c>
      <c r="I282" s="2" t="e">
        <f t="shared" si="38"/>
        <v>#N/A</v>
      </c>
      <c r="J282">
        <f t="shared" si="39"/>
        <v>1</v>
      </c>
    </row>
    <row r="283" spans="1:10" x14ac:dyDescent="0.35">
      <c r="A283">
        <f t="shared" si="33"/>
        <v>6</v>
      </c>
      <c r="B283" t="str">
        <f t="shared" si="34"/>
        <v>2019</v>
      </c>
      <c r="C283" s="1">
        <f t="shared" si="40"/>
        <v>43646</v>
      </c>
      <c r="D283" s="2">
        <f>IF(VLOOKUP($A283,'Q Activa'!$1:$1048576,MATCH(Q!$B283,'Q Activa'!$1:$1,0),FALSE)="",NA(),VLOOKUP($A283,'Q Activa'!$1:$1048576,MATCH(Q!$B283,'Q Activa'!$1:$1,0),FALSE))</f>
        <v>0.1275</v>
      </c>
      <c r="E283" s="2">
        <f>IF(VLOOKUP($A283,'Q Pasiva'!$1:$1048576,MATCH(Q!$B283,'Q Pasiva'!$1:$1,0),FALSE)="",NA(),VLOOKUP($A283,'Q Pasiva'!$1:$1048576,MATCH(Q!$B283,'Q Pasiva'!$1:$1,0),FALSE))</f>
        <v>5.0799999999999998E-2</v>
      </c>
      <c r="F283" s="2">
        <f t="shared" si="35"/>
        <v>7.6700000000000004E-2</v>
      </c>
      <c r="G283" s="2" t="e">
        <f t="shared" si="36"/>
        <v>#N/A</v>
      </c>
      <c r="H283" s="2" t="e">
        <f t="shared" si="37"/>
        <v>#N/A</v>
      </c>
      <c r="I283" s="2" t="e">
        <f t="shared" si="38"/>
        <v>#N/A</v>
      </c>
      <c r="J283">
        <f t="shared" si="39"/>
        <v>1</v>
      </c>
    </row>
    <row r="284" spans="1:10" x14ac:dyDescent="0.35">
      <c r="A284">
        <f t="shared" si="33"/>
        <v>7</v>
      </c>
      <c r="B284" t="str">
        <f t="shared" si="34"/>
        <v>2019</v>
      </c>
      <c r="C284" s="1">
        <f t="shared" si="40"/>
        <v>43677</v>
      </c>
      <c r="D284" s="2">
        <f>IF(VLOOKUP($A284,'Q Activa'!$1:$1048576,MATCH(Q!$B284,'Q Activa'!$1:$1,0),FALSE)="",NA(),VLOOKUP($A284,'Q Activa'!$1:$1048576,MATCH(Q!$B284,'Q Activa'!$1:$1,0),FALSE))</f>
        <v>0.12770000000000001</v>
      </c>
      <c r="E284" s="2">
        <f>IF(VLOOKUP($A284,'Q Pasiva'!$1:$1048576,MATCH(Q!$B284,'Q Pasiva'!$1:$1,0),FALSE)="",NA(),VLOOKUP($A284,'Q Pasiva'!$1:$1048576,MATCH(Q!$B284,'Q Pasiva'!$1:$1,0),FALSE))</f>
        <v>5.0299999999999997E-2</v>
      </c>
      <c r="F284" s="2">
        <f t="shared" si="35"/>
        <v>7.740000000000001E-2</v>
      </c>
      <c r="G284" s="2" t="e">
        <f t="shared" si="36"/>
        <v>#N/A</v>
      </c>
      <c r="H284" s="2" t="e">
        <f t="shared" si="37"/>
        <v>#N/A</v>
      </c>
      <c r="I284" s="2" t="e">
        <f t="shared" si="38"/>
        <v>#N/A</v>
      </c>
      <c r="J284">
        <f t="shared" si="39"/>
        <v>1</v>
      </c>
    </row>
    <row r="285" spans="1:10" x14ac:dyDescent="0.35">
      <c r="A285">
        <f t="shared" si="33"/>
        <v>8</v>
      </c>
      <c r="B285" t="str">
        <f t="shared" si="34"/>
        <v>2019</v>
      </c>
      <c r="C285" s="1">
        <f t="shared" si="40"/>
        <v>43708</v>
      </c>
      <c r="D285" s="2">
        <f>IF(VLOOKUP($A285,'Q Activa'!$1:$1048576,MATCH(Q!$B285,'Q Activa'!$1:$1,0),FALSE)="",NA(),VLOOKUP($A285,'Q Activa'!$1:$1048576,MATCH(Q!$B285,'Q Activa'!$1:$1,0),FALSE))</f>
        <v>0.12790000000000001</v>
      </c>
      <c r="E285" s="2">
        <f>IF(VLOOKUP($A285,'Q Pasiva'!$1:$1048576,MATCH(Q!$B285,'Q Pasiva'!$1:$1,0),FALSE)="",NA(),VLOOKUP($A285,'Q Pasiva'!$1:$1048576,MATCH(Q!$B285,'Q Pasiva'!$1:$1,0),FALSE))</f>
        <v>0.05</v>
      </c>
      <c r="F285" s="2">
        <f t="shared" si="35"/>
        <v>7.7900000000000011E-2</v>
      </c>
      <c r="G285" s="2" t="e">
        <f t="shared" si="36"/>
        <v>#N/A</v>
      </c>
      <c r="H285" s="2" t="e">
        <f t="shared" si="37"/>
        <v>#N/A</v>
      </c>
      <c r="I285" s="2" t="e">
        <f t="shared" si="38"/>
        <v>#N/A</v>
      </c>
      <c r="J285">
        <f t="shared" si="39"/>
        <v>1</v>
      </c>
    </row>
    <row r="286" spans="1:10" x14ac:dyDescent="0.35">
      <c r="A286">
        <f t="shared" si="33"/>
        <v>9</v>
      </c>
      <c r="B286" t="str">
        <f t="shared" si="34"/>
        <v>2019</v>
      </c>
      <c r="C286" s="1">
        <f t="shared" si="40"/>
        <v>43738</v>
      </c>
      <c r="D286" s="2">
        <f>IF(VLOOKUP($A286,'Q Activa'!$1:$1048576,MATCH(Q!$B286,'Q Activa'!$1:$1,0),FALSE)="",NA(),VLOOKUP($A286,'Q Activa'!$1:$1048576,MATCH(Q!$B286,'Q Activa'!$1:$1,0),FALSE))</f>
        <v>0.1278</v>
      </c>
      <c r="E286" s="2">
        <f>IF(VLOOKUP($A286,'Q Pasiva'!$1:$1048576,MATCH(Q!$B286,'Q Pasiva'!$1:$1,0),FALSE)="",NA(),VLOOKUP($A286,'Q Pasiva'!$1:$1048576,MATCH(Q!$B286,'Q Pasiva'!$1:$1,0),FALSE))</f>
        <v>4.99E-2</v>
      </c>
      <c r="F286" s="2">
        <f t="shared" si="35"/>
        <v>7.7899999999999997E-2</v>
      </c>
      <c r="G286" s="2" t="e">
        <f t="shared" si="36"/>
        <v>#N/A</v>
      </c>
      <c r="H286" s="2" t="e">
        <f t="shared" si="37"/>
        <v>#N/A</v>
      </c>
      <c r="I286" s="2" t="e">
        <f t="shared" si="38"/>
        <v>#N/A</v>
      </c>
      <c r="J286">
        <f t="shared" si="39"/>
        <v>1</v>
      </c>
    </row>
    <row r="287" spans="1:10" x14ac:dyDescent="0.35">
      <c r="A287">
        <f t="shared" si="33"/>
        <v>10</v>
      </c>
      <c r="B287" t="str">
        <f t="shared" si="34"/>
        <v>2019</v>
      </c>
      <c r="C287" s="1">
        <f t="shared" si="40"/>
        <v>43769</v>
      </c>
      <c r="D287" s="2">
        <f>IF(VLOOKUP($A287,'Q Activa'!$1:$1048576,MATCH(Q!$B287,'Q Activa'!$1:$1,0),FALSE)="",NA(),VLOOKUP($A287,'Q Activa'!$1:$1048576,MATCH(Q!$B287,'Q Activa'!$1:$1,0),FALSE))</f>
        <v>0.127</v>
      </c>
      <c r="E287" s="2">
        <f>IF(VLOOKUP($A287,'Q Pasiva'!$1:$1048576,MATCH(Q!$B287,'Q Pasiva'!$1:$1,0),FALSE)="",NA(),VLOOKUP($A287,'Q Pasiva'!$1:$1048576,MATCH(Q!$B287,'Q Pasiva'!$1:$1,0),FALSE))</f>
        <v>4.9599999999999998E-2</v>
      </c>
      <c r="F287" s="2">
        <f t="shared" si="35"/>
        <v>7.7399999999999997E-2</v>
      </c>
      <c r="G287" s="2" t="e">
        <f t="shared" si="36"/>
        <v>#N/A</v>
      </c>
      <c r="H287" s="2" t="e">
        <f t="shared" si="37"/>
        <v>#N/A</v>
      </c>
      <c r="I287" s="2" t="e">
        <f t="shared" si="38"/>
        <v>#N/A</v>
      </c>
      <c r="J287">
        <f t="shared" si="39"/>
        <v>1</v>
      </c>
    </row>
    <row r="288" spans="1:10" x14ac:dyDescent="0.35">
      <c r="A288">
        <f t="shared" si="33"/>
        <v>11</v>
      </c>
      <c r="B288" t="str">
        <f t="shared" si="34"/>
        <v>2019</v>
      </c>
      <c r="C288" s="1">
        <f t="shared" si="40"/>
        <v>43799</v>
      </c>
      <c r="D288" s="2">
        <f>IF(VLOOKUP($A288,'Q Activa'!$1:$1048576,MATCH(Q!$B288,'Q Activa'!$1:$1,0),FALSE)="",NA(),VLOOKUP($A288,'Q Activa'!$1:$1048576,MATCH(Q!$B288,'Q Activa'!$1:$1,0),FALSE))</f>
        <v>0.12670000000000001</v>
      </c>
      <c r="E288" s="2">
        <f>IF(VLOOKUP($A288,'Q Pasiva'!$1:$1048576,MATCH(Q!$B288,'Q Pasiva'!$1:$1,0),FALSE)="",NA(),VLOOKUP($A288,'Q Pasiva'!$1:$1048576,MATCH(Q!$B288,'Q Pasiva'!$1:$1,0),FALSE))</f>
        <v>4.9500000000000002E-2</v>
      </c>
      <c r="F288" s="2">
        <f t="shared" si="35"/>
        <v>7.7200000000000005E-2</v>
      </c>
      <c r="G288" s="2" t="e">
        <f t="shared" si="36"/>
        <v>#N/A</v>
      </c>
      <c r="H288" s="2" t="e">
        <f t="shared" si="37"/>
        <v>#N/A</v>
      </c>
      <c r="I288" s="2" t="e">
        <f t="shared" si="38"/>
        <v>#N/A</v>
      </c>
      <c r="J288">
        <f t="shared" si="39"/>
        <v>1</v>
      </c>
    </row>
    <row r="289" spans="1:10" x14ac:dyDescent="0.35">
      <c r="A289">
        <f t="shared" si="33"/>
        <v>12</v>
      </c>
      <c r="B289" t="str">
        <f t="shared" si="34"/>
        <v>2019</v>
      </c>
      <c r="C289" s="1">
        <f t="shared" si="40"/>
        <v>43830</v>
      </c>
      <c r="D289" s="2">
        <f>IF(VLOOKUP($A289,'Q Activa'!$1:$1048576,MATCH(Q!$B289,'Q Activa'!$1:$1,0),FALSE)="",NA(),VLOOKUP($A289,'Q Activa'!$1:$1048576,MATCH(Q!$B289,'Q Activa'!$1:$1,0),FALSE))</f>
        <v>0.12640000000000001</v>
      </c>
      <c r="E289" s="2">
        <f>IF(VLOOKUP($A289,'Q Pasiva'!$1:$1048576,MATCH(Q!$B289,'Q Pasiva'!$1:$1,0),FALSE)="",NA(),VLOOKUP($A289,'Q Pasiva'!$1:$1048576,MATCH(Q!$B289,'Q Pasiva'!$1:$1,0),FALSE))</f>
        <v>4.9099999999999998E-2</v>
      </c>
      <c r="F289" s="2">
        <f t="shared" si="35"/>
        <v>7.7300000000000008E-2</v>
      </c>
      <c r="G289" s="2" t="e">
        <f t="shared" si="36"/>
        <v>#N/A</v>
      </c>
      <c r="H289" s="2" t="e">
        <f t="shared" si="37"/>
        <v>#N/A</v>
      </c>
      <c r="I289" s="2" t="e">
        <f t="shared" si="38"/>
        <v>#N/A</v>
      </c>
      <c r="J289">
        <f t="shared" si="39"/>
        <v>1</v>
      </c>
    </row>
    <row r="290" spans="1:10" x14ac:dyDescent="0.35">
      <c r="A290">
        <f t="shared" si="33"/>
        <v>1</v>
      </c>
      <c r="B290" t="str">
        <f t="shared" si="34"/>
        <v>2020</v>
      </c>
      <c r="C290" s="1">
        <f t="shared" si="40"/>
        <v>43861</v>
      </c>
      <c r="D290" s="2">
        <f>IF(VLOOKUP($A290,'Q Activa'!$1:$1048576,MATCH(Q!$B290,'Q Activa'!$1:$1,0),FALSE)="",NA(),VLOOKUP($A290,'Q Activa'!$1:$1048576,MATCH(Q!$B290,'Q Activa'!$1:$1,0),FALSE))</f>
        <v>0.1265</v>
      </c>
      <c r="E290" s="2">
        <f>IF(VLOOKUP($A290,'Q Pasiva'!$1:$1048576,MATCH(Q!$B290,'Q Pasiva'!$1:$1,0),FALSE)="",NA(),VLOOKUP($A290,'Q Pasiva'!$1:$1048576,MATCH(Q!$B290,'Q Pasiva'!$1:$1,0),FALSE))</f>
        <v>4.87E-2</v>
      </c>
      <c r="F290" s="2">
        <f t="shared" si="35"/>
        <v>7.7800000000000008E-2</v>
      </c>
      <c r="G290" s="2" t="e">
        <f t="shared" si="36"/>
        <v>#N/A</v>
      </c>
      <c r="H290" s="2" t="e">
        <f t="shared" si="37"/>
        <v>#N/A</v>
      </c>
      <c r="I290" s="2" t="e">
        <f t="shared" si="38"/>
        <v>#N/A</v>
      </c>
      <c r="J290">
        <f t="shared" si="39"/>
        <v>1</v>
      </c>
    </row>
    <row r="291" spans="1:10" x14ac:dyDescent="0.35">
      <c r="A291">
        <f t="shared" si="33"/>
        <v>2</v>
      </c>
      <c r="B291" t="str">
        <f t="shared" si="34"/>
        <v>2020</v>
      </c>
      <c r="C291" s="1">
        <f t="shared" si="40"/>
        <v>43890</v>
      </c>
      <c r="D291" s="2">
        <f>IF(VLOOKUP($A291,'Q Activa'!$1:$1048576,MATCH(Q!$B291,'Q Activa'!$1:$1,0),FALSE)="",NA(),VLOOKUP($A291,'Q Activa'!$1:$1048576,MATCH(Q!$B291,'Q Activa'!$1:$1,0),FALSE))</f>
        <v>0.1268</v>
      </c>
      <c r="E291" s="2">
        <f>IF(VLOOKUP($A291,'Q Pasiva'!$1:$1048576,MATCH(Q!$B291,'Q Pasiva'!$1:$1,0),FALSE)="",NA(),VLOOKUP($A291,'Q Pasiva'!$1:$1048576,MATCH(Q!$B291,'Q Pasiva'!$1:$1,0),FALSE))</f>
        <v>4.8399999999999999E-2</v>
      </c>
      <c r="F291" s="2">
        <f t="shared" si="35"/>
        <v>7.8399999999999997E-2</v>
      </c>
      <c r="G291" s="2" t="e">
        <f t="shared" si="36"/>
        <v>#N/A</v>
      </c>
      <c r="H291" s="2" t="e">
        <f t="shared" si="37"/>
        <v>#N/A</v>
      </c>
      <c r="I291" s="2" t="e">
        <f t="shared" si="38"/>
        <v>#N/A</v>
      </c>
      <c r="J291">
        <f t="shared" si="39"/>
        <v>1</v>
      </c>
    </row>
    <row r="292" spans="1:10" x14ac:dyDescent="0.35">
      <c r="A292">
        <f t="shared" si="33"/>
        <v>3</v>
      </c>
      <c r="B292" t="str">
        <f t="shared" si="34"/>
        <v>2020</v>
      </c>
      <c r="C292" s="1">
        <f t="shared" si="40"/>
        <v>43921</v>
      </c>
      <c r="D292" s="2">
        <f>IF(VLOOKUP($A292,'Q Activa'!$1:$1048576,MATCH(Q!$B292,'Q Activa'!$1:$1,0),FALSE)="",NA(),VLOOKUP($A292,'Q Activa'!$1:$1048576,MATCH(Q!$B292,'Q Activa'!$1:$1,0),FALSE))</f>
        <v>0.12640000000000001</v>
      </c>
      <c r="E292" s="2">
        <f>IF(VLOOKUP($A292,'Q Pasiva'!$1:$1048576,MATCH(Q!$B292,'Q Pasiva'!$1:$1,0),FALSE)="",NA(),VLOOKUP($A292,'Q Pasiva'!$1:$1048576,MATCH(Q!$B292,'Q Pasiva'!$1:$1,0),FALSE))</f>
        <v>4.82E-2</v>
      </c>
      <c r="F292" s="2">
        <f t="shared" si="35"/>
        <v>7.8200000000000019E-2</v>
      </c>
      <c r="G292" s="2" t="e">
        <f t="shared" si="36"/>
        <v>#N/A</v>
      </c>
      <c r="H292" s="2" t="e">
        <f t="shared" si="37"/>
        <v>#N/A</v>
      </c>
      <c r="I292" s="2" t="e">
        <f t="shared" si="38"/>
        <v>#N/A</v>
      </c>
      <c r="J292">
        <f t="shared" si="39"/>
        <v>1</v>
      </c>
    </row>
    <row r="293" spans="1:10" x14ac:dyDescent="0.35">
      <c r="A293">
        <f t="shared" si="33"/>
        <v>4</v>
      </c>
      <c r="B293" t="str">
        <f t="shared" si="34"/>
        <v>2020</v>
      </c>
      <c r="C293" s="1">
        <f>+EOMONTH(C292,1)</f>
        <v>43951</v>
      </c>
      <c r="D293" s="2">
        <f>IF(VLOOKUP($A293,'Q Activa'!$1:$1048576,MATCH(Q!$B293,'Q Activa'!$1:$1,0),FALSE)="",NA(),VLOOKUP($A293,'Q Activa'!$1:$1048576,MATCH(Q!$B293,'Q Activa'!$1:$1,0),FALSE))</f>
        <v>0.12620000000000001</v>
      </c>
      <c r="E293" s="2">
        <f>IF(VLOOKUP($A293,'Q Pasiva'!$1:$1048576,MATCH(Q!$B293,'Q Pasiva'!$1:$1,0),FALSE)="",NA(),VLOOKUP($A293,'Q Pasiva'!$1:$1048576,MATCH(Q!$B293,'Q Pasiva'!$1:$1,0),FALSE))</f>
        <v>4.7399999999999998E-2</v>
      </c>
      <c r="F293" s="2">
        <f t="shared" si="35"/>
        <v>7.8800000000000009E-2</v>
      </c>
      <c r="G293" s="2" t="e">
        <f t="shared" si="36"/>
        <v>#N/A</v>
      </c>
      <c r="H293" s="2" t="e">
        <f t="shared" si="37"/>
        <v>#N/A</v>
      </c>
      <c r="I293" s="2" t="e">
        <f t="shared" si="38"/>
        <v>#N/A</v>
      </c>
      <c r="J293">
        <f t="shared" si="39"/>
        <v>1</v>
      </c>
    </row>
    <row r="294" spans="1:10" x14ac:dyDescent="0.35">
      <c r="A294">
        <f t="shared" si="33"/>
        <v>5</v>
      </c>
      <c r="B294" t="str">
        <f t="shared" si="34"/>
        <v>2020</v>
      </c>
      <c r="C294" s="1">
        <f t="shared" ref="C294:C308" si="41">+EOMONTH(C293,1)</f>
        <v>43982</v>
      </c>
      <c r="D294" s="2">
        <f>IF(VLOOKUP($A294,'Q Activa'!$1:$1048576,MATCH(Q!$B294,'Q Activa'!$1:$1,0),FALSE)="",NA(),VLOOKUP($A294,'Q Activa'!$1:$1048576,MATCH(Q!$B294,'Q Activa'!$1:$1,0),FALSE))</f>
        <v>0.12659999999999999</v>
      </c>
      <c r="E294" s="2">
        <f>IF(VLOOKUP($A294,'Q Pasiva'!$1:$1048576,MATCH(Q!$B294,'Q Pasiva'!$1:$1,0),FALSE)="",NA(),VLOOKUP($A294,'Q Pasiva'!$1:$1048576,MATCH(Q!$B294,'Q Pasiva'!$1:$1,0),FALSE))</f>
        <v>4.7300000000000002E-2</v>
      </c>
      <c r="F294" s="2">
        <f t="shared" si="35"/>
        <v>7.9299999999999982E-2</v>
      </c>
      <c r="G294" s="2" t="e">
        <f t="shared" si="36"/>
        <v>#N/A</v>
      </c>
      <c r="H294" s="2" t="e">
        <f t="shared" si="37"/>
        <v>#N/A</v>
      </c>
      <c r="I294" s="2" t="e">
        <f t="shared" si="38"/>
        <v>#N/A</v>
      </c>
      <c r="J294">
        <f t="shared" si="39"/>
        <v>1</v>
      </c>
    </row>
    <row r="295" spans="1:10" x14ac:dyDescent="0.35">
      <c r="A295">
        <f t="shared" si="33"/>
        <v>6</v>
      </c>
      <c r="B295" t="str">
        <f t="shared" si="34"/>
        <v>2020</v>
      </c>
      <c r="C295" s="1">
        <f t="shared" si="41"/>
        <v>44012</v>
      </c>
      <c r="D295" s="2">
        <f>IF(VLOOKUP($A295,'Q Activa'!$1:$1048576,MATCH(Q!$B295,'Q Activa'!$1:$1,0),FALSE)="",NA(),VLOOKUP($A295,'Q Activa'!$1:$1048576,MATCH(Q!$B295,'Q Activa'!$1:$1,0),FALSE))</f>
        <v>0.1265</v>
      </c>
      <c r="E295" s="2">
        <f>IF(VLOOKUP($A295,'Q Pasiva'!$1:$1048576,MATCH(Q!$B295,'Q Pasiva'!$1:$1,0),FALSE)="",NA(),VLOOKUP($A295,'Q Pasiva'!$1:$1048576,MATCH(Q!$B295,'Q Pasiva'!$1:$1,0),FALSE))</f>
        <v>4.6800000000000001E-2</v>
      </c>
      <c r="F295" s="2">
        <f t="shared" si="35"/>
        <v>7.9699999999999993E-2</v>
      </c>
      <c r="G295" s="2" t="e">
        <f t="shared" si="36"/>
        <v>#N/A</v>
      </c>
      <c r="H295" s="2" t="e">
        <f t="shared" si="37"/>
        <v>#N/A</v>
      </c>
      <c r="I295" s="2" t="e">
        <f t="shared" si="38"/>
        <v>#N/A</v>
      </c>
      <c r="J295">
        <f t="shared" si="39"/>
        <v>1</v>
      </c>
    </row>
    <row r="296" spans="1:10" x14ac:dyDescent="0.35">
      <c r="A296">
        <f t="shared" si="33"/>
        <v>7</v>
      </c>
      <c r="B296" t="str">
        <f t="shared" si="34"/>
        <v>2020</v>
      </c>
      <c r="C296" s="1">
        <f t="shared" si="41"/>
        <v>44043</v>
      </c>
      <c r="D296" s="2">
        <f>IF(VLOOKUP($A296,'Q Activa'!$1:$1048576,MATCH(Q!$B296,'Q Activa'!$1:$1,0),FALSE)="",NA(),VLOOKUP($A296,'Q Activa'!$1:$1048576,MATCH(Q!$B296,'Q Activa'!$1:$1,0),FALSE))</f>
        <v>0.1246</v>
      </c>
      <c r="E296" s="2">
        <f>IF(VLOOKUP($A296,'Q Pasiva'!$1:$1048576,MATCH(Q!$B296,'Q Pasiva'!$1:$1,0),FALSE)="",NA(),VLOOKUP($A296,'Q Pasiva'!$1:$1048576,MATCH(Q!$B296,'Q Pasiva'!$1:$1,0),FALSE))</f>
        <v>4.5999999999999999E-2</v>
      </c>
      <c r="F296" s="2">
        <f t="shared" si="35"/>
        <v>7.8600000000000003E-2</v>
      </c>
      <c r="G296" s="2" t="e">
        <f t="shared" si="36"/>
        <v>#N/A</v>
      </c>
      <c r="H296" s="2" t="e">
        <f t="shared" si="37"/>
        <v>#N/A</v>
      </c>
      <c r="I296" s="2" t="e">
        <f t="shared" si="38"/>
        <v>#N/A</v>
      </c>
      <c r="J296">
        <f t="shared" si="39"/>
        <v>1</v>
      </c>
    </row>
    <row r="297" spans="1:10" x14ac:dyDescent="0.35">
      <c r="A297">
        <f t="shared" si="33"/>
        <v>8</v>
      </c>
      <c r="B297" t="str">
        <f t="shared" si="34"/>
        <v>2020</v>
      </c>
      <c r="C297" s="1">
        <f t="shared" si="41"/>
        <v>44074</v>
      </c>
      <c r="D297" s="2">
        <f>IF(VLOOKUP($A297,'Q Activa'!$1:$1048576,MATCH(Q!$B297,'Q Activa'!$1:$1,0),FALSE)="",NA(),VLOOKUP($A297,'Q Activa'!$1:$1048576,MATCH(Q!$B297,'Q Activa'!$1:$1,0),FALSE))</f>
        <v>0.12479999999999999</v>
      </c>
      <c r="E297" s="2">
        <f>IF(VLOOKUP($A297,'Q Pasiva'!$1:$1048576,MATCH(Q!$B297,'Q Pasiva'!$1:$1,0),FALSE)="",NA(),VLOOKUP($A297,'Q Pasiva'!$1:$1048576,MATCH(Q!$B297,'Q Pasiva'!$1:$1,0),FALSE))</f>
        <v>4.5600000000000002E-2</v>
      </c>
      <c r="F297" s="2">
        <f t="shared" si="35"/>
        <v>7.9199999999999993E-2</v>
      </c>
      <c r="G297" s="2" t="e">
        <f t="shared" si="36"/>
        <v>#N/A</v>
      </c>
      <c r="H297" s="2" t="e">
        <f t="shared" si="37"/>
        <v>#N/A</v>
      </c>
      <c r="I297" s="2" t="e">
        <f t="shared" si="38"/>
        <v>#N/A</v>
      </c>
      <c r="J297">
        <f t="shared" si="39"/>
        <v>1</v>
      </c>
    </row>
    <row r="298" spans="1:10" x14ac:dyDescent="0.35">
      <c r="A298">
        <f t="shared" si="33"/>
        <v>9</v>
      </c>
      <c r="B298" t="str">
        <f t="shared" si="34"/>
        <v>2020</v>
      </c>
      <c r="C298" s="1">
        <f t="shared" si="41"/>
        <v>44104</v>
      </c>
      <c r="D298" s="2">
        <f>IF(VLOOKUP($A298,'Q Activa'!$1:$1048576,MATCH(Q!$B298,'Q Activa'!$1:$1,0),FALSE)="",NA(),VLOOKUP($A298,'Q Activa'!$1:$1048576,MATCH(Q!$B298,'Q Activa'!$1:$1,0),FALSE))</f>
        <v>0.12479999999999999</v>
      </c>
      <c r="E298" s="2">
        <f>IF(VLOOKUP($A298,'Q Pasiva'!$1:$1048576,MATCH(Q!$B298,'Q Pasiva'!$1:$1,0),FALSE)="",NA(),VLOOKUP($A298,'Q Pasiva'!$1:$1048576,MATCH(Q!$B298,'Q Pasiva'!$1:$1,0),FALSE))</f>
        <v>4.5100000000000001E-2</v>
      </c>
      <c r="F298" s="2">
        <f t="shared" si="35"/>
        <v>7.9699999999999993E-2</v>
      </c>
      <c r="G298" s="2" t="e">
        <f t="shared" si="36"/>
        <v>#N/A</v>
      </c>
      <c r="H298" s="2" t="e">
        <f t="shared" si="37"/>
        <v>#N/A</v>
      </c>
      <c r="I298" s="2" t="e">
        <f t="shared" si="38"/>
        <v>#N/A</v>
      </c>
      <c r="J298">
        <f t="shared" si="39"/>
        <v>1</v>
      </c>
    </row>
    <row r="299" spans="1:10" x14ac:dyDescent="0.35">
      <c r="A299">
        <f t="shared" si="33"/>
        <v>10</v>
      </c>
      <c r="B299" t="str">
        <f t="shared" si="34"/>
        <v>2020</v>
      </c>
      <c r="C299" s="1">
        <f t="shared" si="41"/>
        <v>44135</v>
      </c>
      <c r="D299" s="2">
        <f>IF(VLOOKUP($A299,'Q Activa'!$1:$1048576,MATCH(Q!$B299,'Q Activa'!$1:$1,0),FALSE)="",NA(),VLOOKUP($A299,'Q Activa'!$1:$1048576,MATCH(Q!$B299,'Q Activa'!$1:$1,0),FALSE))</f>
        <v>0.12330000000000001</v>
      </c>
      <c r="E299" s="2">
        <f>IF(VLOOKUP($A299,'Q Pasiva'!$1:$1048576,MATCH(Q!$B299,'Q Pasiva'!$1:$1,0),FALSE)="",NA(),VLOOKUP($A299,'Q Pasiva'!$1:$1048576,MATCH(Q!$B299,'Q Pasiva'!$1:$1,0),FALSE))</f>
        <v>4.4600000000000001E-2</v>
      </c>
      <c r="F299" s="2">
        <f t="shared" si="35"/>
        <v>7.8700000000000006E-2</v>
      </c>
      <c r="G299" s="2" t="e">
        <f t="shared" si="36"/>
        <v>#N/A</v>
      </c>
      <c r="H299" s="2" t="e">
        <f t="shared" si="37"/>
        <v>#N/A</v>
      </c>
      <c r="I299" s="2" t="e">
        <f t="shared" si="38"/>
        <v>#N/A</v>
      </c>
      <c r="J299">
        <f t="shared" si="39"/>
        <v>1</v>
      </c>
    </row>
    <row r="300" spans="1:10" x14ac:dyDescent="0.35">
      <c r="A300">
        <f t="shared" si="33"/>
        <v>11</v>
      </c>
      <c r="B300" t="str">
        <f t="shared" si="34"/>
        <v>2020</v>
      </c>
      <c r="C300" s="1">
        <f t="shared" si="41"/>
        <v>44165</v>
      </c>
      <c r="D300" s="2">
        <f>IF(VLOOKUP($A300,'Q Activa'!$1:$1048576,MATCH(Q!$B300,'Q Activa'!$1:$1,0),FALSE)="",NA(),VLOOKUP($A300,'Q Activa'!$1:$1048576,MATCH(Q!$B300,'Q Activa'!$1:$1,0),FALSE))</f>
        <v>0.1232</v>
      </c>
      <c r="E300" s="2">
        <f>IF(VLOOKUP($A300,'Q Pasiva'!$1:$1048576,MATCH(Q!$B300,'Q Pasiva'!$1:$1,0),FALSE)="",NA(),VLOOKUP($A300,'Q Pasiva'!$1:$1048576,MATCH(Q!$B300,'Q Pasiva'!$1:$1,0),FALSE))</f>
        <v>4.4200000000000003E-2</v>
      </c>
      <c r="F300" s="2">
        <f t="shared" si="35"/>
        <v>7.9000000000000001E-2</v>
      </c>
      <c r="G300" s="2" t="e">
        <f t="shared" si="36"/>
        <v>#N/A</v>
      </c>
      <c r="H300" s="2" t="e">
        <f t="shared" si="37"/>
        <v>#N/A</v>
      </c>
      <c r="I300" s="2" t="e">
        <f t="shared" si="38"/>
        <v>#N/A</v>
      </c>
      <c r="J300">
        <f t="shared" si="39"/>
        <v>1</v>
      </c>
    </row>
    <row r="301" spans="1:10" x14ac:dyDescent="0.35">
      <c r="A301">
        <f t="shared" si="33"/>
        <v>12</v>
      </c>
      <c r="B301" t="str">
        <f t="shared" si="34"/>
        <v>2020</v>
      </c>
      <c r="C301" s="1">
        <f t="shared" si="41"/>
        <v>44196</v>
      </c>
      <c r="D301" s="2">
        <f>IF(VLOOKUP($A301,'Q Activa'!$1:$1048576,MATCH(Q!$B301,'Q Activa'!$1:$1,0),FALSE)="",NA(),VLOOKUP($A301,'Q Activa'!$1:$1048576,MATCH(Q!$B301,'Q Activa'!$1:$1,0),FALSE))</f>
        <v>0.12330000000000001</v>
      </c>
      <c r="E301" s="2">
        <f>IF(VLOOKUP($A301,'Q Pasiva'!$1:$1048576,MATCH(Q!$B301,'Q Pasiva'!$1:$1,0),FALSE)="",NA(),VLOOKUP($A301,'Q Pasiva'!$1:$1048576,MATCH(Q!$B301,'Q Pasiva'!$1:$1,0),FALSE))</f>
        <v>4.3499999999999997E-2</v>
      </c>
      <c r="F301" s="2">
        <f t="shared" si="35"/>
        <v>7.980000000000001E-2</v>
      </c>
      <c r="G301" s="2" t="e">
        <f t="shared" si="36"/>
        <v>#N/A</v>
      </c>
      <c r="H301" s="2" t="e">
        <f t="shared" si="37"/>
        <v>#N/A</v>
      </c>
      <c r="I301" s="2" t="e">
        <f t="shared" si="38"/>
        <v>#N/A</v>
      </c>
      <c r="J301">
        <f t="shared" si="39"/>
        <v>1</v>
      </c>
    </row>
    <row r="302" spans="1:10" x14ac:dyDescent="0.35">
      <c r="A302">
        <f t="shared" si="33"/>
        <v>1</v>
      </c>
      <c r="B302" t="str">
        <f t="shared" si="34"/>
        <v>2021</v>
      </c>
      <c r="C302" s="1">
        <f t="shared" si="41"/>
        <v>44227</v>
      </c>
      <c r="D302" s="2">
        <f>IF(VLOOKUP($A302,'Q Activa'!$1:$1048576,MATCH(Q!$B302,'Q Activa'!$1:$1,0),FALSE)="",NA(),VLOOKUP($A302,'Q Activa'!$1:$1048576,MATCH(Q!$B302,'Q Activa'!$1:$1,0),FALSE))</f>
        <v>0.1234</v>
      </c>
      <c r="E302" s="2">
        <f>IF(VLOOKUP($A302,'Q Pasiva'!$1:$1048576,MATCH(Q!$B302,'Q Pasiva'!$1:$1,0),FALSE)="",NA(),VLOOKUP($A302,'Q Pasiva'!$1:$1048576,MATCH(Q!$B302,'Q Pasiva'!$1:$1,0),FALSE))</f>
        <v>4.3200000000000002E-2</v>
      </c>
      <c r="F302" s="2">
        <f t="shared" si="35"/>
        <v>8.0199999999999994E-2</v>
      </c>
      <c r="G302" s="2" t="e">
        <f t="shared" si="36"/>
        <v>#N/A</v>
      </c>
      <c r="H302" s="2" t="e">
        <f t="shared" si="37"/>
        <v>#N/A</v>
      </c>
      <c r="I302" s="2" t="e">
        <f t="shared" si="38"/>
        <v>#N/A</v>
      </c>
      <c r="J302">
        <f t="shared" si="39"/>
        <v>1</v>
      </c>
    </row>
    <row r="303" spans="1:10" x14ac:dyDescent="0.35">
      <c r="A303">
        <f t="shared" si="33"/>
        <v>2</v>
      </c>
      <c r="B303" t="str">
        <f t="shared" si="34"/>
        <v>2021</v>
      </c>
      <c r="C303" s="1">
        <f t="shared" si="41"/>
        <v>44255</v>
      </c>
      <c r="D303" s="2">
        <f>IF(VLOOKUP($A303,'Q Activa'!$1:$1048576,MATCH(Q!$B303,'Q Activa'!$1:$1,0),FALSE)="",NA(),VLOOKUP($A303,'Q Activa'!$1:$1048576,MATCH(Q!$B303,'Q Activa'!$1:$1,0),FALSE))</f>
        <v>0.1232</v>
      </c>
      <c r="E303" s="2">
        <f>IF(VLOOKUP($A303,'Q Pasiva'!$1:$1048576,MATCH(Q!$B303,'Q Pasiva'!$1:$1,0),FALSE)="",NA(),VLOOKUP($A303,'Q Pasiva'!$1:$1048576,MATCH(Q!$B303,'Q Pasiva'!$1:$1,0),FALSE))</f>
        <v>4.2900000000000001E-2</v>
      </c>
      <c r="F303" s="2">
        <f t="shared" si="35"/>
        <v>8.030000000000001E-2</v>
      </c>
      <c r="G303" s="2" t="e">
        <f t="shared" si="36"/>
        <v>#N/A</v>
      </c>
      <c r="H303" s="2" t="e">
        <f t="shared" si="37"/>
        <v>#N/A</v>
      </c>
      <c r="I303" s="2" t="e">
        <f t="shared" si="38"/>
        <v>#N/A</v>
      </c>
      <c r="J303">
        <f t="shared" si="39"/>
        <v>1</v>
      </c>
    </row>
    <row r="304" spans="1:10" x14ac:dyDescent="0.35">
      <c r="A304">
        <f t="shared" si="33"/>
        <v>3</v>
      </c>
      <c r="B304" t="str">
        <f t="shared" si="34"/>
        <v>2021</v>
      </c>
      <c r="C304" s="1">
        <f t="shared" si="41"/>
        <v>44286</v>
      </c>
      <c r="D304" s="2">
        <f>IF(VLOOKUP($A304,'Q Activa'!$1:$1048576,MATCH(Q!$B304,'Q Activa'!$1:$1,0),FALSE)="",NA(),VLOOKUP($A304,'Q Activa'!$1:$1048576,MATCH(Q!$B304,'Q Activa'!$1:$1,0),FALSE))</f>
        <v>0.1232</v>
      </c>
      <c r="E304" s="2">
        <f>IF(VLOOKUP($A304,'Q Pasiva'!$1:$1048576,MATCH(Q!$B304,'Q Pasiva'!$1:$1,0),FALSE)="",NA(),VLOOKUP($A304,'Q Pasiva'!$1:$1048576,MATCH(Q!$B304,'Q Pasiva'!$1:$1,0),FALSE))</f>
        <v>4.2500000000000003E-2</v>
      </c>
      <c r="F304" s="2">
        <f t="shared" si="35"/>
        <v>8.0699999999999994E-2</v>
      </c>
      <c r="G304" s="2" t="e">
        <f t="shared" si="36"/>
        <v>#N/A</v>
      </c>
      <c r="H304" s="2" t="e">
        <f t="shared" si="37"/>
        <v>#N/A</v>
      </c>
      <c r="I304" s="2" t="e">
        <f t="shared" si="38"/>
        <v>#N/A</v>
      </c>
      <c r="J304">
        <f t="shared" si="39"/>
        <v>1</v>
      </c>
    </row>
    <row r="305" spans="1:10" x14ac:dyDescent="0.35">
      <c r="A305">
        <f t="shared" si="33"/>
        <v>4</v>
      </c>
      <c r="B305" t="str">
        <f t="shared" si="34"/>
        <v>2021</v>
      </c>
      <c r="C305" s="1">
        <f t="shared" si="41"/>
        <v>44316</v>
      </c>
      <c r="D305" s="2">
        <f>IF(VLOOKUP($A305,'Q Activa'!$1:$1048576,MATCH(Q!$B305,'Q Activa'!$1:$1,0),FALSE)="",NA(),VLOOKUP($A305,'Q Activa'!$1:$1048576,MATCH(Q!$B305,'Q Activa'!$1:$1,0),FALSE))</f>
        <v>0.12280000000000001</v>
      </c>
      <c r="E305" s="2">
        <f>IF(VLOOKUP($A305,'Q Pasiva'!$1:$1048576,MATCH(Q!$B305,'Q Pasiva'!$1:$1,0),FALSE)="",NA(),VLOOKUP($A305,'Q Pasiva'!$1:$1048576,MATCH(Q!$B305,'Q Pasiva'!$1:$1,0),FALSE))</f>
        <v>4.2200000000000001E-2</v>
      </c>
      <c r="F305" s="2">
        <f t="shared" si="35"/>
        <v>8.0600000000000005E-2</v>
      </c>
      <c r="G305" s="2" t="e">
        <f t="shared" si="36"/>
        <v>#N/A</v>
      </c>
      <c r="H305" s="2" t="e">
        <f t="shared" si="37"/>
        <v>#N/A</v>
      </c>
      <c r="I305" s="2" t="e">
        <f t="shared" si="38"/>
        <v>#N/A</v>
      </c>
      <c r="J305">
        <f t="shared" si="39"/>
        <v>1</v>
      </c>
    </row>
    <row r="306" spans="1:10" x14ac:dyDescent="0.35">
      <c r="A306">
        <f t="shared" si="33"/>
        <v>5</v>
      </c>
      <c r="B306" t="str">
        <f t="shared" si="34"/>
        <v>2021</v>
      </c>
      <c r="C306" s="1">
        <f t="shared" si="41"/>
        <v>44347</v>
      </c>
      <c r="D306" s="2">
        <f>IF(VLOOKUP($A306,'Q Activa'!$1:$1048576,MATCH(Q!$B306,'Q Activa'!$1:$1,0),FALSE)="",NA(),VLOOKUP($A306,'Q Activa'!$1:$1048576,MATCH(Q!$B306,'Q Activa'!$1:$1,0),FALSE))</f>
        <v>0.1225</v>
      </c>
      <c r="E306" s="2">
        <f>IF(VLOOKUP($A306,'Q Pasiva'!$1:$1048576,MATCH(Q!$B306,'Q Pasiva'!$1:$1,0),FALSE)="",NA(),VLOOKUP($A306,'Q Pasiva'!$1:$1048576,MATCH(Q!$B306,'Q Pasiva'!$1:$1,0),FALSE))</f>
        <v>4.19E-2</v>
      </c>
      <c r="F306" s="2">
        <f t="shared" si="35"/>
        <v>8.0600000000000005E-2</v>
      </c>
      <c r="G306" s="2" t="e">
        <f t="shared" si="36"/>
        <v>#N/A</v>
      </c>
      <c r="H306" s="2" t="e">
        <f t="shared" si="37"/>
        <v>#N/A</v>
      </c>
      <c r="I306" s="2" t="e">
        <f t="shared" si="38"/>
        <v>#N/A</v>
      </c>
      <c r="J306">
        <f t="shared" si="39"/>
        <v>1</v>
      </c>
    </row>
    <row r="307" spans="1:10" x14ac:dyDescent="0.35">
      <c r="A307">
        <f t="shared" si="33"/>
        <v>6</v>
      </c>
      <c r="B307" t="str">
        <f t="shared" si="34"/>
        <v>2021</v>
      </c>
      <c r="C307" s="1">
        <f t="shared" si="41"/>
        <v>44377</v>
      </c>
      <c r="D307" s="2">
        <f>IF(VLOOKUP($A307,'Q Activa'!$1:$1048576,MATCH(Q!$B307,'Q Activa'!$1:$1,0),FALSE)="",NA(),VLOOKUP($A307,'Q Activa'!$1:$1048576,MATCH(Q!$B307,'Q Activa'!$1:$1,0),FALSE))</f>
        <v>0.12239999999999999</v>
      </c>
      <c r="E307" s="2">
        <f>IF(VLOOKUP($A307,'Q Pasiva'!$1:$1048576,MATCH(Q!$B307,'Q Pasiva'!$1:$1,0),FALSE)="",NA(),VLOOKUP($A307,'Q Pasiva'!$1:$1048576,MATCH(Q!$B307,'Q Pasiva'!$1:$1,0),FALSE))</f>
        <v>4.1500000000000002E-2</v>
      </c>
      <c r="F307" s="2">
        <f t="shared" si="35"/>
        <v>8.09E-2</v>
      </c>
      <c r="G307" s="2" t="e">
        <f t="shared" si="36"/>
        <v>#N/A</v>
      </c>
      <c r="H307" s="2" t="e">
        <f t="shared" si="37"/>
        <v>#N/A</v>
      </c>
      <c r="I307" s="2" t="e">
        <f t="shared" si="38"/>
        <v>#N/A</v>
      </c>
      <c r="J307">
        <f t="shared" si="39"/>
        <v>1</v>
      </c>
    </row>
    <row r="308" spans="1:10" x14ac:dyDescent="0.35">
      <c r="A308">
        <f t="shared" si="33"/>
        <v>7</v>
      </c>
      <c r="B308" t="str">
        <f t="shared" si="34"/>
        <v>2021</v>
      </c>
      <c r="C308" s="1">
        <f t="shared" si="41"/>
        <v>44408</v>
      </c>
      <c r="D308" s="2">
        <f>IF(VLOOKUP($A308,'Q Activa'!$1:$1048576,MATCH(Q!$B308,'Q Activa'!$1:$1,0),FALSE)="",NA(),VLOOKUP($A308,'Q Activa'!$1:$1048576,MATCH(Q!$B308,'Q Activa'!$1:$1,0),FALSE))</f>
        <v>0.12139999999999999</v>
      </c>
      <c r="E308" s="2">
        <f>IF(VLOOKUP($A308,'Q Pasiva'!$1:$1048576,MATCH(Q!$B308,'Q Pasiva'!$1:$1,0),FALSE)="",NA(),VLOOKUP($A308,'Q Pasiva'!$1:$1048576,MATCH(Q!$B308,'Q Pasiva'!$1:$1,0),FALSE))</f>
        <v>4.0899999999999999E-2</v>
      </c>
      <c r="F308" s="2">
        <f t="shared" si="35"/>
        <v>8.0499999999999988E-2</v>
      </c>
      <c r="G308" s="2" t="e">
        <f t="shared" si="36"/>
        <v>#N/A</v>
      </c>
      <c r="H308" s="2" t="e">
        <f t="shared" si="37"/>
        <v>#N/A</v>
      </c>
      <c r="I308" s="2" t="e">
        <f t="shared" si="38"/>
        <v>#N/A</v>
      </c>
      <c r="J308">
        <f t="shared" si="39"/>
        <v>1</v>
      </c>
    </row>
    <row r="309" spans="1:10" x14ac:dyDescent="0.35">
      <c r="A309">
        <f t="shared" si="33"/>
        <v>8</v>
      </c>
      <c r="B309" t="str">
        <f t="shared" si="34"/>
        <v>2021</v>
      </c>
      <c r="C309" s="1">
        <f>+EOMONTH(C308,1)</f>
        <v>44439</v>
      </c>
      <c r="D309" s="2">
        <f>IF(VLOOKUP($A309,'Q Activa'!$1:$1048576,MATCH(Q!$B309,'Q Activa'!$1:$1,0),FALSE)="",NA(),VLOOKUP($A309,'Q Activa'!$1:$1048576,MATCH(Q!$B309,'Q Activa'!$1:$1,0),FALSE))</f>
        <v>0.12139999999999999</v>
      </c>
      <c r="E309" s="2">
        <f>IF(VLOOKUP($A309,'Q Pasiva'!$1:$1048576,MATCH(Q!$B309,'Q Pasiva'!$1:$1,0),FALSE)="",NA(),VLOOKUP($A309,'Q Pasiva'!$1:$1048576,MATCH(Q!$B309,'Q Pasiva'!$1:$1,0),FALSE))</f>
        <v>4.07E-2</v>
      </c>
      <c r="F309" s="2">
        <f t="shared" si="35"/>
        <v>8.0699999999999994E-2</v>
      </c>
      <c r="G309" s="2" t="e">
        <f t="shared" si="36"/>
        <v>#N/A</v>
      </c>
      <c r="H309" s="2" t="e">
        <f t="shared" si="37"/>
        <v>#N/A</v>
      </c>
      <c r="I309" s="2" t="e">
        <f t="shared" si="38"/>
        <v>#N/A</v>
      </c>
      <c r="J309">
        <f t="shared" si="39"/>
        <v>1</v>
      </c>
    </row>
    <row r="310" spans="1:10" x14ac:dyDescent="0.35">
      <c r="A310">
        <f t="shared" si="33"/>
        <v>9</v>
      </c>
      <c r="B310" t="str">
        <f t="shared" si="34"/>
        <v>2021</v>
      </c>
      <c r="C310" s="1">
        <f t="shared" ref="C310:C314" si="42">+EOMONTH(C309,1)</f>
        <v>44469</v>
      </c>
      <c r="D310" s="2">
        <f>IF(VLOOKUP($A310,'Q Activa'!$1:$1048576,MATCH(Q!$B310,'Q Activa'!$1:$1,0),FALSE)="",NA(),VLOOKUP($A310,'Q Activa'!$1:$1048576,MATCH(Q!$B310,'Q Activa'!$1:$1,0),FALSE))</f>
        <v>0.1216</v>
      </c>
      <c r="E310" s="2">
        <f>IF(VLOOKUP($A310,'Q Pasiva'!$1:$1048576,MATCH(Q!$B310,'Q Pasiva'!$1:$1,0),FALSE)="",NA(),VLOOKUP($A310,'Q Pasiva'!$1:$1048576,MATCH(Q!$B310,'Q Pasiva'!$1:$1,0),FALSE))</f>
        <v>4.0399999999999998E-2</v>
      </c>
      <c r="F310" s="2">
        <f t="shared" si="35"/>
        <v>8.1199999999999994E-2</v>
      </c>
      <c r="G310" s="2" t="e">
        <f t="shared" si="36"/>
        <v>#N/A</v>
      </c>
      <c r="H310" s="2" t="e">
        <f t="shared" si="37"/>
        <v>#N/A</v>
      </c>
      <c r="I310" s="2" t="e">
        <f t="shared" si="38"/>
        <v>#N/A</v>
      </c>
      <c r="J310">
        <f t="shared" si="39"/>
        <v>1</v>
      </c>
    </row>
    <row r="311" spans="1:10" x14ac:dyDescent="0.35">
      <c r="A311">
        <f t="shared" si="33"/>
        <v>10</v>
      </c>
      <c r="B311" t="str">
        <f t="shared" si="34"/>
        <v>2021</v>
      </c>
      <c r="C311" s="1">
        <f t="shared" si="42"/>
        <v>44500</v>
      </c>
      <c r="D311" s="2">
        <f>IF(VLOOKUP($A311,'Q Activa'!$1:$1048576,MATCH(Q!$B311,'Q Activa'!$1:$1,0),FALSE)="",NA(),VLOOKUP($A311,'Q Activa'!$1:$1048576,MATCH(Q!$B311,'Q Activa'!$1:$1,0),FALSE))</f>
        <v>0.12130000000000001</v>
      </c>
      <c r="E311" s="2">
        <f>IF(VLOOKUP($A311,'Q Pasiva'!$1:$1048576,MATCH(Q!$B311,'Q Pasiva'!$1:$1,0),FALSE)="",NA(),VLOOKUP($A311,'Q Pasiva'!$1:$1048576,MATCH(Q!$B311,'Q Pasiva'!$1:$1,0),FALSE))</f>
        <v>4.0300000000000002E-2</v>
      </c>
      <c r="F311" s="2">
        <f t="shared" si="35"/>
        <v>8.1000000000000003E-2</v>
      </c>
      <c r="G311" s="2" t="e">
        <f t="shared" si="36"/>
        <v>#N/A</v>
      </c>
      <c r="H311" s="2" t="e">
        <f t="shared" si="37"/>
        <v>#N/A</v>
      </c>
      <c r="I311" s="2" t="e">
        <f t="shared" si="38"/>
        <v>#N/A</v>
      </c>
      <c r="J311">
        <f t="shared" si="39"/>
        <v>1</v>
      </c>
    </row>
    <row r="312" spans="1:10" x14ac:dyDescent="0.35">
      <c r="A312">
        <f t="shared" si="33"/>
        <v>11</v>
      </c>
      <c r="B312" t="str">
        <f t="shared" si="34"/>
        <v>2021</v>
      </c>
      <c r="C312" s="1">
        <f t="shared" si="42"/>
        <v>44530</v>
      </c>
      <c r="D312" s="2">
        <f>IF(VLOOKUP($A312,'Q Activa'!$1:$1048576,MATCH(Q!$B312,'Q Activa'!$1:$1,0),FALSE)="",NA(),VLOOKUP($A312,'Q Activa'!$1:$1048576,MATCH(Q!$B312,'Q Activa'!$1:$1,0),FALSE))</f>
        <v>0.1202</v>
      </c>
      <c r="E312" s="2">
        <f>IF(VLOOKUP($A312,'Q Pasiva'!$1:$1048576,MATCH(Q!$B312,'Q Pasiva'!$1:$1,0),FALSE)="",NA(),VLOOKUP($A312,'Q Pasiva'!$1:$1048576,MATCH(Q!$B312,'Q Pasiva'!$1:$1,0),FALSE))</f>
        <v>4.02E-2</v>
      </c>
      <c r="F312" s="2">
        <f t="shared" si="35"/>
        <v>0.08</v>
      </c>
      <c r="G312" s="2" t="e">
        <f t="shared" si="36"/>
        <v>#N/A</v>
      </c>
      <c r="H312" s="2" t="e">
        <f t="shared" si="37"/>
        <v>#N/A</v>
      </c>
      <c r="I312" s="2" t="e">
        <f t="shared" si="38"/>
        <v>#N/A</v>
      </c>
      <c r="J312">
        <f t="shared" si="39"/>
        <v>1</v>
      </c>
    </row>
    <row r="313" spans="1:10" x14ac:dyDescent="0.35">
      <c r="A313">
        <f t="shared" si="33"/>
        <v>12</v>
      </c>
      <c r="B313" t="str">
        <f t="shared" si="34"/>
        <v>2021</v>
      </c>
      <c r="C313" s="1">
        <f t="shared" si="42"/>
        <v>44561</v>
      </c>
      <c r="D313" s="2">
        <f>IF(VLOOKUP($A313,'Q Activa'!$1:$1048576,MATCH(Q!$B313,'Q Activa'!$1:$1,0),FALSE)="",NA(),VLOOKUP($A313,'Q Activa'!$1:$1048576,MATCH(Q!$B313,'Q Activa'!$1:$1,0),FALSE))</f>
        <v>0.1192</v>
      </c>
      <c r="E313" s="2">
        <f>IF(VLOOKUP($A313,'Q Pasiva'!$1:$1048576,MATCH(Q!$B313,'Q Pasiva'!$1:$1,0),FALSE)="",NA(),VLOOKUP($A313,'Q Pasiva'!$1:$1048576,MATCH(Q!$B313,'Q Pasiva'!$1:$1,0),FALSE))</f>
        <v>3.9899999999999998E-2</v>
      </c>
      <c r="F313" s="2">
        <f t="shared" si="35"/>
        <v>7.9300000000000009E-2</v>
      </c>
      <c r="G313" s="2" t="e">
        <f t="shared" si="36"/>
        <v>#N/A</v>
      </c>
      <c r="H313" s="2" t="e">
        <f t="shared" si="37"/>
        <v>#N/A</v>
      </c>
      <c r="I313" s="2" t="e">
        <f t="shared" si="38"/>
        <v>#N/A</v>
      </c>
      <c r="J313">
        <f t="shared" si="39"/>
        <v>1</v>
      </c>
    </row>
    <row r="314" spans="1:10" x14ac:dyDescent="0.35">
      <c r="A314">
        <f t="shared" si="33"/>
        <v>1</v>
      </c>
      <c r="B314" t="str">
        <f t="shared" si="34"/>
        <v>2022</v>
      </c>
      <c r="C314" s="1">
        <f t="shared" si="42"/>
        <v>44592</v>
      </c>
      <c r="D314" s="2">
        <f>IF(VLOOKUP($A314,'Q Activa'!$1:$1048576,MATCH(Q!$B314,'Q Activa'!$1:$1,0),FALSE)="",NA(),VLOOKUP($A314,'Q Activa'!$1:$1048576,MATCH(Q!$B314,'Q Activa'!$1:$1,0),FALSE))</f>
        <v>0.1192</v>
      </c>
      <c r="E314" s="2">
        <f>IF(VLOOKUP($A314,'Q Pasiva'!$1:$1048576,MATCH(Q!$B314,'Q Pasiva'!$1:$1,0),FALSE)="",NA(),VLOOKUP($A314,'Q Pasiva'!$1:$1048576,MATCH(Q!$B314,'Q Pasiva'!$1:$1,0),FALSE))</f>
        <v>3.95E-2</v>
      </c>
      <c r="F314" s="2">
        <f t="shared" si="35"/>
        <v>7.9699999999999993E-2</v>
      </c>
      <c r="G314" s="2" t="e">
        <f t="shared" si="36"/>
        <v>#N/A</v>
      </c>
      <c r="H314" s="2" t="e">
        <f t="shared" si="37"/>
        <v>#N/A</v>
      </c>
      <c r="I314" s="2" t="e">
        <f t="shared" si="38"/>
        <v>#N/A</v>
      </c>
      <c r="J314">
        <f t="shared" si="39"/>
        <v>1</v>
      </c>
    </row>
    <row r="315" spans="1:10" x14ac:dyDescent="0.35">
      <c r="A315">
        <f t="shared" si="33"/>
        <v>2</v>
      </c>
      <c r="B315" t="str">
        <f t="shared" si="34"/>
        <v>2022</v>
      </c>
      <c r="C315" s="1">
        <f t="shared" ref="C315:C350" si="43">+EOMONTH(C314,1)</f>
        <v>44620</v>
      </c>
      <c r="D315" s="2">
        <f>IF(VLOOKUP($A315,'Q Activa'!$1:$1048576,MATCH(Q!$B315,'Q Activa'!$1:$1,0),FALSE)="",NA(),VLOOKUP($A315,'Q Activa'!$1:$1048576,MATCH(Q!$B315,'Q Activa'!$1:$1,0),FALSE))</f>
        <v>0.1192</v>
      </c>
      <c r="E315" s="2">
        <f>IF(VLOOKUP($A315,'Q Pasiva'!$1:$1048576,MATCH(Q!$B315,'Q Pasiva'!$1:$1,0),FALSE)="",NA(),VLOOKUP($A315,'Q Pasiva'!$1:$1048576,MATCH(Q!$B315,'Q Pasiva'!$1:$1,0),FALSE))</f>
        <v>3.95E-2</v>
      </c>
      <c r="F315" s="2">
        <f t="shared" ref="F315:F325" si="44">+D315-E315</f>
        <v>7.9699999999999993E-2</v>
      </c>
      <c r="G315" s="2" t="e">
        <f t="shared" si="36"/>
        <v>#N/A</v>
      </c>
      <c r="H315" s="2" t="e">
        <f t="shared" si="37"/>
        <v>#N/A</v>
      </c>
      <c r="I315" s="2" t="e">
        <f t="shared" si="38"/>
        <v>#N/A</v>
      </c>
      <c r="J315">
        <f t="shared" si="39"/>
        <v>1</v>
      </c>
    </row>
    <row r="316" spans="1:10" x14ac:dyDescent="0.35">
      <c r="A316">
        <f t="shared" si="33"/>
        <v>3</v>
      </c>
      <c r="B316" t="str">
        <f t="shared" si="34"/>
        <v>2022</v>
      </c>
      <c r="C316" s="1">
        <f t="shared" si="43"/>
        <v>44651</v>
      </c>
      <c r="D316" s="2">
        <f>IF(VLOOKUP($A316,'Q Activa'!$1:$1048576,MATCH(Q!$B316,'Q Activa'!$1:$1,0),FALSE)="",NA(),VLOOKUP($A316,'Q Activa'!$1:$1048576,MATCH(Q!$B316,'Q Activa'!$1:$1,0),FALSE))</f>
        <v>0.1195</v>
      </c>
      <c r="E316" s="2">
        <f>IF(VLOOKUP($A316,'Q Pasiva'!$1:$1048576,MATCH(Q!$B316,'Q Pasiva'!$1:$1,0),FALSE)="",NA(),VLOOKUP($A316,'Q Pasiva'!$1:$1048576,MATCH(Q!$B316,'Q Pasiva'!$1:$1,0),FALSE))</f>
        <v>3.9100000000000003E-2</v>
      </c>
      <c r="F316" s="2">
        <f t="shared" si="44"/>
        <v>8.0399999999999999E-2</v>
      </c>
      <c r="G316" s="2" t="e">
        <f t="shared" si="36"/>
        <v>#N/A</v>
      </c>
      <c r="H316" s="2" t="e">
        <f t="shared" si="37"/>
        <v>#N/A</v>
      </c>
      <c r="I316" s="2" t="e">
        <f t="shared" si="38"/>
        <v>#N/A</v>
      </c>
      <c r="J316">
        <f t="shared" si="39"/>
        <v>1</v>
      </c>
    </row>
    <row r="317" spans="1:10" x14ac:dyDescent="0.35">
      <c r="A317">
        <f t="shared" si="33"/>
        <v>4</v>
      </c>
      <c r="B317" t="str">
        <f t="shared" si="34"/>
        <v>2022</v>
      </c>
      <c r="C317" s="1">
        <f t="shared" si="43"/>
        <v>44681</v>
      </c>
      <c r="D317" s="2">
        <f>IF(VLOOKUP($A317,'Q Activa'!$1:$1048576,MATCH(Q!$B317,'Q Activa'!$1:$1,0),FALSE)="",NA(),VLOOKUP($A317,'Q Activa'!$1:$1048576,MATCH(Q!$B317,'Q Activa'!$1:$1,0),FALSE))</f>
        <v>0.1193</v>
      </c>
      <c r="E317" s="2">
        <f>IF(VLOOKUP($A317,'Q Pasiva'!$1:$1048576,MATCH(Q!$B317,'Q Pasiva'!$1:$1,0),FALSE)="",NA(),VLOOKUP($A317,'Q Pasiva'!$1:$1048576,MATCH(Q!$B317,'Q Pasiva'!$1:$1,0),FALSE))</f>
        <v>3.9E-2</v>
      </c>
      <c r="F317" s="2">
        <f t="shared" si="44"/>
        <v>8.030000000000001E-2</v>
      </c>
      <c r="G317" s="2" t="e">
        <f t="shared" si="36"/>
        <v>#N/A</v>
      </c>
      <c r="H317" s="2" t="e">
        <f t="shared" si="37"/>
        <v>#N/A</v>
      </c>
      <c r="I317" s="2" t="e">
        <f t="shared" si="38"/>
        <v>#N/A</v>
      </c>
      <c r="J317">
        <f t="shared" si="39"/>
        <v>1</v>
      </c>
    </row>
    <row r="318" spans="1:10" x14ac:dyDescent="0.35">
      <c r="A318">
        <f t="shared" si="33"/>
        <v>5</v>
      </c>
      <c r="B318" t="str">
        <f t="shared" si="34"/>
        <v>2022</v>
      </c>
      <c r="C318" s="1">
        <f t="shared" si="43"/>
        <v>44712</v>
      </c>
      <c r="D318" s="2">
        <f>IF(VLOOKUP($A318,'Q Activa'!$1:$1048576,MATCH(Q!$B318,'Q Activa'!$1:$1,0),FALSE)="",NA(),VLOOKUP($A318,'Q Activa'!$1:$1048576,MATCH(Q!$B318,'Q Activa'!$1:$1,0),FALSE))</f>
        <v>0.11940000000000001</v>
      </c>
      <c r="E318" s="2">
        <f>IF(VLOOKUP($A318,'Q Pasiva'!$1:$1048576,MATCH(Q!$B318,'Q Pasiva'!$1:$1,0),FALSE)="",NA(),VLOOKUP($A318,'Q Pasiva'!$1:$1048576,MATCH(Q!$B318,'Q Pasiva'!$1:$1,0),FALSE))</f>
        <v>3.8899999999999997E-2</v>
      </c>
      <c r="F318" s="2">
        <f t="shared" si="44"/>
        <v>8.0500000000000016E-2</v>
      </c>
      <c r="G318" s="2" t="e">
        <f t="shared" si="36"/>
        <v>#N/A</v>
      </c>
      <c r="H318" s="2" t="e">
        <f t="shared" si="37"/>
        <v>#N/A</v>
      </c>
      <c r="I318" s="2" t="e">
        <f t="shared" si="38"/>
        <v>#N/A</v>
      </c>
      <c r="J318">
        <f t="shared" si="39"/>
        <v>1</v>
      </c>
    </row>
    <row r="319" spans="1:10" x14ac:dyDescent="0.35">
      <c r="A319">
        <f t="shared" si="33"/>
        <v>6</v>
      </c>
      <c r="B319" t="str">
        <f t="shared" si="34"/>
        <v>2022</v>
      </c>
      <c r="C319" s="1">
        <f t="shared" si="43"/>
        <v>44742</v>
      </c>
      <c r="D319" s="2">
        <f>IF(VLOOKUP($A319,'Q Activa'!$1:$1048576,MATCH(Q!$B319,'Q Activa'!$1:$1,0),FALSE)="",NA(),VLOOKUP($A319,'Q Activa'!$1:$1048576,MATCH(Q!$B319,'Q Activa'!$1:$1,0),FALSE))</f>
        <v>0.1198</v>
      </c>
      <c r="E319" s="2">
        <f>IF(VLOOKUP($A319,'Q Pasiva'!$1:$1048576,MATCH(Q!$B319,'Q Pasiva'!$1:$1,0),FALSE)="",NA(),VLOOKUP($A319,'Q Pasiva'!$1:$1048576,MATCH(Q!$B319,'Q Pasiva'!$1:$1,0),FALSE))</f>
        <v>3.8800000000000001E-2</v>
      </c>
      <c r="F319" s="2">
        <f t="shared" si="44"/>
        <v>8.1000000000000003E-2</v>
      </c>
      <c r="G319" s="2" t="e">
        <f t="shared" si="36"/>
        <v>#N/A</v>
      </c>
      <c r="H319" s="2" t="e">
        <f t="shared" si="37"/>
        <v>#N/A</v>
      </c>
      <c r="I319" s="2" t="e">
        <f t="shared" si="38"/>
        <v>#N/A</v>
      </c>
      <c r="J319">
        <f t="shared" si="39"/>
        <v>1</v>
      </c>
    </row>
    <row r="320" spans="1:10" x14ac:dyDescent="0.35">
      <c r="A320">
        <f t="shared" si="33"/>
        <v>7</v>
      </c>
      <c r="B320" t="str">
        <f t="shared" si="34"/>
        <v>2022</v>
      </c>
      <c r="C320" s="1">
        <f t="shared" si="43"/>
        <v>44773</v>
      </c>
      <c r="D320" s="2">
        <f>IF(VLOOKUP($A320,'Q Activa'!$1:$1048576,MATCH(Q!$B320,'Q Activa'!$1:$1,0),FALSE)="",NA(),VLOOKUP($A320,'Q Activa'!$1:$1048576,MATCH(Q!$B320,'Q Activa'!$1:$1,0),FALSE))</f>
        <v>0.1198</v>
      </c>
      <c r="E320" s="2">
        <f>IF(VLOOKUP($A320,'Q Pasiva'!$1:$1048576,MATCH(Q!$B320,'Q Pasiva'!$1:$1,0),FALSE)="",NA(),VLOOKUP($A320,'Q Pasiva'!$1:$1048576,MATCH(Q!$B320,'Q Pasiva'!$1:$1,0),FALSE))</f>
        <v>3.8699999999999998E-2</v>
      </c>
      <c r="F320" s="2">
        <f t="shared" si="44"/>
        <v>8.1100000000000005E-2</v>
      </c>
      <c r="G320" s="2" t="e">
        <f t="shared" si="36"/>
        <v>#N/A</v>
      </c>
      <c r="H320" s="2" t="e">
        <f t="shared" si="37"/>
        <v>#N/A</v>
      </c>
      <c r="I320" s="2" t="e">
        <f t="shared" si="38"/>
        <v>#N/A</v>
      </c>
      <c r="J320">
        <f t="shared" si="39"/>
        <v>1</v>
      </c>
    </row>
    <row r="321" spans="1:10" x14ac:dyDescent="0.35">
      <c r="A321">
        <f t="shared" si="33"/>
        <v>8</v>
      </c>
      <c r="B321" t="str">
        <f t="shared" si="34"/>
        <v>2022</v>
      </c>
      <c r="C321" s="1">
        <f t="shared" si="43"/>
        <v>44804</v>
      </c>
      <c r="D321" s="2">
        <f>IF(VLOOKUP($A321,'Q Activa'!$1:$1048576,MATCH(Q!$B321,'Q Activa'!$1:$1,0),FALSE)="",NA(),VLOOKUP($A321,'Q Activa'!$1:$1048576,MATCH(Q!$B321,'Q Activa'!$1:$1,0),FALSE))</f>
        <v>0.1202</v>
      </c>
      <c r="E321" s="2">
        <f>IF(VLOOKUP($A321,'Q Pasiva'!$1:$1048576,MATCH(Q!$B321,'Q Pasiva'!$1:$1,0),FALSE)="",NA(),VLOOKUP($A321,'Q Pasiva'!$1:$1048576,MATCH(Q!$B321,'Q Pasiva'!$1:$1,0),FALSE))</f>
        <v>3.8800000000000001E-2</v>
      </c>
      <c r="F321" s="2">
        <f t="shared" si="44"/>
        <v>8.14E-2</v>
      </c>
      <c r="G321" s="2" t="e">
        <f t="shared" si="36"/>
        <v>#N/A</v>
      </c>
      <c r="H321" s="2" t="e">
        <f t="shared" si="37"/>
        <v>#N/A</v>
      </c>
      <c r="I321" s="2" t="e">
        <f t="shared" si="38"/>
        <v>#N/A</v>
      </c>
      <c r="J321">
        <f t="shared" si="39"/>
        <v>1</v>
      </c>
    </row>
    <row r="322" spans="1:10" x14ac:dyDescent="0.35">
      <c r="A322">
        <f t="shared" si="33"/>
        <v>9</v>
      </c>
      <c r="B322" t="str">
        <f t="shared" si="34"/>
        <v>2022</v>
      </c>
      <c r="C322" s="1">
        <f t="shared" si="43"/>
        <v>44834</v>
      </c>
      <c r="D322" s="2">
        <f>IF(VLOOKUP($A322,'Q Activa'!$1:$1048576,MATCH(Q!$B322,'Q Activa'!$1:$1,0),FALSE)="",NA(),VLOOKUP($A322,'Q Activa'!$1:$1048576,MATCH(Q!$B322,'Q Activa'!$1:$1,0),FALSE))</f>
        <v>0.11940000000000001</v>
      </c>
      <c r="E322" s="2">
        <f>IF(VLOOKUP($A322,'Q Pasiva'!$1:$1048576,MATCH(Q!$B322,'Q Pasiva'!$1:$1,0),FALSE)="",NA(),VLOOKUP($A322,'Q Pasiva'!$1:$1048576,MATCH(Q!$B322,'Q Pasiva'!$1:$1,0),FALSE))</f>
        <v>3.8800000000000001E-2</v>
      </c>
      <c r="F322" s="2">
        <f t="shared" si="44"/>
        <v>8.0600000000000005E-2</v>
      </c>
      <c r="G322" s="2" t="e">
        <f t="shared" si="36"/>
        <v>#N/A</v>
      </c>
      <c r="H322" s="2" t="e">
        <f t="shared" si="37"/>
        <v>#N/A</v>
      </c>
      <c r="I322" s="2" t="e">
        <f t="shared" si="38"/>
        <v>#N/A</v>
      </c>
      <c r="J322">
        <f t="shared" si="39"/>
        <v>1</v>
      </c>
    </row>
    <row r="323" spans="1:10" x14ac:dyDescent="0.35">
      <c r="A323">
        <f t="shared" ref="A323:A325" si="45">+MONTH(C323)</f>
        <v>10</v>
      </c>
      <c r="B323" t="str">
        <f t="shared" ref="B323:B325" si="46">+TEXT(YEAR(C323),"0")</f>
        <v>2022</v>
      </c>
      <c r="C323" s="1">
        <f t="shared" si="43"/>
        <v>44865</v>
      </c>
      <c r="D323" s="2">
        <f>IF(VLOOKUP($A323,'Q Activa'!$1:$1048576,MATCH(Q!$B323,'Q Activa'!$1:$1,0),FALSE)="",NA(),VLOOKUP($A323,'Q Activa'!$1:$1048576,MATCH(Q!$B323,'Q Activa'!$1:$1,0),FALSE))</f>
        <v>0.11840000000000001</v>
      </c>
      <c r="E323" s="2">
        <f>IF(VLOOKUP($A323,'Q Pasiva'!$1:$1048576,MATCH(Q!$B323,'Q Pasiva'!$1:$1,0),FALSE)="",NA(),VLOOKUP($A323,'Q Pasiva'!$1:$1048576,MATCH(Q!$B323,'Q Pasiva'!$1:$1,0),FALSE))</f>
        <v>3.9E-2</v>
      </c>
      <c r="F323" s="2">
        <f t="shared" si="44"/>
        <v>7.9399999999999998E-2</v>
      </c>
      <c r="G323" s="2" t="e">
        <f t="shared" ref="G323:G325" si="47">+IF(ISNA(D324),D323,NA())</f>
        <v>#N/A</v>
      </c>
      <c r="H323" s="2" t="e">
        <f t="shared" ref="H323:H325" si="48">+IF(ISNA(E324),E323,NA())</f>
        <v>#N/A</v>
      </c>
      <c r="I323" s="2" t="e">
        <f t="shared" ref="I323:I325" si="49">+IF(ISNA(F324),F323,NA())</f>
        <v>#N/A</v>
      </c>
      <c r="J323">
        <f t="shared" ref="J323:J325" si="50">+IF(AND(_xlfn.NUMBERVALUE(B323)&gt;=2018,ISNA(D323)=FALSE),1,0)</f>
        <v>1</v>
      </c>
    </row>
    <row r="324" spans="1:10" x14ac:dyDescent="0.35">
      <c r="A324">
        <f t="shared" si="45"/>
        <v>11</v>
      </c>
      <c r="B324" t="str">
        <f t="shared" si="46"/>
        <v>2022</v>
      </c>
      <c r="C324" s="1">
        <f t="shared" si="43"/>
        <v>44895</v>
      </c>
      <c r="D324" s="2">
        <f>IF(VLOOKUP($A324,'Q Activa'!$1:$1048576,MATCH(Q!$B324,'Q Activa'!$1:$1,0),FALSE)="",NA(),VLOOKUP($A324,'Q Activa'!$1:$1048576,MATCH(Q!$B324,'Q Activa'!$1:$1,0),FALSE))</f>
        <v>0.1183</v>
      </c>
      <c r="E324" s="2">
        <f>IF(VLOOKUP($A324,'Q Pasiva'!$1:$1048576,MATCH(Q!$B324,'Q Pasiva'!$1:$1,0),FALSE)="",NA(),VLOOKUP($A324,'Q Pasiva'!$1:$1048576,MATCH(Q!$B324,'Q Pasiva'!$1:$1,0),FALSE))</f>
        <v>3.9300000000000002E-2</v>
      </c>
      <c r="F324" s="2">
        <f t="shared" si="44"/>
        <v>7.9000000000000001E-2</v>
      </c>
      <c r="G324" s="2" t="e">
        <f t="shared" si="47"/>
        <v>#N/A</v>
      </c>
      <c r="H324" s="2" t="e">
        <f t="shared" si="48"/>
        <v>#N/A</v>
      </c>
      <c r="I324" s="2" t="e">
        <f t="shared" si="49"/>
        <v>#N/A</v>
      </c>
      <c r="J324">
        <f t="shared" si="50"/>
        <v>1</v>
      </c>
    </row>
    <row r="325" spans="1:10" x14ac:dyDescent="0.35">
      <c r="A325">
        <f t="shared" si="45"/>
        <v>12</v>
      </c>
      <c r="B325" t="str">
        <f t="shared" si="46"/>
        <v>2022</v>
      </c>
      <c r="C325" s="1">
        <f t="shared" si="43"/>
        <v>44926</v>
      </c>
      <c r="D325" s="2">
        <f>IF(VLOOKUP($A325,'Q Activa'!$1:$1048576,MATCH(Q!$B325,'Q Activa'!$1:$1,0),FALSE)="",NA(),VLOOKUP($A325,'Q Activa'!$1:$1048576,MATCH(Q!$B325,'Q Activa'!$1:$1,0),FALSE))</f>
        <v>0.1183</v>
      </c>
      <c r="E325" s="2">
        <f>IF(VLOOKUP($A325,'Q Pasiva'!$1:$1048576,MATCH(Q!$B325,'Q Pasiva'!$1:$1,0),FALSE)="",NA(),VLOOKUP($A325,'Q Pasiva'!$1:$1048576,MATCH(Q!$B325,'Q Pasiva'!$1:$1,0),FALSE))</f>
        <v>3.95E-2</v>
      </c>
      <c r="F325" s="2">
        <f t="shared" si="44"/>
        <v>7.8800000000000009E-2</v>
      </c>
      <c r="G325" s="2" t="e">
        <f t="shared" si="47"/>
        <v>#N/A</v>
      </c>
      <c r="H325" s="2" t="e">
        <f t="shared" si="48"/>
        <v>#N/A</v>
      </c>
      <c r="I325" s="2" t="e">
        <f t="shared" si="49"/>
        <v>#N/A</v>
      </c>
      <c r="J325">
        <f t="shared" si="50"/>
        <v>1</v>
      </c>
    </row>
    <row r="326" spans="1:10" x14ac:dyDescent="0.35">
      <c r="A326">
        <f t="shared" ref="A326:A337" si="51">+MONTH(C326)</f>
        <v>1</v>
      </c>
      <c r="B326" t="str">
        <f t="shared" ref="B326:B337" si="52">+TEXT(YEAR(C326),"0")</f>
        <v>2023</v>
      </c>
      <c r="C326" s="1">
        <f t="shared" si="43"/>
        <v>44957</v>
      </c>
      <c r="D326" s="2">
        <f>IF(VLOOKUP($A326,'Q Activa'!$1:$1048576,MATCH(Q!$B326,'Q Activa'!$1:$1,0),FALSE)="",NA(),VLOOKUP($A326,'Q Activa'!$1:$1048576,MATCH(Q!$B326,'Q Activa'!$1:$1,0),FALSE))</f>
        <v>0.11890000000000001</v>
      </c>
      <c r="E326" s="2">
        <f>IF(VLOOKUP($A326,'Q Pasiva'!$1:$1048576,MATCH(Q!$B326,'Q Pasiva'!$1:$1,0),FALSE)="",NA(),VLOOKUP($A326,'Q Pasiva'!$1:$1048576,MATCH(Q!$B326,'Q Pasiva'!$1:$1,0),FALSE))</f>
        <v>3.9899999999999998E-2</v>
      </c>
      <c r="F326" s="2">
        <f t="shared" ref="F326:F337" si="53">+D326-E326</f>
        <v>7.9000000000000015E-2</v>
      </c>
      <c r="G326" s="2" t="e">
        <f t="shared" ref="G326:G337" si="54">+IF(ISNA(D327),D326,NA())</f>
        <v>#N/A</v>
      </c>
      <c r="H326" s="2" t="e">
        <f t="shared" ref="H326:H337" si="55">+IF(ISNA(E327),E326,NA())</f>
        <v>#N/A</v>
      </c>
      <c r="I326" s="2" t="e">
        <f t="shared" ref="I326:I337" si="56">+IF(ISNA(F327),F326,NA())</f>
        <v>#N/A</v>
      </c>
      <c r="J326">
        <f t="shared" ref="J326:J337" si="57">+IF(AND(_xlfn.NUMBERVALUE(B326)&gt;=2018,ISNA(D326)=FALSE),1,0)</f>
        <v>1</v>
      </c>
    </row>
    <row r="327" spans="1:10" x14ac:dyDescent="0.35">
      <c r="A327">
        <f t="shared" si="51"/>
        <v>2</v>
      </c>
      <c r="B327" t="str">
        <f t="shared" si="52"/>
        <v>2023</v>
      </c>
      <c r="C327" s="1">
        <f t="shared" si="43"/>
        <v>44985</v>
      </c>
      <c r="D327" s="2">
        <f>IF(VLOOKUP($A327,'Q Activa'!$1:$1048576,MATCH(Q!$B327,'Q Activa'!$1:$1,0),FALSE)="",NA(),VLOOKUP($A327,'Q Activa'!$1:$1048576,MATCH(Q!$B327,'Q Activa'!$1:$1,0),FALSE))</f>
        <v>0.11940000000000001</v>
      </c>
      <c r="E327" s="2">
        <f>IF(VLOOKUP($A327,'Q Pasiva'!$1:$1048576,MATCH(Q!$B327,'Q Pasiva'!$1:$1,0),FALSE)="",NA(),VLOOKUP($A327,'Q Pasiva'!$1:$1048576,MATCH(Q!$B327,'Q Pasiva'!$1:$1,0),FALSE))</f>
        <v>4.02E-2</v>
      </c>
      <c r="F327" s="2">
        <f t="shared" si="53"/>
        <v>7.9200000000000007E-2</v>
      </c>
      <c r="G327" s="2" t="e">
        <f t="shared" si="54"/>
        <v>#N/A</v>
      </c>
      <c r="H327" s="2" t="e">
        <f t="shared" si="55"/>
        <v>#N/A</v>
      </c>
      <c r="I327" s="2" t="e">
        <f t="shared" si="56"/>
        <v>#N/A</v>
      </c>
      <c r="J327">
        <f t="shared" si="57"/>
        <v>1</v>
      </c>
    </row>
    <row r="328" spans="1:10" x14ac:dyDescent="0.35">
      <c r="A328">
        <f t="shared" si="51"/>
        <v>3</v>
      </c>
      <c r="B328" t="str">
        <f t="shared" si="52"/>
        <v>2023</v>
      </c>
      <c r="C328" s="1">
        <f t="shared" si="43"/>
        <v>45016</v>
      </c>
      <c r="D328" s="2">
        <f>IF(VLOOKUP($A328,'Q Activa'!$1:$1048576,MATCH(Q!$B328,'Q Activa'!$1:$1,0),FALSE)="",NA(),VLOOKUP($A328,'Q Activa'!$1:$1048576,MATCH(Q!$B328,'Q Activa'!$1:$1,0),FALSE))</f>
        <v>0.1193</v>
      </c>
      <c r="E328" s="2">
        <f>IF(VLOOKUP($A328,'Q Pasiva'!$1:$1048576,MATCH(Q!$B328,'Q Pasiva'!$1:$1,0),FALSE)="",NA(),VLOOKUP($A328,'Q Pasiva'!$1:$1048576,MATCH(Q!$B328,'Q Pasiva'!$1:$1,0),FALSE))</f>
        <v>4.07E-2</v>
      </c>
      <c r="F328" s="2">
        <f t="shared" si="53"/>
        <v>7.8600000000000003E-2</v>
      </c>
      <c r="G328" s="2" t="e">
        <f t="shared" si="54"/>
        <v>#N/A</v>
      </c>
      <c r="H328" s="2" t="e">
        <f t="shared" si="55"/>
        <v>#N/A</v>
      </c>
      <c r="I328" s="2" t="e">
        <f t="shared" si="56"/>
        <v>#N/A</v>
      </c>
      <c r="J328">
        <f t="shared" si="57"/>
        <v>1</v>
      </c>
    </row>
    <row r="329" spans="1:10" x14ac:dyDescent="0.35">
      <c r="A329">
        <f t="shared" si="51"/>
        <v>4</v>
      </c>
      <c r="B329" t="str">
        <f t="shared" si="52"/>
        <v>2023</v>
      </c>
      <c r="C329" s="1">
        <f t="shared" si="43"/>
        <v>45046</v>
      </c>
      <c r="D329" s="2">
        <f>IF(VLOOKUP($A329,'Q Activa'!$1:$1048576,MATCH(Q!$B329,'Q Activa'!$1:$1,0),FALSE)="",NA(),VLOOKUP($A329,'Q Activa'!$1:$1048576,MATCH(Q!$B329,'Q Activa'!$1:$1,0),FALSE))</f>
        <v>0.1193</v>
      </c>
      <c r="E329" s="2">
        <f>IF(VLOOKUP($A329,'Q Pasiva'!$1:$1048576,MATCH(Q!$B329,'Q Pasiva'!$1:$1,0),FALSE)="",NA(),VLOOKUP($A329,'Q Pasiva'!$1:$1048576,MATCH(Q!$B329,'Q Pasiva'!$1:$1,0),FALSE))</f>
        <v>4.0899999999999999E-2</v>
      </c>
      <c r="F329" s="2">
        <f t="shared" si="53"/>
        <v>7.8399999999999997E-2</v>
      </c>
      <c r="G329" s="2" t="e">
        <f t="shared" si="54"/>
        <v>#N/A</v>
      </c>
      <c r="H329" s="2" t="e">
        <f t="shared" si="55"/>
        <v>#N/A</v>
      </c>
      <c r="I329" s="2" t="e">
        <f t="shared" si="56"/>
        <v>#N/A</v>
      </c>
      <c r="J329">
        <f t="shared" si="57"/>
        <v>1</v>
      </c>
    </row>
    <row r="330" spans="1:10" x14ac:dyDescent="0.35">
      <c r="A330">
        <f t="shared" si="51"/>
        <v>5</v>
      </c>
      <c r="B330" t="str">
        <f t="shared" si="52"/>
        <v>2023</v>
      </c>
      <c r="C330" s="1">
        <f t="shared" si="43"/>
        <v>45077</v>
      </c>
      <c r="D330" s="2">
        <f>IF(VLOOKUP($A330,'Q Activa'!$1:$1048576,MATCH(Q!$B330,'Q Activa'!$1:$1,0),FALSE)="",NA(),VLOOKUP($A330,'Q Activa'!$1:$1048576,MATCH(Q!$B330,'Q Activa'!$1:$1,0),FALSE))</f>
        <v>0.1198</v>
      </c>
      <c r="E330" s="2">
        <f>IF(VLOOKUP($A330,'Q Pasiva'!$1:$1048576,MATCH(Q!$B330,'Q Pasiva'!$1:$1,0),FALSE)="",NA(),VLOOKUP($A330,'Q Pasiva'!$1:$1048576,MATCH(Q!$B330,'Q Pasiva'!$1:$1,0),FALSE))</f>
        <v>4.1300000000000003E-2</v>
      </c>
      <c r="F330" s="2">
        <f t="shared" si="53"/>
        <v>7.85E-2</v>
      </c>
      <c r="G330" s="2" t="e">
        <f t="shared" si="54"/>
        <v>#N/A</v>
      </c>
      <c r="H330" s="2" t="e">
        <f t="shared" si="55"/>
        <v>#N/A</v>
      </c>
      <c r="I330" s="2" t="e">
        <f t="shared" si="56"/>
        <v>#N/A</v>
      </c>
      <c r="J330">
        <f t="shared" si="57"/>
        <v>1</v>
      </c>
    </row>
    <row r="331" spans="1:10" x14ac:dyDescent="0.35">
      <c r="A331">
        <f t="shared" si="51"/>
        <v>6</v>
      </c>
      <c r="B331" t="str">
        <f t="shared" si="52"/>
        <v>2023</v>
      </c>
      <c r="C331" s="1">
        <f t="shared" si="43"/>
        <v>45107</v>
      </c>
      <c r="D331" s="2">
        <f>IF(VLOOKUP($A331,'Q Activa'!$1:$1048576,MATCH(Q!$B331,'Q Activa'!$1:$1,0),FALSE)="",NA(),VLOOKUP($A331,'Q Activa'!$1:$1048576,MATCH(Q!$B331,'Q Activa'!$1:$1,0),FALSE))</f>
        <v>0.1198</v>
      </c>
      <c r="E331" s="2">
        <f>IF(VLOOKUP($A331,'Q Pasiva'!$1:$1048576,MATCH(Q!$B331,'Q Pasiva'!$1:$1,0),FALSE)="",NA(),VLOOKUP($A331,'Q Pasiva'!$1:$1048576,MATCH(Q!$B331,'Q Pasiva'!$1:$1,0),FALSE))</f>
        <v>4.1700000000000001E-2</v>
      </c>
      <c r="F331" s="2">
        <f t="shared" si="53"/>
        <v>7.8100000000000003E-2</v>
      </c>
      <c r="G331" s="2" t="e">
        <f t="shared" si="54"/>
        <v>#N/A</v>
      </c>
      <c r="H331" s="2" t="e">
        <f t="shared" si="55"/>
        <v>#N/A</v>
      </c>
      <c r="I331" s="2" t="e">
        <f t="shared" si="56"/>
        <v>#N/A</v>
      </c>
      <c r="J331">
        <f t="shared" si="57"/>
        <v>1</v>
      </c>
    </row>
    <row r="332" spans="1:10" x14ac:dyDescent="0.35">
      <c r="A332">
        <f t="shared" si="51"/>
        <v>7</v>
      </c>
      <c r="B332" t="str">
        <f t="shared" si="52"/>
        <v>2023</v>
      </c>
      <c r="C332" s="1">
        <f t="shared" si="43"/>
        <v>45138</v>
      </c>
      <c r="D332" s="2">
        <f>IF(VLOOKUP($A332,'Q Activa'!$1:$1048576,MATCH(Q!$B332,'Q Activa'!$1:$1,0),FALSE)="",NA(),VLOOKUP($A332,'Q Activa'!$1:$1048576,MATCH(Q!$B332,'Q Activa'!$1:$1,0),FALSE))</f>
        <v>0.1198</v>
      </c>
      <c r="E332" s="2">
        <f>IF(VLOOKUP($A332,'Q Pasiva'!$1:$1048576,MATCH(Q!$B332,'Q Pasiva'!$1:$1,0),FALSE)="",NA(),VLOOKUP($A332,'Q Pasiva'!$1:$1048576,MATCH(Q!$B332,'Q Pasiva'!$1:$1,0),FALSE))</f>
        <v>4.1799999999999997E-2</v>
      </c>
      <c r="F332" s="2">
        <f t="shared" si="53"/>
        <v>7.8000000000000014E-2</v>
      </c>
      <c r="G332" s="2" t="e">
        <f t="shared" si="54"/>
        <v>#N/A</v>
      </c>
      <c r="H332" s="2" t="e">
        <f t="shared" si="55"/>
        <v>#N/A</v>
      </c>
      <c r="I332" s="2" t="e">
        <f t="shared" si="56"/>
        <v>#N/A</v>
      </c>
      <c r="J332">
        <f t="shared" si="57"/>
        <v>1</v>
      </c>
    </row>
    <row r="333" spans="1:10" x14ac:dyDescent="0.35">
      <c r="A333">
        <f t="shared" si="51"/>
        <v>8</v>
      </c>
      <c r="B333" t="str">
        <f t="shared" si="52"/>
        <v>2023</v>
      </c>
      <c r="C333" s="1">
        <f t="shared" si="43"/>
        <v>45169</v>
      </c>
      <c r="D333" s="2">
        <f>IF(VLOOKUP($A333,'Q Activa'!$1:$1048576,MATCH(Q!$B333,'Q Activa'!$1:$1,0),FALSE)="",NA(),VLOOKUP($A333,'Q Activa'!$1:$1048576,MATCH(Q!$B333,'Q Activa'!$1:$1,0),FALSE))</f>
        <v>0.1196</v>
      </c>
      <c r="E333" s="2">
        <f>IF(VLOOKUP($A333,'Q Pasiva'!$1:$1048576,MATCH(Q!$B333,'Q Pasiva'!$1:$1,0),FALSE)="",NA(),VLOOKUP($A333,'Q Pasiva'!$1:$1048576,MATCH(Q!$B333,'Q Pasiva'!$1:$1,0),FALSE))</f>
        <v>4.24E-2</v>
      </c>
      <c r="F333" s="2">
        <f t="shared" si="53"/>
        <v>7.7199999999999991E-2</v>
      </c>
      <c r="G333" s="2" t="e">
        <f t="shared" si="54"/>
        <v>#N/A</v>
      </c>
      <c r="H333" s="2" t="e">
        <f t="shared" si="55"/>
        <v>#N/A</v>
      </c>
      <c r="I333" s="2" t="e">
        <f t="shared" si="56"/>
        <v>#N/A</v>
      </c>
      <c r="J333">
        <f t="shared" si="57"/>
        <v>1</v>
      </c>
    </row>
    <row r="334" spans="1:10" x14ac:dyDescent="0.35">
      <c r="A334">
        <f t="shared" si="51"/>
        <v>9</v>
      </c>
      <c r="B334" t="str">
        <f t="shared" si="52"/>
        <v>2023</v>
      </c>
      <c r="C334" s="1">
        <f t="shared" si="43"/>
        <v>45199</v>
      </c>
      <c r="D334" s="2">
        <f>IF(VLOOKUP($A334,'Q Activa'!$1:$1048576,MATCH(Q!$B334,'Q Activa'!$1:$1,0),FALSE)="",NA(),VLOOKUP($A334,'Q Activa'!$1:$1048576,MATCH(Q!$B334,'Q Activa'!$1:$1,0),FALSE))</f>
        <v>0.1195</v>
      </c>
      <c r="E334" s="2">
        <f>IF(VLOOKUP($A334,'Q Pasiva'!$1:$1048576,MATCH(Q!$B334,'Q Pasiva'!$1:$1,0),FALSE)="",NA(),VLOOKUP($A334,'Q Pasiva'!$1:$1048576,MATCH(Q!$B334,'Q Pasiva'!$1:$1,0),FALSE))</f>
        <v>4.3200000000000002E-2</v>
      </c>
      <c r="F334" s="2">
        <f t="shared" si="53"/>
        <v>7.6299999999999993E-2</v>
      </c>
      <c r="G334" s="2" t="e">
        <f t="shared" si="54"/>
        <v>#N/A</v>
      </c>
      <c r="H334" s="2" t="e">
        <f t="shared" si="55"/>
        <v>#N/A</v>
      </c>
      <c r="I334" s="2" t="e">
        <f t="shared" si="56"/>
        <v>#N/A</v>
      </c>
      <c r="J334">
        <f t="shared" si="57"/>
        <v>1</v>
      </c>
    </row>
    <row r="335" spans="1:10" x14ac:dyDescent="0.35">
      <c r="A335">
        <f t="shared" si="51"/>
        <v>10</v>
      </c>
      <c r="B335" t="str">
        <f t="shared" si="52"/>
        <v>2023</v>
      </c>
      <c r="C335" s="1">
        <f t="shared" si="43"/>
        <v>45230</v>
      </c>
      <c r="D335" s="2">
        <f>IF(VLOOKUP($A335,'Q Activa'!$1:$1048576,MATCH(Q!$B335,'Q Activa'!$1:$1,0),FALSE)="",NA(),VLOOKUP($A335,'Q Activa'!$1:$1048576,MATCH(Q!$B335,'Q Activa'!$1:$1,0),FALSE))</f>
        <v>0.12</v>
      </c>
      <c r="E335" s="2">
        <f>IF(VLOOKUP($A335,'Q Pasiva'!$1:$1048576,MATCH(Q!$B335,'Q Pasiva'!$1:$1,0),FALSE)="",NA(),VLOOKUP($A335,'Q Pasiva'!$1:$1048576,MATCH(Q!$B335,'Q Pasiva'!$1:$1,0),FALSE))</f>
        <v>4.3799999999999999E-2</v>
      </c>
      <c r="F335" s="2">
        <f t="shared" si="53"/>
        <v>7.619999999999999E-2</v>
      </c>
      <c r="G335" s="2" t="e">
        <f t="shared" si="54"/>
        <v>#N/A</v>
      </c>
      <c r="H335" s="2" t="e">
        <f t="shared" si="55"/>
        <v>#N/A</v>
      </c>
      <c r="I335" s="2" t="e">
        <f t="shared" si="56"/>
        <v>#N/A</v>
      </c>
      <c r="J335">
        <f t="shared" si="57"/>
        <v>1</v>
      </c>
    </row>
    <row r="336" spans="1:10" x14ac:dyDescent="0.35">
      <c r="A336">
        <f t="shared" si="51"/>
        <v>11</v>
      </c>
      <c r="B336" t="str">
        <f t="shared" si="52"/>
        <v>2023</v>
      </c>
      <c r="C336" s="1">
        <f t="shared" si="43"/>
        <v>45260</v>
      </c>
      <c r="D336" s="2">
        <f>IF(VLOOKUP($A336,'Q Activa'!$1:$1048576,MATCH(Q!$B336,'Q Activa'!$1:$1,0),FALSE)="",NA(),VLOOKUP($A336,'Q Activa'!$1:$1048576,MATCH(Q!$B336,'Q Activa'!$1:$1,0),FALSE))</f>
        <v>0.1191</v>
      </c>
      <c r="E336" s="2">
        <f>IF(VLOOKUP($A336,'Q Pasiva'!$1:$1048576,MATCH(Q!$B336,'Q Pasiva'!$1:$1,0),FALSE)="",NA(),VLOOKUP($A336,'Q Pasiva'!$1:$1048576,MATCH(Q!$B336,'Q Pasiva'!$1:$1,0),FALSE))</f>
        <v>4.4400000000000002E-2</v>
      </c>
      <c r="F336" s="2">
        <f t="shared" si="53"/>
        <v>7.4699999999999989E-2</v>
      </c>
      <c r="G336" s="2" t="e">
        <f t="shared" si="54"/>
        <v>#N/A</v>
      </c>
      <c r="H336" s="2" t="e">
        <f t="shared" si="55"/>
        <v>#N/A</v>
      </c>
      <c r="I336" s="2" t="e">
        <f t="shared" si="56"/>
        <v>#N/A</v>
      </c>
      <c r="J336">
        <f t="shared" si="57"/>
        <v>1</v>
      </c>
    </row>
    <row r="337" spans="1:10" x14ac:dyDescent="0.35">
      <c r="A337">
        <f t="shared" si="51"/>
        <v>12</v>
      </c>
      <c r="B337" t="str">
        <f t="shared" si="52"/>
        <v>2023</v>
      </c>
      <c r="C337" s="1">
        <f t="shared" si="43"/>
        <v>45291</v>
      </c>
      <c r="D337" s="2">
        <f>IF(VLOOKUP($A337,'Q Activa'!$1:$1048576,MATCH(Q!$B337,'Q Activa'!$1:$1,0),FALSE)="",NA(),VLOOKUP($A337,'Q Activa'!$1:$1048576,MATCH(Q!$B337,'Q Activa'!$1:$1,0),FALSE))</f>
        <v>0.12089999999999999</v>
      </c>
      <c r="E337" s="2">
        <f>IF(VLOOKUP($A337,'Q Pasiva'!$1:$1048576,MATCH(Q!$B337,'Q Pasiva'!$1:$1,0),FALSE)="",NA(),VLOOKUP($A337,'Q Pasiva'!$1:$1048576,MATCH(Q!$B337,'Q Pasiva'!$1:$1,0),FALSE))</f>
        <v>4.4999999999999998E-2</v>
      </c>
      <c r="F337" s="2">
        <f t="shared" si="53"/>
        <v>7.5899999999999995E-2</v>
      </c>
      <c r="G337" s="2" t="e">
        <f t="shared" si="54"/>
        <v>#N/A</v>
      </c>
      <c r="H337" s="2" t="e">
        <f t="shared" si="55"/>
        <v>#N/A</v>
      </c>
      <c r="I337" s="2" t="e">
        <f t="shared" si="56"/>
        <v>#N/A</v>
      </c>
      <c r="J337">
        <f t="shared" si="57"/>
        <v>1</v>
      </c>
    </row>
    <row r="338" spans="1:10" x14ac:dyDescent="0.35">
      <c r="A338">
        <f t="shared" ref="A338:A350" si="58">+MONTH(C338)</f>
        <v>1</v>
      </c>
      <c r="B338" t="str">
        <f t="shared" ref="B338:B350" si="59">+TEXT(YEAR(C338),"0")</f>
        <v>2024</v>
      </c>
      <c r="C338" s="1">
        <f t="shared" si="43"/>
        <v>45322</v>
      </c>
      <c r="D338" s="2">
        <f>IF(VLOOKUP($A338,'Q Activa'!$1:$1048576,MATCH(Q!$B338,'Q Activa'!$1:$1,0),FALSE)="",NA(),VLOOKUP($A338,'Q Activa'!$1:$1048576,MATCH(Q!$B338,'Q Activa'!$1:$1,0),FALSE))</f>
        <v>0.12180000000000001</v>
      </c>
      <c r="E338" s="2">
        <f>IF(VLOOKUP($A338,'Q Pasiva'!$1:$1048576,MATCH(Q!$B338,'Q Pasiva'!$1:$1,0),FALSE)="",NA(),VLOOKUP($A338,'Q Pasiva'!$1:$1048576,MATCH(Q!$B338,'Q Pasiva'!$1:$1,0),FALSE))</f>
        <v>4.5900000000000003E-2</v>
      </c>
      <c r="F338" s="2">
        <f t="shared" ref="F338:F350" si="60">+D338-E338</f>
        <v>7.5899999999999995E-2</v>
      </c>
      <c r="G338" s="2" t="e">
        <f t="shared" ref="G338:G350" si="61">+IF(ISNA(D339),D338,NA())</f>
        <v>#N/A</v>
      </c>
      <c r="H338" s="2" t="e">
        <f t="shared" ref="H338:H350" si="62">+IF(ISNA(E339),E338,NA())</f>
        <v>#N/A</v>
      </c>
      <c r="I338" s="2" t="e">
        <f t="shared" ref="I338:I350" si="63">+IF(ISNA(F339),F338,NA())</f>
        <v>#N/A</v>
      </c>
      <c r="J338">
        <f t="shared" ref="J338:J350" si="64">+IF(AND(_xlfn.NUMBERVALUE(B338)&gt;=2018,ISNA(D338)=FALSE),1,0)</f>
        <v>1</v>
      </c>
    </row>
    <row r="339" spans="1:10" x14ac:dyDescent="0.35">
      <c r="A339">
        <f t="shared" si="58"/>
        <v>2</v>
      </c>
      <c r="B339" t="str">
        <f t="shared" si="59"/>
        <v>2024</v>
      </c>
      <c r="C339" s="1">
        <f t="shared" si="43"/>
        <v>45351</v>
      </c>
      <c r="D339" s="2">
        <f>IF(VLOOKUP($A339,'Q Activa'!$1:$1048576,MATCH(Q!$B339,'Q Activa'!$1:$1,0),FALSE)="",NA(),VLOOKUP($A339,'Q Activa'!$1:$1048576,MATCH(Q!$B339,'Q Activa'!$1:$1,0),FALSE))</f>
        <v>0.12239999999999999</v>
      </c>
      <c r="E339" s="2">
        <f>IF(VLOOKUP($A339,'Q Pasiva'!$1:$1048576,MATCH(Q!$B339,'Q Pasiva'!$1:$1,0),FALSE)="",NA(),VLOOKUP($A339,'Q Pasiva'!$1:$1048576,MATCH(Q!$B339,'Q Pasiva'!$1:$1,0),FALSE))</f>
        <v>4.6699999999999998E-2</v>
      </c>
      <c r="F339" s="2">
        <f t="shared" si="60"/>
        <v>7.569999999999999E-2</v>
      </c>
      <c r="G339" s="2" t="e">
        <f t="shared" si="61"/>
        <v>#N/A</v>
      </c>
      <c r="H339" s="2" t="e">
        <f t="shared" si="62"/>
        <v>#N/A</v>
      </c>
      <c r="I339" s="2" t="e">
        <f t="shared" si="63"/>
        <v>#N/A</v>
      </c>
      <c r="J339">
        <f t="shared" si="64"/>
        <v>1</v>
      </c>
    </row>
    <row r="340" spans="1:10" x14ac:dyDescent="0.35">
      <c r="A340">
        <f t="shared" si="58"/>
        <v>3</v>
      </c>
      <c r="B340" t="str">
        <f t="shared" si="59"/>
        <v>2024</v>
      </c>
      <c r="C340" s="1">
        <f t="shared" si="43"/>
        <v>45382</v>
      </c>
      <c r="D340" s="2">
        <f>IF(VLOOKUP($A340,'Q Activa'!$1:$1048576,MATCH(Q!$B340,'Q Activa'!$1:$1,0),FALSE)="",NA(),VLOOKUP($A340,'Q Activa'!$1:$1048576,MATCH(Q!$B340,'Q Activa'!$1:$1,0),FALSE))</f>
        <v>0.1221</v>
      </c>
      <c r="E340" s="2">
        <f>IF(VLOOKUP($A340,'Q Pasiva'!$1:$1048576,MATCH(Q!$B340,'Q Pasiva'!$1:$1,0),FALSE)="",NA(),VLOOKUP($A340,'Q Pasiva'!$1:$1048576,MATCH(Q!$B340,'Q Pasiva'!$1:$1,0),FALSE))</f>
        <v>4.7199999999999999E-2</v>
      </c>
      <c r="F340" s="2">
        <f t="shared" si="60"/>
        <v>7.4899999999999994E-2</v>
      </c>
      <c r="G340" s="2" t="e">
        <f t="shared" si="61"/>
        <v>#N/A</v>
      </c>
      <c r="H340" s="2" t="e">
        <f t="shared" si="62"/>
        <v>#N/A</v>
      </c>
      <c r="I340" s="2" t="e">
        <f t="shared" si="63"/>
        <v>#N/A</v>
      </c>
      <c r="J340">
        <f t="shared" si="64"/>
        <v>1</v>
      </c>
    </row>
    <row r="341" spans="1:10" x14ac:dyDescent="0.35">
      <c r="A341">
        <f t="shared" si="58"/>
        <v>4</v>
      </c>
      <c r="B341" t="str">
        <f t="shared" si="59"/>
        <v>2024</v>
      </c>
      <c r="C341" s="1">
        <f t="shared" si="43"/>
        <v>45412</v>
      </c>
      <c r="D341" s="2">
        <f>IF(VLOOKUP($A341,'Q Activa'!$1:$1048576,MATCH(Q!$B341,'Q Activa'!$1:$1,0),FALSE)="",NA(),VLOOKUP($A341,'Q Activa'!$1:$1048576,MATCH(Q!$B341,'Q Activa'!$1:$1,0),FALSE))</f>
        <v>0.12239999999999999</v>
      </c>
      <c r="E341" s="2">
        <f>IF(VLOOKUP($A341,'Q Pasiva'!$1:$1048576,MATCH(Q!$B341,'Q Pasiva'!$1:$1,0),FALSE)="",NA(),VLOOKUP($A341,'Q Pasiva'!$1:$1048576,MATCH(Q!$B341,'Q Pasiva'!$1:$1,0),FALSE))</f>
        <v>4.82E-2</v>
      </c>
      <c r="F341" s="2">
        <f t="shared" si="60"/>
        <v>7.4199999999999988E-2</v>
      </c>
      <c r="G341" s="2" t="e">
        <f t="shared" si="61"/>
        <v>#N/A</v>
      </c>
      <c r="H341" s="2" t="e">
        <f t="shared" si="62"/>
        <v>#N/A</v>
      </c>
      <c r="I341" s="2" t="e">
        <f t="shared" si="63"/>
        <v>#N/A</v>
      </c>
      <c r="J341">
        <f t="shared" si="64"/>
        <v>1</v>
      </c>
    </row>
    <row r="342" spans="1:10" x14ac:dyDescent="0.35">
      <c r="A342">
        <f t="shared" si="58"/>
        <v>5</v>
      </c>
      <c r="B342" t="str">
        <f t="shared" si="59"/>
        <v>2024</v>
      </c>
      <c r="C342" s="1">
        <f t="shared" si="43"/>
        <v>45443</v>
      </c>
      <c r="D342" s="2">
        <f>IF(VLOOKUP($A342,'Q Activa'!$1:$1048576,MATCH(Q!$B342,'Q Activa'!$1:$1,0),FALSE)="",NA(),VLOOKUP($A342,'Q Activa'!$1:$1048576,MATCH(Q!$B342,'Q Activa'!$1:$1,0),FALSE))</f>
        <v>0.1229</v>
      </c>
      <c r="E342" s="2">
        <f>IF(VLOOKUP($A342,'Q Pasiva'!$1:$1048576,MATCH(Q!$B342,'Q Pasiva'!$1:$1,0),FALSE)="",NA(),VLOOKUP($A342,'Q Pasiva'!$1:$1048576,MATCH(Q!$B342,'Q Pasiva'!$1:$1,0),FALSE))</f>
        <v>4.8800000000000003E-2</v>
      </c>
      <c r="F342" s="2">
        <f t="shared" si="60"/>
        <v>7.4099999999999999E-2</v>
      </c>
      <c r="G342" s="2" t="e">
        <f t="shared" si="61"/>
        <v>#N/A</v>
      </c>
      <c r="H342" s="2" t="e">
        <f t="shared" si="62"/>
        <v>#N/A</v>
      </c>
      <c r="I342" s="2" t="e">
        <f t="shared" si="63"/>
        <v>#N/A</v>
      </c>
      <c r="J342">
        <f t="shared" si="64"/>
        <v>1</v>
      </c>
    </row>
    <row r="343" spans="1:10" x14ac:dyDescent="0.35">
      <c r="A343">
        <f t="shared" si="58"/>
        <v>6</v>
      </c>
      <c r="B343" t="str">
        <f t="shared" si="59"/>
        <v>2024</v>
      </c>
      <c r="C343" s="1">
        <f t="shared" si="43"/>
        <v>45473</v>
      </c>
      <c r="D343" s="2">
        <f>IF(VLOOKUP($A343,'Q Activa'!$1:$1048576,MATCH(Q!$B343,'Q Activa'!$1:$1,0),FALSE)="",NA(),VLOOKUP($A343,'Q Activa'!$1:$1048576,MATCH(Q!$B343,'Q Activa'!$1:$1,0),FALSE))</f>
        <v>0.1234</v>
      </c>
      <c r="E343" s="2">
        <f>IF(VLOOKUP($A343,'Q Pasiva'!$1:$1048576,MATCH(Q!$B343,'Q Pasiva'!$1:$1,0),FALSE)="",NA(),VLOOKUP($A343,'Q Pasiva'!$1:$1048576,MATCH(Q!$B343,'Q Pasiva'!$1:$1,0),FALSE))</f>
        <v>4.9500000000000002E-2</v>
      </c>
      <c r="F343" s="2">
        <f t="shared" si="60"/>
        <v>7.3899999999999993E-2</v>
      </c>
      <c r="G343" s="2" t="e">
        <f t="shared" si="61"/>
        <v>#N/A</v>
      </c>
      <c r="H343" s="2" t="e">
        <f t="shared" si="62"/>
        <v>#N/A</v>
      </c>
      <c r="I343" s="2" t="e">
        <f t="shared" si="63"/>
        <v>#N/A</v>
      </c>
      <c r="J343">
        <f t="shared" si="64"/>
        <v>1</v>
      </c>
    </row>
    <row r="344" spans="1:10" x14ac:dyDescent="0.35">
      <c r="A344">
        <f t="shared" si="58"/>
        <v>7</v>
      </c>
      <c r="B344" t="str">
        <f t="shared" si="59"/>
        <v>2024</v>
      </c>
      <c r="C344" s="1">
        <f t="shared" si="43"/>
        <v>45504</v>
      </c>
      <c r="D344" s="2">
        <f>IF(VLOOKUP($A344,'Q Activa'!$1:$1048576,MATCH(Q!$B344,'Q Activa'!$1:$1,0),FALSE)="",NA(),VLOOKUP($A344,'Q Activa'!$1:$1048576,MATCH(Q!$B344,'Q Activa'!$1:$1,0),FALSE))</f>
        <v>0.12379999999999999</v>
      </c>
      <c r="E344" s="2">
        <f>IF(VLOOKUP($A344,'Q Pasiva'!$1:$1048576,MATCH(Q!$B344,'Q Pasiva'!$1:$1,0),FALSE)="",NA(),VLOOKUP($A344,'Q Pasiva'!$1:$1048576,MATCH(Q!$B344,'Q Pasiva'!$1:$1,0),FALSE))</f>
        <v>4.9700000000000001E-2</v>
      </c>
      <c r="F344" s="2">
        <f t="shared" si="60"/>
        <v>7.4099999999999999E-2</v>
      </c>
      <c r="G344" s="2" t="e">
        <f t="shared" si="61"/>
        <v>#N/A</v>
      </c>
      <c r="H344" s="2" t="e">
        <f t="shared" si="62"/>
        <v>#N/A</v>
      </c>
      <c r="I344" s="2" t="e">
        <f t="shared" si="63"/>
        <v>#N/A</v>
      </c>
      <c r="J344">
        <f t="shared" si="64"/>
        <v>1</v>
      </c>
    </row>
    <row r="345" spans="1:10" x14ac:dyDescent="0.35">
      <c r="A345">
        <f t="shared" si="58"/>
        <v>8</v>
      </c>
      <c r="B345" t="str">
        <f t="shared" si="59"/>
        <v>2024</v>
      </c>
      <c r="C345" s="1">
        <f t="shared" si="43"/>
        <v>45535</v>
      </c>
      <c r="D345" s="2">
        <f>IF(VLOOKUP($A345,'Q Activa'!$1:$1048576,MATCH(Q!$B345,'Q Activa'!$1:$1,0),FALSE)="",NA(),VLOOKUP($A345,'Q Activa'!$1:$1048576,MATCH(Q!$B345,'Q Activa'!$1:$1,0),FALSE))</f>
        <v>0.1244</v>
      </c>
      <c r="E345" s="2">
        <f>IF(VLOOKUP($A345,'Q Pasiva'!$1:$1048576,MATCH(Q!$B345,'Q Pasiva'!$1:$1,0),FALSE)="",NA(),VLOOKUP($A345,'Q Pasiva'!$1:$1048576,MATCH(Q!$B345,'Q Pasiva'!$1:$1,0),FALSE))</f>
        <v>5.0299999999999997E-2</v>
      </c>
      <c r="F345" s="2">
        <f t="shared" si="60"/>
        <v>7.4099999999999999E-2</v>
      </c>
      <c r="G345" s="2" t="e">
        <f t="shared" si="61"/>
        <v>#N/A</v>
      </c>
      <c r="H345" s="2" t="e">
        <f t="shared" si="62"/>
        <v>#N/A</v>
      </c>
      <c r="I345" s="2" t="e">
        <f t="shared" si="63"/>
        <v>#N/A</v>
      </c>
      <c r="J345">
        <f t="shared" si="64"/>
        <v>1</v>
      </c>
    </row>
    <row r="346" spans="1:10" x14ac:dyDescent="0.35">
      <c r="A346">
        <f t="shared" si="58"/>
        <v>9</v>
      </c>
      <c r="B346" t="str">
        <f t="shared" si="59"/>
        <v>2024</v>
      </c>
      <c r="C346" s="1">
        <f t="shared" si="43"/>
        <v>45565</v>
      </c>
      <c r="D346" s="2">
        <f>IF(VLOOKUP($A346,'Q Activa'!$1:$1048576,MATCH(Q!$B346,'Q Activa'!$1:$1,0),FALSE)="",NA(),VLOOKUP($A346,'Q Activa'!$1:$1048576,MATCH(Q!$B346,'Q Activa'!$1:$1,0),FALSE))</f>
        <v>0.12509999999999999</v>
      </c>
      <c r="E346" s="2">
        <f>IF(VLOOKUP($A346,'Q Pasiva'!$1:$1048576,MATCH(Q!$B346,'Q Pasiva'!$1:$1,0),FALSE)="",NA(),VLOOKUP($A346,'Q Pasiva'!$1:$1048576,MATCH(Q!$B346,'Q Pasiva'!$1:$1,0),FALSE))</f>
        <v>5.0999999999999997E-2</v>
      </c>
      <c r="F346" s="2">
        <f t="shared" si="60"/>
        <v>7.4099999999999999E-2</v>
      </c>
      <c r="G346" s="2" t="e">
        <f t="shared" si="61"/>
        <v>#N/A</v>
      </c>
      <c r="H346" s="2" t="e">
        <f t="shared" si="62"/>
        <v>#N/A</v>
      </c>
      <c r="I346" s="2" t="e">
        <f t="shared" si="63"/>
        <v>#N/A</v>
      </c>
      <c r="J346">
        <f t="shared" si="64"/>
        <v>1</v>
      </c>
    </row>
    <row r="347" spans="1:10" x14ac:dyDescent="0.35">
      <c r="A347">
        <f t="shared" si="58"/>
        <v>10</v>
      </c>
      <c r="B347" t="str">
        <f t="shared" si="59"/>
        <v>2024</v>
      </c>
      <c r="C347" s="1">
        <f t="shared" si="43"/>
        <v>45596</v>
      </c>
      <c r="D347" s="2">
        <f>IF(VLOOKUP($A347,'Q Activa'!$1:$1048576,MATCH(Q!$B347,'Q Activa'!$1:$1,0),FALSE)="",NA(),VLOOKUP($A347,'Q Activa'!$1:$1048576,MATCH(Q!$B347,'Q Activa'!$1:$1,0),FALSE))</f>
        <v>0.12590000000000001</v>
      </c>
      <c r="E347" s="2">
        <f>IF(VLOOKUP($A347,'Q Pasiva'!$1:$1048576,MATCH(Q!$B347,'Q Pasiva'!$1:$1,0),FALSE)="",NA(),VLOOKUP($A347,'Q Pasiva'!$1:$1048576,MATCH(Q!$B347,'Q Pasiva'!$1:$1,0),FALSE))</f>
        <v>5.16E-2</v>
      </c>
      <c r="F347" s="2">
        <f t="shared" si="60"/>
        <v>7.4300000000000005E-2</v>
      </c>
      <c r="G347" s="2" t="e">
        <f t="shared" si="61"/>
        <v>#N/A</v>
      </c>
      <c r="H347" s="2" t="e">
        <f t="shared" si="62"/>
        <v>#N/A</v>
      </c>
      <c r="I347" s="2" t="e">
        <f t="shared" si="63"/>
        <v>#N/A</v>
      </c>
      <c r="J347">
        <f t="shared" si="64"/>
        <v>1</v>
      </c>
    </row>
    <row r="348" spans="1:10" x14ac:dyDescent="0.35">
      <c r="A348">
        <f t="shared" si="58"/>
        <v>11</v>
      </c>
      <c r="B348" t="str">
        <f t="shared" si="59"/>
        <v>2024</v>
      </c>
      <c r="C348" s="1">
        <f t="shared" si="43"/>
        <v>45626</v>
      </c>
      <c r="D348" s="2">
        <f>IF(VLOOKUP($A348,'Q Activa'!$1:$1048576,MATCH(Q!$B348,'Q Activa'!$1:$1,0),FALSE)="",NA(),VLOOKUP($A348,'Q Activa'!$1:$1048576,MATCH(Q!$B348,'Q Activa'!$1:$1,0),FALSE))</f>
        <v>0.1265</v>
      </c>
      <c r="E348" s="2">
        <f>IF(VLOOKUP($A348,'Q Pasiva'!$1:$1048576,MATCH(Q!$B348,'Q Pasiva'!$1:$1,0),FALSE)="",NA(),VLOOKUP($A348,'Q Pasiva'!$1:$1048576,MATCH(Q!$B348,'Q Pasiva'!$1:$1,0),FALSE))</f>
        <v>5.1700000000000003E-2</v>
      </c>
      <c r="F348" s="2">
        <f t="shared" si="60"/>
        <v>7.4800000000000005E-2</v>
      </c>
      <c r="G348" s="2">
        <f t="shared" si="61"/>
        <v>0.1265</v>
      </c>
      <c r="H348" s="2">
        <f t="shared" si="62"/>
        <v>5.1700000000000003E-2</v>
      </c>
      <c r="I348" s="2">
        <f t="shared" si="63"/>
        <v>7.4800000000000005E-2</v>
      </c>
      <c r="J348">
        <f t="shared" si="64"/>
        <v>1</v>
      </c>
    </row>
    <row r="349" spans="1:10" x14ac:dyDescent="0.35">
      <c r="A349">
        <f t="shared" si="58"/>
        <v>12</v>
      </c>
      <c r="B349" t="str">
        <f t="shared" si="59"/>
        <v>2024</v>
      </c>
      <c r="C349" s="1">
        <f t="shared" si="43"/>
        <v>45657</v>
      </c>
      <c r="D349" s="2" t="e">
        <f>IF(VLOOKUP($A349,'Q Activa'!$1:$1048576,MATCH(Q!$B349,'Q Activa'!$1:$1,0),FALSE)="",NA(),VLOOKUP($A349,'Q Activa'!$1:$1048576,MATCH(Q!$B349,'Q Activa'!$1:$1,0),FALSE))</f>
        <v>#N/A</v>
      </c>
      <c r="E349" s="2" t="e">
        <f>IF(VLOOKUP($A349,'Q Pasiva'!$1:$1048576,MATCH(Q!$B349,'Q Pasiva'!$1:$1,0),FALSE)="",NA(),VLOOKUP($A349,'Q Pasiva'!$1:$1048576,MATCH(Q!$B349,'Q Pasiva'!$1:$1,0),FALSE))</f>
        <v>#N/A</v>
      </c>
      <c r="F349" s="2" t="e">
        <f t="shared" si="60"/>
        <v>#N/A</v>
      </c>
      <c r="G349" s="2" t="e">
        <f t="shared" si="61"/>
        <v>#N/A</v>
      </c>
      <c r="H349" s="2" t="e">
        <f t="shared" si="62"/>
        <v>#N/A</v>
      </c>
      <c r="I349" s="2" t="e">
        <f t="shared" si="63"/>
        <v>#N/A</v>
      </c>
      <c r="J349">
        <f t="shared" si="64"/>
        <v>0</v>
      </c>
    </row>
    <row r="350" spans="1:10" x14ac:dyDescent="0.35">
      <c r="A350">
        <f t="shared" si="58"/>
        <v>1</v>
      </c>
      <c r="B350" t="str">
        <f t="shared" si="59"/>
        <v>2025</v>
      </c>
      <c r="C350" s="1">
        <f t="shared" si="43"/>
        <v>45688</v>
      </c>
      <c r="D350" s="2" t="e">
        <f>IF(VLOOKUP($A350,'Q Activa'!$1:$1048576,MATCH(Q!$B350,'Q Activa'!$1:$1,0),FALSE)="",NA(),VLOOKUP($A350,'Q Activa'!$1:$1048576,MATCH(Q!$B350,'Q Activa'!$1:$1,0),FALSE))</f>
        <v>#N/A</v>
      </c>
      <c r="E350" s="2" t="e">
        <f>IF(VLOOKUP($A350,'Q Pasiva'!$1:$1048576,MATCH(Q!$B350,'Q Pasiva'!$1:$1,0),FALSE)="",NA(),VLOOKUP($A350,'Q Pasiva'!$1:$1048576,MATCH(Q!$B350,'Q Pasiva'!$1:$1,0),FALSE))</f>
        <v>#N/A</v>
      </c>
      <c r="F350" s="2" t="e">
        <f t="shared" si="60"/>
        <v>#N/A</v>
      </c>
      <c r="G350" s="2" t="e">
        <f t="shared" si="61"/>
        <v>#N/A</v>
      </c>
      <c r="H350" s="2" t="e">
        <f t="shared" si="62"/>
        <v>#N/A</v>
      </c>
      <c r="I350" s="2" t="e">
        <f t="shared" si="63"/>
        <v>#N/A</v>
      </c>
      <c r="J350">
        <f t="shared" si="64"/>
        <v>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59796-E68F-49E7-896F-FB0AF600D6F6}">
  <dimension ref="A1:S352"/>
  <sheetViews>
    <sheetView topLeftCell="A328" zoomScale="70" zoomScaleNormal="70" workbookViewId="0">
      <selection activeCell="M352" sqref="M352"/>
    </sheetView>
  </sheetViews>
  <sheetFormatPr defaultColWidth="8.81640625" defaultRowHeight="14.5" x14ac:dyDescent="0.35"/>
  <cols>
    <col min="3" max="3" width="10.54296875" bestFit="1" customWidth="1"/>
    <col min="13" max="13" width="13.08984375" bestFit="1" customWidth="1"/>
    <col min="14" max="16" width="7.81640625" style="6" bestFit="1" customWidth="1"/>
    <col min="17" max="17" width="13.08984375" style="6" bestFit="1" customWidth="1"/>
    <col min="18" max="18" width="13.26953125" style="6" bestFit="1" customWidth="1"/>
    <col min="19" max="19" width="13.81640625" style="6" bestFit="1" customWidth="1"/>
  </cols>
  <sheetData>
    <row r="1" spans="1:19" x14ac:dyDescent="0.35">
      <c r="A1" t="s">
        <v>58</v>
      </c>
      <c r="B1" t="s">
        <v>60</v>
      </c>
      <c r="C1" t="s">
        <v>27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31</v>
      </c>
      <c r="M1" s="3" t="s">
        <v>31</v>
      </c>
      <c r="N1" s="8">
        <v>1</v>
      </c>
    </row>
    <row r="2" spans="1:19" x14ac:dyDescent="0.35">
      <c r="A2">
        <f>+MONTH(C2)</f>
        <v>1</v>
      </c>
      <c r="B2" t="str">
        <f>+TEXT(YEAR(C2),"0")</f>
        <v>1996</v>
      </c>
      <c r="C2" s="1">
        <v>35095</v>
      </c>
      <c r="D2" s="2" t="e">
        <f>IF(VLOOKUP($A2,'$ Activa'!$1:$1048576,MATCH('$'!$B2,'$ Activa'!$1:$1,0),FALSE)="",NA(),VLOOKUP($A2,'$ Activa'!$1:$1048576,MATCH('$'!$B2,'$ Activa'!$1:$1,0),FALSE))</f>
        <v>#N/A</v>
      </c>
      <c r="E2" s="2" t="e">
        <f>IF(VLOOKUP($A2,'$ Pasiva'!$1:$1048576,MATCH('$'!$B2,'$ Pasiva'!$1:$1,0),FALSE)="",NA(),VLOOKUP($A2,'$ Pasiva'!$1:$1048576,MATCH('$'!$B2,'$ Pasiva'!$1:$1,0),FALSE))</f>
        <v>#N/A</v>
      </c>
      <c r="F2" s="2" t="e">
        <f>+D2-E2</f>
        <v>#N/A</v>
      </c>
      <c r="G2" s="2" t="e">
        <f>+IF(ISNA(D3),D2,NA())</f>
        <v>#N/A</v>
      </c>
      <c r="H2" s="2" t="e">
        <f t="shared" ref="H2:I17" si="0">+IF(ISNA(E3),E2,NA())</f>
        <v>#N/A</v>
      </c>
      <c r="I2" s="2" t="e">
        <f t="shared" si="0"/>
        <v>#N/A</v>
      </c>
      <c r="J2">
        <f>+IF(AND(_xlfn.NUMBERVALUE(B2)&gt;=2018,ISNA(D2)=FALSE),1,0)</f>
        <v>0</v>
      </c>
    </row>
    <row r="3" spans="1:19" x14ac:dyDescent="0.35">
      <c r="A3">
        <f t="shared" ref="A3:A66" si="1">+MONTH(C3)</f>
        <v>2</v>
      </c>
      <c r="B3" t="str">
        <f t="shared" ref="B3:B66" si="2">+TEXT(YEAR(C3),"0")</f>
        <v>1996</v>
      </c>
      <c r="C3" s="1">
        <f>+EOMONTH(C2,1)</f>
        <v>35124</v>
      </c>
      <c r="D3" s="2" t="e">
        <f>IF(VLOOKUP($A3,'$ Activa'!$1:$1048576,MATCH('$'!$B3,'$ Activa'!$1:$1,0),FALSE)="",NA(),VLOOKUP($A3,'$ Activa'!$1:$1048576,MATCH('$'!$B3,'$ Activa'!$1:$1,0),FALSE))</f>
        <v>#N/A</v>
      </c>
      <c r="E3" s="2" t="e">
        <f>IF(VLOOKUP($A3,'$ Pasiva'!$1:$1048576,MATCH('$'!$B3,'$ Pasiva'!$1:$1,0),FALSE)="",NA(),VLOOKUP($A3,'$ Pasiva'!$1:$1048576,MATCH('$'!$B3,'$ Pasiva'!$1:$1,0),FALSE))</f>
        <v>#N/A</v>
      </c>
      <c r="F3" s="2" t="e">
        <f t="shared" ref="F3:F66" si="3">+D3-E3</f>
        <v>#N/A</v>
      </c>
      <c r="G3" s="2" t="e">
        <f t="shared" ref="G3:I66" si="4">+IF(ISNA(D4),D3,NA())</f>
        <v>#N/A</v>
      </c>
      <c r="H3" s="2" t="e">
        <f t="shared" si="0"/>
        <v>#N/A</v>
      </c>
      <c r="I3" s="2" t="e">
        <f t="shared" si="0"/>
        <v>#N/A</v>
      </c>
      <c r="J3">
        <f t="shared" ref="J3:J66" si="5">+IF(AND(_xlfn.NUMBERVALUE(B3)&gt;=2018,ISNA(D3)=FALSE),1,0)</f>
        <v>0</v>
      </c>
      <c r="M3" s="3" t="s">
        <v>145</v>
      </c>
      <c r="N3" s="7" t="s">
        <v>28</v>
      </c>
      <c r="O3" s="7" t="s">
        <v>29</v>
      </c>
      <c r="P3" s="7" t="s">
        <v>30</v>
      </c>
      <c r="Q3" s="7" t="s">
        <v>38</v>
      </c>
      <c r="R3" s="7" t="s">
        <v>39</v>
      </c>
      <c r="S3" s="7" t="s">
        <v>40</v>
      </c>
    </row>
    <row r="4" spans="1:19" x14ac:dyDescent="0.35">
      <c r="A4">
        <f t="shared" si="1"/>
        <v>3</v>
      </c>
      <c r="B4" t="str">
        <f t="shared" si="2"/>
        <v>1996</v>
      </c>
      <c r="C4" s="1">
        <f t="shared" ref="C4:C67" si="6">+EOMONTH(C3,1)</f>
        <v>35155</v>
      </c>
      <c r="D4" s="2" t="e">
        <f>IF(VLOOKUP($A4,'$ Activa'!$1:$1048576,MATCH('$'!$B4,'$ Activa'!$1:$1,0),FALSE)="",NA(),VLOOKUP($A4,'$ Activa'!$1:$1048576,MATCH('$'!$B4,'$ Activa'!$1:$1,0),FALSE))</f>
        <v>#N/A</v>
      </c>
      <c r="E4" s="2" t="e">
        <f>IF(VLOOKUP($A4,'$ Pasiva'!$1:$1048576,MATCH('$'!$B4,'$ Pasiva'!$1:$1,0),FALSE)="",NA(),VLOOKUP($A4,'$ Pasiva'!$1:$1048576,MATCH('$'!$B4,'$ Pasiva'!$1:$1,0),FALSE))</f>
        <v>#N/A</v>
      </c>
      <c r="F4" s="2" t="e">
        <f t="shared" si="3"/>
        <v>#N/A</v>
      </c>
      <c r="G4" s="2" t="e">
        <f t="shared" si="4"/>
        <v>#N/A</v>
      </c>
      <c r="H4" s="2" t="e">
        <f t="shared" si="0"/>
        <v>#N/A</v>
      </c>
      <c r="I4" s="2" t="e">
        <f t="shared" si="0"/>
        <v>#N/A</v>
      </c>
      <c r="J4">
        <f t="shared" si="5"/>
        <v>0</v>
      </c>
      <c r="M4" s="5">
        <v>43131</v>
      </c>
      <c r="N4" s="7">
        <v>6.08E-2</v>
      </c>
      <c r="O4" s="7">
        <v>2.9600000000000001E-2</v>
      </c>
      <c r="P4" s="7">
        <v>3.1199999999999999E-2</v>
      </c>
      <c r="Q4" s="7" t="e">
        <v>#N/A</v>
      </c>
      <c r="R4" s="7" t="e">
        <v>#N/A</v>
      </c>
      <c r="S4" s="7" t="e">
        <v>#N/A</v>
      </c>
    </row>
    <row r="5" spans="1:19" x14ac:dyDescent="0.35">
      <c r="A5">
        <f t="shared" si="1"/>
        <v>4</v>
      </c>
      <c r="B5" t="str">
        <f t="shared" si="2"/>
        <v>1996</v>
      </c>
      <c r="C5" s="1">
        <f t="shared" si="6"/>
        <v>35185</v>
      </c>
      <c r="D5" s="2" t="e">
        <f>IF(VLOOKUP($A5,'$ Activa'!$1:$1048576,MATCH('$'!$B5,'$ Activa'!$1:$1,0),FALSE)="",NA(),VLOOKUP($A5,'$ Activa'!$1:$1048576,MATCH('$'!$B5,'$ Activa'!$1:$1,0),FALSE))</f>
        <v>#N/A</v>
      </c>
      <c r="E5" s="2" t="e">
        <f>IF(VLOOKUP($A5,'$ Pasiva'!$1:$1048576,MATCH('$'!$B5,'$ Pasiva'!$1:$1,0),FALSE)="",NA(),VLOOKUP($A5,'$ Pasiva'!$1:$1048576,MATCH('$'!$B5,'$ Pasiva'!$1:$1,0),FALSE))</f>
        <v>#N/A</v>
      </c>
      <c r="F5" s="2" t="e">
        <f t="shared" si="3"/>
        <v>#N/A</v>
      </c>
      <c r="G5" s="2" t="e">
        <f t="shared" si="4"/>
        <v>#N/A</v>
      </c>
      <c r="H5" s="2" t="e">
        <f t="shared" si="0"/>
        <v>#N/A</v>
      </c>
      <c r="I5" s="2" t="e">
        <f t="shared" si="0"/>
        <v>#N/A</v>
      </c>
      <c r="J5">
        <f t="shared" si="5"/>
        <v>0</v>
      </c>
      <c r="M5" s="5">
        <v>43159</v>
      </c>
      <c r="N5" s="7">
        <v>6.08E-2</v>
      </c>
      <c r="O5" s="7">
        <v>2.9399999999999999E-2</v>
      </c>
      <c r="P5" s="7">
        <v>3.1399999999999997E-2</v>
      </c>
      <c r="Q5" s="7" t="e">
        <v>#N/A</v>
      </c>
      <c r="R5" s="7" t="e">
        <v>#N/A</v>
      </c>
      <c r="S5" s="7" t="e">
        <v>#N/A</v>
      </c>
    </row>
    <row r="6" spans="1:19" x14ac:dyDescent="0.35">
      <c r="A6">
        <f t="shared" si="1"/>
        <v>5</v>
      </c>
      <c r="B6" t="str">
        <f t="shared" si="2"/>
        <v>1996</v>
      </c>
      <c r="C6" s="1">
        <f t="shared" si="6"/>
        <v>35216</v>
      </c>
      <c r="D6" s="2" t="e">
        <f>IF(VLOOKUP($A6,'$ Activa'!$1:$1048576,MATCH('$'!$B6,'$ Activa'!$1:$1,0),FALSE)="",NA(),VLOOKUP($A6,'$ Activa'!$1:$1048576,MATCH('$'!$B6,'$ Activa'!$1:$1,0),FALSE))</f>
        <v>#N/A</v>
      </c>
      <c r="E6" s="2" t="e">
        <f>IF(VLOOKUP($A6,'$ Pasiva'!$1:$1048576,MATCH('$'!$B6,'$ Pasiva'!$1:$1,0),FALSE)="",NA(),VLOOKUP($A6,'$ Pasiva'!$1:$1048576,MATCH('$'!$B6,'$ Pasiva'!$1:$1,0),FALSE))</f>
        <v>#N/A</v>
      </c>
      <c r="F6" s="2" t="e">
        <f t="shared" si="3"/>
        <v>#N/A</v>
      </c>
      <c r="G6" s="2" t="e">
        <f t="shared" si="4"/>
        <v>#N/A</v>
      </c>
      <c r="H6" s="2" t="e">
        <f t="shared" si="0"/>
        <v>#N/A</v>
      </c>
      <c r="I6" s="2" t="e">
        <f t="shared" si="0"/>
        <v>#N/A</v>
      </c>
      <c r="J6">
        <f t="shared" si="5"/>
        <v>0</v>
      </c>
      <c r="M6" s="5">
        <v>43190</v>
      </c>
      <c r="N6" s="7">
        <v>6.1100000000000002E-2</v>
      </c>
      <c r="O6" s="7">
        <v>3.0300000000000001E-2</v>
      </c>
      <c r="P6" s="7">
        <v>3.0800000000000001E-2</v>
      </c>
      <c r="Q6" s="7" t="e">
        <v>#N/A</v>
      </c>
      <c r="R6" s="7" t="e">
        <v>#N/A</v>
      </c>
      <c r="S6" s="7" t="e">
        <v>#N/A</v>
      </c>
    </row>
    <row r="7" spans="1:19" x14ac:dyDescent="0.35">
      <c r="A7">
        <f t="shared" si="1"/>
        <v>6</v>
      </c>
      <c r="B7" t="str">
        <f t="shared" si="2"/>
        <v>1996</v>
      </c>
      <c r="C7" s="1">
        <f t="shared" si="6"/>
        <v>35246</v>
      </c>
      <c r="D7" s="2" t="e">
        <f>IF(VLOOKUP($A7,'$ Activa'!$1:$1048576,MATCH('$'!$B7,'$ Activa'!$1:$1,0),FALSE)="",NA(),VLOOKUP($A7,'$ Activa'!$1:$1048576,MATCH('$'!$B7,'$ Activa'!$1:$1,0),FALSE))</f>
        <v>#N/A</v>
      </c>
      <c r="E7" s="2" t="e">
        <f>IF(VLOOKUP($A7,'$ Pasiva'!$1:$1048576,MATCH('$'!$B7,'$ Pasiva'!$1:$1,0),FALSE)="",NA(),VLOOKUP($A7,'$ Pasiva'!$1:$1048576,MATCH('$'!$B7,'$ Pasiva'!$1:$1,0),FALSE))</f>
        <v>#N/A</v>
      </c>
      <c r="F7" s="2" t="e">
        <f t="shared" si="3"/>
        <v>#N/A</v>
      </c>
      <c r="G7" s="2" t="e">
        <f t="shared" si="4"/>
        <v>#N/A</v>
      </c>
      <c r="H7" s="2" t="e">
        <f t="shared" si="0"/>
        <v>#N/A</v>
      </c>
      <c r="I7" s="2" t="e">
        <f t="shared" si="0"/>
        <v>#N/A</v>
      </c>
      <c r="J7">
        <f t="shared" si="5"/>
        <v>0</v>
      </c>
      <c r="M7" s="5">
        <v>43220</v>
      </c>
      <c r="N7" s="7">
        <v>6.2E-2</v>
      </c>
      <c r="O7" s="7">
        <v>3.0499999999999999E-2</v>
      </c>
      <c r="P7" s="7">
        <v>3.15E-2</v>
      </c>
      <c r="Q7" s="7" t="e">
        <v>#N/A</v>
      </c>
      <c r="R7" s="7" t="e">
        <v>#N/A</v>
      </c>
      <c r="S7" s="7" t="e">
        <v>#N/A</v>
      </c>
    </row>
    <row r="8" spans="1:19" x14ac:dyDescent="0.35">
      <c r="A8">
        <f t="shared" si="1"/>
        <v>7</v>
      </c>
      <c r="B8" t="str">
        <f t="shared" si="2"/>
        <v>1996</v>
      </c>
      <c r="C8" s="1">
        <f t="shared" si="6"/>
        <v>35277</v>
      </c>
      <c r="D8" s="2" t="e">
        <f>IF(VLOOKUP($A8,'$ Activa'!$1:$1048576,MATCH('$'!$B8,'$ Activa'!$1:$1,0),FALSE)="",NA(),VLOOKUP($A8,'$ Activa'!$1:$1048576,MATCH('$'!$B8,'$ Activa'!$1:$1,0),FALSE))</f>
        <v>#N/A</v>
      </c>
      <c r="E8" s="2" t="e">
        <f>IF(VLOOKUP($A8,'$ Pasiva'!$1:$1048576,MATCH('$'!$B8,'$ Pasiva'!$1:$1,0),FALSE)="",NA(),VLOOKUP($A8,'$ Pasiva'!$1:$1048576,MATCH('$'!$B8,'$ Pasiva'!$1:$1,0),FALSE))</f>
        <v>#N/A</v>
      </c>
      <c r="F8" s="2" t="e">
        <f t="shared" si="3"/>
        <v>#N/A</v>
      </c>
      <c r="G8" s="2" t="e">
        <f t="shared" si="4"/>
        <v>#N/A</v>
      </c>
      <c r="H8" s="2" t="e">
        <f t="shared" si="0"/>
        <v>#N/A</v>
      </c>
      <c r="I8" s="2" t="e">
        <f t="shared" si="0"/>
        <v>#N/A</v>
      </c>
      <c r="J8">
        <f t="shared" si="5"/>
        <v>0</v>
      </c>
      <c r="M8" s="5">
        <v>43251</v>
      </c>
      <c r="N8" s="7">
        <v>6.2199999999999998E-2</v>
      </c>
      <c r="O8" s="7">
        <v>3.0099999999999998E-2</v>
      </c>
      <c r="P8" s="7">
        <v>3.2100000000000004E-2</v>
      </c>
      <c r="Q8" s="7" t="e">
        <v>#N/A</v>
      </c>
      <c r="R8" s="7" t="e">
        <v>#N/A</v>
      </c>
      <c r="S8" s="7" t="e">
        <v>#N/A</v>
      </c>
    </row>
    <row r="9" spans="1:19" x14ac:dyDescent="0.35">
      <c r="A9">
        <f t="shared" si="1"/>
        <v>8</v>
      </c>
      <c r="B9" t="str">
        <f t="shared" si="2"/>
        <v>1996</v>
      </c>
      <c r="C9" s="1">
        <f t="shared" si="6"/>
        <v>35308</v>
      </c>
      <c r="D9" s="2" t="e">
        <f>IF(VLOOKUP($A9,'$ Activa'!$1:$1048576,MATCH('$'!$B9,'$ Activa'!$1:$1,0),FALSE)="",NA(),VLOOKUP($A9,'$ Activa'!$1:$1048576,MATCH('$'!$B9,'$ Activa'!$1:$1,0),FALSE))</f>
        <v>#N/A</v>
      </c>
      <c r="E9" s="2" t="e">
        <f>IF(VLOOKUP($A9,'$ Pasiva'!$1:$1048576,MATCH('$'!$B9,'$ Pasiva'!$1:$1,0),FALSE)="",NA(),VLOOKUP($A9,'$ Pasiva'!$1:$1048576,MATCH('$'!$B9,'$ Pasiva'!$1:$1,0),FALSE))</f>
        <v>#N/A</v>
      </c>
      <c r="F9" s="2" t="e">
        <f t="shared" si="3"/>
        <v>#N/A</v>
      </c>
      <c r="G9" s="2" t="e">
        <f t="shared" si="4"/>
        <v>#N/A</v>
      </c>
      <c r="H9" s="2" t="e">
        <f t="shared" si="0"/>
        <v>#N/A</v>
      </c>
      <c r="I9" s="2" t="e">
        <f t="shared" si="0"/>
        <v>#N/A</v>
      </c>
      <c r="J9">
        <f t="shared" si="5"/>
        <v>0</v>
      </c>
      <c r="M9" s="5">
        <v>43281</v>
      </c>
      <c r="N9" s="7">
        <v>6.2899999999999998E-2</v>
      </c>
      <c r="O9" s="7">
        <v>3.0700000000000002E-2</v>
      </c>
      <c r="P9" s="7">
        <v>3.2199999999999993E-2</v>
      </c>
      <c r="Q9" s="7" t="e">
        <v>#N/A</v>
      </c>
      <c r="R9" s="7" t="e">
        <v>#N/A</v>
      </c>
      <c r="S9" s="7" t="e">
        <v>#N/A</v>
      </c>
    </row>
    <row r="10" spans="1:19" x14ac:dyDescent="0.35">
      <c r="A10">
        <f t="shared" si="1"/>
        <v>9</v>
      </c>
      <c r="B10" t="str">
        <f t="shared" si="2"/>
        <v>1996</v>
      </c>
      <c r="C10" s="1">
        <f t="shared" si="6"/>
        <v>35338</v>
      </c>
      <c r="D10" s="2" t="e">
        <f>IF(VLOOKUP($A10,'$ Activa'!$1:$1048576,MATCH('$'!$B10,'$ Activa'!$1:$1,0),FALSE)="",NA(),VLOOKUP($A10,'$ Activa'!$1:$1048576,MATCH('$'!$B10,'$ Activa'!$1:$1,0),FALSE))</f>
        <v>#N/A</v>
      </c>
      <c r="E10" s="2" t="e">
        <f>IF(VLOOKUP($A10,'$ Pasiva'!$1:$1048576,MATCH('$'!$B10,'$ Pasiva'!$1:$1,0),FALSE)="",NA(),VLOOKUP($A10,'$ Pasiva'!$1:$1048576,MATCH('$'!$B10,'$ Pasiva'!$1:$1,0),FALSE))</f>
        <v>#N/A</v>
      </c>
      <c r="F10" s="2" t="e">
        <f t="shared" si="3"/>
        <v>#N/A</v>
      </c>
      <c r="G10" s="2" t="e">
        <f t="shared" si="4"/>
        <v>#N/A</v>
      </c>
      <c r="H10" s="2" t="e">
        <f t="shared" si="0"/>
        <v>#N/A</v>
      </c>
      <c r="I10" s="2" t="e">
        <f t="shared" si="0"/>
        <v>#N/A</v>
      </c>
      <c r="J10">
        <f t="shared" si="5"/>
        <v>0</v>
      </c>
      <c r="M10" s="5">
        <v>43312</v>
      </c>
      <c r="N10" s="7">
        <v>6.3600000000000004E-2</v>
      </c>
      <c r="O10" s="7">
        <v>3.0800000000000001E-2</v>
      </c>
      <c r="P10" s="7">
        <v>3.2800000000000003E-2</v>
      </c>
      <c r="Q10" s="7" t="e">
        <v>#N/A</v>
      </c>
      <c r="R10" s="7" t="e">
        <v>#N/A</v>
      </c>
      <c r="S10" s="7" t="e">
        <v>#N/A</v>
      </c>
    </row>
    <row r="11" spans="1:19" x14ac:dyDescent="0.35">
      <c r="A11">
        <f t="shared" si="1"/>
        <v>10</v>
      </c>
      <c r="B11" t="str">
        <f t="shared" si="2"/>
        <v>1996</v>
      </c>
      <c r="C11" s="1">
        <f t="shared" si="6"/>
        <v>35369</v>
      </c>
      <c r="D11" s="2" t="e">
        <f>IF(VLOOKUP($A11,'$ Activa'!$1:$1048576,MATCH('$'!$B11,'$ Activa'!$1:$1,0),FALSE)="",NA(),VLOOKUP($A11,'$ Activa'!$1:$1048576,MATCH('$'!$B11,'$ Activa'!$1:$1,0),FALSE))</f>
        <v>#N/A</v>
      </c>
      <c r="E11" s="2" t="e">
        <f>IF(VLOOKUP($A11,'$ Pasiva'!$1:$1048576,MATCH('$'!$B11,'$ Pasiva'!$1:$1,0),FALSE)="",NA(),VLOOKUP($A11,'$ Pasiva'!$1:$1048576,MATCH('$'!$B11,'$ Pasiva'!$1:$1,0),FALSE))</f>
        <v>#N/A</v>
      </c>
      <c r="F11" s="2" t="e">
        <f t="shared" si="3"/>
        <v>#N/A</v>
      </c>
      <c r="G11" s="2" t="e">
        <f t="shared" si="4"/>
        <v>#N/A</v>
      </c>
      <c r="H11" s="2" t="e">
        <f t="shared" si="0"/>
        <v>#N/A</v>
      </c>
      <c r="I11" s="2" t="e">
        <f t="shared" si="0"/>
        <v>#N/A</v>
      </c>
      <c r="J11">
        <f t="shared" si="5"/>
        <v>0</v>
      </c>
      <c r="M11" s="5">
        <v>43343</v>
      </c>
      <c r="N11" s="7">
        <v>6.3700000000000007E-2</v>
      </c>
      <c r="O11" s="7">
        <v>3.0700000000000002E-2</v>
      </c>
      <c r="P11" s="7">
        <v>3.3000000000000002E-2</v>
      </c>
      <c r="Q11" s="7" t="e">
        <v>#N/A</v>
      </c>
      <c r="R11" s="7" t="e">
        <v>#N/A</v>
      </c>
      <c r="S11" s="7" t="e">
        <v>#N/A</v>
      </c>
    </row>
    <row r="12" spans="1:19" x14ac:dyDescent="0.35">
      <c r="A12">
        <f t="shared" si="1"/>
        <v>11</v>
      </c>
      <c r="B12" t="str">
        <f t="shared" si="2"/>
        <v>1996</v>
      </c>
      <c r="C12" s="1">
        <f t="shared" si="6"/>
        <v>35399</v>
      </c>
      <c r="D12" s="2" t="e">
        <f>IF(VLOOKUP($A12,'$ Activa'!$1:$1048576,MATCH('$'!$B12,'$ Activa'!$1:$1,0),FALSE)="",NA(),VLOOKUP($A12,'$ Activa'!$1:$1048576,MATCH('$'!$B12,'$ Activa'!$1:$1,0),FALSE))</f>
        <v>#N/A</v>
      </c>
      <c r="E12" s="2" t="e">
        <f>IF(VLOOKUP($A12,'$ Pasiva'!$1:$1048576,MATCH('$'!$B12,'$ Pasiva'!$1:$1,0),FALSE)="",NA(),VLOOKUP($A12,'$ Pasiva'!$1:$1048576,MATCH('$'!$B12,'$ Pasiva'!$1:$1,0),FALSE))</f>
        <v>#N/A</v>
      </c>
      <c r="F12" s="2" t="e">
        <f t="shared" si="3"/>
        <v>#N/A</v>
      </c>
      <c r="G12" s="2" t="e">
        <f t="shared" si="4"/>
        <v>#N/A</v>
      </c>
      <c r="H12" s="2" t="e">
        <f t="shared" si="0"/>
        <v>#N/A</v>
      </c>
      <c r="I12" s="2" t="e">
        <f t="shared" si="0"/>
        <v>#N/A</v>
      </c>
      <c r="J12">
        <f t="shared" si="5"/>
        <v>0</v>
      </c>
      <c r="M12" s="5">
        <v>43373</v>
      </c>
      <c r="N12" s="7">
        <v>6.3600000000000004E-2</v>
      </c>
      <c r="O12" s="7">
        <v>3.1300000000000001E-2</v>
      </c>
      <c r="P12" s="7">
        <v>3.2300000000000002E-2</v>
      </c>
      <c r="Q12" s="7" t="e">
        <v>#N/A</v>
      </c>
      <c r="R12" s="7" t="e">
        <v>#N/A</v>
      </c>
      <c r="S12" s="7" t="e">
        <v>#N/A</v>
      </c>
    </row>
    <row r="13" spans="1:19" x14ac:dyDescent="0.35">
      <c r="A13">
        <f t="shared" si="1"/>
        <v>12</v>
      </c>
      <c r="B13" t="str">
        <f t="shared" si="2"/>
        <v>1996</v>
      </c>
      <c r="C13" s="1">
        <f t="shared" si="6"/>
        <v>35430</v>
      </c>
      <c r="D13" s="2" t="e">
        <f>IF(VLOOKUP($A13,'$ Activa'!$1:$1048576,MATCH('$'!$B13,'$ Activa'!$1:$1,0),FALSE)="",NA(),VLOOKUP($A13,'$ Activa'!$1:$1048576,MATCH('$'!$B13,'$ Activa'!$1:$1,0),FALSE))</f>
        <v>#N/A</v>
      </c>
      <c r="E13" s="2" t="e">
        <f>IF(VLOOKUP($A13,'$ Pasiva'!$1:$1048576,MATCH('$'!$B13,'$ Pasiva'!$1:$1,0),FALSE)="",NA(),VLOOKUP($A13,'$ Pasiva'!$1:$1048576,MATCH('$'!$B13,'$ Pasiva'!$1:$1,0),FALSE))</f>
        <v>#N/A</v>
      </c>
      <c r="F13" s="2" t="e">
        <f t="shared" si="3"/>
        <v>#N/A</v>
      </c>
      <c r="G13" s="2" t="e">
        <f t="shared" si="4"/>
        <v>#N/A</v>
      </c>
      <c r="H13" s="2" t="e">
        <f t="shared" si="0"/>
        <v>#N/A</v>
      </c>
      <c r="I13" s="2" t="e">
        <f t="shared" si="0"/>
        <v>#N/A</v>
      </c>
      <c r="J13">
        <f t="shared" si="5"/>
        <v>0</v>
      </c>
      <c r="M13" s="5">
        <v>43404</v>
      </c>
      <c r="N13" s="7">
        <v>6.3899999999999998E-2</v>
      </c>
      <c r="O13" s="7">
        <v>3.1399999999999997E-2</v>
      </c>
      <c r="P13" s="7">
        <v>3.2500000000000001E-2</v>
      </c>
      <c r="Q13" s="7" t="e">
        <v>#N/A</v>
      </c>
      <c r="R13" s="7" t="e">
        <v>#N/A</v>
      </c>
      <c r="S13" s="7" t="e">
        <v>#N/A</v>
      </c>
    </row>
    <row r="14" spans="1:19" x14ac:dyDescent="0.35">
      <c r="A14">
        <f t="shared" si="1"/>
        <v>1</v>
      </c>
      <c r="B14" t="str">
        <f t="shared" si="2"/>
        <v>1997</v>
      </c>
      <c r="C14" s="1">
        <f t="shared" si="6"/>
        <v>35461</v>
      </c>
      <c r="D14" s="2" t="e">
        <f>IF(VLOOKUP($A14,'$ Activa'!$1:$1048576,MATCH('$'!$B14,'$ Activa'!$1:$1,0),FALSE)="",NA(),VLOOKUP($A14,'$ Activa'!$1:$1048576,MATCH('$'!$B14,'$ Activa'!$1:$1,0),FALSE))</f>
        <v>#N/A</v>
      </c>
      <c r="E14" s="2" t="e">
        <f>IF(VLOOKUP($A14,'$ Pasiva'!$1:$1048576,MATCH('$'!$B14,'$ Pasiva'!$1:$1,0),FALSE)="",NA(),VLOOKUP($A14,'$ Pasiva'!$1:$1048576,MATCH('$'!$B14,'$ Pasiva'!$1:$1,0),FALSE))</f>
        <v>#N/A</v>
      </c>
      <c r="F14" s="2" t="e">
        <f t="shared" si="3"/>
        <v>#N/A</v>
      </c>
      <c r="G14" s="2" t="e">
        <f t="shared" si="4"/>
        <v>#N/A</v>
      </c>
      <c r="H14" s="2" t="e">
        <f t="shared" si="0"/>
        <v>#N/A</v>
      </c>
      <c r="I14" s="2" t="e">
        <f t="shared" si="0"/>
        <v>#N/A</v>
      </c>
      <c r="J14">
        <f t="shared" si="5"/>
        <v>0</v>
      </c>
      <c r="M14" s="5">
        <v>43434</v>
      </c>
      <c r="N14" s="7">
        <v>6.4199999999999993E-2</v>
      </c>
      <c r="O14" s="7">
        <v>3.15E-2</v>
      </c>
      <c r="P14" s="7">
        <v>3.2699999999999993E-2</v>
      </c>
      <c r="Q14" s="7" t="e">
        <v>#N/A</v>
      </c>
      <c r="R14" s="7" t="e">
        <v>#N/A</v>
      </c>
      <c r="S14" s="7" t="e">
        <v>#N/A</v>
      </c>
    </row>
    <row r="15" spans="1:19" x14ac:dyDescent="0.35">
      <c r="A15">
        <f t="shared" si="1"/>
        <v>2</v>
      </c>
      <c r="B15" t="str">
        <f t="shared" si="2"/>
        <v>1997</v>
      </c>
      <c r="C15" s="1">
        <f t="shared" si="6"/>
        <v>35489</v>
      </c>
      <c r="D15" s="2" t="e">
        <f>IF(VLOOKUP($A15,'$ Activa'!$1:$1048576,MATCH('$'!$B15,'$ Activa'!$1:$1,0),FALSE)="",NA(),VLOOKUP($A15,'$ Activa'!$1:$1048576,MATCH('$'!$B15,'$ Activa'!$1:$1,0),FALSE))</f>
        <v>#N/A</v>
      </c>
      <c r="E15" s="2" t="e">
        <f>IF(VLOOKUP($A15,'$ Pasiva'!$1:$1048576,MATCH('$'!$B15,'$ Pasiva'!$1:$1,0),FALSE)="",NA(),VLOOKUP($A15,'$ Pasiva'!$1:$1048576,MATCH('$'!$B15,'$ Pasiva'!$1:$1,0),FALSE))</f>
        <v>#N/A</v>
      </c>
      <c r="F15" s="2" t="e">
        <f t="shared" si="3"/>
        <v>#N/A</v>
      </c>
      <c r="G15" s="2" t="e">
        <f t="shared" si="4"/>
        <v>#N/A</v>
      </c>
      <c r="H15" s="2" t="e">
        <f t="shared" si="0"/>
        <v>#N/A</v>
      </c>
      <c r="I15" s="2" t="e">
        <f t="shared" si="0"/>
        <v>#N/A</v>
      </c>
      <c r="J15">
        <f t="shared" si="5"/>
        <v>0</v>
      </c>
      <c r="M15" s="5">
        <v>43465</v>
      </c>
      <c r="N15" s="7">
        <v>6.4500000000000002E-2</v>
      </c>
      <c r="O15" s="7">
        <v>3.1399999999999997E-2</v>
      </c>
      <c r="P15" s="7">
        <v>3.3100000000000004E-2</v>
      </c>
      <c r="Q15" s="7" t="e">
        <v>#N/A</v>
      </c>
      <c r="R15" s="7" t="e">
        <v>#N/A</v>
      </c>
      <c r="S15" s="7" t="e">
        <v>#N/A</v>
      </c>
    </row>
    <row r="16" spans="1:19" x14ac:dyDescent="0.35">
      <c r="A16">
        <f t="shared" si="1"/>
        <v>3</v>
      </c>
      <c r="B16" t="str">
        <f t="shared" si="2"/>
        <v>1997</v>
      </c>
      <c r="C16" s="1">
        <f t="shared" si="6"/>
        <v>35520</v>
      </c>
      <c r="D16" s="2" t="e">
        <f>IF(VLOOKUP($A16,'$ Activa'!$1:$1048576,MATCH('$'!$B16,'$ Activa'!$1:$1,0),FALSE)="",NA(),VLOOKUP($A16,'$ Activa'!$1:$1048576,MATCH('$'!$B16,'$ Activa'!$1:$1,0),FALSE))</f>
        <v>#N/A</v>
      </c>
      <c r="E16" s="2" t="e">
        <f>IF(VLOOKUP($A16,'$ Pasiva'!$1:$1048576,MATCH('$'!$B16,'$ Pasiva'!$1:$1,0),FALSE)="",NA(),VLOOKUP($A16,'$ Pasiva'!$1:$1048576,MATCH('$'!$B16,'$ Pasiva'!$1:$1,0),FALSE))</f>
        <v>#N/A</v>
      </c>
      <c r="F16" s="2" t="e">
        <f t="shared" si="3"/>
        <v>#N/A</v>
      </c>
      <c r="G16" s="2" t="e">
        <f t="shared" si="4"/>
        <v>#N/A</v>
      </c>
      <c r="H16" s="2" t="e">
        <f t="shared" si="0"/>
        <v>#N/A</v>
      </c>
      <c r="I16" s="2" t="e">
        <f t="shared" si="0"/>
        <v>#N/A</v>
      </c>
      <c r="J16">
        <f t="shared" si="5"/>
        <v>0</v>
      </c>
      <c r="M16" s="5">
        <v>43496</v>
      </c>
      <c r="N16" s="7">
        <v>6.5500000000000003E-2</v>
      </c>
      <c r="O16" s="7">
        <v>3.1600000000000003E-2</v>
      </c>
      <c r="P16" s="7">
        <v>3.39E-2</v>
      </c>
      <c r="Q16" s="7" t="e">
        <v>#N/A</v>
      </c>
      <c r="R16" s="7" t="e">
        <v>#N/A</v>
      </c>
      <c r="S16" s="7" t="e">
        <v>#N/A</v>
      </c>
    </row>
    <row r="17" spans="1:19" x14ac:dyDescent="0.35">
      <c r="A17">
        <f t="shared" si="1"/>
        <v>4</v>
      </c>
      <c r="B17" t="str">
        <f t="shared" si="2"/>
        <v>1997</v>
      </c>
      <c r="C17" s="1">
        <f t="shared" si="6"/>
        <v>35550</v>
      </c>
      <c r="D17" s="2" t="e">
        <f>IF(VLOOKUP($A17,'$ Activa'!$1:$1048576,MATCH('$'!$B17,'$ Activa'!$1:$1,0),FALSE)="",NA(),VLOOKUP($A17,'$ Activa'!$1:$1048576,MATCH('$'!$B17,'$ Activa'!$1:$1,0),FALSE))</f>
        <v>#N/A</v>
      </c>
      <c r="E17" s="2" t="e">
        <f>IF(VLOOKUP($A17,'$ Pasiva'!$1:$1048576,MATCH('$'!$B17,'$ Pasiva'!$1:$1,0),FALSE)="",NA(),VLOOKUP($A17,'$ Pasiva'!$1:$1048576,MATCH('$'!$B17,'$ Pasiva'!$1:$1,0),FALSE))</f>
        <v>#N/A</v>
      </c>
      <c r="F17" s="2" t="e">
        <f t="shared" si="3"/>
        <v>#N/A</v>
      </c>
      <c r="G17" s="2" t="e">
        <f t="shared" si="4"/>
        <v>#N/A</v>
      </c>
      <c r="H17" s="2" t="e">
        <f t="shared" si="0"/>
        <v>#N/A</v>
      </c>
      <c r="I17" s="2" t="e">
        <f t="shared" si="0"/>
        <v>#N/A</v>
      </c>
      <c r="J17">
        <f t="shared" si="5"/>
        <v>0</v>
      </c>
      <c r="M17" s="5">
        <v>43524</v>
      </c>
      <c r="N17" s="7">
        <v>6.5600000000000006E-2</v>
      </c>
      <c r="O17" s="7">
        <v>3.15E-2</v>
      </c>
      <c r="P17" s="7">
        <v>3.4100000000000005E-2</v>
      </c>
      <c r="Q17" s="7" t="e">
        <v>#N/A</v>
      </c>
      <c r="R17" s="7" t="e">
        <v>#N/A</v>
      </c>
      <c r="S17" s="7" t="e">
        <v>#N/A</v>
      </c>
    </row>
    <row r="18" spans="1:19" x14ac:dyDescent="0.35">
      <c r="A18">
        <f t="shared" si="1"/>
        <v>5</v>
      </c>
      <c r="B18" t="str">
        <f t="shared" si="2"/>
        <v>1997</v>
      </c>
      <c r="C18" s="1">
        <f t="shared" si="6"/>
        <v>35581</v>
      </c>
      <c r="D18" s="2" t="e">
        <f>IF(VLOOKUP($A18,'$ Activa'!$1:$1048576,MATCH('$'!$B18,'$ Activa'!$1:$1,0),FALSE)="",NA(),VLOOKUP($A18,'$ Activa'!$1:$1048576,MATCH('$'!$B18,'$ Activa'!$1:$1,0),FALSE))</f>
        <v>#N/A</v>
      </c>
      <c r="E18" s="2" t="e">
        <f>IF(VLOOKUP($A18,'$ Pasiva'!$1:$1048576,MATCH('$'!$B18,'$ Pasiva'!$1:$1,0),FALSE)="",NA(),VLOOKUP($A18,'$ Pasiva'!$1:$1048576,MATCH('$'!$B18,'$ Pasiva'!$1:$1,0),FALSE))</f>
        <v>#N/A</v>
      </c>
      <c r="F18" s="2" t="e">
        <f t="shared" si="3"/>
        <v>#N/A</v>
      </c>
      <c r="G18" s="2" t="e">
        <f t="shared" si="4"/>
        <v>#N/A</v>
      </c>
      <c r="H18" s="2" t="e">
        <f t="shared" si="4"/>
        <v>#N/A</v>
      </c>
      <c r="I18" s="2" t="e">
        <f t="shared" si="4"/>
        <v>#N/A</v>
      </c>
      <c r="J18">
        <f t="shared" si="5"/>
        <v>0</v>
      </c>
      <c r="M18" s="5">
        <v>43555</v>
      </c>
      <c r="N18" s="7">
        <v>6.59E-2</v>
      </c>
      <c r="O18" s="7">
        <v>3.1199999999999999E-2</v>
      </c>
      <c r="P18" s="7">
        <v>3.4700000000000002E-2</v>
      </c>
      <c r="Q18" s="7" t="e">
        <v>#N/A</v>
      </c>
      <c r="R18" s="7" t="e">
        <v>#N/A</v>
      </c>
      <c r="S18" s="7" t="e">
        <v>#N/A</v>
      </c>
    </row>
    <row r="19" spans="1:19" x14ac:dyDescent="0.35">
      <c r="A19">
        <f t="shared" si="1"/>
        <v>6</v>
      </c>
      <c r="B19" t="str">
        <f t="shared" si="2"/>
        <v>1997</v>
      </c>
      <c r="C19" s="1">
        <f t="shared" si="6"/>
        <v>35611</v>
      </c>
      <c r="D19" s="2" t="e">
        <f>IF(VLOOKUP($A19,'$ Activa'!$1:$1048576,MATCH('$'!$B19,'$ Activa'!$1:$1,0),FALSE)="",NA(),VLOOKUP($A19,'$ Activa'!$1:$1048576,MATCH('$'!$B19,'$ Activa'!$1:$1,0),FALSE))</f>
        <v>#N/A</v>
      </c>
      <c r="E19" s="2" t="e">
        <f>IF(VLOOKUP($A19,'$ Pasiva'!$1:$1048576,MATCH('$'!$B19,'$ Pasiva'!$1:$1,0),FALSE)="",NA(),VLOOKUP($A19,'$ Pasiva'!$1:$1048576,MATCH('$'!$B19,'$ Pasiva'!$1:$1,0),FALSE))</f>
        <v>#N/A</v>
      </c>
      <c r="F19" s="2" t="e">
        <f t="shared" si="3"/>
        <v>#N/A</v>
      </c>
      <c r="G19" s="2" t="e">
        <f t="shared" si="4"/>
        <v>#N/A</v>
      </c>
      <c r="H19" s="2" t="e">
        <f t="shared" si="4"/>
        <v>#N/A</v>
      </c>
      <c r="I19" s="2" t="e">
        <f t="shared" si="4"/>
        <v>#N/A</v>
      </c>
      <c r="J19">
        <f t="shared" si="5"/>
        <v>0</v>
      </c>
      <c r="M19" s="5">
        <v>43585</v>
      </c>
      <c r="N19" s="7">
        <v>6.6000000000000003E-2</v>
      </c>
      <c r="O19" s="7">
        <v>3.1399999999999997E-2</v>
      </c>
      <c r="P19" s="7">
        <v>3.4600000000000006E-2</v>
      </c>
      <c r="Q19" s="7" t="e">
        <v>#N/A</v>
      </c>
      <c r="R19" s="7" t="e">
        <v>#N/A</v>
      </c>
      <c r="S19" s="7" t="e">
        <v>#N/A</v>
      </c>
    </row>
    <row r="20" spans="1:19" x14ac:dyDescent="0.35">
      <c r="A20">
        <f t="shared" si="1"/>
        <v>7</v>
      </c>
      <c r="B20" t="str">
        <f t="shared" si="2"/>
        <v>1997</v>
      </c>
      <c r="C20" s="1">
        <f t="shared" si="6"/>
        <v>35642</v>
      </c>
      <c r="D20" s="2" t="e">
        <f>IF(VLOOKUP($A20,'$ Activa'!$1:$1048576,MATCH('$'!$B20,'$ Activa'!$1:$1,0),FALSE)="",NA(),VLOOKUP($A20,'$ Activa'!$1:$1048576,MATCH('$'!$B20,'$ Activa'!$1:$1,0),FALSE))</f>
        <v>#N/A</v>
      </c>
      <c r="E20" s="2" t="e">
        <f>IF(VLOOKUP($A20,'$ Pasiva'!$1:$1048576,MATCH('$'!$B20,'$ Pasiva'!$1:$1,0),FALSE)="",NA(),VLOOKUP($A20,'$ Pasiva'!$1:$1048576,MATCH('$'!$B20,'$ Pasiva'!$1:$1,0),FALSE))</f>
        <v>#N/A</v>
      </c>
      <c r="F20" s="2" t="e">
        <f t="shared" si="3"/>
        <v>#N/A</v>
      </c>
      <c r="G20" s="2" t="e">
        <f t="shared" si="4"/>
        <v>#N/A</v>
      </c>
      <c r="H20" s="2" t="e">
        <f t="shared" si="4"/>
        <v>#N/A</v>
      </c>
      <c r="I20" s="2" t="e">
        <f t="shared" si="4"/>
        <v>#N/A</v>
      </c>
      <c r="J20">
        <f t="shared" si="5"/>
        <v>0</v>
      </c>
      <c r="M20" s="5">
        <v>43616</v>
      </c>
      <c r="N20" s="7">
        <v>6.59E-2</v>
      </c>
      <c r="O20" s="7">
        <v>3.1699999999999999E-2</v>
      </c>
      <c r="P20" s="7">
        <v>3.4200000000000001E-2</v>
      </c>
      <c r="Q20" s="7" t="e">
        <v>#N/A</v>
      </c>
      <c r="R20" s="7" t="e">
        <v>#N/A</v>
      </c>
      <c r="S20" s="7" t="e">
        <v>#N/A</v>
      </c>
    </row>
    <row r="21" spans="1:19" x14ac:dyDescent="0.35">
      <c r="A21">
        <f t="shared" si="1"/>
        <v>8</v>
      </c>
      <c r="B21" t="str">
        <f t="shared" si="2"/>
        <v>1997</v>
      </c>
      <c r="C21" s="1">
        <f t="shared" si="6"/>
        <v>35673</v>
      </c>
      <c r="D21" s="2" t="e">
        <f>IF(VLOOKUP($A21,'$ Activa'!$1:$1048576,MATCH('$'!$B21,'$ Activa'!$1:$1,0),FALSE)="",NA(),VLOOKUP($A21,'$ Activa'!$1:$1048576,MATCH('$'!$B21,'$ Activa'!$1:$1,0),FALSE))</f>
        <v>#N/A</v>
      </c>
      <c r="E21" s="2" t="e">
        <f>IF(VLOOKUP($A21,'$ Pasiva'!$1:$1048576,MATCH('$'!$B21,'$ Pasiva'!$1:$1,0),FALSE)="",NA(),VLOOKUP($A21,'$ Pasiva'!$1:$1048576,MATCH('$'!$B21,'$ Pasiva'!$1:$1,0),FALSE))</f>
        <v>#N/A</v>
      </c>
      <c r="F21" s="2" t="e">
        <f t="shared" si="3"/>
        <v>#N/A</v>
      </c>
      <c r="G21" s="2" t="e">
        <f t="shared" si="4"/>
        <v>#N/A</v>
      </c>
      <c r="H21" s="2" t="e">
        <f t="shared" si="4"/>
        <v>#N/A</v>
      </c>
      <c r="I21" s="2" t="e">
        <f t="shared" si="4"/>
        <v>#N/A</v>
      </c>
      <c r="J21">
        <f t="shared" si="5"/>
        <v>0</v>
      </c>
      <c r="M21" s="5">
        <v>43646</v>
      </c>
      <c r="N21" s="7">
        <v>6.5699999999999995E-2</v>
      </c>
      <c r="O21" s="7">
        <v>3.1899999999999998E-2</v>
      </c>
      <c r="P21" s="7">
        <v>3.3799999999999997E-2</v>
      </c>
      <c r="Q21" s="7" t="e">
        <v>#N/A</v>
      </c>
      <c r="R21" s="7" t="e">
        <v>#N/A</v>
      </c>
      <c r="S21" s="7" t="e">
        <v>#N/A</v>
      </c>
    </row>
    <row r="22" spans="1:19" x14ac:dyDescent="0.35">
      <c r="A22">
        <f t="shared" si="1"/>
        <v>9</v>
      </c>
      <c r="B22" t="str">
        <f t="shared" si="2"/>
        <v>1997</v>
      </c>
      <c r="C22" s="1">
        <f t="shared" si="6"/>
        <v>35703</v>
      </c>
      <c r="D22" s="2" t="e">
        <f>IF(VLOOKUP($A22,'$ Activa'!$1:$1048576,MATCH('$'!$B22,'$ Activa'!$1:$1,0),FALSE)="",NA(),VLOOKUP($A22,'$ Activa'!$1:$1048576,MATCH('$'!$B22,'$ Activa'!$1:$1,0),FALSE))</f>
        <v>#N/A</v>
      </c>
      <c r="E22" s="2" t="e">
        <f>IF(VLOOKUP($A22,'$ Pasiva'!$1:$1048576,MATCH('$'!$B22,'$ Pasiva'!$1:$1,0),FALSE)="",NA(),VLOOKUP($A22,'$ Pasiva'!$1:$1048576,MATCH('$'!$B22,'$ Pasiva'!$1:$1,0),FALSE))</f>
        <v>#N/A</v>
      </c>
      <c r="F22" s="2" t="e">
        <f t="shared" si="3"/>
        <v>#N/A</v>
      </c>
      <c r="G22" s="2" t="e">
        <f t="shared" si="4"/>
        <v>#N/A</v>
      </c>
      <c r="H22" s="2" t="e">
        <f t="shared" si="4"/>
        <v>#N/A</v>
      </c>
      <c r="I22" s="2" t="e">
        <f t="shared" si="4"/>
        <v>#N/A</v>
      </c>
      <c r="J22">
        <f t="shared" si="5"/>
        <v>0</v>
      </c>
      <c r="M22" s="5">
        <v>43677</v>
      </c>
      <c r="N22" s="7">
        <v>6.5299999999999997E-2</v>
      </c>
      <c r="O22" s="7">
        <v>3.1899999999999998E-2</v>
      </c>
      <c r="P22" s="7">
        <v>3.3399999999999999E-2</v>
      </c>
      <c r="Q22" s="7" t="e">
        <v>#N/A</v>
      </c>
      <c r="R22" s="7" t="e">
        <v>#N/A</v>
      </c>
      <c r="S22" s="7" t="e">
        <v>#N/A</v>
      </c>
    </row>
    <row r="23" spans="1:19" x14ac:dyDescent="0.35">
      <c r="A23">
        <f t="shared" si="1"/>
        <v>10</v>
      </c>
      <c r="B23" t="str">
        <f t="shared" si="2"/>
        <v>1997</v>
      </c>
      <c r="C23" s="1">
        <f t="shared" si="6"/>
        <v>35734</v>
      </c>
      <c r="D23" s="2" t="e">
        <f>IF(VLOOKUP($A23,'$ Activa'!$1:$1048576,MATCH('$'!$B23,'$ Activa'!$1:$1,0),FALSE)="",NA(),VLOOKUP($A23,'$ Activa'!$1:$1048576,MATCH('$'!$B23,'$ Activa'!$1:$1,0),FALSE))</f>
        <v>#N/A</v>
      </c>
      <c r="E23" s="2" t="e">
        <f>IF(VLOOKUP($A23,'$ Pasiva'!$1:$1048576,MATCH('$'!$B23,'$ Pasiva'!$1:$1,0),FALSE)="",NA(),VLOOKUP($A23,'$ Pasiva'!$1:$1048576,MATCH('$'!$B23,'$ Pasiva'!$1:$1,0),FALSE))</f>
        <v>#N/A</v>
      </c>
      <c r="F23" s="2" t="e">
        <f t="shared" si="3"/>
        <v>#N/A</v>
      </c>
      <c r="G23" s="2" t="e">
        <f t="shared" si="4"/>
        <v>#N/A</v>
      </c>
      <c r="H23" s="2" t="e">
        <f t="shared" si="4"/>
        <v>#N/A</v>
      </c>
      <c r="I23" s="2" t="e">
        <f t="shared" si="4"/>
        <v>#N/A</v>
      </c>
      <c r="J23">
        <f t="shared" si="5"/>
        <v>0</v>
      </c>
      <c r="M23" s="5">
        <v>43708</v>
      </c>
      <c r="N23" s="7">
        <v>6.5199999999999994E-2</v>
      </c>
      <c r="O23" s="7">
        <v>3.1899999999999998E-2</v>
      </c>
      <c r="P23" s="7">
        <v>3.3299999999999996E-2</v>
      </c>
      <c r="Q23" s="7" t="e">
        <v>#N/A</v>
      </c>
      <c r="R23" s="7" t="e">
        <v>#N/A</v>
      </c>
      <c r="S23" s="7" t="e">
        <v>#N/A</v>
      </c>
    </row>
    <row r="24" spans="1:19" x14ac:dyDescent="0.35">
      <c r="A24">
        <f t="shared" si="1"/>
        <v>11</v>
      </c>
      <c r="B24" t="str">
        <f t="shared" si="2"/>
        <v>1997</v>
      </c>
      <c r="C24" s="1">
        <f t="shared" si="6"/>
        <v>35764</v>
      </c>
      <c r="D24" s="2" t="e">
        <f>IF(VLOOKUP($A24,'$ Activa'!$1:$1048576,MATCH('$'!$B24,'$ Activa'!$1:$1,0),FALSE)="",NA(),VLOOKUP($A24,'$ Activa'!$1:$1048576,MATCH('$'!$B24,'$ Activa'!$1:$1,0),FALSE))</f>
        <v>#N/A</v>
      </c>
      <c r="E24" s="2" t="e">
        <f>IF(VLOOKUP($A24,'$ Pasiva'!$1:$1048576,MATCH('$'!$B24,'$ Pasiva'!$1:$1,0),FALSE)="",NA(),VLOOKUP($A24,'$ Pasiva'!$1:$1048576,MATCH('$'!$B24,'$ Pasiva'!$1:$1,0),FALSE))</f>
        <v>#N/A</v>
      </c>
      <c r="F24" s="2" t="e">
        <f t="shared" si="3"/>
        <v>#N/A</v>
      </c>
      <c r="G24" s="2" t="e">
        <f t="shared" si="4"/>
        <v>#N/A</v>
      </c>
      <c r="H24" s="2" t="e">
        <f t="shared" si="4"/>
        <v>#N/A</v>
      </c>
      <c r="I24" s="2" t="e">
        <f t="shared" si="4"/>
        <v>#N/A</v>
      </c>
      <c r="J24">
        <f t="shared" si="5"/>
        <v>0</v>
      </c>
      <c r="M24" s="5">
        <v>43738</v>
      </c>
      <c r="N24" s="7">
        <v>6.5100000000000005E-2</v>
      </c>
      <c r="O24" s="7">
        <v>3.1600000000000003E-2</v>
      </c>
      <c r="P24" s="7">
        <v>3.3500000000000002E-2</v>
      </c>
      <c r="Q24" s="7" t="e">
        <v>#N/A</v>
      </c>
      <c r="R24" s="7" t="e">
        <v>#N/A</v>
      </c>
      <c r="S24" s="7" t="e">
        <v>#N/A</v>
      </c>
    </row>
    <row r="25" spans="1:19" x14ac:dyDescent="0.35">
      <c r="A25">
        <f t="shared" si="1"/>
        <v>12</v>
      </c>
      <c r="B25" t="str">
        <f t="shared" si="2"/>
        <v>1997</v>
      </c>
      <c r="C25" s="1">
        <f t="shared" si="6"/>
        <v>35795</v>
      </c>
      <c r="D25" s="2" t="e">
        <f>IF(VLOOKUP($A25,'$ Activa'!$1:$1048576,MATCH('$'!$B25,'$ Activa'!$1:$1,0),FALSE)="",NA(),VLOOKUP($A25,'$ Activa'!$1:$1048576,MATCH('$'!$B25,'$ Activa'!$1:$1,0),FALSE))</f>
        <v>#N/A</v>
      </c>
      <c r="E25" s="2" t="e">
        <f>IF(VLOOKUP($A25,'$ Pasiva'!$1:$1048576,MATCH('$'!$B25,'$ Pasiva'!$1:$1,0),FALSE)="",NA(),VLOOKUP($A25,'$ Pasiva'!$1:$1048576,MATCH('$'!$B25,'$ Pasiva'!$1:$1,0),FALSE))</f>
        <v>#N/A</v>
      </c>
      <c r="F25" s="2" t="e">
        <f t="shared" si="3"/>
        <v>#N/A</v>
      </c>
      <c r="G25" s="2" t="e">
        <f t="shared" si="4"/>
        <v>#N/A</v>
      </c>
      <c r="H25" s="2" t="e">
        <f t="shared" si="4"/>
        <v>#N/A</v>
      </c>
      <c r="I25" s="2" t="e">
        <f t="shared" si="4"/>
        <v>#N/A</v>
      </c>
      <c r="J25">
        <f t="shared" si="5"/>
        <v>0</v>
      </c>
      <c r="M25" s="5">
        <v>43769</v>
      </c>
      <c r="N25" s="7">
        <v>6.4699999999999994E-2</v>
      </c>
      <c r="O25" s="7">
        <v>3.1600000000000003E-2</v>
      </c>
      <c r="P25" s="7">
        <v>3.3099999999999991E-2</v>
      </c>
      <c r="Q25" s="7" t="e">
        <v>#N/A</v>
      </c>
      <c r="R25" s="7" t="e">
        <v>#N/A</v>
      </c>
      <c r="S25" s="7" t="e">
        <v>#N/A</v>
      </c>
    </row>
    <row r="26" spans="1:19" x14ac:dyDescent="0.35">
      <c r="A26">
        <f t="shared" si="1"/>
        <v>1</v>
      </c>
      <c r="B26" t="str">
        <f t="shared" si="2"/>
        <v>1998</v>
      </c>
      <c r="C26" s="1">
        <f t="shared" si="6"/>
        <v>35826</v>
      </c>
      <c r="D26" s="2" t="e">
        <f>IF(VLOOKUP($A26,'$ Activa'!$1:$1048576,MATCH('$'!$B26,'$ Activa'!$1:$1,0),FALSE)="",NA(),VLOOKUP($A26,'$ Activa'!$1:$1048576,MATCH('$'!$B26,'$ Activa'!$1:$1,0),FALSE))</f>
        <v>#N/A</v>
      </c>
      <c r="E26" s="2" t="e">
        <f>IF(VLOOKUP($A26,'$ Pasiva'!$1:$1048576,MATCH('$'!$B26,'$ Pasiva'!$1:$1,0),FALSE)="",NA(),VLOOKUP($A26,'$ Pasiva'!$1:$1048576,MATCH('$'!$B26,'$ Pasiva'!$1:$1,0),FALSE))</f>
        <v>#N/A</v>
      </c>
      <c r="F26" s="2" t="e">
        <f t="shared" si="3"/>
        <v>#N/A</v>
      </c>
      <c r="G26" s="2" t="e">
        <f t="shared" si="4"/>
        <v>#N/A</v>
      </c>
      <c r="H26" s="2" t="e">
        <f t="shared" si="4"/>
        <v>#N/A</v>
      </c>
      <c r="I26" s="2" t="e">
        <f t="shared" si="4"/>
        <v>#N/A</v>
      </c>
      <c r="J26">
        <f t="shared" si="5"/>
        <v>0</v>
      </c>
      <c r="M26" s="5">
        <v>43799</v>
      </c>
      <c r="N26" s="7">
        <v>6.4399999999999999E-2</v>
      </c>
      <c r="O26" s="7">
        <v>3.2099999999999997E-2</v>
      </c>
      <c r="P26" s="7">
        <v>3.2300000000000002E-2</v>
      </c>
      <c r="Q26" s="7" t="e">
        <v>#N/A</v>
      </c>
      <c r="R26" s="7" t="e">
        <v>#N/A</v>
      </c>
      <c r="S26" s="7" t="e">
        <v>#N/A</v>
      </c>
    </row>
    <row r="27" spans="1:19" x14ac:dyDescent="0.35">
      <c r="A27">
        <f t="shared" si="1"/>
        <v>2</v>
      </c>
      <c r="B27" t="str">
        <f t="shared" si="2"/>
        <v>1998</v>
      </c>
      <c r="C27" s="1">
        <f t="shared" si="6"/>
        <v>35854</v>
      </c>
      <c r="D27" s="2" t="e">
        <f>IF(VLOOKUP($A27,'$ Activa'!$1:$1048576,MATCH('$'!$B27,'$ Activa'!$1:$1,0),FALSE)="",NA(),VLOOKUP($A27,'$ Activa'!$1:$1048576,MATCH('$'!$B27,'$ Activa'!$1:$1,0),FALSE))</f>
        <v>#N/A</v>
      </c>
      <c r="E27" s="2" t="e">
        <f>IF(VLOOKUP($A27,'$ Pasiva'!$1:$1048576,MATCH('$'!$B27,'$ Pasiva'!$1:$1,0),FALSE)="",NA(),VLOOKUP($A27,'$ Pasiva'!$1:$1048576,MATCH('$'!$B27,'$ Pasiva'!$1:$1,0),FALSE))</f>
        <v>#N/A</v>
      </c>
      <c r="F27" s="2" t="e">
        <f t="shared" si="3"/>
        <v>#N/A</v>
      </c>
      <c r="G27" s="2" t="e">
        <f t="shared" si="4"/>
        <v>#N/A</v>
      </c>
      <c r="H27" s="2" t="e">
        <f t="shared" si="4"/>
        <v>#N/A</v>
      </c>
      <c r="I27" s="2" t="e">
        <f t="shared" si="4"/>
        <v>#N/A</v>
      </c>
      <c r="J27">
        <f t="shared" si="5"/>
        <v>0</v>
      </c>
      <c r="M27" s="5">
        <v>43830</v>
      </c>
      <c r="N27" s="7">
        <v>6.4100000000000004E-2</v>
      </c>
      <c r="O27" s="7">
        <v>3.2000000000000001E-2</v>
      </c>
      <c r="P27" s="7">
        <v>3.2100000000000004E-2</v>
      </c>
      <c r="Q27" s="7" t="e">
        <v>#N/A</v>
      </c>
      <c r="R27" s="7" t="e">
        <v>#N/A</v>
      </c>
      <c r="S27" s="7" t="e">
        <v>#N/A</v>
      </c>
    </row>
    <row r="28" spans="1:19" x14ac:dyDescent="0.35">
      <c r="A28">
        <f t="shared" si="1"/>
        <v>3</v>
      </c>
      <c r="B28" t="str">
        <f t="shared" si="2"/>
        <v>1998</v>
      </c>
      <c r="C28" s="1">
        <f t="shared" si="6"/>
        <v>35885</v>
      </c>
      <c r="D28" s="2" t="e">
        <f>IF(VLOOKUP($A28,'$ Activa'!$1:$1048576,MATCH('$'!$B28,'$ Activa'!$1:$1,0),FALSE)="",NA(),VLOOKUP($A28,'$ Activa'!$1:$1048576,MATCH('$'!$B28,'$ Activa'!$1:$1,0),FALSE))</f>
        <v>#N/A</v>
      </c>
      <c r="E28" s="2" t="e">
        <f>IF(VLOOKUP($A28,'$ Pasiva'!$1:$1048576,MATCH('$'!$B28,'$ Pasiva'!$1:$1,0),FALSE)="",NA(),VLOOKUP($A28,'$ Pasiva'!$1:$1048576,MATCH('$'!$B28,'$ Pasiva'!$1:$1,0),FALSE))</f>
        <v>#N/A</v>
      </c>
      <c r="F28" s="2" t="e">
        <f t="shared" si="3"/>
        <v>#N/A</v>
      </c>
      <c r="G28" s="2" t="e">
        <f t="shared" si="4"/>
        <v>#N/A</v>
      </c>
      <c r="H28" s="2" t="e">
        <f t="shared" si="4"/>
        <v>#N/A</v>
      </c>
      <c r="I28" s="2" t="e">
        <f t="shared" si="4"/>
        <v>#N/A</v>
      </c>
      <c r="J28">
        <f t="shared" si="5"/>
        <v>0</v>
      </c>
      <c r="M28" s="5">
        <v>43861</v>
      </c>
      <c r="N28" s="7">
        <v>6.3700000000000007E-2</v>
      </c>
      <c r="O28" s="7">
        <v>3.2099999999999997E-2</v>
      </c>
      <c r="P28" s="7">
        <v>3.160000000000001E-2</v>
      </c>
      <c r="Q28" s="7" t="e">
        <v>#N/A</v>
      </c>
      <c r="R28" s="7" t="e">
        <v>#N/A</v>
      </c>
      <c r="S28" s="7" t="e">
        <v>#N/A</v>
      </c>
    </row>
    <row r="29" spans="1:19" x14ac:dyDescent="0.35">
      <c r="A29">
        <f t="shared" si="1"/>
        <v>4</v>
      </c>
      <c r="B29" t="str">
        <f t="shared" si="2"/>
        <v>1998</v>
      </c>
      <c r="C29" s="1">
        <f t="shared" si="6"/>
        <v>35915</v>
      </c>
      <c r="D29" s="2" t="e">
        <f>IF(VLOOKUP($A29,'$ Activa'!$1:$1048576,MATCH('$'!$B29,'$ Activa'!$1:$1,0),FALSE)="",NA(),VLOOKUP($A29,'$ Activa'!$1:$1048576,MATCH('$'!$B29,'$ Activa'!$1:$1,0),FALSE))</f>
        <v>#N/A</v>
      </c>
      <c r="E29" s="2" t="e">
        <f>IF(VLOOKUP($A29,'$ Pasiva'!$1:$1048576,MATCH('$'!$B29,'$ Pasiva'!$1:$1,0),FALSE)="",NA(),VLOOKUP($A29,'$ Pasiva'!$1:$1048576,MATCH('$'!$B29,'$ Pasiva'!$1:$1,0),FALSE))</f>
        <v>#N/A</v>
      </c>
      <c r="F29" s="2" t="e">
        <f t="shared" si="3"/>
        <v>#N/A</v>
      </c>
      <c r="G29" s="2" t="e">
        <f t="shared" si="4"/>
        <v>#N/A</v>
      </c>
      <c r="H29" s="2" t="e">
        <f t="shared" si="4"/>
        <v>#N/A</v>
      </c>
      <c r="I29" s="2" t="e">
        <f t="shared" si="4"/>
        <v>#N/A</v>
      </c>
      <c r="J29">
        <f t="shared" si="5"/>
        <v>0</v>
      </c>
      <c r="M29" s="5">
        <v>43890</v>
      </c>
      <c r="N29" s="7">
        <v>6.3700000000000007E-2</v>
      </c>
      <c r="O29" s="7">
        <v>3.2099999999999997E-2</v>
      </c>
      <c r="P29" s="7">
        <v>3.160000000000001E-2</v>
      </c>
      <c r="Q29" s="7" t="e">
        <v>#N/A</v>
      </c>
      <c r="R29" s="7" t="e">
        <v>#N/A</v>
      </c>
      <c r="S29" s="7" t="e">
        <v>#N/A</v>
      </c>
    </row>
    <row r="30" spans="1:19" x14ac:dyDescent="0.35">
      <c r="A30">
        <f t="shared" si="1"/>
        <v>5</v>
      </c>
      <c r="B30" t="str">
        <f t="shared" si="2"/>
        <v>1998</v>
      </c>
      <c r="C30" s="1">
        <f t="shared" si="6"/>
        <v>35946</v>
      </c>
      <c r="D30" s="2" t="e">
        <f>IF(VLOOKUP($A30,'$ Activa'!$1:$1048576,MATCH('$'!$B30,'$ Activa'!$1:$1,0),FALSE)="",NA(),VLOOKUP($A30,'$ Activa'!$1:$1048576,MATCH('$'!$B30,'$ Activa'!$1:$1,0),FALSE))</f>
        <v>#N/A</v>
      </c>
      <c r="E30" s="2" t="e">
        <f>IF(VLOOKUP($A30,'$ Pasiva'!$1:$1048576,MATCH('$'!$B30,'$ Pasiva'!$1:$1,0),FALSE)="",NA(),VLOOKUP($A30,'$ Pasiva'!$1:$1048576,MATCH('$'!$B30,'$ Pasiva'!$1:$1,0),FALSE))</f>
        <v>#N/A</v>
      </c>
      <c r="F30" s="2" t="e">
        <f t="shared" si="3"/>
        <v>#N/A</v>
      </c>
      <c r="G30" s="2" t="e">
        <f t="shared" si="4"/>
        <v>#N/A</v>
      </c>
      <c r="H30" s="2" t="e">
        <f t="shared" si="4"/>
        <v>#N/A</v>
      </c>
      <c r="I30" s="2" t="e">
        <f t="shared" si="4"/>
        <v>#N/A</v>
      </c>
      <c r="J30">
        <f t="shared" si="5"/>
        <v>0</v>
      </c>
      <c r="M30" s="5">
        <v>43921</v>
      </c>
      <c r="N30" s="7">
        <v>6.3100000000000003E-2</v>
      </c>
      <c r="O30" s="7">
        <v>3.1399999999999997E-2</v>
      </c>
      <c r="P30" s="7">
        <v>3.1700000000000006E-2</v>
      </c>
      <c r="Q30" s="7" t="e">
        <v>#N/A</v>
      </c>
      <c r="R30" s="7" t="e">
        <v>#N/A</v>
      </c>
      <c r="S30" s="7" t="e">
        <v>#N/A</v>
      </c>
    </row>
    <row r="31" spans="1:19" x14ac:dyDescent="0.35">
      <c r="A31">
        <f t="shared" si="1"/>
        <v>6</v>
      </c>
      <c r="B31" t="str">
        <f t="shared" si="2"/>
        <v>1998</v>
      </c>
      <c r="C31" s="1">
        <f t="shared" si="6"/>
        <v>35976</v>
      </c>
      <c r="D31" s="2" t="e">
        <f>IF(VLOOKUP($A31,'$ Activa'!$1:$1048576,MATCH('$'!$B31,'$ Activa'!$1:$1,0),FALSE)="",NA(),VLOOKUP($A31,'$ Activa'!$1:$1048576,MATCH('$'!$B31,'$ Activa'!$1:$1,0),FALSE))</f>
        <v>#N/A</v>
      </c>
      <c r="E31" s="2" t="e">
        <f>IF(VLOOKUP($A31,'$ Pasiva'!$1:$1048576,MATCH('$'!$B31,'$ Pasiva'!$1:$1,0),FALSE)="",NA(),VLOOKUP($A31,'$ Pasiva'!$1:$1048576,MATCH('$'!$B31,'$ Pasiva'!$1:$1,0),FALSE))</f>
        <v>#N/A</v>
      </c>
      <c r="F31" s="2" t="e">
        <f t="shared" si="3"/>
        <v>#N/A</v>
      </c>
      <c r="G31" s="2" t="e">
        <f t="shared" si="4"/>
        <v>#N/A</v>
      </c>
      <c r="H31" s="2" t="e">
        <f t="shared" si="4"/>
        <v>#N/A</v>
      </c>
      <c r="I31" s="2" t="e">
        <f t="shared" si="4"/>
        <v>#N/A</v>
      </c>
      <c r="J31">
        <f t="shared" si="5"/>
        <v>0</v>
      </c>
      <c r="M31" s="5">
        <v>43951</v>
      </c>
      <c r="N31" s="7">
        <v>6.2100000000000002E-2</v>
      </c>
      <c r="O31" s="7">
        <v>3.09E-2</v>
      </c>
      <c r="P31" s="7">
        <v>3.1200000000000002E-2</v>
      </c>
      <c r="Q31" s="7" t="e">
        <v>#N/A</v>
      </c>
      <c r="R31" s="7" t="e">
        <v>#N/A</v>
      </c>
      <c r="S31" s="7" t="e">
        <v>#N/A</v>
      </c>
    </row>
    <row r="32" spans="1:19" x14ac:dyDescent="0.35">
      <c r="A32">
        <f t="shared" si="1"/>
        <v>7</v>
      </c>
      <c r="B32" t="str">
        <f t="shared" si="2"/>
        <v>1998</v>
      </c>
      <c r="C32" s="1">
        <f t="shared" si="6"/>
        <v>36007</v>
      </c>
      <c r="D32" s="2" t="e">
        <f>IF(VLOOKUP($A32,'$ Activa'!$1:$1048576,MATCH('$'!$B32,'$ Activa'!$1:$1,0),FALSE)="",NA(),VLOOKUP($A32,'$ Activa'!$1:$1048576,MATCH('$'!$B32,'$ Activa'!$1:$1,0),FALSE))</f>
        <v>#N/A</v>
      </c>
      <c r="E32" s="2" t="e">
        <f>IF(VLOOKUP($A32,'$ Pasiva'!$1:$1048576,MATCH('$'!$B32,'$ Pasiva'!$1:$1,0),FALSE)="",NA(),VLOOKUP($A32,'$ Pasiva'!$1:$1048576,MATCH('$'!$B32,'$ Pasiva'!$1:$1,0),FALSE))</f>
        <v>#N/A</v>
      </c>
      <c r="F32" s="2" t="e">
        <f t="shared" si="3"/>
        <v>#N/A</v>
      </c>
      <c r="G32" s="2" t="e">
        <f t="shared" si="4"/>
        <v>#N/A</v>
      </c>
      <c r="H32" s="2" t="e">
        <f t="shared" si="4"/>
        <v>#N/A</v>
      </c>
      <c r="I32" s="2" t="e">
        <f t="shared" si="4"/>
        <v>#N/A</v>
      </c>
      <c r="J32">
        <f t="shared" si="5"/>
        <v>0</v>
      </c>
      <c r="M32" s="5">
        <v>43982</v>
      </c>
      <c r="N32" s="7">
        <v>6.2199999999999998E-2</v>
      </c>
      <c r="O32" s="7">
        <v>3.0700000000000002E-2</v>
      </c>
      <c r="P32" s="7">
        <v>3.15E-2</v>
      </c>
      <c r="Q32" s="7" t="e">
        <v>#N/A</v>
      </c>
      <c r="R32" s="7" t="e">
        <v>#N/A</v>
      </c>
      <c r="S32" s="7" t="e">
        <v>#N/A</v>
      </c>
    </row>
    <row r="33" spans="1:19" x14ac:dyDescent="0.35">
      <c r="A33">
        <f t="shared" si="1"/>
        <v>8</v>
      </c>
      <c r="B33" t="str">
        <f t="shared" si="2"/>
        <v>1998</v>
      </c>
      <c r="C33" s="1">
        <f t="shared" si="6"/>
        <v>36038</v>
      </c>
      <c r="D33" s="2" t="e">
        <f>IF(VLOOKUP($A33,'$ Activa'!$1:$1048576,MATCH('$'!$B33,'$ Activa'!$1:$1,0),FALSE)="",NA(),VLOOKUP($A33,'$ Activa'!$1:$1048576,MATCH('$'!$B33,'$ Activa'!$1:$1,0),FALSE))</f>
        <v>#N/A</v>
      </c>
      <c r="E33" s="2" t="e">
        <f>IF(VLOOKUP($A33,'$ Pasiva'!$1:$1048576,MATCH('$'!$B33,'$ Pasiva'!$1:$1,0),FALSE)="",NA(),VLOOKUP($A33,'$ Pasiva'!$1:$1048576,MATCH('$'!$B33,'$ Pasiva'!$1:$1,0),FALSE))</f>
        <v>#N/A</v>
      </c>
      <c r="F33" s="2" t="e">
        <f t="shared" si="3"/>
        <v>#N/A</v>
      </c>
      <c r="G33" s="2" t="e">
        <f t="shared" si="4"/>
        <v>#N/A</v>
      </c>
      <c r="H33" s="2" t="e">
        <f t="shared" si="4"/>
        <v>#N/A</v>
      </c>
      <c r="I33" s="2" t="e">
        <f t="shared" si="4"/>
        <v>#N/A</v>
      </c>
      <c r="J33">
        <f t="shared" si="5"/>
        <v>0</v>
      </c>
      <c r="M33" s="5">
        <v>44012</v>
      </c>
      <c r="N33" s="7">
        <v>6.2100000000000002E-2</v>
      </c>
      <c r="O33" s="7">
        <v>3.0499999999999999E-2</v>
      </c>
      <c r="P33" s="7">
        <v>3.1600000000000003E-2</v>
      </c>
      <c r="Q33" s="7" t="e">
        <v>#N/A</v>
      </c>
      <c r="R33" s="7" t="e">
        <v>#N/A</v>
      </c>
      <c r="S33" s="7" t="e">
        <v>#N/A</v>
      </c>
    </row>
    <row r="34" spans="1:19" x14ac:dyDescent="0.35">
      <c r="A34">
        <f t="shared" si="1"/>
        <v>9</v>
      </c>
      <c r="B34" t="str">
        <f t="shared" si="2"/>
        <v>1998</v>
      </c>
      <c r="C34" s="1">
        <f t="shared" si="6"/>
        <v>36068</v>
      </c>
      <c r="D34" s="2" t="e">
        <f>IF(VLOOKUP($A34,'$ Activa'!$1:$1048576,MATCH('$'!$B34,'$ Activa'!$1:$1,0),FALSE)="",NA(),VLOOKUP($A34,'$ Activa'!$1:$1048576,MATCH('$'!$B34,'$ Activa'!$1:$1,0),FALSE))</f>
        <v>#N/A</v>
      </c>
      <c r="E34" s="2" t="e">
        <f>IF(VLOOKUP($A34,'$ Pasiva'!$1:$1048576,MATCH('$'!$B34,'$ Pasiva'!$1:$1,0),FALSE)="",NA(),VLOOKUP($A34,'$ Pasiva'!$1:$1048576,MATCH('$'!$B34,'$ Pasiva'!$1:$1,0),FALSE))</f>
        <v>#N/A</v>
      </c>
      <c r="F34" s="2" t="e">
        <f t="shared" si="3"/>
        <v>#N/A</v>
      </c>
      <c r="G34" s="2" t="e">
        <f t="shared" si="4"/>
        <v>#N/A</v>
      </c>
      <c r="H34" s="2" t="e">
        <f t="shared" si="4"/>
        <v>#N/A</v>
      </c>
      <c r="I34" s="2" t="e">
        <f t="shared" si="4"/>
        <v>#N/A</v>
      </c>
      <c r="J34">
        <f t="shared" si="5"/>
        <v>0</v>
      </c>
      <c r="M34" s="5">
        <v>44043</v>
      </c>
      <c r="N34" s="7">
        <v>6.1800000000000001E-2</v>
      </c>
      <c r="O34" s="7">
        <v>2.9899999999999999E-2</v>
      </c>
      <c r="P34" s="7">
        <v>3.1899999999999998E-2</v>
      </c>
      <c r="Q34" s="7" t="e">
        <v>#N/A</v>
      </c>
      <c r="R34" s="7" t="e">
        <v>#N/A</v>
      </c>
      <c r="S34" s="7" t="e">
        <v>#N/A</v>
      </c>
    </row>
    <row r="35" spans="1:19" x14ac:dyDescent="0.35">
      <c r="A35">
        <f t="shared" si="1"/>
        <v>10</v>
      </c>
      <c r="B35" t="str">
        <f t="shared" si="2"/>
        <v>1998</v>
      </c>
      <c r="C35" s="1">
        <f t="shared" si="6"/>
        <v>36099</v>
      </c>
      <c r="D35" s="2" t="e">
        <f>IF(VLOOKUP($A35,'$ Activa'!$1:$1048576,MATCH('$'!$B35,'$ Activa'!$1:$1,0),FALSE)="",NA(),VLOOKUP($A35,'$ Activa'!$1:$1048576,MATCH('$'!$B35,'$ Activa'!$1:$1,0),FALSE))</f>
        <v>#N/A</v>
      </c>
      <c r="E35" s="2" t="e">
        <f>IF(VLOOKUP($A35,'$ Pasiva'!$1:$1048576,MATCH('$'!$B35,'$ Pasiva'!$1:$1,0),FALSE)="",NA(),VLOOKUP($A35,'$ Pasiva'!$1:$1048576,MATCH('$'!$B35,'$ Pasiva'!$1:$1,0),FALSE))</f>
        <v>#N/A</v>
      </c>
      <c r="F35" s="2" t="e">
        <f t="shared" si="3"/>
        <v>#N/A</v>
      </c>
      <c r="G35" s="2" t="e">
        <f t="shared" si="4"/>
        <v>#N/A</v>
      </c>
      <c r="H35" s="2" t="e">
        <f t="shared" si="4"/>
        <v>#N/A</v>
      </c>
      <c r="I35" s="2" t="e">
        <f t="shared" si="4"/>
        <v>#N/A</v>
      </c>
      <c r="J35">
        <f t="shared" si="5"/>
        <v>0</v>
      </c>
      <c r="M35" s="5">
        <v>44074</v>
      </c>
      <c r="N35" s="7">
        <v>6.1600000000000002E-2</v>
      </c>
      <c r="O35" s="7">
        <v>2.8000000000000001E-2</v>
      </c>
      <c r="P35" s="7">
        <v>3.3600000000000005E-2</v>
      </c>
      <c r="Q35" s="7" t="e">
        <v>#N/A</v>
      </c>
      <c r="R35" s="7" t="e">
        <v>#N/A</v>
      </c>
      <c r="S35" s="7" t="e">
        <v>#N/A</v>
      </c>
    </row>
    <row r="36" spans="1:19" x14ac:dyDescent="0.35">
      <c r="A36">
        <f t="shared" si="1"/>
        <v>11</v>
      </c>
      <c r="B36" t="str">
        <f t="shared" si="2"/>
        <v>1998</v>
      </c>
      <c r="C36" s="1">
        <f t="shared" si="6"/>
        <v>36129</v>
      </c>
      <c r="D36" s="2" t="e">
        <f>IF(VLOOKUP($A36,'$ Activa'!$1:$1048576,MATCH('$'!$B36,'$ Activa'!$1:$1,0),FALSE)="",NA(),VLOOKUP($A36,'$ Activa'!$1:$1048576,MATCH('$'!$B36,'$ Activa'!$1:$1,0),FALSE))</f>
        <v>#N/A</v>
      </c>
      <c r="E36" s="2" t="e">
        <f>IF(VLOOKUP($A36,'$ Pasiva'!$1:$1048576,MATCH('$'!$B36,'$ Pasiva'!$1:$1,0),FALSE)="",NA(),VLOOKUP($A36,'$ Pasiva'!$1:$1048576,MATCH('$'!$B36,'$ Pasiva'!$1:$1,0),FALSE))</f>
        <v>#N/A</v>
      </c>
      <c r="F36" s="2" t="e">
        <f t="shared" si="3"/>
        <v>#N/A</v>
      </c>
      <c r="G36" s="2" t="e">
        <f t="shared" si="4"/>
        <v>#N/A</v>
      </c>
      <c r="H36" s="2" t="e">
        <f t="shared" si="4"/>
        <v>#N/A</v>
      </c>
      <c r="I36" s="2" t="e">
        <f t="shared" si="4"/>
        <v>#N/A</v>
      </c>
      <c r="J36">
        <f t="shared" si="5"/>
        <v>0</v>
      </c>
      <c r="M36" s="5">
        <v>44104</v>
      </c>
      <c r="N36" s="7">
        <v>6.1499999999999999E-2</v>
      </c>
      <c r="O36" s="7">
        <v>2.8000000000000001E-2</v>
      </c>
      <c r="P36" s="7">
        <v>3.3500000000000002E-2</v>
      </c>
      <c r="Q36" s="7" t="e">
        <v>#N/A</v>
      </c>
      <c r="R36" s="7" t="e">
        <v>#N/A</v>
      </c>
      <c r="S36" s="7" t="e">
        <v>#N/A</v>
      </c>
    </row>
    <row r="37" spans="1:19" x14ac:dyDescent="0.35">
      <c r="A37">
        <f t="shared" si="1"/>
        <v>12</v>
      </c>
      <c r="B37" t="str">
        <f t="shared" si="2"/>
        <v>1998</v>
      </c>
      <c r="C37" s="1">
        <f t="shared" si="6"/>
        <v>36160</v>
      </c>
      <c r="D37" s="2" t="e">
        <f>IF(VLOOKUP($A37,'$ Activa'!$1:$1048576,MATCH('$'!$B37,'$ Activa'!$1:$1,0),FALSE)="",NA(),VLOOKUP($A37,'$ Activa'!$1:$1048576,MATCH('$'!$B37,'$ Activa'!$1:$1,0),FALSE))</f>
        <v>#N/A</v>
      </c>
      <c r="E37" s="2" t="e">
        <f>IF(VLOOKUP($A37,'$ Pasiva'!$1:$1048576,MATCH('$'!$B37,'$ Pasiva'!$1:$1,0),FALSE)="",NA(),VLOOKUP($A37,'$ Pasiva'!$1:$1048576,MATCH('$'!$B37,'$ Pasiva'!$1:$1,0),FALSE))</f>
        <v>#N/A</v>
      </c>
      <c r="F37" s="2" t="e">
        <f t="shared" si="3"/>
        <v>#N/A</v>
      </c>
      <c r="G37" s="2" t="e">
        <f t="shared" si="4"/>
        <v>#N/A</v>
      </c>
      <c r="H37" s="2" t="e">
        <f t="shared" si="4"/>
        <v>#N/A</v>
      </c>
      <c r="I37" s="2" t="e">
        <f t="shared" si="4"/>
        <v>#N/A</v>
      </c>
      <c r="J37">
        <f t="shared" si="5"/>
        <v>0</v>
      </c>
      <c r="M37" s="5">
        <v>44135</v>
      </c>
      <c r="N37" s="7">
        <v>6.1199999999999997E-2</v>
      </c>
      <c r="O37" s="7">
        <v>2.81E-2</v>
      </c>
      <c r="P37" s="7">
        <v>3.3099999999999997E-2</v>
      </c>
      <c r="Q37" s="7" t="e">
        <v>#N/A</v>
      </c>
      <c r="R37" s="7" t="e">
        <v>#N/A</v>
      </c>
      <c r="S37" s="7" t="e">
        <v>#N/A</v>
      </c>
    </row>
    <row r="38" spans="1:19" x14ac:dyDescent="0.35">
      <c r="A38">
        <f t="shared" si="1"/>
        <v>1</v>
      </c>
      <c r="B38" t="str">
        <f t="shared" si="2"/>
        <v>1999</v>
      </c>
      <c r="C38" s="1">
        <f t="shared" si="6"/>
        <v>36191</v>
      </c>
      <c r="D38" s="2" t="e">
        <f>IF(VLOOKUP($A38,'$ Activa'!$1:$1048576,MATCH('$'!$B38,'$ Activa'!$1:$1,0),FALSE)="",NA(),VLOOKUP($A38,'$ Activa'!$1:$1048576,MATCH('$'!$B38,'$ Activa'!$1:$1,0),FALSE))</f>
        <v>#N/A</v>
      </c>
      <c r="E38" s="2" t="e">
        <f>IF(VLOOKUP($A38,'$ Pasiva'!$1:$1048576,MATCH('$'!$B38,'$ Pasiva'!$1:$1,0),FALSE)="",NA(),VLOOKUP($A38,'$ Pasiva'!$1:$1048576,MATCH('$'!$B38,'$ Pasiva'!$1:$1,0),FALSE))</f>
        <v>#N/A</v>
      </c>
      <c r="F38" s="2" t="e">
        <f t="shared" si="3"/>
        <v>#N/A</v>
      </c>
      <c r="G38" s="2" t="e">
        <f t="shared" si="4"/>
        <v>#N/A</v>
      </c>
      <c r="H38" s="2" t="e">
        <f t="shared" si="4"/>
        <v>#N/A</v>
      </c>
      <c r="I38" s="2" t="e">
        <f t="shared" si="4"/>
        <v>#N/A</v>
      </c>
      <c r="J38">
        <f t="shared" si="5"/>
        <v>0</v>
      </c>
      <c r="M38" s="5">
        <v>44165</v>
      </c>
      <c r="N38" s="7">
        <v>6.1100000000000002E-2</v>
      </c>
      <c r="O38" s="7">
        <v>2.8000000000000001E-2</v>
      </c>
      <c r="P38" s="7">
        <v>3.3100000000000004E-2</v>
      </c>
      <c r="Q38" s="7" t="e">
        <v>#N/A</v>
      </c>
      <c r="R38" s="7" t="e">
        <v>#N/A</v>
      </c>
      <c r="S38" s="7" t="e">
        <v>#N/A</v>
      </c>
    </row>
    <row r="39" spans="1:19" x14ac:dyDescent="0.35">
      <c r="A39">
        <f t="shared" si="1"/>
        <v>2</v>
      </c>
      <c r="B39" t="str">
        <f t="shared" si="2"/>
        <v>1999</v>
      </c>
      <c r="C39" s="1">
        <f t="shared" si="6"/>
        <v>36219</v>
      </c>
      <c r="D39" s="2" t="e">
        <f>IF(VLOOKUP($A39,'$ Activa'!$1:$1048576,MATCH('$'!$B39,'$ Activa'!$1:$1,0),FALSE)="",NA(),VLOOKUP($A39,'$ Activa'!$1:$1048576,MATCH('$'!$B39,'$ Activa'!$1:$1,0),FALSE))</f>
        <v>#N/A</v>
      </c>
      <c r="E39" s="2" t="e">
        <f>IF(VLOOKUP($A39,'$ Pasiva'!$1:$1048576,MATCH('$'!$B39,'$ Pasiva'!$1:$1,0),FALSE)="",NA(),VLOOKUP($A39,'$ Pasiva'!$1:$1048576,MATCH('$'!$B39,'$ Pasiva'!$1:$1,0),FALSE))</f>
        <v>#N/A</v>
      </c>
      <c r="F39" s="2" t="e">
        <f t="shared" si="3"/>
        <v>#N/A</v>
      </c>
      <c r="G39" s="2" t="e">
        <f t="shared" si="4"/>
        <v>#N/A</v>
      </c>
      <c r="H39" s="2" t="e">
        <f t="shared" si="4"/>
        <v>#N/A</v>
      </c>
      <c r="I39" s="2" t="e">
        <f t="shared" si="4"/>
        <v>#N/A</v>
      </c>
      <c r="J39">
        <f t="shared" si="5"/>
        <v>0</v>
      </c>
      <c r="M39" s="5">
        <v>44196</v>
      </c>
      <c r="N39" s="7">
        <v>6.0699999999999997E-2</v>
      </c>
      <c r="O39" s="7">
        <v>2.6599999999999999E-2</v>
      </c>
      <c r="P39" s="7">
        <v>3.4099999999999998E-2</v>
      </c>
      <c r="Q39" s="7" t="e">
        <v>#N/A</v>
      </c>
      <c r="R39" s="7" t="e">
        <v>#N/A</v>
      </c>
      <c r="S39" s="7" t="e">
        <v>#N/A</v>
      </c>
    </row>
    <row r="40" spans="1:19" x14ac:dyDescent="0.35">
      <c r="A40">
        <f t="shared" si="1"/>
        <v>3</v>
      </c>
      <c r="B40" t="str">
        <f t="shared" si="2"/>
        <v>1999</v>
      </c>
      <c r="C40" s="1">
        <f t="shared" si="6"/>
        <v>36250</v>
      </c>
      <c r="D40" s="2" t="e">
        <f>IF(VLOOKUP($A40,'$ Activa'!$1:$1048576,MATCH('$'!$B40,'$ Activa'!$1:$1,0),FALSE)="",NA(),VLOOKUP($A40,'$ Activa'!$1:$1048576,MATCH('$'!$B40,'$ Activa'!$1:$1,0),FALSE))</f>
        <v>#N/A</v>
      </c>
      <c r="E40" s="2" t="e">
        <f>IF(VLOOKUP($A40,'$ Pasiva'!$1:$1048576,MATCH('$'!$B40,'$ Pasiva'!$1:$1,0),FALSE)="",NA(),VLOOKUP($A40,'$ Pasiva'!$1:$1048576,MATCH('$'!$B40,'$ Pasiva'!$1:$1,0),FALSE))</f>
        <v>#N/A</v>
      </c>
      <c r="F40" s="2" t="e">
        <f t="shared" si="3"/>
        <v>#N/A</v>
      </c>
      <c r="G40" s="2" t="e">
        <f t="shared" si="4"/>
        <v>#N/A</v>
      </c>
      <c r="H40" s="2" t="e">
        <f t="shared" si="4"/>
        <v>#N/A</v>
      </c>
      <c r="I40" s="2" t="e">
        <f t="shared" si="4"/>
        <v>#N/A</v>
      </c>
      <c r="J40">
        <f t="shared" si="5"/>
        <v>0</v>
      </c>
      <c r="M40" s="5">
        <v>44227</v>
      </c>
      <c r="N40" s="7">
        <v>6.0600000000000001E-2</v>
      </c>
      <c r="O40" s="7">
        <v>2.6100000000000002E-2</v>
      </c>
      <c r="P40" s="7">
        <v>3.4500000000000003E-2</v>
      </c>
      <c r="Q40" s="7" t="e">
        <v>#N/A</v>
      </c>
      <c r="R40" s="7" t="e">
        <v>#N/A</v>
      </c>
      <c r="S40" s="7" t="e">
        <v>#N/A</v>
      </c>
    </row>
    <row r="41" spans="1:19" x14ac:dyDescent="0.35">
      <c r="A41">
        <f t="shared" si="1"/>
        <v>4</v>
      </c>
      <c r="B41" t="str">
        <f t="shared" si="2"/>
        <v>1999</v>
      </c>
      <c r="C41" s="1">
        <f t="shared" si="6"/>
        <v>36280</v>
      </c>
      <c r="D41" s="2" t="e">
        <f>IF(VLOOKUP($A41,'$ Activa'!$1:$1048576,MATCH('$'!$B41,'$ Activa'!$1:$1,0),FALSE)="",NA(),VLOOKUP($A41,'$ Activa'!$1:$1048576,MATCH('$'!$B41,'$ Activa'!$1:$1,0),FALSE))</f>
        <v>#N/A</v>
      </c>
      <c r="E41" s="2" t="e">
        <f>IF(VLOOKUP($A41,'$ Pasiva'!$1:$1048576,MATCH('$'!$B41,'$ Pasiva'!$1:$1,0),FALSE)="",NA(),VLOOKUP($A41,'$ Pasiva'!$1:$1048576,MATCH('$'!$B41,'$ Pasiva'!$1:$1,0),FALSE))</f>
        <v>#N/A</v>
      </c>
      <c r="F41" s="2" t="e">
        <f t="shared" si="3"/>
        <v>#N/A</v>
      </c>
      <c r="G41" s="2" t="e">
        <f t="shared" si="4"/>
        <v>#N/A</v>
      </c>
      <c r="H41" s="2" t="e">
        <f t="shared" si="4"/>
        <v>#N/A</v>
      </c>
      <c r="I41" s="2" t="e">
        <f t="shared" si="4"/>
        <v>#N/A</v>
      </c>
      <c r="J41">
        <f t="shared" si="5"/>
        <v>0</v>
      </c>
      <c r="M41" s="5">
        <v>44255</v>
      </c>
      <c r="N41" s="7">
        <v>6.0400000000000002E-2</v>
      </c>
      <c r="O41" s="7">
        <v>2.5999999999999999E-2</v>
      </c>
      <c r="P41" s="7">
        <v>3.44E-2</v>
      </c>
      <c r="Q41" s="7" t="e">
        <v>#N/A</v>
      </c>
      <c r="R41" s="7" t="e">
        <v>#N/A</v>
      </c>
      <c r="S41" s="7" t="e">
        <v>#N/A</v>
      </c>
    </row>
    <row r="42" spans="1:19" x14ac:dyDescent="0.35">
      <c r="A42">
        <f t="shared" si="1"/>
        <v>5</v>
      </c>
      <c r="B42" t="str">
        <f t="shared" si="2"/>
        <v>1999</v>
      </c>
      <c r="C42" s="1">
        <f t="shared" si="6"/>
        <v>36311</v>
      </c>
      <c r="D42" s="2" t="e">
        <f>IF(VLOOKUP($A42,'$ Activa'!$1:$1048576,MATCH('$'!$B42,'$ Activa'!$1:$1,0),FALSE)="",NA(),VLOOKUP($A42,'$ Activa'!$1:$1048576,MATCH('$'!$B42,'$ Activa'!$1:$1,0),FALSE))</f>
        <v>#N/A</v>
      </c>
      <c r="E42" s="2" t="e">
        <f>IF(VLOOKUP($A42,'$ Pasiva'!$1:$1048576,MATCH('$'!$B42,'$ Pasiva'!$1:$1,0),FALSE)="",NA(),VLOOKUP($A42,'$ Pasiva'!$1:$1048576,MATCH('$'!$B42,'$ Pasiva'!$1:$1,0),FALSE))</f>
        <v>#N/A</v>
      </c>
      <c r="F42" s="2" t="e">
        <f t="shared" si="3"/>
        <v>#N/A</v>
      </c>
      <c r="G42" s="2" t="e">
        <f t="shared" si="4"/>
        <v>#N/A</v>
      </c>
      <c r="H42" s="2" t="e">
        <f t="shared" si="4"/>
        <v>#N/A</v>
      </c>
      <c r="I42" s="2" t="e">
        <f t="shared" si="4"/>
        <v>#N/A</v>
      </c>
      <c r="J42">
        <f t="shared" si="5"/>
        <v>0</v>
      </c>
      <c r="M42" s="5">
        <v>44286</v>
      </c>
      <c r="N42" s="7">
        <v>5.9900000000000002E-2</v>
      </c>
      <c r="O42" s="7">
        <v>2.6100000000000002E-2</v>
      </c>
      <c r="P42" s="7">
        <v>3.3799999999999997E-2</v>
      </c>
      <c r="Q42" s="7" t="e">
        <v>#N/A</v>
      </c>
      <c r="R42" s="7" t="e">
        <v>#N/A</v>
      </c>
      <c r="S42" s="7" t="e">
        <v>#N/A</v>
      </c>
    </row>
    <row r="43" spans="1:19" x14ac:dyDescent="0.35">
      <c r="A43">
        <f t="shared" si="1"/>
        <v>6</v>
      </c>
      <c r="B43" t="str">
        <f t="shared" si="2"/>
        <v>1999</v>
      </c>
      <c r="C43" s="1">
        <f t="shared" si="6"/>
        <v>36341</v>
      </c>
      <c r="D43" s="2" t="e">
        <f>IF(VLOOKUP($A43,'$ Activa'!$1:$1048576,MATCH('$'!$B43,'$ Activa'!$1:$1,0),FALSE)="",NA(),VLOOKUP($A43,'$ Activa'!$1:$1048576,MATCH('$'!$B43,'$ Activa'!$1:$1,0),FALSE))</f>
        <v>#N/A</v>
      </c>
      <c r="E43" s="2" t="e">
        <f>IF(VLOOKUP($A43,'$ Pasiva'!$1:$1048576,MATCH('$'!$B43,'$ Pasiva'!$1:$1,0),FALSE)="",NA(),VLOOKUP($A43,'$ Pasiva'!$1:$1048576,MATCH('$'!$B43,'$ Pasiva'!$1:$1,0),FALSE))</f>
        <v>#N/A</v>
      </c>
      <c r="F43" s="2" t="e">
        <f t="shared" si="3"/>
        <v>#N/A</v>
      </c>
      <c r="G43" s="2" t="e">
        <f t="shared" si="4"/>
        <v>#N/A</v>
      </c>
      <c r="H43" s="2" t="e">
        <f t="shared" si="4"/>
        <v>#N/A</v>
      </c>
      <c r="I43" s="2" t="e">
        <f t="shared" si="4"/>
        <v>#N/A</v>
      </c>
      <c r="J43">
        <f t="shared" si="5"/>
        <v>0</v>
      </c>
      <c r="M43" s="5">
        <v>44316</v>
      </c>
      <c r="N43" s="7">
        <v>5.9499999999999997E-2</v>
      </c>
      <c r="O43" s="7">
        <v>2.5499999999999998E-2</v>
      </c>
      <c r="P43" s="7">
        <v>3.4000000000000002E-2</v>
      </c>
      <c r="Q43" s="7" t="e">
        <v>#N/A</v>
      </c>
      <c r="R43" s="7" t="e">
        <v>#N/A</v>
      </c>
      <c r="S43" s="7" t="e">
        <v>#N/A</v>
      </c>
    </row>
    <row r="44" spans="1:19" x14ac:dyDescent="0.35">
      <c r="A44">
        <f t="shared" si="1"/>
        <v>7</v>
      </c>
      <c r="B44" t="str">
        <f t="shared" si="2"/>
        <v>1999</v>
      </c>
      <c r="C44" s="1">
        <f t="shared" si="6"/>
        <v>36372</v>
      </c>
      <c r="D44" s="2" t="e">
        <f>IF(VLOOKUP($A44,'$ Activa'!$1:$1048576,MATCH('$'!$B44,'$ Activa'!$1:$1,0),FALSE)="",NA(),VLOOKUP($A44,'$ Activa'!$1:$1048576,MATCH('$'!$B44,'$ Activa'!$1:$1,0),FALSE))</f>
        <v>#N/A</v>
      </c>
      <c r="E44" s="2" t="e">
        <f>IF(VLOOKUP($A44,'$ Pasiva'!$1:$1048576,MATCH('$'!$B44,'$ Pasiva'!$1:$1,0),FALSE)="",NA(),VLOOKUP($A44,'$ Pasiva'!$1:$1048576,MATCH('$'!$B44,'$ Pasiva'!$1:$1,0),FALSE))</f>
        <v>#N/A</v>
      </c>
      <c r="F44" s="2" t="e">
        <f t="shared" si="3"/>
        <v>#N/A</v>
      </c>
      <c r="G44" s="2" t="e">
        <f t="shared" si="4"/>
        <v>#N/A</v>
      </c>
      <c r="H44" s="2" t="e">
        <f t="shared" si="4"/>
        <v>#N/A</v>
      </c>
      <c r="I44" s="2" t="e">
        <f t="shared" si="4"/>
        <v>#N/A</v>
      </c>
      <c r="J44">
        <f t="shared" si="5"/>
        <v>0</v>
      </c>
      <c r="M44" s="5">
        <v>44347</v>
      </c>
      <c r="N44" s="7">
        <v>5.9200000000000003E-2</v>
      </c>
      <c r="O44" s="7">
        <v>2.4799999999999999E-2</v>
      </c>
      <c r="P44" s="7">
        <v>3.44E-2</v>
      </c>
      <c r="Q44" s="7" t="e">
        <v>#N/A</v>
      </c>
      <c r="R44" s="7" t="e">
        <v>#N/A</v>
      </c>
      <c r="S44" s="7" t="e">
        <v>#N/A</v>
      </c>
    </row>
    <row r="45" spans="1:19" x14ac:dyDescent="0.35">
      <c r="A45">
        <f t="shared" si="1"/>
        <v>8</v>
      </c>
      <c r="B45" t="str">
        <f t="shared" si="2"/>
        <v>1999</v>
      </c>
      <c r="C45" s="1">
        <f t="shared" si="6"/>
        <v>36403</v>
      </c>
      <c r="D45" s="2" t="e">
        <f>IF(VLOOKUP($A45,'$ Activa'!$1:$1048576,MATCH('$'!$B45,'$ Activa'!$1:$1,0),FALSE)="",NA(),VLOOKUP($A45,'$ Activa'!$1:$1048576,MATCH('$'!$B45,'$ Activa'!$1:$1,0),FALSE))</f>
        <v>#N/A</v>
      </c>
      <c r="E45" s="2" t="e">
        <f>IF(VLOOKUP($A45,'$ Pasiva'!$1:$1048576,MATCH('$'!$B45,'$ Pasiva'!$1:$1,0),FALSE)="",NA(),VLOOKUP($A45,'$ Pasiva'!$1:$1048576,MATCH('$'!$B45,'$ Pasiva'!$1:$1,0),FALSE))</f>
        <v>#N/A</v>
      </c>
      <c r="F45" s="2" t="e">
        <f t="shared" si="3"/>
        <v>#N/A</v>
      </c>
      <c r="G45" s="2" t="e">
        <f t="shared" si="4"/>
        <v>#N/A</v>
      </c>
      <c r="H45" s="2" t="e">
        <f t="shared" si="4"/>
        <v>#N/A</v>
      </c>
      <c r="I45" s="2" t="e">
        <f t="shared" si="4"/>
        <v>#N/A</v>
      </c>
      <c r="J45">
        <f t="shared" si="5"/>
        <v>0</v>
      </c>
      <c r="M45" s="5">
        <v>44377</v>
      </c>
      <c r="N45" s="7">
        <v>5.8900000000000001E-2</v>
      </c>
      <c r="O45" s="7">
        <v>2.4899999999999999E-2</v>
      </c>
      <c r="P45" s="7">
        <v>3.4000000000000002E-2</v>
      </c>
      <c r="Q45" s="7" t="e">
        <v>#N/A</v>
      </c>
      <c r="R45" s="7" t="e">
        <v>#N/A</v>
      </c>
      <c r="S45" s="7" t="e">
        <v>#N/A</v>
      </c>
    </row>
    <row r="46" spans="1:19" x14ac:dyDescent="0.35">
      <c r="A46">
        <f t="shared" si="1"/>
        <v>9</v>
      </c>
      <c r="B46" t="str">
        <f t="shared" si="2"/>
        <v>1999</v>
      </c>
      <c r="C46" s="1">
        <f t="shared" si="6"/>
        <v>36433</v>
      </c>
      <c r="D46" s="2" t="e">
        <f>IF(VLOOKUP($A46,'$ Activa'!$1:$1048576,MATCH('$'!$B46,'$ Activa'!$1:$1,0),FALSE)="",NA(),VLOOKUP($A46,'$ Activa'!$1:$1048576,MATCH('$'!$B46,'$ Activa'!$1:$1,0),FALSE))</f>
        <v>#N/A</v>
      </c>
      <c r="E46" s="2" t="e">
        <f>IF(VLOOKUP($A46,'$ Pasiva'!$1:$1048576,MATCH('$'!$B46,'$ Pasiva'!$1:$1,0),FALSE)="",NA(),VLOOKUP($A46,'$ Pasiva'!$1:$1048576,MATCH('$'!$B46,'$ Pasiva'!$1:$1,0),FALSE))</f>
        <v>#N/A</v>
      </c>
      <c r="F46" s="2" t="e">
        <f t="shared" si="3"/>
        <v>#N/A</v>
      </c>
      <c r="G46" s="2" t="e">
        <f t="shared" si="4"/>
        <v>#N/A</v>
      </c>
      <c r="H46" s="2" t="e">
        <f t="shared" si="4"/>
        <v>#N/A</v>
      </c>
      <c r="I46" s="2" t="e">
        <f t="shared" si="4"/>
        <v>#N/A</v>
      </c>
      <c r="J46">
        <f t="shared" si="5"/>
        <v>0</v>
      </c>
      <c r="M46" s="5">
        <v>44408</v>
      </c>
      <c r="N46" s="7">
        <v>5.8000000000000003E-2</v>
      </c>
      <c r="O46" s="7">
        <v>2.4500000000000001E-2</v>
      </c>
      <c r="P46" s="7">
        <v>3.3500000000000002E-2</v>
      </c>
      <c r="Q46" s="7" t="e">
        <v>#N/A</v>
      </c>
      <c r="R46" s="7" t="e">
        <v>#N/A</v>
      </c>
      <c r="S46" s="7" t="e">
        <v>#N/A</v>
      </c>
    </row>
    <row r="47" spans="1:19" x14ac:dyDescent="0.35">
      <c r="A47">
        <f t="shared" si="1"/>
        <v>10</v>
      </c>
      <c r="B47" t="str">
        <f t="shared" si="2"/>
        <v>1999</v>
      </c>
      <c r="C47" s="1">
        <f t="shared" si="6"/>
        <v>36464</v>
      </c>
      <c r="D47" s="2" t="e">
        <f>IF(VLOOKUP($A47,'$ Activa'!$1:$1048576,MATCH('$'!$B47,'$ Activa'!$1:$1,0),FALSE)="",NA(),VLOOKUP($A47,'$ Activa'!$1:$1048576,MATCH('$'!$B47,'$ Activa'!$1:$1,0),FALSE))</f>
        <v>#N/A</v>
      </c>
      <c r="E47" s="2" t="e">
        <f>IF(VLOOKUP($A47,'$ Pasiva'!$1:$1048576,MATCH('$'!$B47,'$ Pasiva'!$1:$1,0),FALSE)="",NA(),VLOOKUP($A47,'$ Pasiva'!$1:$1048576,MATCH('$'!$B47,'$ Pasiva'!$1:$1,0),FALSE))</f>
        <v>#N/A</v>
      </c>
      <c r="F47" s="2" t="e">
        <f t="shared" si="3"/>
        <v>#N/A</v>
      </c>
      <c r="G47" s="2" t="e">
        <f t="shared" si="4"/>
        <v>#N/A</v>
      </c>
      <c r="H47" s="2" t="e">
        <f t="shared" si="4"/>
        <v>#N/A</v>
      </c>
      <c r="I47" s="2" t="e">
        <f t="shared" si="4"/>
        <v>#N/A</v>
      </c>
      <c r="J47">
        <f t="shared" si="5"/>
        <v>0</v>
      </c>
      <c r="M47" s="5">
        <v>44439</v>
      </c>
      <c r="N47" s="7">
        <v>5.7599999999999998E-2</v>
      </c>
      <c r="O47" s="7">
        <v>2.4500000000000001E-2</v>
      </c>
      <c r="P47" s="7">
        <v>3.3099999999999997E-2</v>
      </c>
      <c r="Q47" s="7" t="e">
        <v>#N/A</v>
      </c>
      <c r="R47" s="7" t="e">
        <v>#N/A</v>
      </c>
      <c r="S47" s="7" t="e">
        <v>#N/A</v>
      </c>
    </row>
    <row r="48" spans="1:19" x14ac:dyDescent="0.35">
      <c r="A48">
        <f t="shared" si="1"/>
        <v>11</v>
      </c>
      <c r="B48" t="str">
        <f t="shared" si="2"/>
        <v>1999</v>
      </c>
      <c r="C48" s="1">
        <f t="shared" si="6"/>
        <v>36494</v>
      </c>
      <c r="D48" s="2" t="e">
        <f>IF(VLOOKUP($A48,'$ Activa'!$1:$1048576,MATCH('$'!$B48,'$ Activa'!$1:$1,0),FALSE)="",NA(),VLOOKUP($A48,'$ Activa'!$1:$1048576,MATCH('$'!$B48,'$ Activa'!$1:$1,0),FALSE))</f>
        <v>#N/A</v>
      </c>
      <c r="E48" s="2" t="e">
        <f>IF(VLOOKUP($A48,'$ Pasiva'!$1:$1048576,MATCH('$'!$B48,'$ Pasiva'!$1:$1,0),FALSE)="",NA(),VLOOKUP($A48,'$ Pasiva'!$1:$1048576,MATCH('$'!$B48,'$ Pasiva'!$1:$1,0),FALSE))</f>
        <v>#N/A</v>
      </c>
      <c r="F48" s="2" t="e">
        <f t="shared" si="3"/>
        <v>#N/A</v>
      </c>
      <c r="G48" s="2" t="e">
        <f t="shared" si="4"/>
        <v>#N/A</v>
      </c>
      <c r="H48" s="2" t="e">
        <f t="shared" si="4"/>
        <v>#N/A</v>
      </c>
      <c r="I48" s="2" t="e">
        <f t="shared" si="4"/>
        <v>#N/A</v>
      </c>
      <c r="J48">
        <f t="shared" si="5"/>
        <v>0</v>
      </c>
      <c r="M48" s="5">
        <v>44469</v>
      </c>
      <c r="N48" s="7">
        <v>5.7299999999999997E-2</v>
      </c>
      <c r="O48" s="7">
        <v>2.5000000000000001E-2</v>
      </c>
      <c r="P48" s="7">
        <v>3.2299999999999995E-2</v>
      </c>
      <c r="Q48" s="7" t="e">
        <v>#N/A</v>
      </c>
      <c r="R48" s="7" t="e">
        <v>#N/A</v>
      </c>
      <c r="S48" s="7" t="e">
        <v>#N/A</v>
      </c>
    </row>
    <row r="49" spans="1:19" x14ac:dyDescent="0.35">
      <c r="A49">
        <f t="shared" si="1"/>
        <v>12</v>
      </c>
      <c r="B49" t="str">
        <f t="shared" si="2"/>
        <v>1999</v>
      </c>
      <c r="C49" s="1">
        <f t="shared" si="6"/>
        <v>36525</v>
      </c>
      <c r="D49" s="2" t="e">
        <f>IF(VLOOKUP($A49,'$ Activa'!$1:$1048576,MATCH('$'!$B49,'$ Activa'!$1:$1,0),FALSE)="",NA(),VLOOKUP($A49,'$ Activa'!$1:$1048576,MATCH('$'!$B49,'$ Activa'!$1:$1,0),FALSE))</f>
        <v>#N/A</v>
      </c>
      <c r="E49" s="2" t="e">
        <f>IF(VLOOKUP($A49,'$ Pasiva'!$1:$1048576,MATCH('$'!$B49,'$ Pasiva'!$1:$1,0),FALSE)="",NA(),VLOOKUP($A49,'$ Pasiva'!$1:$1048576,MATCH('$'!$B49,'$ Pasiva'!$1:$1,0),FALSE))</f>
        <v>#N/A</v>
      </c>
      <c r="F49" s="2" t="e">
        <f t="shared" si="3"/>
        <v>#N/A</v>
      </c>
      <c r="G49" s="2" t="e">
        <f t="shared" si="4"/>
        <v>#N/A</v>
      </c>
      <c r="H49" s="2" t="e">
        <f t="shared" si="4"/>
        <v>#N/A</v>
      </c>
      <c r="I49" s="2" t="e">
        <f t="shared" si="4"/>
        <v>#N/A</v>
      </c>
      <c r="J49">
        <f t="shared" si="5"/>
        <v>0</v>
      </c>
      <c r="M49" s="5">
        <v>44500</v>
      </c>
      <c r="N49" s="7">
        <v>5.6899999999999999E-2</v>
      </c>
      <c r="O49" s="7">
        <v>2.4799999999999999E-2</v>
      </c>
      <c r="P49" s="7">
        <v>3.2100000000000004E-2</v>
      </c>
      <c r="Q49" s="7" t="e">
        <v>#N/A</v>
      </c>
      <c r="R49" s="7" t="e">
        <v>#N/A</v>
      </c>
      <c r="S49" s="7" t="e">
        <v>#N/A</v>
      </c>
    </row>
    <row r="50" spans="1:19" x14ac:dyDescent="0.35">
      <c r="A50">
        <f t="shared" si="1"/>
        <v>1</v>
      </c>
      <c r="B50" t="str">
        <f t="shared" si="2"/>
        <v>2000</v>
      </c>
      <c r="C50" s="1">
        <f t="shared" si="6"/>
        <v>36556</v>
      </c>
      <c r="D50" s="2" t="e">
        <f>IF(VLOOKUP($A50,'$ Activa'!$1:$1048576,MATCH('$'!$B50,'$ Activa'!$1:$1,0),FALSE)="",NA(),VLOOKUP($A50,'$ Activa'!$1:$1048576,MATCH('$'!$B50,'$ Activa'!$1:$1,0),FALSE))</f>
        <v>#N/A</v>
      </c>
      <c r="E50" s="2" t="e">
        <f>IF(VLOOKUP($A50,'$ Pasiva'!$1:$1048576,MATCH('$'!$B50,'$ Pasiva'!$1:$1,0),FALSE)="",NA(),VLOOKUP($A50,'$ Pasiva'!$1:$1048576,MATCH('$'!$B50,'$ Pasiva'!$1:$1,0),FALSE))</f>
        <v>#N/A</v>
      </c>
      <c r="F50" s="2" t="e">
        <f t="shared" si="3"/>
        <v>#N/A</v>
      </c>
      <c r="G50" s="2" t="e">
        <f t="shared" si="4"/>
        <v>#N/A</v>
      </c>
      <c r="H50" s="2" t="e">
        <f t="shared" si="4"/>
        <v>#N/A</v>
      </c>
      <c r="I50" s="2" t="e">
        <f t="shared" si="4"/>
        <v>#N/A</v>
      </c>
      <c r="J50">
        <f t="shared" si="5"/>
        <v>0</v>
      </c>
      <c r="M50" s="5">
        <v>44530</v>
      </c>
      <c r="N50" s="7">
        <v>5.6599999999999998E-2</v>
      </c>
      <c r="O50" s="7">
        <v>2.5000000000000001E-2</v>
      </c>
      <c r="P50" s="7">
        <v>3.1599999999999996E-2</v>
      </c>
      <c r="Q50" s="7" t="e">
        <v>#N/A</v>
      </c>
      <c r="R50" s="7" t="e">
        <v>#N/A</v>
      </c>
      <c r="S50" s="7" t="e">
        <v>#N/A</v>
      </c>
    </row>
    <row r="51" spans="1:19" x14ac:dyDescent="0.35">
      <c r="A51">
        <f t="shared" si="1"/>
        <v>2</v>
      </c>
      <c r="B51" t="str">
        <f t="shared" si="2"/>
        <v>2000</v>
      </c>
      <c r="C51" s="1">
        <f t="shared" si="6"/>
        <v>36585</v>
      </c>
      <c r="D51" s="2" t="e">
        <f>IF(VLOOKUP($A51,'$ Activa'!$1:$1048576,MATCH('$'!$B51,'$ Activa'!$1:$1,0),FALSE)="",NA(),VLOOKUP($A51,'$ Activa'!$1:$1048576,MATCH('$'!$B51,'$ Activa'!$1:$1,0),FALSE))</f>
        <v>#N/A</v>
      </c>
      <c r="E51" s="2" t="e">
        <f>IF(VLOOKUP($A51,'$ Pasiva'!$1:$1048576,MATCH('$'!$B51,'$ Pasiva'!$1:$1,0),FALSE)="",NA(),VLOOKUP($A51,'$ Pasiva'!$1:$1048576,MATCH('$'!$B51,'$ Pasiva'!$1:$1,0),FALSE))</f>
        <v>#N/A</v>
      </c>
      <c r="F51" s="2" t="e">
        <f t="shared" si="3"/>
        <v>#N/A</v>
      </c>
      <c r="G51" s="2" t="e">
        <f t="shared" si="4"/>
        <v>#N/A</v>
      </c>
      <c r="H51" s="2" t="e">
        <f t="shared" si="4"/>
        <v>#N/A</v>
      </c>
      <c r="I51" s="2" t="e">
        <f t="shared" si="4"/>
        <v>#N/A</v>
      </c>
      <c r="J51">
        <f t="shared" si="5"/>
        <v>0</v>
      </c>
      <c r="M51" s="5">
        <v>44561</v>
      </c>
      <c r="N51" s="7">
        <v>5.6099999999999997E-2</v>
      </c>
      <c r="O51" s="7">
        <v>2.5499999999999998E-2</v>
      </c>
      <c r="P51" s="7">
        <v>3.0599999999999999E-2</v>
      </c>
      <c r="Q51" s="7" t="e">
        <v>#N/A</v>
      </c>
      <c r="R51" s="7" t="e">
        <v>#N/A</v>
      </c>
      <c r="S51" s="7" t="e">
        <v>#N/A</v>
      </c>
    </row>
    <row r="52" spans="1:19" x14ac:dyDescent="0.35">
      <c r="A52">
        <f t="shared" si="1"/>
        <v>3</v>
      </c>
      <c r="B52" t="str">
        <f t="shared" si="2"/>
        <v>2000</v>
      </c>
      <c r="C52" s="1">
        <f t="shared" si="6"/>
        <v>36616</v>
      </c>
      <c r="D52" s="2" t="e">
        <f>IF(VLOOKUP($A52,'$ Activa'!$1:$1048576,MATCH('$'!$B52,'$ Activa'!$1:$1,0),FALSE)="",NA(),VLOOKUP($A52,'$ Activa'!$1:$1048576,MATCH('$'!$B52,'$ Activa'!$1:$1,0),FALSE))</f>
        <v>#N/A</v>
      </c>
      <c r="E52" s="2" t="e">
        <f>IF(VLOOKUP($A52,'$ Pasiva'!$1:$1048576,MATCH('$'!$B52,'$ Pasiva'!$1:$1,0),FALSE)="",NA(),VLOOKUP($A52,'$ Pasiva'!$1:$1048576,MATCH('$'!$B52,'$ Pasiva'!$1:$1,0),FALSE))</f>
        <v>#N/A</v>
      </c>
      <c r="F52" s="2" t="e">
        <f t="shared" si="3"/>
        <v>#N/A</v>
      </c>
      <c r="G52" s="2" t="e">
        <f t="shared" si="4"/>
        <v>#N/A</v>
      </c>
      <c r="H52" s="2" t="e">
        <f t="shared" si="4"/>
        <v>#N/A</v>
      </c>
      <c r="I52" s="2" t="e">
        <f t="shared" si="4"/>
        <v>#N/A</v>
      </c>
      <c r="J52">
        <f t="shared" si="5"/>
        <v>0</v>
      </c>
      <c r="M52" s="5">
        <v>44592</v>
      </c>
      <c r="N52" s="7">
        <v>5.6599999999999998E-2</v>
      </c>
      <c r="O52" s="7">
        <v>2.5100000000000001E-2</v>
      </c>
      <c r="P52" s="7">
        <v>3.15E-2</v>
      </c>
      <c r="Q52" s="7" t="e">
        <v>#N/A</v>
      </c>
      <c r="R52" s="7" t="e">
        <v>#N/A</v>
      </c>
      <c r="S52" s="7" t="e">
        <v>#N/A</v>
      </c>
    </row>
    <row r="53" spans="1:19" x14ac:dyDescent="0.35">
      <c r="A53">
        <f t="shared" si="1"/>
        <v>4</v>
      </c>
      <c r="B53" t="str">
        <f t="shared" si="2"/>
        <v>2000</v>
      </c>
      <c r="C53" s="1">
        <f t="shared" si="6"/>
        <v>36646</v>
      </c>
      <c r="D53" s="2" t="e">
        <f>IF(VLOOKUP($A53,'$ Activa'!$1:$1048576,MATCH('$'!$B53,'$ Activa'!$1:$1,0),FALSE)="",NA(),VLOOKUP($A53,'$ Activa'!$1:$1048576,MATCH('$'!$B53,'$ Activa'!$1:$1,0),FALSE))</f>
        <v>#N/A</v>
      </c>
      <c r="E53" s="2" t="e">
        <f>IF(VLOOKUP($A53,'$ Pasiva'!$1:$1048576,MATCH('$'!$B53,'$ Pasiva'!$1:$1,0),FALSE)="",NA(),VLOOKUP($A53,'$ Pasiva'!$1:$1048576,MATCH('$'!$B53,'$ Pasiva'!$1:$1,0),FALSE))</f>
        <v>#N/A</v>
      </c>
      <c r="F53" s="2" t="e">
        <f t="shared" si="3"/>
        <v>#N/A</v>
      </c>
      <c r="G53" s="2" t="e">
        <f t="shared" si="4"/>
        <v>#N/A</v>
      </c>
      <c r="H53" s="2" t="e">
        <f t="shared" si="4"/>
        <v>#N/A</v>
      </c>
      <c r="I53" s="2" t="e">
        <f t="shared" si="4"/>
        <v>#N/A</v>
      </c>
      <c r="J53">
        <f t="shared" si="5"/>
        <v>0</v>
      </c>
      <c r="M53" s="5">
        <v>44620</v>
      </c>
      <c r="N53" s="7">
        <v>5.6000000000000001E-2</v>
      </c>
      <c r="O53" s="7">
        <v>2.5700000000000001E-2</v>
      </c>
      <c r="P53" s="7">
        <v>3.0300000000000001E-2</v>
      </c>
      <c r="Q53" s="7" t="e">
        <v>#N/A</v>
      </c>
      <c r="R53" s="7" t="e">
        <v>#N/A</v>
      </c>
      <c r="S53" s="7" t="e">
        <v>#N/A</v>
      </c>
    </row>
    <row r="54" spans="1:19" x14ac:dyDescent="0.35">
      <c r="A54">
        <f t="shared" si="1"/>
        <v>5</v>
      </c>
      <c r="B54" t="str">
        <f t="shared" si="2"/>
        <v>2000</v>
      </c>
      <c r="C54" s="1">
        <f t="shared" si="6"/>
        <v>36677</v>
      </c>
      <c r="D54" s="2" t="e">
        <f>IF(VLOOKUP($A54,'$ Activa'!$1:$1048576,MATCH('$'!$B54,'$ Activa'!$1:$1,0),FALSE)="",NA(),VLOOKUP($A54,'$ Activa'!$1:$1048576,MATCH('$'!$B54,'$ Activa'!$1:$1,0),FALSE))</f>
        <v>#N/A</v>
      </c>
      <c r="E54" s="2" t="e">
        <f>IF(VLOOKUP($A54,'$ Pasiva'!$1:$1048576,MATCH('$'!$B54,'$ Pasiva'!$1:$1,0),FALSE)="",NA(),VLOOKUP($A54,'$ Pasiva'!$1:$1048576,MATCH('$'!$B54,'$ Pasiva'!$1:$1,0),FALSE))</f>
        <v>#N/A</v>
      </c>
      <c r="F54" s="2" t="e">
        <f t="shared" si="3"/>
        <v>#N/A</v>
      </c>
      <c r="G54" s="2" t="e">
        <f t="shared" si="4"/>
        <v>#N/A</v>
      </c>
      <c r="H54" s="2" t="e">
        <f t="shared" si="4"/>
        <v>#N/A</v>
      </c>
      <c r="I54" s="2" t="e">
        <f t="shared" si="4"/>
        <v>#N/A</v>
      </c>
      <c r="J54">
        <f t="shared" si="5"/>
        <v>0</v>
      </c>
      <c r="M54" s="5">
        <v>44651</v>
      </c>
      <c r="N54" s="7">
        <v>5.5300000000000002E-2</v>
      </c>
      <c r="O54" s="7">
        <v>2.5899999999999999E-2</v>
      </c>
      <c r="P54" s="7">
        <v>2.9400000000000003E-2</v>
      </c>
      <c r="Q54" s="7" t="e">
        <v>#N/A</v>
      </c>
      <c r="R54" s="7" t="e">
        <v>#N/A</v>
      </c>
      <c r="S54" s="7" t="e">
        <v>#N/A</v>
      </c>
    </row>
    <row r="55" spans="1:19" x14ac:dyDescent="0.35">
      <c r="A55">
        <f t="shared" si="1"/>
        <v>6</v>
      </c>
      <c r="B55" t="str">
        <f t="shared" si="2"/>
        <v>2000</v>
      </c>
      <c r="C55" s="1">
        <f t="shared" si="6"/>
        <v>36707</v>
      </c>
      <c r="D55" s="2" t="e">
        <f>IF(VLOOKUP($A55,'$ Activa'!$1:$1048576,MATCH('$'!$B55,'$ Activa'!$1:$1,0),FALSE)="",NA(),VLOOKUP($A55,'$ Activa'!$1:$1048576,MATCH('$'!$B55,'$ Activa'!$1:$1,0),FALSE))</f>
        <v>#N/A</v>
      </c>
      <c r="E55" s="2" t="e">
        <f>IF(VLOOKUP($A55,'$ Pasiva'!$1:$1048576,MATCH('$'!$B55,'$ Pasiva'!$1:$1,0),FALSE)="",NA(),VLOOKUP($A55,'$ Pasiva'!$1:$1048576,MATCH('$'!$B55,'$ Pasiva'!$1:$1,0),FALSE))</f>
        <v>#N/A</v>
      </c>
      <c r="F55" s="2" t="e">
        <f t="shared" si="3"/>
        <v>#N/A</v>
      </c>
      <c r="G55" s="2" t="e">
        <f t="shared" si="4"/>
        <v>#N/A</v>
      </c>
      <c r="H55" s="2" t="e">
        <f t="shared" si="4"/>
        <v>#N/A</v>
      </c>
      <c r="I55" s="2" t="e">
        <f t="shared" si="4"/>
        <v>#N/A</v>
      </c>
      <c r="J55">
        <f t="shared" si="5"/>
        <v>0</v>
      </c>
      <c r="M55" s="5">
        <v>44681</v>
      </c>
      <c r="N55" s="7">
        <v>5.5199999999999999E-2</v>
      </c>
      <c r="O55" s="7">
        <v>2.5499999999999998E-2</v>
      </c>
      <c r="P55" s="7">
        <v>2.9700000000000001E-2</v>
      </c>
      <c r="Q55" s="7" t="e">
        <v>#N/A</v>
      </c>
      <c r="R55" s="7" t="e">
        <v>#N/A</v>
      </c>
      <c r="S55" s="7" t="e">
        <v>#N/A</v>
      </c>
    </row>
    <row r="56" spans="1:19" x14ac:dyDescent="0.35">
      <c r="A56">
        <f t="shared" si="1"/>
        <v>7</v>
      </c>
      <c r="B56" t="str">
        <f t="shared" si="2"/>
        <v>2000</v>
      </c>
      <c r="C56" s="1">
        <f t="shared" si="6"/>
        <v>36738</v>
      </c>
      <c r="D56" s="2" t="e">
        <f>IF(VLOOKUP($A56,'$ Activa'!$1:$1048576,MATCH('$'!$B56,'$ Activa'!$1:$1,0),FALSE)="",NA(),VLOOKUP($A56,'$ Activa'!$1:$1048576,MATCH('$'!$B56,'$ Activa'!$1:$1,0),FALSE))</f>
        <v>#N/A</v>
      </c>
      <c r="E56" s="2" t="e">
        <f>IF(VLOOKUP($A56,'$ Pasiva'!$1:$1048576,MATCH('$'!$B56,'$ Pasiva'!$1:$1,0),FALSE)="",NA(),VLOOKUP($A56,'$ Pasiva'!$1:$1048576,MATCH('$'!$B56,'$ Pasiva'!$1:$1,0),FALSE))</f>
        <v>#N/A</v>
      </c>
      <c r="F56" s="2" t="e">
        <f t="shared" si="3"/>
        <v>#N/A</v>
      </c>
      <c r="G56" s="2" t="e">
        <f t="shared" si="4"/>
        <v>#N/A</v>
      </c>
      <c r="H56" s="2" t="e">
        <f t="shared" si="4"/>
        <v>#N/A</v>
      </c>
      <c r="I56" s="2" t="e">
        <f t="shared" si="4"/>
        <v>#N/A</v>
      </c>
      <c r="J56">
        <f t="shared" si="5"/>
        <v>0</v>
      </c>
      <c r="M56" s="5">
        <v>44712</v>
      </c>
      <c r="N56" s="7">
        <v>5.5599999999999997E-2</v>
      </c>
      <c r="O56" s="7">
        <v>2.5700000000000001E-2</v>
      </c>
      <c r="P56" s="7">
        <v>2.9899999999999996E-2</v>
      </c>
      <c r="Q56" s="7" t="e">
        <v>#N/A</v>
      </c>
      <c r="R56" s="7" t="e">
        <v>#N/A</v>
      </c>
      <c r="S56" s="7" t="e">
        <v>#N/A</v>
      </c>
    </row>
    <row r="57" spans="1:19" x14ac:dyDescent="0.35">
      <c r="A57">
        <f t="shared" si="1"/>
        <v>8</v>
      </c>
      <c r="B57" t="str">
        <f t="shared" si="2"/>
        <v>2000</v>
      </c>
      <c r="C57" s="1">
        <f t="shared" si="6"/>
        <v>36769</v>
      </c>
      <c r="D57" s="2" t="e">
        <f>IF(VLOOKUP($A57,'$ Activa'!$1:$1048576,MATCH('$'!$B57,'$ Activa'!$1:$1,0),FALSE)="",NA(),VLOOKUP($A57,'$ Activa'!$1:$1048576,MATCH('$'!$B57,'$ Activa'!$1:$1,0),FALSE))</f>
        <v>#N/A</v>
      </c>
      <c r="E57" s="2" t="e">
        <f>IF(VLOOKUP($A57,'$ Pasiva'!$1:$1048576,MATCH('$'!$B57,'$ Pasiva'!$1:$1,0),FALSE)="",NA(),VLOOKUP($A57,'$ Pasiva'!$1:$1048576,MATCH('$'!$B57,'$ Pasiva'!$1:$1,0),FALSE))</f>
        <v>#N/A</v>
      </c>
      <c r="F57" s="2" t="e">
        <f t="shared" si="3"/>
        <v>#N/A</v>
      </c>
      <c r="G57" s="2" t="e">
        <f t="shared" si="4"/>
        <v>#N/A</v>
      </c>
      <c r="H57" s="2" t="e">
        <f t="shared" si="4"/>
        <v>#N/A</v>
      </c>
      <c r="I57" s="2" t="e">
        <f t="shared" si="4"/>
        <v>#N/A</v>
      </c>
      <c r="J57">
        <f t="shared" si="5"/>
        <v>0</v>
      </c>
      <c r="M57" s="5">
        <v>44742</v>
      </c>
      <c r="N57" s="7">
        <v>5.5199999999999999E-2</v>
      </c>
      <c r="O57" s="7">
        <v>2.64E-2</v>
      </c>
      <c r="P57" s="7">
        <v>2.8799999999999999E-2</v>
      </c>
      <c r="Q57" s="7" t="e">
        <v>#N/A</v>
      </c>
      <c r="R57" s="7" t="e">
        <v>#N/A</v>
      </c>
      <c r="S57" s="7" t="e">
        <v>#N/A</v>
      </c>
    </row>
    <row r="58" spans="1:19" x14ac:dyDescent="0.35">
      <c r="A58">
        <f t="shared" si="1"/>
        <v>9</v>
      </c>
      <c r="B58" t="str">
        <f t="shared" si="2"/>
        <v>2000</v>
      </c>
      <c r="C58" s="1">
        <f t="shared" si="6"/>
        <v>36799</v>
      </c>
      <c r="D58" s="2" t="e">
        <f>IF(VLOOKUP($A58,'$ Activa'!$1:$1048576,MATCH('$'!$B58,'$ Activa'!$1:$1,0),FALSE)="",NA(),VLOOKUP($A58,'$ Activa'!$1:$1048576,MATCH('$'!$B58,'$ Activa'!$1:$1,0),FALSE))</f>
        <v>#N/A</v>
      </c>
      <c r="E58" s="2" t="e">
        <f>IF(VLOOKUP($A58,'$ Pasiva'!$1:$1048576,MATCH('$'!$B58,'$ Pasiva'!$1:$1,0),FALSE)="",NA(),VLOOKUP($A58,'$ Pasiva'!$1:$1048576,MATCH('$'!$B58,'$ Pasiva'!$1:$1,0),FALSE))</f>
        <v>#N/A</v>
      </c>
      <c r="F58" s="2" t="e">
        <f t="shared" si="3"/>
        <v>#N/A</v>
      </c>
      <c r="G58" s="2" t="e">
        <f t="shared" si="4"/>
        <v>#N/A</v>
      </c>
      <c r="H58" s="2" t="e">
        <f t="shared" si="4"/>
        <v>#N/A</v>
      </c>
      <c r="I58" s="2" t="e">
        <f t="shared" si="4"/>
        <v>#N/A</v>
      </c>
      <c r="J58">
        <f t="shared" si="5"/>
        <v>0</v>
      </c>
      <c r="M58" s="5">
        <v>44773</v>
      </c>
      <c r="N58" s="7">
        <v>5.6500000000000002E-2</v>
      </c>
      <c r="O58" s="7">
        <v>2.64E-2</v>
      </c>
      <c r="P58" s="7">
        <v>3.0100000000000002E-2</v>
      </c>
      <c r="Q58" s="7" t="e">
        <v>#N/A</v>
      </c>
      <c r="R58" s="7" t="e">
        <v>#N/A</v>
      </c>
      <c r="S58" s="7" t="e">
        <v>#N/A</v>
      </c>
    </row>
    <row r="59" spans="1:19" x14ac:dyDescent="0.35">
      <c r="A59">
        <f t="shared" si="1"/>
        <v>10</v>
      </c>
      <c r="B59" t="str">
        <f t="shared" si="2"/>
        <v>2000</v>
      </c>
      <c r="C59" s="1">
        <f t="shared" si="6"/>
        <v>36830</v>
      </c>
      <c r="D59" s="2" t="e">
        <f>IF(VLOOKUP($A59,'$ Activa'!$1:$1048576,MATCH('$'!$B59,'$ Activa'!$1:$1,0),FALSE)="",NA(),VLOOKUP($A59,'$ Activa'!$1:$1048576,MATCH('$'!$B59,'$ Activa'!$1:$1,0),FALSE))</f>
        <v>#N/A</v>
      </c>
      <c r="E59" s="2" t="e">
        <f>IF(VLOOKUP($A59,'$ Pasiva'!$1:$1048576,MATCH('$'!$B59,'$ Pasiva'!$1:$1,0),FALSE)="",NA(),VLOOKUP($A59,'$ Pasiva'!$1:$1048576,MATCH('$'!$B59,'$ Pasiva'!$1:$1,0),FALSE))</f>
        <v>#N/A</v>
      </c>
      <c r="F59" s="2" t="e">
        <f t="shared" si="3"/>
        <v>#N/A</v>
      </c>
      <c r="G59" s="2" t="e">
        <f t="shared" si="4"/>
        <v>#N/A</v>
      </c>
      <c r="H59" s="2" t="e">
        <f t="shared" si="4"/>
        <v>#N/A</v>
      </c>
      <c r="I59" s="2" t="e">
        <f t="shared" si="4"/>
        <v>#N/A</v>
      </c>
      <c r="J59">
        <f t="shared" si="5"/>
        <v>0</v>
      </c>
      <c r="M59" s="5">
        <v>44804</v>
      </c>
      <c r="N59" s="7">
        <v>5.7099999999999998E-2</v>
      </c>
      <c r="O59" s="7">
        <v>2.7E-2</v>
      </c>
      <c r="P59" s="7">
        <v>3.0099999999999998E-2</v>
      </c>
      <c r="Q59" s="7" t="e">
        <v>#N/A</v>
      </c>
      <c r="R59" s="7" t="e">
        <v>#N/A</v>
      </c>
      <c r="S59" s="7" t="e">
        <v>#N/A</v>
      </c>
    </row>
    <row r="60" spans="1:19" x14ac:dyDescent="0.35">
      <c r="A60">
        <f t="shared" si="1"/>
        <v>11</v>
      </c>
      <c r="B60" t="str">
        <f t="shared" si="2"/>
        <v>2000</v>
      </c>
      <c r="C60" s="1">
        <f t="shared" si="6"/>
        <v>36860</v>
      </c>
      <c r="D60" s="2" t="e">
        <f>IF(VLOOKUP($A60,'$ Activa'!$1:$1048576,MATCH('$'!$B60,'$ Activa'!$1:$1,0),FALSE)="",NA(),VLOOKUP($A60,'$ Activa'!$1:$1048576,MATCH('$'!$B60,'$ Activa'!$1:$1,0),FALSE))</f>
        <v>#N/A</v>
      </c>
      <c r="E60" s="2" t="e">
        <f>IF(VLOOKUP($A60,'$ Pasiva'!$1:$1048576,MATCH('$'!$B60,'$ Pasiva'!$1:$1,0),FALSE)="",NA(),VLOOKUP($A60,'$ Pasiva'!$1:$1048576,MATCH('$'!$B60,'$ Pasiva'!$1:$1,0),FALSE))</f>
        <v>#N/A</v>
      </c>
      <c r="F60" s="2" t="e">
        <f t="shared" si="3"/>
        <v>#N/A</v>
      </c>
      <c r="G60" s="2" t="e">
        <f t="shared" si="4"/>
        <v>#N/A</v>
      </c>
      <c r="H60" s="2" t="e">
        <f t="shared" si="4"/>
        <v>#N/A</v>
      </c>
      <c r="I60" s="2" t="e">
        <f t="shared" si="4"/>
        <v>#N/A</v>
      </c>
      <c r="J60">
        <f t="shared" si="5"/>
        <v>0</v>
      </c>
      <c r="M60" s="5">
        <v>44834</v>
      </c>
      <c r="N60" s="7">
        <v>5.74E-2</v>
      </c>
      <c r="O60" s="7">
        <v>2.81E-2</v>
      </c>
      <c r="P60" s="7">
        <v>2.93E-2</v>
      </c>
      <c r="Q60" s="7" t="e">
        <v>#N/A</v>
      </c>
      <c r="R60" s="7" t="e">
        <v>#N/A</v>
      </c>
      <c r="S60" s="7" t="e">
        <v>#N/A</v>
      </c>
    </row>
    <row r="61" spans="1:19" x14ac:dyDescent="0.35">
      <c r="A61">
        <f t="shared" si="1"/>
        <v>12</v>
      </c>
      <c r="B61" t="str">
        <f t="shared" si="2"/>
        <v>2000</v>
      </c>
      <c r="C61" s="1">
        <f t="shared" si="6"/>
        <v>36891</v>
      </c>
      <c r="D61" s="2" t="e">
        <f>IF(VLOOKUP($A61,'$ Activa'!$1:$1048576,MATCH('$'!$B61,'$ Activa'!$1:$1,0),FALSE)="",NA(),VLOOKUP($A61,'$ Activa'!$1:$1048576,MATCH('$'!$B61,'$ Activa'!$1:$1,0),FALSE))</f>
        <v>#N/A</v>
      </c>
      <c r="E61" s="2" t="e">
        <f>IF(VLOOKUP($A61,'$ Pasiva'!$1:$1048576,MATCH('$'!$B61,'$ Pasiva'!$1:$1,0),FALSE)="",NA(),VLOOKUP($A61,'$ Pasiva'!$1:$1048576,MATCH('$'!$B61,'$ Pasiva'!$1:$1,0),FALSE))</f>
        <v>#N/A</v>
      </c>
      <c r="F61" s="2" t="e">
        <f t="shared" si="3"/>
        <v>#N/A</v>
      </c>
      <c r="G61" s="2" t="e">
        <f t="shared" si="4"/>
        <v>#N/A</v>
      </c>
      <c r="H61" s="2" t="e">
        <f t="shared" si="4"/>
        <v>#N/A</v>
      </c>
      <c r="I61" s="2" t="e">
        <f t="shared" si="4"/>
        <v>#N/A</v>
      </c>
      <c r="J61">
        <f t="shared" si="5"/>
        <v>0</v>
      </c>
      <c r="M61" s="5">
        <v>44865</v>
      </c>
      <c r="N61" s="7">
        <v>5.8500000000000003E-2</v>
      </c>
      <c r="O61" s="7">
        <v>2.8199999999999999E-2</v>
      </c>
      <c r="P61" s="7">
        <v>3.0300000000000004E-2</v>
      </c>
      <c r="Q61" s="7" t="e">
        <v>#N/A</v>
      </c>
      <c r="R61" s="7" t="e">
        <v>#N/A</v>
      </c>
      <c r="S61" s="7" t="e">
        <v>#N/A</v>
      </c>
    </row>
    <row r="62" spans="1:19" x14ac:dyDescent="0.35">
      <c r="A62">
        <f t="shared" si="1"/>
        <v>1</v>
      </c>
      <c r="B62" t="str">
        <f t="shared" si="2"/>
        <v>2001</v>
      </c>
      <c r="C62" s="1">
        <f t="shared" si="6"/>
        <v>36922</v>
      </c>
      <c r="D62" s="2" t="e">
        <f>IF(VLOOKUP($A62,'$ Activa'!$1:$1048576,MATCH('$'!$B62,'$ Activa'!$1:$1,0),FALSE)="",NA(),VLOOKUP($A62,'$ Activa'!$1:$1048576,MATCH('$'!$B62,'$ Activa'!$1:$1,0),FALSE))</f>
        <v>#N/A</v>
      </c>
      <c r="E62" s="2" t="e">
        <f>IF(VLOOKUP($A62,'$ Pasiva'!$1:$1048576,MATCH('$'!$B62,'$ Pasiva'!$1:$1,0),FALSE)="",NA(),VLOOKUP($A62,'$ Pasiva'!$1:$1048576,MATCH('$'!$B62,'$ Pasiva'!$1:$1,0),FALSE))</f>
        <v>#N/A</v>
      </c>
      <c r="F62" s="2" t="e">
        <f t="shared" si="3"/>
        <v>#N/A</v>
      </c>
      <c r="G62" s="2" t="e">
        <f t="shared" si="4"/>
        <v>#N/A</v>
      </c>
      <c r="H62" s="2" t="e">
        <f t="shared" si="4"/>
        <v>#N/A</v>
      </c>
      <c r="I62" s="2" t="e">
        <f t="shared" si="4"/>
        <v>#N/A</v>
      </c>
      <c r="J62">
        <f t="shared" si="5"/>
        <v>0</v>
      </c>
      <c r="M62" s="5">
        <v>44895</v>
      </c>
      <c r="N62" s="7">
        <v>6.0299999999999999E-2</v>
      </c>
      <c r="O62" s="7">
        <v>2.87E-2</v>
      </c>
      <c r="P62" s="7">
        <v>3.1600000000000003E-2</v>
      </c>
      <c r="Q62" s="7" t="e">
        <v>#N/A</v>
      </c>
      <c r="R62" s="7" t="e">
        <v>#N/A</v>
      </c>
      <c r="S62" s="7" t="e">
        <v>#N/A</v>
      </c>
    </row>
    <row r="63" spans="1:19" x14ac:dyDescent="0.35">
      <c r="A63">
        <f t="shared" si="1"/>
        <v>2</v>
      </c>
      <c r="B63" t="str">
        <f t="shared" si="2"/>
        <v>2001</v>
      </c>
      <c r="C63" s="1">
        <f t="shared" si="6"/>
        <v>36950</v>
      </c>
      <c r="D63" s="2" t="e">
        <f>IF(VLOOKUP($A63,'$ Activa'!$1:$1048576,MATCH('$'!$B63,'$ Activa'!$1:$1,0),FALSE)="",NA(),VLOOKUP($A63,'$ Activa'!$1:$1048576,MATCH('$'!$B63,'$ Activa'!$1:$1,0),FALSE))</f>
        <v>#N/A</v>
      </c>
      <c r="E63" s="2" t="e">
        <f>IF(VLOOKUP($A63,'$ Pasiva'!$1:$1048576,MATCH('$'!$B63,'$ Pasiva'!$1:$1,0),FALSE)="",NA(),VLOOKUP($A63,'$ Pasiva'!$1:$1048576,MATCH('$'!$B63,'$ Pasiva'!$1:$1,0),FALSE))</f>
        <v>#N/A</v>
      </c>
      <c r="F63" s="2" t="e">
        <f t="shared" si="3"/>
        <v>#N/A</v>
      </c>
      <c r="G63" s="2" t="e">
        <f t="shared" si="4"/>
        <v>#N/A</v>
      </c>
      <c r="H63" s="2" t="e">
        <f t="shared" si="4"/>
        <v>#N/A</v>
      </c>
      <c r="I63" s="2" t="e">
        <f t="shared" si="4"/>
        <v>#N/A</v>
      </c>
      <c r="J63">
        <f t="shared" si="5"/>
        <v>0</v>
      </c>
      <c r="M63" s="5">
        <v>44926</v>
      </c>
      <c r="N63" s="7">
        <v>6.1499999999999999E-2</v>
      </c>
      <c r="O63" s="7">
        <v>2.93E-2</v>
      </c>
      <c r="P63" s="7">
        <v>3.2199999999999999E-2</v>
      </c>
      <c r="Q63" s="7" t="e">
        <v>#N/A</v>
      </c>
      <c r="R63" s="7" t="e">
        <v>#N/A</v>
      </c>
      <c r="S63" s="7" t="e">
        <v>#N/A</v>
      </c>
    </row>
    <row r="64" spans="1:19" x14ac:dyDescent="0.35">
      <c r="A64">
        <f t="shared" si="1"/>
        <v>3</v>
      </c>
      <c r="B64" t="str">
        <f t="shared" si="2"/>
        <v>2001</v>
      </c>
      <c r="C64" s="1">
        <f t="shared" si="6"/>
        <v>36981</v>
      </c>
      <c r="D64" s="2" t="e">
        <f>IF(VLOOKUP($A64,'$ Activa'!$1:$1048576,MATCH('$'!$B64,'$ Activa'!$1:$1,0),FALSE)="",NA(),VLOOKUP($A64,'$ Activa'!$1:$1048576,MATCH('$'!$B64,'$ Activa'!$1:$1,0),FALSE))</f>
        <v>#N/A</v>
      </c>
      <c r="E64" s="2" t="e">
        <f>IF(VLOOKUP($A64,'$ Pasiva'!$1:$1048576,MATCH('$'!$B64,'$ Pasiva'!$1:$1,0),FALSE)="",NA(),VLOOKUP($A64,'$ Pasiva'!$1:$1048576,MATCH('$'!$B64,'$ Pasiva'!$1:$1,0),FALSE))</f>
        <v>#N/A</v>
      </c>
      <c r="F64" s="2" t="e">
        <f t="shared" si="3"/>
        <v>#N/A</v>
      </c>
      <c r="G64" s="2" t="e">
        <f t="shared" si="4"/>
        <v>#N/A</v>
      </c>
      <c r="H64" s="2" t="e">
        <f t="shared" si="4"/>
        <v>#N/A</v>
      </c>
      <c r="I64" s="2" t="e">
        <f t="shared" si="4"/>
        <v>#N/A</v>
      </c>
      <c r="J64">
        <f t="shared" si="5"/>
        <v>0</v>
      </c>
      <c r="M64" s="5">
        <v>44957</v>
      </c>
      <c r="N64" s="7">
        <v>6.25E-2</v>
      </c>
      <c r="O64" s="7">
        <v>0.03</v>
      </c>
      <c r="P64" s="7">
        <v>3.2500000000000001E-2</v>
      </c>
      <c r="Q64" s="7" t="e">
        <v>#N/A</v>
      </c>
      <c r="R64" s="7" t="e">
        <v>#N/A</v>
      </c>
      <c r="S64" s="7" t="e">
        <v>#N/A</v>
      </c>
    </row>
    <row r="65" spans="1:19" x14ac:dyDescent="0.35">
      <c r="A65">
        <f t="shared" si="1"/>
        <v>4</v>
      </c>
      <c r="B65" t="str">
        <f t="shared" si="2"/>
        <v>2001</v>
      </c>
      <c r="C65" s="1">
        <f t="shared" si="6"/>
        <v>37011</v>
      </c>
      <c r="D65" s="2" t="e">
        <f>IF(VLOOKUP($A65,'$ Activa'!$1:$1048576,MATCH('$'!$B65,'$ Activa'!$1:$1,0),FALSE)="",NA(),VLOOKUP($A65,'$ Activa'!$1:$1048576,MATCH('$'!$B65,'$ Activa'!$1:$1,0),FALSE))</f>
        <v>#N/A</v>
      </c>
      <c r="E65" s="2" t="e">
        <f>IF(VLOOKUP($A65,'$ Pasiva'!$1:$1048576,MATCH('$'!$B65,'$ Pasiva'!$1:$1,0),FALSE)="",NA(),VLOOKUP($A65,'$ Pasiva'!$1:$1048576,MATCH('$'!$B65,'$ Pasiva'!$1:$1,0),FALSE))</f>
        <v>#N/A</v>
      </c>
      <c r="F65" s="2" t="e">
        <f t="shared" si="3"/>
        <v>#N/A</v>
      </c>
      <c r="G65" s="2" t="e">
        <f t="shared" si="4"/>
        <v>#N/A</v>
      </c>
      <c r="H65" s="2" t="e">
        <f t="shared" si="4"/>
        <v>#N/A</v>
      </c>
      <c r="I65" s="2" t="e">
        <f t="shared" si="4"/>
        <v>#N/A</v>
      </c>
      <c r="J65">
        <f t="shared" si="5"/>
        <v>0</v>
      </c>
      <c r="M65" s="5">
        <v>44985</v>
      </c>
      <c r="N65" s="7">
        <v>6.3600000000000004E-2</v>
      </c>
      <c r="O65" s="7">
        <v>3.0599999999999999E-2</v>
      </c>
      <c r="P65" s="7">
        <v>3.3000000000000002E-2</v>
      </c>
      <c r="Q65" s="7" t="e">
        <v>#N/A</v>
      </c>
      <c r="R65" s="7" t="e">
        <v>#N/A</v>
      </c>
      <c r="S65" s="7" t="e">
        <v>#N/A</v>
      </c>
    </row>
    <row r="66" spans="1:19" x14ac:dyDescent="0.35">
      <c r="A66">
        <f t="shared" si="1"/>
        <v>5</v>
      </c>
      <c r="B66" t="str">
        <f t="shared" si="2"/>
        <v>2001</v>
      </c>
      <c r="C66" s="1">
        <f t="shared" si="6"/>
        <v>37042</v>
      </c>
      <c r="D66" s="2">
        <f>IF(VLOOKUP($A66,'$ Activa'!$1:$1048576,MATCH('$'!$B66,'$ Activa'!$1:$1,0),FALSE)="",NA(),VLOOKUP($A66,'$ Activa'!$1:$1048576,MATCH('$'!$B66,'$ Activa'!$1:$1,0),FALSE))</f>
        <v>0.106</v>
      </c>
      <c r="E66" s="2">
        <f>IF(VLOOKUP($A66,'$ Pasiva'!$1:$1048576,MATCH('$'!$B66,'$ Pasiva'!$1:$1,0),FALSE)="",NA(),VLOOKUP($A66,'$ Pasiva'!$1:$1048576,MATCH('$'!$B66,'$ Pasiva'!$1:$1,0),FALSE))</f>
        <v>4.0800000000000003E-2</v>
      </c>
      <c r="F66" s="2">
        <f t="shared" si="3"/>
        <v>6.5199999999999994E-2</v>
      </c>
      <c r="G66" s="2" t="e">
        <f t="shared" si="4"/>
        <v>#N/A</v>
      </c>
      <c r="H66" s="2" t="e">
        <f t="shared" si="4"/>
        <v>#N/A</v>
      </c>
      <c r="I66" s="2" t="e">
        <f t="shared" si="4"/>
        <v>#N/A</v>
      </c>
      <c r="J66">
        <f t="shared" si="5"/>
        <v>0</v>
      </c>
      <c r="M66" s="5">
        <v>45016</v>
      </c>
      <c r="N66" s="7">
        <v>6.4000000000000001E-2</v>
      </c>
      <c r="O66" s="7">
        <v>3.1099999999999999E-2</v>
      </c>
      <c r="P66" s="7">
        <v>3.2899999999999999E-2</v>
      </c>
      <c r="Q66" s="7" t="e">
        <v>#N/A</v>
      </c>
      <c r="R66" s="7" t="e">
        <v>#N/A</v>
      </c>
      <c r="S66" s="7" t="e">
        <v>#N/A</v>
      </c>
    </row>
    <row r="67" spans="1:19" x14ac:dyDescent="0.35">
      <c r="A67">
        <f t="shared" ref="A67:A130" si="7">+MONTH(C67)</f>
        <v>6</v>
      </c>
      <c r="B67" t="str">
        <f t="shared" ref="B67:B130" si="8">+TEXT(YEAR(C67),"0")</f>
        <v>2001</v>
      </c>
      <c r="C67" s="1">
        <f t="shared" si="6"/>
        <v>37072</v>
      </c>
      <c r="D67" s="2">
        <f>IF(VLOOKUP($A67,'$ Activa'!$1:$1048576,MATCH('$'!$B67,'$ Activa'!$1:$1,0),FALSE)="",NA(),VLOOKUP($A67,'$ Activa'!$1:$1048576,MATCH('$'!$B67,'$ Activa'!$1:$1,0),FALSE))</f>
        <v>0.1013</v>
      </c>
      <c r="E67" s="2">
        <f>IF(VLOOKUP($A67,'$ Pasiva'!$1:$1048576,MATCH('$'!$B67,'$ Pasiva'!$1:$1,0),FALSE)="",NA(),VLOOKUP($A67,'$ Pasiva'!$1:$1048576,MATCH('$'!$B67,'$ Pasiva'!$1:$1,0),FALSE))</f>
        <v>4.7199999999999999E-2</v>
      </c>
      <c r="F67" s="2">
        <f t="shared" ref="F67:F130" si="9">+D67-E67</f>
        <v>5.4100000000000002E-2</v>
      </c>
      <c r="G67" s="2" t="e">
        <f t="shared" ref="G67:I130" si="10">+IF(ISNA(D68),D67,NA())</f>
        <v>#N/A</v>
      </c>
      <c r="H67" s="2" t="e">
        <f t="shared" si="10"/>
        <v>#N/A</v>
      </c>
      <c r="I67" s="2" t="e">
        <f t="shared" si="10"/>
        <v>#N/A</v>
      </c>
      <c r="J67">
        <f t="shared" ref="J67:J130" si="11">+IF(AND(_xlfn.NUMBERVALUE(B67)&gt;=2018,ISNA(D67)=FALSE),1,0)</f>
        <v>0</v>
      </c>
      <c r="M67" s="5">
        <v>45046</v>
      </c>
      <c r="N67" s="7">
        <v>6.4799999999999996E-2</v>
      </c>
      <c r="O67" s="7">
        <v>3.1600000000000003E-2</v>
      </c>
      <c r="P67" s="7">
        <v>3.3199999999999993E-2</v>
      </c>
      <c r="Q67" s="7" t="e">
        <v>#N/A</v>
      </c>
      <c r="R67" s="7" t="e">
        <v>#N/A</v>
      </c>
      <c r="S67" s="7" t="e">
        <v>#N/A</v>
      </c>
    </row>
    <row r="68" spans="1:19" x14ac:dyDescent="0.35">
      <c r="A68">
        <f t="shared" si="7"/>
        <v>7</v>
      </c>
      <c r="B68" t="str">
        <f t="shared" si="8"/>
        <v>2001</v>
      </c>
      <c r="C68" s="1">
        <f t="shared" ref="C68:C131" si="12">+EOMONTH(C67,1)</f>
        <v>37103</v>
      </c>
      <c r="D68" s="2">
        <f>IF(VLOOKUP($A68,'$ Activa'!$1:$1048576,MATCH('$'!$B68,'$ Activa'!$1:$1,0),FALSE)="",NA(),VLOOKUP($A68,'$ Activa'!$1:$1048576,MATCH('$'!$B68,'$ Activa'!$1:$1,0),FALSE))</f>
        <v>0.10150000000000001</v>
      </c>
      <c r="E68" s="2">
        <f>IF(VLOOKUP($A68,'$ Pasiva'!$1:$1048576,MATCH('$'!$B68,'$ Pasiva'!$1:$1,0),FALSE)="",NA(),VLOOKUP($A68,'$ Pasiva'!$1:$1048576,MATCH('$'!$B68,'$ Pasiva'!$1:$1,0),FALSE))</f>
        <v>4.5600000000000002E-2</v>
      </c>
      <c r="F68" s="2">
        <f t="shared" si="9"/>
        <v>5.5900000000000005E-2</v>
      </c>
      <c r="G68" s="2" t="e">
        <f t="shared" si="10"/>
        <v>#N/A</v>
      </c>
      <c r="H68" s="2" t="e">
        <f t="shared" si="10"/>
        <v>#N/A</v>
      </c>
      <c r="I68" s="2" t="e">
        <f t="shared" si="10"/>
        <v>#N/A</v>
      </c>
      <c r="J68">
        <f t="shared" si="11"/>
        <v>0</v>
      </c>
      <c r="M68" s="5">
        <v>45077</v>
      </c>
      <c r="N68" s="7">
        <v>6.5199999999999994E-2</v>
      </c>
      <c r="O68" s="7">
        <v>3.2099999999999997E-2</v>
      </c>
      <c r="P68" s="7">
        <v>3.3099999999999997E-2</v>
      </c>
      <c r="Q68" s="7" t="e">
        <v>#N/A</v>
      </c>
      <c r="R68" s="7" t="e">
        <v>#N/A</v>
      </c>
      <c r="S68" s="7" t="e">
        <v>#N/A</v>
      </c>
    </row>
    <row r="69" spans="1:19" x14ac:dyDescent="0.35">
      <c r="A69">
        <f t="shared" si="7"/>
        <v>8</v>
      </c>
      <c r="B69" t="str">
        <f t="shared" si="8"/>
        <v>2001</v>
      </c>
      <c r="C69" s="1">
        <f t="shared" si="12"/>
        <v>37134</v>
      </c>
      <c r="D69" s="2">
        <f>IF(VLOOKUP($A69,'$ Activa'!$1:$1048576,MATCH('$'!$B69,'$ Activa'!$1:$1,0),FALSE)="",NA(),VLOOKUP($A69,'$ Activa'!$1:$1048576,MATCH('$'!$B69,'$ Activa'!$1:$1,0),FALSE))</f>
        <v>0.10199999999999999</v>
      </c>
      <c r="E69" s="2">
        <f>IF(VLOOKUP($A69,'$ Pasiva'!$1:$1048576,MATCH('$'!$B69,'$ Pasiva'!$1:$1,0),FALSE)="",NA(),VLOOKUP($A69,'$ Pasiva'!$1:$1048576,MATCH('$'!$B69,'$ Pasiva'!$1:$1,0),FALSE))</f>
        <v>4.3099999999999999E-2</v>
      </c>
      <c r="F69" s="2">
        <f t="shared" si="9"/>
        <v>5.8899999999999994E-2</v>
      </c>
      <c r="G69" s="2" t="e">
        <f t="shared" si="10"/>
        <v>#N/A</v>
      </c>
      <c r="H69" s="2" t="e">
        <f t="shared" si="10"/>
        <v>#N/A</v>
      </c>
      <c r="I69" s="2" t="e">
        <f t="shared" si="10"/>
        <v>#N/A</v>
      </c>
      <c r="J69">
        <f t="shared" si="11"/>
        <v>0</v>
      </c>
      <c r="M69" s="5">
        <v>45107</v>
      </c>
      <c r="N69" s="7">
        <v>6.5600000000000006E-2</v>
      </c>
      <c r="O69" s="7">
        <v>3.2899999999999999E-2</v>
      </c>
      <c r="P69" s="7">
        <v>3.2700000000000007E-2</v>
      </c>
      <c r="Q69" s="7" t="e">
        <v>#N/A</v>
      </c>
      <c r="R69" s="7" t="e">
        <v>#N/A</v>
      </c>
      <c r="S69" s="7" t="e">
        <v>#N/A</v>
      </c>
    </row>
    <row r="70" spans="1:19" x14ac:dyDescent="0.35">
      <c r="A70">
        <f t="shared" si="7"/>
        <v>9</v>
      </c>
      <c r="B70" t="str">
        <f t="shared" si="8"/>
        <v>2001</v>
      </c>
      <c r="C70" s="1">
        <f t="shared" si="12"/>
        <v>37164</v>
      </c>
      <c r="D70" s="2">
        <f>IF(VLOOKUP($A70,'$ Activa'!$1:$1048576,MATCH('$'!$B70,'$ Activa'!$1:$1,0),FALSE)="",NA(),VLOOKUP($A70,'$ Activa'!$1:$1048576,MATCH('$'!$B70,'$ Activa'!$1:$1,0),FALSE))</f>
        <v>9.6199999999999994E-2</v>
      </c>
      <c r="E70" s="2">
        <f>IF(VLOOKUP($A70,'$ Pasiva'!$1:$1048576,MATCH('$'!$B70,'$ Pasiva'!$1:$1,0),FALSE)="",NA(),VLOOKUP($A70,'$ Pasiva'!$1:$1048576,MATCH('$'!$B70,'$ Pasiva'!$1:$1,0),FALSE))</f>
        <v>3.9E-2</v>
      </c>
      <c r="F70" s="2">
        <f t="shared" si="9"/>
        <v>5.7199999999999994E-2</v>
      </c>
      <c r="G70" s="2" t="e">
        <f t="shared" si="10"/>
        <v>#N/A</v>
      </c>
      <c r="H70" s="2" t="e">
        <f t="shared" si="10"/>
        <v>#N/A</v>
      </c>
      <c r="I70" s="2" t="e">
        <f t="shared" si="10"/>
        <v>#N/A</v>
      </c>
      <c r="J70">
        <f t="shared" si="11"/>
        <v>0</v>
      </c>
      <c r="M70" s="5">
        <v>45138</v>
      </c>
      <c r="N70" s="7">
        <v>6.59E-2</v>
      </c>
      <c r="O70" s="7">
        <v>3.3300000000000003E-2</v>
      </c>
      <c r="P70" s="7">
        <v>3.2599999999999997E-2</v>
      </c>
      <c r="Q70" s="7" t="e">
        <v>#N/A</v>
      </c>
      <c r="R70" s="7" t="e">
        <v>#N/A</v>
      </c>
      <c r="S70" s="7" t="e">
        <v>#N/A</v>
      </c>
    </row>
    <row r="71" spans="1:19" x14ac:dyDescent="0.35">
      <c r="A71">
        <f t="shared" si="7"/>
        <v>10</v>
      </c>
      <c r="B71" t="str">
        <f t="shared" si="8"/>
        <v>2001</v>
      </c>
      <c r="C71" s="1">
        <f t="shared" si="12"/>
        <v>37195</v>
      </c>
      <c r="D71" s="2">
        <f>IF(VLOOKUP($A71,'$ Activa'!$1:$1048576,MATCH('$'!$B71,'$ Activa'!$1:$1,0),FALSE)="",NA(),VLOOKUP($A71,'$ Activa'!$1:$1048576,MATCH('$'!$B71,'$ Activa'!$1:$1,0),FALSE))</f>
        <v>9.3799999999999994E-2</v>
      </c>
      <c r="E71" s="2">
        <f>IF(VLOOKUP($A71,'$ Pasiva'!$1:$1048576,MATCH('$'!$B71,'$ Pasiva'!$1:$1,0),FALSE)="",NA(),VLOOKUP($A71,'$ Pasiva'!$1:$1048576,MATCH('$'!$B71,'$ Pasiva'!$1:$1,0),FALSE))</f>
        <v>4.0099999999999997E-2</v>
      </c>
      <c r="F71" s="2">
        <f t="shared" si="9"/>
        <v>5.3699999999999998E-2</v>
      </c>
      <c r="G71" s="2" t="e">
        <f t="shared" si="10"/>
        <v>#N/A</v>
      </c>
      <c r="H71" s="2" t="e">
        <f t="shared" si="10"/>
        <v>#N/A</v>
      </c>
      <c r="I71" s="2" t="e">
        <f t="shared" si="10"/>
        <v>#N/A</v>
      </c>
      <c r="J71">
        <f t="shared" si="11"/>
        <v>0</v>
      </c>
      <c r="M71" s="5">
        <v>45169</v>
      </c>
      <c r="N71" s="7">
        <v>6.6100000000000006E-2</v>
      </c>
      <c r="O71" s="7">
        <v>3.4200000000000001E-2</v>
      </c>
      <c r="P71" s="7">
        <v>3.1900000000000005E-2</v>
      </c>
      <c r="Q71" s="7" t="e">
        <v>#N/A</v>
      </c>
      <c r="R71" s="7" t="e">
        <v>#N/A</v>
      </c>
      <c r="S71" s="7" t="e">
        <v>#N/A</v>
      </c>
    </row>
    <row r="72" spans="1:19" x14ac:dyDescent="0.35">
      <c r="A72">
        <f t="shared" si="7"/>
        <v>11</v>
      </c>
      <c r="B72" t="str">
        <f t="shared" si="8"/>
        <v>2001</v>
      </c>
      <c r="C72" s="1">
        <f t="shared" si="12"/>
        <v>37225</v>
      </c>
      <c r="D72" s="2">
        <f>IF(VLOOKUP($A72,'$ Activa'!$1:$1048576,MATCH('$'!$B72,'$ Activa'!$1:$1,0),FALSE)="",NA(),VLOOKUP($A72,'$ Activa'!$1:$1048576,MATCH('$'!$B72,'$ Activa'!$1:$1,0),FALSE))</f>
        <v>9.1499999999999998E-2</v>
      </c>
      <c r="E72" s="2">
        <f>IF(VLOOKUP($A72,'$ Pasiva'!$1:$1048576,MATCH('$'!$B72,'$ Pasiva'!$1:$1,0),FALSE)="",NA(),VLOOKUP($A72,'$ Pasiva'!$1:$1048576,MATCH('$'!$B72,'$ Pasiva'!$1:$1,0),FALSE))</f>
        <v>4.0099999999999997E-2</v>
      </c>
      <c r="F72" s="2">
        <f t="shared" si="9"/>
        <v>5.1400000000000001E-2</v>
      </c>
      <c r="G72" s="2" t="e">
        <f t="shared" si="10"/>
        <v>#N/A</v>
      </c>
      <c r="H72" s="2" t="e">
        <f t="shared" si="10"/>
        <v>#N/A</v>
      </c>
      <c r="I72" s="2" t="e">
        <f t="shared" si="10"/>
        <v>#N/A</v>
      </c>
      <c r="J72">
        <f t="shared" si="11"/>
        <v>0</v>
      </c>
      <c r="M72" s="5">
        <v>45199</v>
      </c>
      <c r="N72" s="7">
        <v>6.6199999999999995E-2</v>
      </c>
      <c r="O72" s="7">
        <v>3.4599999999999999E-2</v>
      </c>
      <c r="P72" s="7">
        <v>3.1599999999999996E-2</v>
      </c>
      <c r="Q72" s="7" t="e">
        <v>#N/A</v>
      </c>
      <c r="R72" s="7" t="e">
        <v>#N/A</v>
      </c>
      <c r="S72" s="7" t="e">
        <v>#N/A</v>
      </c>
    </row>
    <row r="73" spans="1:19" x14ac:dyDescent="0.35">
      <c r="A73">
        <f t="shared" si="7"/>
        <v>12</v>
      </c>
      <c r="B73" t="str">
        <f t="shared" si="8"/>
        <v>2001</v>
      </c>
      <c r="C73" s="1">
        <f t="shared" si="12"/>
        <v>37256</v>
      </c>
      <c r="D73" s="2">
        <f>IF(VLOOKUP($A73,'$ Activa'!$1:$1048576,MATCH('$'!$B73,'$ Activa'!$1:$1,0),FALSE)="",NA(),VLOOKUP($A73,'$ Activa'!$1:$1048576,MATCH('$'!$B73,'$ Activa'!$1:$1,0),FALSE))</f>
        <v>8.77E-2</v>
      </c>
      <c r="E73" s="2">
        <f>IF(VLOOKUP($A73,'$ Pasiva'!$1:$1048576,MATCH('$'!$B73,'$ Pasiva'!$1:$1,0),FALSE)="",NA(),VLOOKUP($A73,'$ Pasiva'!$1:$1048576,MATCH('$'!$B73,'$ Pasiva'!$1:$1,0),FALSE))</f>
        <v>3.9800000000000002E-2</v>
      </c>
      <c r="F73" s="2">
        <f t="shared" si="9"/>
        <v>4.7899999999999998E-2</v>
      </c>
      <c r="G73" s="2" t="e">
        <f t="shared" si="10"/>
        <v>#N/A</v>
      </c>
      <c r="H73" s="2" t="e">
        <f t="shared" si="10"/>
        <v>#N/A</v>
      </c>
      <c r="I73" s="2" t="e">
        <f t="shared" si="10"/>
        <v>#N/A</v>
      </c>
      <c r="J73">
        <f t="shared" si="11"/>
        <v>0</v>
      </c>
      <c r="M73" s="5">
        <v>45230</v>
      </c>
      <c r="N73" s="7">
        <v>6.6299999999999998E-2</v>
      </c>
      <c r="O73" s="7">
        <v>3.4700000000000002E-2</v>
      </c>
      <c r="P73" s="7">
        <v>3.1599999999999996E-2</v>
      </c>
      <c r="Q73" s="7" t="e">
        <v>#N/A</v>
      </c>
      <c r="R73" s="7" t="e">
        <v>#N/A</v>
      </c>
      <c r="S73" s="7" t="e">
        <v>#N/A</v>
      </c>
    </row>
    <row r="74" spans="1:19" x14ac:dyDescent="0.35">
      <c r="A74">
        <f t="shared" si="7"/>
        <v>1</v>
      </c>
      <c r="B74" t="str">
        <f t="shared" si="8"/>
        <v>2002</v>
      </c>
      <c r="C74" s="1">
        <f t="shared" si="12"/>
        <v>37287</v>
      </c>
      <c r="D74" s="2">
        <f>IF(VLOOKUP($A74,'$ Activa'!$1:$1048576,MATCH('$'!$B74,'$ Activa'!$1:$1,0),FALSE)="",NA(),VLOOKUP($A74,'$ Activa'!$1:$1048576,MATCH('$'!$B74,'$ Activa'!$1:$1,0),FALSE))</f>
        <v>8.6999999999999994E-2</v>
      </c>
      <c r="E74" s="2">
        <f>IF(VLOOKUP($A74,'$ Pasiva'!$1:$1048576,MATCH('$'!$B74,'$ Pasiva'!$1:$1,0),FALSE)="",NA(),VLOOKUP($A74,'$ Pasiva'!$1:$1048576,MATCH('$'!$B74,'$ Pasiva'!$1:$1,0),FALSE))</f>
        <v>4.0399999999999998E-2</v>
      </c>
      <c r="F74" s="2">
        <f t="shared" si="9"/>
        <v>4.6599999999999996E-2</v>
      </c>
      <c r="G74" s="2" t="e">
        <f t="shared" si="10"/>
        <v>#N/A</v>
      </c>
      <c r="H74" s="2" t="e">
        <f t="shared" si="10"/>
        <v>#N/A</v>
      </c>
      <c r="I74" s="2" t="e">
        <f t="shared" si="10"/>
        <v>#N/A</v>
      </c>
      <c r="J74">
        <f t="shared" si="11"/>
        <v>0</v>
      </c>
      <c r="M74" s="5">
        <v>45260</v>
      </c>
      <c r="N74" s="7">
        <v>6.7199999999999996E-2</v>
      </c>
      <c r="O74" s="7">
        <v>3.5299999999999998E-2</v>
      </c>
      <c r="P74" s="7">
        <v>3.1899999999999998E-2</v>
      </c>
      <c r="Q74" s="7" t="e">
        <v>#N/A</v>
      </c>
      <c r="R74" s="7" t="e">
        <v>#N/A</v>
      </c>
      <c r="S74" s="7" t="e">
        <v>#N/A</v>
      </c>
    </row>
    <row r="75" spans="1:19" x14ac:dyDescent="0.35">
      <c r="A75">
        <f t="shared" si="7"/>
        <v>2</v>
      </c>
      <c r="B75" t="str">
        <f t="shared" si="8"/>
        <v>2002</v>
      </c>
      <c r="C75" s="1">
        <f t="shared" si="12"/>
        <v>37315</v>
      </c>
      <c r="D75" s="2">
        <f>IF(VLOOKUP($A75,'$ Activa'!$1:$1048576,MATCH('$'!$B75,'$ Activa'!$1:$1,0),FALSE)="",NA(),VLOOKUP($A75,'$ Activa'!$1:$1048576,MATCH('$'!$B75,'$ Activa'!$1:$1,0),FALSE))</f>
        <v>8.6099999999999996E-2</v>
      </c>
      <c r="E75" s="2">
        <f>IF(VLOOKUP($A75,'$ Pasiva'!$1:$1048576,MATCH('$'!$B75,'$ Pasiva'!$1:$1,0),FALSE)="",NA(),VLOOKUP($A75,'$ Pasiva'!$1:$1048576,MATCH('$'!$B75,'$ Pasiva'!$1:$1,0),FALSE))</f>
        <v>4.2000000000000003E-2</v>
      </c>
      <c r="F75" s="2">
        <f t="shared" si="9"/>
        <v>4.4099999999999993E-2</v>
      </c>
      <c r="G75" s="2" t="e">
        <f t="shared" si="10"/>
        <v>#N/A</v>
      </c>
      <c r="H75" s="2" t="e">
        <f t="shared" si="10"/>
        <v>#N/A</v>
      </c>
      <c r="I75" s="2" t="e">
        <f t="shared" si="10"/>
        <v>#N/A</v>
      </c>
      <c r="J75">
        <f t="shared" si="11"/>
        <v>0</v>
      </c>
      <c r="M75" s="5">
        <v>45291</v>
      </c>
      <c r="N75" s="7">
        <v>6.7699999999999996E-2</v>
      </c>
      <c r="O75" s="7">
        <v>3.56E-2</v>
      </c>
      <c r="P75" s="7">
        <v>3.2099999999999997E-2</v>
      </c>
      <c r="Q75" s="7" t="e">
        <v>#N/A</v>
      </c>
      <c r="R75" s="7" t="e">
        <v>#N/A</v>
      </c>
      <c r="S75" s="7" t="e">
        <v>#N/A</v>
      </c>
    </row>
    <row r="76" spans="1:19" x14ac:dyDescent="0.35">
      <c r="A76">
        <f t="shared" si="7"/>
        <v>3</v>
      </c>
      <c r="B76" t="str">
        <f t="shared" si="8"/>
        <v>2002</v>
      </c>
      <c r="C76" s="1">
        <f t="shared" si="12"/>
        <v>37346</v>
      </c>
      <c r="D76" s="2">
        <f>IF(VLOOKUP($A76,'$ Activa'!$1:$1048576,MATCH('$'!$B76,'$ Activa'!$1:$1,0),FALSE)="",NA(),VLOOKUP($A76,'$ Activa'!$1:$1048576,MATCH('$'!$B76,'$ Activa'!$1:$1,0),FALSE))</f>
        <v>8.3000000000000004E-2</v>
      </c>
      <c r="E76" s="2">
        <f>IF(VLOOKUP($A76,'$ Pasiva'!$1:$1048576,MATCH('$'!$B76,'$ Pasiva'!$1:$1,0),FALSE)="",NA(),VLOOKUP($A76,'$ Pasiva'!$1:$1048576,MATCH('$'!$B76,'$ Pasiva'!$1:$1,0),FALSE))</f>
        <v>4.1799999999999997E-2</v>
      </c>
      <c r="F76" s="2">
        <f t="shared" si="9"/>
        <v>4.1200000000000007E-2</v>
      </c>
      <c r="G76" s="2" t="e">
        <f t="shared" si="10"/>
        <v>#N/A</v>
      </c>
      <c r="H76" s="2" t="e">
        <f t="shared" si="10"/>
        <v>#N/A</v>
      </c>
      <c r="I76" s="2" t="e">
        <f t="shared" si="10"/>
        <v>#N/A</v>
      </c>
      <c r="J76">
        <f t="shared" si="11"/>
        <v>0</v>
      </c>
      <c r="M76" s="5">
        <v>45322</v>
      </c>
      <c r="N76" s="7">
        <v>6.93E-2</v>
      </c>
      <c r="O76" s="7">
        <v>3.56E-2</v>
      </c>
      <c r="P76" s="7">
        <v>3.3700000000000001E-2</v>
      </c>
      <c r="Q76" s="7" t="e">
        <v>#N/A</v>
      </c>
      <c r="R76" s="7" t="e">
        <v>#N/A</v>
      </c>
      <c r="S76" s="7" t="e">
        <v>#N/A</v>
      </c>
    </row>
    <row r="77" spans="1:19" x14ac:dyDescent="0.35">
      <c r="A77">
        <f t="shared" si="7"/>
        <v>4</v>
      </c>
      <c r="B77" t="str">
        <f t="shared" si="8"/>
        <v>2002</v>
      </c>
      <c r="C77" s="1">
        <f t="shared" si="12"/>
        <v>37376</v>
      </c>
      <c r="D77" s="2">
        <f>IF(VLOOKUP($A77,'$ Activa'!$1:$1048576,MATCH('$'!$B77,'$ Activa'!$1:$1,0),FALSE)="",NA(),VLOOKUP($A77,'$ Activa'!$1:$1048576,MATCH('$'!$B77,'$ Activa'!$1:$1,0),FALSE))</f>
        <v>8.3299999999999999E-2</v>
      </c>
      <c r="E77" s="2">
        <f>IF(VLOOKUP($A77,'$ Pasiva'!$1:$1048576,MATCH('$'!$B77,'$ Pasiva'!$1:$1,0),FALSE)="",NA(),VLOOKUP($A77,'$ Pasiva'!$1:$1048576,MATCH('$'!$B77,'$ Pasiva'!$1:$1,0),FALSE))</f>
        <v>4.07E-2</v>
      </c>
      <c r="F77" s="2">
        <f t="shared" si="9"/>
        <v>4.2599999999999999E-2</v>
      </c>
      <c r="G77" s="2" t="e">
        <f t="shared" si="10"/>
        <v>#N/A</v>
      </c>
      <c r="H77" s="2" t="e">
        <f t="shared" si="10"/>
        <v>#N/A</v>
      </c>
      <c r="I77" s="2" t="e">
        <f t="shared" si="10"/>
        <v>#N/A</v>
      </c>
      <c r="J77">
        <f t="shared" si="11"/>
        <v>0</v>
      </c>
      <c r="M77" s="5">
        <v>45351</v>
      </c>
      <c r="N77" s="7">
        <v>6.9500000000000006E-2</v>
      </c>
      <c r="O77" s="7">
        <v>3.6299999999999999E-2</v>
      </c>
      <c r="P77" s="7">
        <v>3.3200000000000007E-2</v>
      </c>
      <c r="Q77" s="7" t="e">
        <v>#N/A</v>
      </c>
      <c r="R77" s="7" t="e">
        <v>#N/A</v>
      </c>
      <c r="S77" s="7" t="e">
        <v>#N/A</v>
      </c>
    </row>
    <row r="78" spans="1:19" x14ac:dyDescent="0.35">
      <c r="A78">
        <f t="shared" si="7"/>
        <v>5</v>
      </c>
      <c r="B78" t="str">
        <f t="shared" si="8"/>
        <v>2002</v>
      </c>
      <c r="C78" s="1">
        <f t="shared" si="12"/>
        <v>37407</v>
      </c>
      <c r="D78" s="2">
        <f>IF(VLOOKUP($A78,'$ Activa'!$1:$1048576,MATCH('$'!$B78,'$ Activa'!$1:$1,0),FALSE)="",NA(),VLOOKUP($A78,'$ Activa'!$1:$1048576,MATCH('$'!$B78,'$ Activa'!$1:$1,0),FALSE))</f>
        <v>8.1199999999999994E-2</v>
      </c>
      <c r="E78" s="2">
        <f>IF(VLOOKUP($A78,'$ Pasiva'!$1:$1048576,MATCH('$'!$B78,'$ Pasiva'!$1:$1,0),FALSE)="",NA(),VLOOKUP($A78,'$ Pasiva'!$1:$1048576,MATCH('$'!$B78,'$ Pasiva'!$1:$1,0),FALSE))</f>
        <v>4.0500000000000001E-2</v>
      </c>
      <c r="F78" s="2">
        <f t="shared" si="9"/>
        <v>4.0699999999999993E-2</v>
      </c>
      <c r="G78" s="2" t="e">
        <f t="shared" si="10"/>
        <v>#N/A</v>
      </c>
      <c r="H78" s="2" t="e">
        <f t="shared" si="10"/>
        <v>#N/A</v>
      </c>
      <c r="I78" s="2" t="e">
        <f t="shared" si="10"/>
        <v>#N/A</v>
      </c>
      <c r="J78">
        <f t="shared" si="11"/>
        <v>0</v>
      </c>
      <c r="M78" s="5">
        <v>45382</v>
      </c>
      <c r="N78" s="7">
        <v>6.9800000000000001E-2</v>
      </c>
      <c r="O78" s="7">
        <v>3.6799999999999999E-2</v>
      </c>
      <c r="P78" s="7">
        <v>3.3000000000000002E-2</v>
      </c>
      <c r="Q78" s="7">
        <v>6.9800000000000001E-2</v>
      </c>
      <c r="R78" s="7" t="e">
        <v>#N/A</v>
      </c>
      <c r="S78" s="7">
        <v>3.3000000000000002E-2</v>
      </c>
    </row>
    <row r="79" spans="1:19" x14ac:dyDescent="0.35">
      <c r="A79">
        <f t="shared" si="7"/>
        <v>6</v>
      </c>
      <c r="B79" t="str">
        <f t="shared" si="8"/>
        <v>2002</v>
      </c>
      <c r="C79" s="1">
        <f t="shared" si="12"/>
        <v>37437</v>
      </c>
      <c r="D79" s="2">
        <f>IF(VLOOKUP($A79,'$ Activa'!$1:$1048576,MATCH('$'!$B79,'$ Activa'!$1:$1,0),FALSE)="",NA(),VLOOKUP($A79,'$ Activa'!$1:$1048576,MATCH('$'!$B79,'$ Activa'!$1:$1,0),FALSE))</f>
        <v>7.9799999999999996E-2</v>
      </c>
      <c r="E79" s="2">
        <f>IF(VLOOKUP($A79,'$ Pasiva'!$1:$1048576,MATCH('$'!$B79,'$ Pasiva'!$1:$1,0),FALSE)="",NA(),VLOOKUP($A79,'$ Pasiva'!$1:$1048576,MATCH('$'!$B79,'$ Pasiva'!$1:$1,0),FALSE))</f>
        <v>3.8899999999999997E-2</v>
      </c>
      <c r="F79" s="2">
        <f t="shared" si="9"/>
        <v>4.0899999999999999E-2</v>
      </c>
      <c r="G79" s="2" t="e">
        <f t="shared" si="10"/>
        <v>#N/A</v>
      </c>
      <c r="H79" s="2" t="e">
        <f t="shared" si="10"/>
        <v>#N/A</v>
      </c>
      <c r="I79" s="2" t="e">
        <f t="shared" si="10"/>
        <v>#N/A</v>
      </c>
      <c r="J79">
        <f t="shared" si="11"/>
        <v>0</v>
      </c>
      <c r="M79" s="4" t="s">
        <v>146</v>
      </c>
      <c r="N79" s="7">
        <v>4.6614000000000004</v>
      </c>
      <c r="O79" s="7">
        <v>2.2338</v>
      </c>
      <c r="P79" s="7">
        <v>2.4276</v>
      </c>
      <c r="Q79" s="7" t="e">
        <v>#N/A</v>
      </c>
      <c r="R79" s="7" t="e">
        <v>#N/A</v>
      </c>
      <c r="S79" s="7" t="e">
        <v>#N/A</v>
      </c>
    </row>
    <row r="80" spans="1:19" x14ac:dyDescent="0.35">
      <c r="A80">
        <f t="shared" si="7"/>
        <v>7</v>
      </c>
      <c r="B80" t="str">
        <f t="shared" si="8"/>
        <v>2002</v>
      </c>
      <c r="C80" s="1">
        <f t="shared" si="12"/>
        <v>37468</v>
      </c>
      <c r="D80" s="2">
        <f>IF(VLOOKUP($A80,'$ Activa'!$1:$1048576,MATCH('$'!$B80,'$ Activa'!$1:$1,0),FALSE)="",NA(),VLOOKUP($A80,'$ Activa'!$1:$1048576,MATCH('$'!$B80,'$ Activa'!$1:$1,0),FALSE))</f>
        <v>7.9399999999999998E-2</v>
      </c>
      <c r="E80" s="2">
        <f>IF(VLOOKUP($A80,'$ Pasiva'!$1:$1048576,MATCH('$'!$B80,'$ Pasiva'!$1:$1,0),FALSE)="",NA(),VLOOKUP($A80,'$ Pasiva'!$1:$1048576,MATCH('$'!$B80,'$ Pasiva'!$1:$1,0),FALSE))</f>
        <v>3.8300000000000001E-2</v>
      </c>
      <c r="F80" s="2">
        <f t="shared" si="9"/>
        <v>4.1099999999999998E-2</v>
      </c>
      <c r="G80" s="2" t="e">
        <f t="shared" si="10"/>
        <v>#N/A</v>
      </c>
      <c r="H80" s="2" t="e">
        <f t="shared" si="10"/>
        <v>#N/A</v>
      </c>
      <c r="I80" s="2" t="e">
        <f t="shared" si="10"/>
        <v>#N/A</v>
      </c>
      <c r="J80">
        <f t="shared" si="11"/>
        <v>0</v>
      </c>
    </row>
    <row r="81" spans="1:10" x14ac:dyDescent="0.35">
      <c r="A81">
        <f t="shared" si="7"/>
        <v>8</v>
      </c>
      <c r="B81" t="str">
        <f t="shared" si="8"/>
        <v>2002</v>
      </c>
      <c r="C81" s="1">
        <f t="shared" si="12"/>
        <v>37499</v>
      </c>
      <c r="D81" s="2">
        <f>IF(VLOOKUP($A81,'$ Activa'!$1:$1048576,MATCH('$'!$B81,'$ Activa'!$1:$1,0),FALSE)="",NA(),VLOOKUP($A81,'$ Activa'!$1:$1048576,MATCH('$'!$B81,'$ Activa'!$1:$1,0),FALSE))</f>
        <v>7.7799999999999994E-2</v>
      </c>
      <c r="E81" s="2">
        <f>IF(VLOOKUP($A81,'$ Pasiva'!$1:$1048576,MATCH('$'!$B81,'$ Pasiva'!$1:$1,0),FALSE)="",NA(),VLOOKUP($A81,'$ Pasiva'!$1:$1048576,MATCH('$'!$B81,'$ Pasiva'!$1:$1,0),FALSE))</f>
        <v>3.78E-2</v>
      </c>
      <c r="F81" s="2">
        <f t="shared" si="9"/>
        <v>3.9999999999999994E-2</v>
      </c>
      <c r="G81" s="2" t="e">
        <f t="shared" si="10"/>
        <v>#N/A</v>
      </c>
      <c r="H81" s="2" t="e">
        <f t="shared" si="10"/>
        <v>#N/A</v>
      </c>
      <c r="I81" s="2" t="e">
        <f t="shared" si="10"/>
        <v>#N/A</v>
      </c>
      <c r="J81">
        <f t="shared" si="11"/>
        <v>0</v>
      </c>
    </row>
    <row r="82" spans="1:10" x14ac:dyDescent="0.35">
      <c r="A82">
        <f t="shared" si="7"/>
        <v>9</v>
      </c>
      <c r="B82" t="str">
        <f t="shared" si="8"/>
        <v>2002</v>
      </c>
      <c r="C82" s="1">
        <f t="shared" si="12"/>
        <v>37529</v>
      </c>
      <c r="D82" s="2">
        <f>IF(VLOOKUP($A82,'$ Activa'!$1:$1048576,MATCH('$'!$B82,'$ Activa'!$1:$1,0),FALSE)="",NA(),VLOOKUP($A82,'$ Activa'!$1:$1048576,MATCH('$'!$B82,'$ Activa'!$1:$1,0),FALSE))</f>
        <v>7.7700000000000005E-2</v>
      </c>
      <c r="E82" s="2">
        <f>IF(VLOOKUP($A82,'$ Pasiva'!$1:$1048576,MATCH('$'!$B82,'$ Pasiva'!$1:$1,0),FALSE)="",NA(),VLOOKUP($A82,'$ Pasiva'!$1:$1048576,MATCH('$'!$B82,'$ Pasiva'!$1:$1,0),FALSE))</f>
        <v>3.7499999999999999E-2</v>
      </c>
      <c r="F82" s="2">
        <f t="shared" si="9"/>
        <v>4.0200000000000007E-2</v>
      </c>
      <c r="G82" s="2" t="e">
        <f t="shared" si="10"/>
        <v>#N/A</v>
      </c>
      <c r="H82" s="2" t="e">
        <f t="shared" si="10"/>
        <v>#N/A</v>
      </c>
      <c r="I82" s="2" t="e">
        <f t="shared" si="10"/>
        <v>#N/A</v>
      </c>
      <c r="J82">
        <f t="shared" si="11"/>
        <v>0</v>
      </c>
    </row>
    <row r="83" spans="1:10" x14ac:dyDescent="0.35">
      <c r="A83">
        <f t="shared" si="7"/>
        <v>10</v>
      </c>
      <c r="B83" t="str">
        <f t="shared" si="8"/>
        <v>2002</v>
      </c>
      <c r="C83" s="1">
        <f t="shared" si="12"/>
        <v>37560</v>
      </c>
      <c r="D83" s="2">
        <f>IF(VLOOKUP($A83,'$ Activa'!$1:$1048576,MATCH('$'!$B83,'$ Activa'!$1:$1,0),FALSE)="",NA(),VLOOKUP($A83,'$ Activa'!$1:$1048576,MATCH('$'!$B83,'$ Activa'!$1:$1,0),FALSE))</f>
        <v>7.6300000000000007E-2</v>
      </c>
      <c r="E83" s="2">
        <f>IF(VLOOKUP($A83,'$ Pasiva'!$1:$1048576,MATCH('$'!$B83,'$ Pasiva'!$1:$1,0),FALSE)="",NA(),VLOOKUP($A83,'$ Pasiva'!$1:$1048576,MATCH('$'!$B83,'$ Pasiva'!$1:$1,0),FALSE))</f>
        <v>3.6799999999999999E-2</v>
      </c>
      <c r="F83" s="2">
        <f t="shared" si="9"/>
        <v>3.9500000000000007E-2</v>
      </c>
      <c r="G83" s="2" t="e">
        <f t="shared" si="10"/>
        <v>#N/A</v>
      </c>
      <c r="H83" s="2" t="e">
        <f t="shared" si="10"/>
        <v>#N/A</v>
      </c>
      <c r="I83" s="2" t="e">
        <f t="shared" si="10"/>
        <v>#N/A</v>
      </c>
      <c r="J83">
        <f t="shared" si="11"/>
        <v>0</v>
      </c>
    </row>
    <row r="84" spans="1:10" x14ac:dyDescent="0.35">
      <c r="A84">
        <f t="shared" si="7"/>
        <v>11</v>
      </c>
      <c r="B84" t="str">
        <f t="shared" si="8"/>
        <v>2002</v>
      </c>
      <c r="C84" s="1">
        <f t="shared" si="12"/>
        <v>37590</v>
      </c>
      <c r="D84" s="2">
        <f>IF(VLOOKUP($A84,'$ Activa'!$1:$1048576,MATCH('$'!$B84,'$ Activa'!$1:$1,0),FALSE)="",NA(),VLOOKUP($A84,'$ Activa'!$1:$1048576,MATCH('$'!$B84,'$ Activa'!$1:$1,0),FALSE))</f>
        <v>7.5899999999999995E-2</v>
      </c>
      <c r="E84" s="2">
        <f>IF(VLOOKUP($A84,'$ Pasiva'!$1:$1048576,MATCH('$'!$B84,'$ Pasiva'!$1:$1,0),FALSE)="",NA(),VLOOKUP($A84,'$ Pasiva'!$1:$1048576,MATCH('$'!$B84,'$ Pasiva'!$1:$1,0),FALSE))</f>
        <v>3.6200000000000003E-2</v>
      </c>
      <c r="F84" s="2">
        <f t="shared" si="9"/>
        <v>3.9699999999999992E-2</v>
      </c>
      <c r="G84" s="2" t="e">
        <f t="shared" si="10"/>
        <v>#N/A</v>
      </c>
      <c r="H84" s="2" t="e">
        <f t="shared" si="10"/>
        <v>#N/A</v>
      </c>
      <c r="I84" s="2" t="e">
        <f t="shared" si="10"/>
        <v>#N/A</v>
      </c>
      <c r="J84">
        <f t="shared" si="11"/>
        <v>0</v>
      </c>
    </row>
    <row r="85" spans="1:10" x14ac:dyDescent="0.35">
      <c r="A85">
        <f t="shared" si="7"/>
        <v>12</v>
      </c>
      <c r="B85" t="str">
        <f t="shared" si="8"/>
        <v>2002</v>
      </c>
      <c r="C85" s="1">
        <f t="shared" si="12"/>
        <v>37621</v>
      </c>
      <c r="D85" s="2">
        <f>IF(VLOOKUP($A85,'$ Activa'!$1:$1048576,MATCH('$'!$B85,'$ Activa'!$1:$1,0),FALSE)="",NA(),VLOOKUP($A85,'$ Activa'!$1:$1048576,MATCH('$'!$B85,'$ Activa'!$1:$1,0),FALSE))</f>
        <v>7.3800000000000004E-2</v>
      </c>
      <c r="E85" s="2">
        <f>IF(VLOOKUP($A85,'$ Pasiva'!$1:$1048576,MATCH('$'!$B85,'$ Pasiva'!$1:$1,0),FALSE)="",NA(),VLOOKUP($A85,'$ Pasiva'!$1:$1048576,MATCH('$'!$B85,'$ Pasiva'!$1:$1,0),FALSE))</f>
        <v>3.5700000000000003E-2</v>
      </c>
      <c r="F85" s="2">
        <f t="shared" si="9"/>
        <v>3.8100000000000002E-2</v>
      </c>
      <c r="G85" s="2" t="e">
        <f t="shared" si="10"/>
        <v>#N/A</v>
      </c>
      <c r="H85" s="2" t="e">
        <f t="shared" si="10"/>
        <v>#N/A</v>
      </c>
      <c r="I85" s="2" t="e">
        <f t="shared" si="10"/>
        <v>#N/A</v>
      </c>
      <c r="J85">
        <f t="shared" si="11"/>
        <v>0</v>
      </c>
    </row>
    <row r="86" spans="1:10" x14ac:dyDescent="0.35">
      <c r="A86">
        <f t="shared" si="7"/>
        <v>1</v>
      </c>
      <c r="B86" t="str">
        <f t="shared" si="8"/>
        <v>2003</v>
      </c>
      <c r="C86" s="1">
        <f t="shared" si="12"/>
        <v>37652</v>
      </c>
      <c r="D86" s="2">
        <f>IF(VLOOKUP($A86,'$ Activa'!$1:$1048576,MATCH('$'!$B86,'$ Activa'!$1:$1,0),FALSE)="",NA(),VLOOKUP($A86,'$ Activa'!$1:$1048576,MATCH('$'!$B86,'$ Activa'!$1:$1,0),FALSE))</f>
        <v>7.2499999999999995E-2</v>
      </c>
      <c r="E86" s="2">
        <f>IF(VLOOKUP($A86,'$ Pasiva'!$1:$1048576,MATCH('$'!$B86,'$ Pasiva'!$1:$1,0),FALSE)="",NA(),VLOOKUP($A86,'$ Pasiva'!$1:$1048576,MATCH('$'!$B86,'$ Pasiva'!$1:$1,0),FALSE))</f>
        <v>3.5200000000000002E-2</v>
      </c>
      <c r="F86" s="2">
        <f t="shared" si="9"/>
        <v>3.7299999999999993E-2</v>
      </c>
      <c r="G86" s="2" t="e">
        <f t="shared" si="10"/>
        <v>#N/A</v>
      </c>
      <c r="H86" s="2" t="e">
        <f t="shared" si="10"/>
        <v>#N/A</v>
      </c>
      <c r="I86" s="2" t="e">
        <f t="shared" si="10"/>
        <v>#N/A</v>
      </c>
      <c r="J86">
        <f t="shared" si="11"/>
        <v>0</v>
      </c>
    </row>
    <row r="87" spans="1:10" x14ac:dyDescent="0.35">
      <c r="A87">
        <f t="shared" si="7"/>
        <v>2</v>
      </c>
      <c r="B87" t="str">
        <f t="shared" si="8"/>
        <v>2003</v>
      </c>
      <c r="C87" s="1">
        <f t="shared" si="12"/>
        <v>37680</v>
      </c>
      <c r="D87" s="2">
        <f>IF(VLOOKUP($A87,'$ Activa'!$1:$1048576,MATCH('$'!$B87,'$ Activa'!$1:$1,0),FALSE)="",NA(),VLOOKUP($A87,'$ Activa'!$1:$1048576,MATCH('$'!$B87,'$ Activa'!$1:$1,0),FALSE))</f>
        <v>7.3200000000000001E-2</v>
      </c>
      <c r="E87" s="2">
        <f>IF(VLOOKUP($A87,'$ Pasiva'!$1:$1048576,MATCH('$'!$B87,'$ Pasiva'!$1:$1,0),FALSE)="",NA(),VLOOKUP($A87,'$ Pasiva'!$1:$1048576,MATCH('$'!$B87,'$ Pasiva'!$1:$1,0),FALSE))</f>
        <v>3.49E-2</v>
      </c>
      <c r="F87" s="2">
        <f t="shared" si="9"/>
        <v>3.8300000000000001E-2</v>
      </c>
      <c r="G87" s="2" t="e">
        <f t="shared" si="10"/>
        <v>#N/A</v>
      </c>
      <c r="H87" s="2" t="e">
        <f t="shared" si="10"/>
        <v>#N/A</v>
      </c>
      <c r="I87" s="2" t="e">
        <f t="shared" si="10"/>
        <v>#N/A</v>
      </c>
      <c r="J87">
        <f t="shared" si="11"/>
        <v>0</v>
      </c>
    </row>
    <row r="88" spans="1:10" x14ac:dyDescent="0.35">
      <c r="A88">
        <f t="shared" si="7"/>
        <v>3</v>
      </c>
      <c r="B88" t="str">
        <f t="shared" si="8"/>
        <v>2003</v>
      </c>
      <c r="C88" s="1">
        <f t="shared" si="12"/>
        <v>37711</v>
      </c>
      <c r="D88" s="2">
        <f>IF(VLOOKUP($A88,'$ Activa'!$1:$1048576,MATCH('$'!$B88,'$ Activa'!$1:$1,0),FALSE)="",NA(),VLOOKUP($A88,'$ Activa'!$1:$1048576,MATCH('$'!$B88,'$ Activa'!$1:$1,0),FALSE))</f>
        <v>7.2900000000000006E-2</v>
      </c>
      <c r="E88" s="2">
        <f>IF(VLOOKUP($A88,'$ Pasiva'!$1:$1048576,MATCH('$'!$B88,'$ Pasiva'!$1:$1,0),FALSE)="",NA(),VLOOKUP($A88,'$ Pasiva'!$1:$1048576,MATCH('$'!$B88,'$ Pasiva'!$1:$1,0),FALSE))</f>
        <v>3.2899999999999999E-2</v>
      </c>
      <c r="F88" s="2">
        <f t="shared" si="9"/>
        <v>4.0000000000000008E-2</v>
      </c>
      <c r="G88" s="2" t="e">
        <f t="shared" si="10"/>
        <v>#N/A</v>
      </c>
      <c r="H88" s="2" t="e">
        <f t="shared" si="10"/>
        <v>#N/A</v>
      </c>
      <c r="I88" s="2" t="e">
        <f t="shared" si="10"/>
        <v>#N/A</v>
      </c>
      <c r="J88">
        <f t="shared" si="11"/>
        <v>0</v>
      </c>
    </row>
    <row r="89" spans="1:10" x14ac:dyDescent="0.35">
      <c r="A89">
        <f t="shared" si="7"/>
        <v>4</v>
      </c>
      <c r="B89" t="str">
        <f t="shared" si="8"/>
        <v>2003</v>
      </c>
      <c r="C89" s="1">
        <f t="shared" si="12"/>
        <v>37741</v>
      </c>
      <c r="D89" s="2">
        <f>IF(VLOOKUP($A89,'$ Activa'!$1:$1048576,MATCH('$'!$B89,'$ Activa'!$1:$1,0),FALSE)="",NA(),VLOOKUP($A89,'$ Activa'!$1:$1048576,MATCH('$'!$B89,'$ Activa'!$1:$1,0),FALSE))</f>
        <v>7.2499999999999995E-2</v>
      </c>
      <c r="E89" s="2">
        <f>IF(VLOOKUP($A89,'$ Pasiva'!$1:$1048576,MATCH('$'!$B89,'$ Pasiva'!$1:$1,0),FALSE)="",NA(),VLOOKUP($A89,'$ Pasiva'!$1:$1048576,MATCH('$'!$B89,'$ Pasiva'!$1:$1,0),FALSE))</f>
        <v>3.2500000000000001E-2</v>
      </c>
      <c r="F89" s="2">
        <f t="shared" si="9"/>
        <v>3.9999999999999994E-2</v>
      </c>
      <c r="G89" s="2" t="e">
        <f t="shared" si="10"/>
        <v>#N/A</v>
      </c>
      <c r="H89" s="2" t="e">
        <f t="shared" si="10"/>
        <v>#N/A</v>
      </c>
      <c r="I89" s="2" t="e">
        <f t="shared" si="10"/>
        <v>#N/A</v>
      </c>
      <c r="J89">
        <f t="shared" si="11"/>
        <v>0</v>
      </c>
    </row>
    <row r="90" spans="1:10" x14ac:dyDescent="0.35">
      <c r="A90">
        <f t="shared" si="7"/>
        <v>5</v>
      </c>
      <c r="B90" t="str">
        <f t="shared" si="8"/>
        <v>2003</v>
      </c>
      <c r="C90" s="1">
        <f t="shared" si="12"/>
        <v>37772</v>
      </c>
      <c r="D90" s="2">
        <f>IF(VLOOKUP($A90,'$ Activa'!$1:$1048576,MATCH('$'!$B90,'$ Activa'!$1:$1,0),FALSE)="",NA(),VLOOKUP($A90,'$ Activa'!$1:$1048576,MATCH('$'!$B90,'$ Activa'!$1:$1,0),FALSE))</f>
        <v>7.1499999999999994E-2</v>
      </c>
      <c r="E90" s="2">
        <f>IF(VLOOKUP($A90,'$ Pasiva'!$1:$1048576,MATCH('$'!$B90,'$ Pasiva'!$1:$1,0),FALSE)="",NA(),VLOOKUP($A90,'$ Pasiva'!$1:$1048576,MATCH('$'!$B90,'$ Pasiva'!$1:$1,0),FALSE))</f>
        <v>3.1699999999999999E-2</v>
      </c>
      <c r="F90" s="2">
        <f t="shared" si="9"/>
        <v>3.9799999999999995E-2</v>
      </c>
      <c r="G90" s="2" t="e">
        <f t="shared" si="10"/>
        <v>#N/A</v>
      </c>
      <c r="H90" s="2" t="e">
        <f t="shared" si="10"/>
        <v>#N/A</v>
      </c>
      <c r="I90" s="2" t="e">
        <f t="shared" si="10"/>
        <v>#N/A</v>
      </c>
      <c r="J90">
        <f t="shared" si="11"/>
        <v>0</v>
      </c>
    </row>
    <row r="91" spans="1:10" x14ac:dyDescent="0.35">
      <c r="A91">
        <f t="shared" si="7"/>
        <v>6</v>
      </c>
      <c r="B91" t="str">
        <f t="shared" si="8"/>
        <v>2003</v>
      </c>
      <c r="C91" s="1">
        <f t="shared" si="12"/>
        <v>37802</v>
      </c>
      <c r="D91" s="2">
        <f>IF(VLOOKUP($A91,'$ Activa'!$1:$1048576,MATCH('$'!$B91,'$ Activa'!$1:$1,0),FALSE)="",NA(),VLOOKUP($A91,'$ Activa'!$1:$1048576,MATCH('$'!$B91,'$ Activa'!$1:$1,0),FALSE))</f>
        <v>7.1900000000000006E-2</v>
      </c>
      <c r="E91" s="2">
        <f>IF(VLOOKUP($A91,'$ Pasiva'!$1:$1048576,MATCH('$'!$B91,'$ Pasiva'!$1:$1,0),FALSE)="",NA(),VLOOKUP($A91,'$ Pasiva'!$1:$1048576,MATCH('$'!$B91,'$ Pasiva'!$1:$1,0),FALSE))</f>
        <v>3.1199999999999999E-2</v>
      </c>
      <c r="F91" s="2">
        <f t="shared" si="9"/>
        <v>4.0700000000000007E-2</v>
      </c>
      <c r="G91" s="2" t="e">
        <f t="shared" si="10"/>
        <v>#N/A</v>
      </c>
      <c r="H91" s="2" t="e">
        <f t="shared" si="10"/>
        <v>#N/A</v>
      </c>
      <c r="I91" s="2" t="e">
        <f t="shared" si="10"/>
        <v>#N/A</v>
      </c>
      <c r="J91">
        <f t="shared" si="11"/>
        <v>0</v>
      </c>
    </row>
    <row r="92" spans="1:10" x14ac:dyDescent="0.35">
      <c r="A92">
        <f t="shared" si="7"/>
        <v>7</v>
      </c>
      <c r="B92" t="str">
        <f t="shared" si="8"/>
        <v>2003</v>
      </c>
      <c r="C92" s="1">
        <f t="shared" si="12"/>
        <v>37833</v>
      </c>
      <c r="D92" s="2">
        <f>IF(VLOOKUP($A92,'$ Activa'!$1:$1048576,MATCH('$'!$B92,'$ Activa'!$1:$1,0),FALSE)="",NA(),VLOOKUP($A92,'$ Activa'!$1:$1048576,MATCH('$'!$B92,'$ Activa'!$1:$1,0),FALSE))</f>
        <v>7.1300000000000002E-2</v>
      </c>
      <c r="E92" s="2">
        <f>IF(VLOOKUP($A92,'$ Pasiva'!$1:$1048576,MATCH('$'!$B92,'$ Pasiva'!$1:$1,0),FALSE)="",NA(),VLOOKUP($A92,'$ Pasiva'!$1:$1048576,MATCH('$'!$B92,'$ Pasiva'!$1:$1,0),FALSE))</f>
        <v>3.1300000000000001E-2</v>
      </c>
      <c r="F92" s="2">
        <f t="shared" si="9"/>
        <v>0.04</v>
      </c>
      <c r="G92" s="2" t="e">
        <f t="shared" si="10"/>
        <v>#N/A</v>
      </c>
      <c r="H92" s="2" t="e">
        <f t="shared" si="10"/>
        <v>#N/A</v>
      </c>
      <c r="I92" s="2" t="e">
        <f t="shared" si="10"/>
        <v>#N/A</v>
      </c>
      <c r="J92">
        <f t="shared" si="11"/>
        <v>0</v>
      </c>
    </row>
    <row r="93" spans="1:10" x14ac:dyDescent="0.35">
      <c r="A93">
        <f t="shared" si="7"/>
        <v>8</v>
      </c>
      <c r="B93" t="str">
        <f t="shared" si="8"/>
        <v>2003</v>
      </c>
      <c r="C93" s="1">
        <f t="shared" si="12"/>
        <v>37864</v>
      </c>
      <c r="D93" s="2">
        <f>IF(VLOOKUP($A93,'$ Activa'!$1:$1048576,MATCH('$'!$B93,'$ Activa'!$1:$1,0),FALSE)="",NA(),VLOOKUP($A93,'$ Activa'!$1:$1048576,MATCH('$'!$B93,'$ Activa'!$1:$1,0),FALSE))</f>
        <v>7.0099999999999996E-2</v>
      </c>
      <c r="E93" s="2">
        <f>IF(VLOOKUP($A93,'$ Pasiva'!$1:$1048576,MATCH('$'!$B93,'$ Pasiva'!$1:$1,0),FALSE)="",NA(),VLOOKUP($A93,'$ Pasiva'!$1:$1048576,MATCH('$'!$B93,'$ Pasiva'!$1:$1,0),FALSE))</f>
        <v>3.0700000000000002E-2</v>
      </c>
      <c r="F93" s="2">
        <f t="shared" si="9"/>
        <v>3.9399999999999991E-2</v>
      </c>
      <c r="G93" s="2" t="e">
        <f t="shared" si="10"/>
        <v>#N/A</v>
      </c>
      <c r="H93" s="2" t="e">
        <f t="shared" si="10"/>
        <v>#N/A</v>
      </c>
      <c r="I93" s="2" t="e">
        <f t="shared" si="10"/>
        <v>#N/A</v>
      </c>
      <c r="J93">
        <f t="shared" si="11"/>
        <v>0</v>
      </c>
    </row>
    <row r="94" spans="1:10" x14ac:dyDescent="0.35">
      <c r="A94">
        <f t="shared" si="7"/>
        <v>9</v>
      </c>
      <c r="B94" t="str">
        <f t="shared" si="8"/>
        <v>2003</v>
      </c>
      <c r="C94" s="1">
        <f t="shared" si="12"/>
        <v>37894</v>
      </c>
      <c r="D94" s="2">
        <f>IF(VLOOKUP($A94,'$ Activa'!$1:$1048576,MATCH('$'!$B94,'$ Activa'!$1:$1,0),FALSE)="",NA(),VLOOKUP($A94,'$ Activa'!$1:$1048576,MATCH('$'!$B94,'$ Activa'!$1:$1,0),FALSE))</f>
        <v>6.9500000000000006E-2</v>
      </c>
      <c r="E94" s="2">
        <f>IF(VLOOKUP($A94,'$ Pasiva'!$1:$1048576,MATCH('$'!$B94,'$ Pasiva'!$1:$1,0),FALSE)="",NA(),VLOOKUP($A94,'$ Pasiva'!$1:$1048576,MATCH('$'!$B94,'$ Pasiva'!$1:$1,0),FALSE))</f>
        <v>3.0099999999999998E-2</v>
      </c>
      <c r="F94" s="2">
        <f t="shared" si="9"/>
        <v>3.9400000000000004E-2</v>
      </c>
      <c r="G94" s="2" t="e">
        <f t="shared" si="10"/>
        <v>#N/A</v>
      </c>
      <c r="H94" s="2" t="e">
        <f t="shared" si="10"/>
        <v>#N/A</v>
      </c>
      <c r="I94" s="2" t="e">
        <f t="shared" si="10"/>
        <v>#N/A</v>
      </c>
      <c r="J94">
        <f t="shared" si="11"/>
        <v>0</v>
      </c>
    </row>
    <row r="95" spans="1:10" x14ac:dyDescent="0.35">
      <c r="A95">
        <f t="shared" si="7"/>
        <v>10</v>
      </c>
      <c r="B95" t="str">
        <f t="shared" si="8"/>
        <v>2003</v>
      </c>
      <c r="C95" s="1">
        <f t="shared" si="12"/>
        <v>37925</v>
      </c>
      <c r="D95" s="2">
        <f>IF(VLOOKUP($A95,'$ Activa'!$1:$1048576,MATCH('$'!$B95,'$ Activa'!$1:$1,0),FALSE)="",NA(),VLOOKUP($A95,'$ Activa'!$1:$1048576,MATCH('$'!$B95,'$ Activa'!$1:$1,0),FALSE))</f>
        <v>6.88E-2</v>
      </c>
      <c r="E95" s="2">
        <f>IF(VLOOKUP($A95,'$ Pasiva'!$1:$1048576,MATCH('$'!$B95,'$ Pasiva'!$1:$1,0),FALSE)="",NA(),VLOOKUP($A95,'$ Pasiva'!$1:$1048576,MATCH('$'!$B95,'$ Pasiva'!$1:$1,0),FALSE))</f>
        <v>2.9700000000000001E-2</v>
      </c>
      <c r="F95" s="2">
        <f t="shared" si="9"/>
        <v>3.9099999999999996E-2</v>
      </c>
      <c r="G95" s="2" t="e">
        <f t="shared" si="10"/>
        <v>#N/A</v>
      </c>
      <c r="H95" s="2" t="e">
        <f t="shared" si="10"/>
        <v>#N/A</v>
      </c>
      <c r="I95" s="2" t="e">
        <f t="shared" si="10"/>
        <v>#N/A</v>
      </c>
      <c r="J95">
        <f t="shared" si="11"/>
        <v>0</v>
      </c>
    </row>
    <row r="96" spans="1:10" x14ac:dyDescent="0.35">
      <c r="A96">
        <f t="shared" si="7"/>
        <v>11</v>
      </c>
      <c r="B96" t="str">
        <f t="shared" si="8"/>
        <v>2003</v>
      </c>
      <c r="C96" s="1">
        <f t="shared" si="12"/>
        <v>37955</v>
      </c>
      <c r="D96" s="2">
        <f>IF(VLOOKUP($A96,'$ Activa'!$1:$1048576,MATCH('$'!$B96,'$ Activa'!$1:$1,0),FALSE)="",NA(),VLOOKUP($A96,'$ Activa'!$1:$1048576,MATCH('$'!$B96,'$ Activa'!$1:$1,0),FALSE))</f>
        <v>6.8699999999999997E-2</v>
      </c>
      <c r="E96" s="2">
        <f>IF(VLOOKUP($A96,'$ Pasiva'!$1:$1048576,MATCH('$'!$B96,'$ Pasiva'!$1:$1,0),FALSE)="",NA(),VLOOKUP($A96,'$ Pasiva'!$1:$1048576,MATCH('$'!$B96,'$ Pasiva'!$1:$1,0),FALSE))</f>
        <v>2.9600000000000001E-2</v>
      </c>
      <c r="F96" s="2">
        <f t="shared" si="9"/>
        <v>3.9099999999999996E-2</v>
      </c>
      <c r="G96" s="2" t="e">
        <f t="shared" si="10"/>
        <v>#N/A</v>
      </c>
      <c r="H96" s="2" t="e">
        <f t="shared" si="10"/>
        <v>#N/A</v>
      </c>
      <c r="I96" s="2" t="e">
        <f t="shared" si="10"/>
        <v>#N/A</v>
      </c>
      <c r="J96">
        <f t="shared" si="11"/>
        <v>0</v>
      </c>
    </row>
    <row r="97" spans="1:10" x14ac:dyDescent="0.35">
      <c r="A97">
        <f t="shared" si="7"/>
        <v>12</v>
      </c>
      <c r="B97" t="str">
        <f t="shared" si="8"/>
        <v>2003</v>
      </c>
      <c r="C97" s="1">
        <f t="shared" si="12"/>
        <v>37986</v>
      </c>
      <c r="D97" s="2">
        <f>IF(VLOOKUP($A97,'$ Activa'!$1:$1048576,MATCH('$'!$B97,'$ Activa'!$1:$1,0),FALSE)="",NA(),VLOOKUP($A97,'$ Activa'!$1:$1048576,MATCH('$'!$B97,'$ Activa'!$1:$1,0),FALSE))</f>
        <v>6.8099999999999994E-2</v>
      </c>
      <c r="E97" s="2">
        <f>IF(VLOOKUP($A97,'$ Pasiva'!$1:$1048576,MATCH('$'!$B97,'$ Pasiva'!$1:$1,0),FALSE)="",NA(),VLOOKUP($A97,'$ Pasiva'!$1:$1048576,MATCH('$'!$B97,'$ Pasiva'!$1:$1,0),FALSE))</f>
        <v>2.9499999999999998E-2</v>
      </c>
      <c r="F97" s="2">
        <f t="shared" si="9"/>
        <v>3.8599999999999995E-2</v>
      </c>
      <c r="G97" s="2" t="e">
        <f t="shared" si="10"/>
        <v>#N/A</v>
      </c>
      <c r="H97" s="2" t="e">
        <f t="shared" si="10"/>
        <v>#N/A</v>
      </c>
      <c r="I97" s="2" t="e">
        <f t="shared" si="10"/>
        <v>#N/A</v>
      </c>
      <c r="J97">
        <f t="shared" si="11"/>
        <v>0</v>
      </c>
    </row>
    <row r="98" spans="1:10" x14ac:dyDescent="0.35">
      <c r="A98">
        <f t="shared" si="7"/>
        <v>1</v>
      </c>
      <c r="B98" t="str">
        <f t="shared" si="8"/>
        <v>2004</v>
      </c>
      <c r="C98" s="1">
        <f t="shared" si="12"/>
        <v>38017</v>
      </c>
      <c r="D98" s="2">
        <f>IF(VLOOKUP($A98,'$ Activa'!$1:$1048576,MATCH('$'!$B98,'$ Activa'!$1:$1,0),FALSE)="",NA(),VLOOKUP($A98,'$ Activa'!$1:$1048576,MATCH('$'!$B98,'$ Activa'!$1:$1,0),FALSE))</f>
        <v>6.8000000000000005E-2</v>
      </c>
      <c r="E98" s="2">
        <f>IF(VLOOKUP($A98,'$ Pasiva'!$1:$1048576,MATCH('$'!$B98,'$ Pasiva'!$1:$1,0),FALSE)="",NA(),VLOOKUP($A98,'$ Pasiva'!$1:$1048576,MATCH('$'!$B98,'$ Pasiva'!$1:$1,0),FALSE))</f>
        <v>2.9000000000000001E-2</v>
      </c>
      <c r="F98" s="2">
        <f t="shared" si="9"/>
        <v>3.9000000000000007E-2</v>
      </c>
      <c r="G98" s="2" t="e">
        <f t="shared" si="10"/>
        <v>#N/A</v>
      </c>
      <c r="H98" s="2" t="e">
        <f t="shared" si="10"/>
        <v>#N/A</v>
      </c>
      <c r="I98" s="2" t="e">
        <f t="shared" si="10"/>
        <v>#N/A</v>
      </c>
      <c r="J98">
        <f t="shared" si="11"/>
        <v>0</v>
      </c>
    </row>
    <row r="99" spans="1:10" x14ac:dyDescent="0.35">
      <c r="A99">
        <f t="shared" si="7"/>
        <v>2</v>
      </c>
      <c r="B99" t="str">
        <f t="shared" si="8"/>
        <v>2004</v>
      </c>
      <c r="C99" s="1">
        <f t="shared" si="12"/>
        <v>38046</v>
      </c>
      <c r="D99" s="2">
        <f>IF(VLOOKUP($A99,'$ Activa'!$1:$1048576,MATCH('$'!$B99,'$ Activa'!$1:$1,0),FALSE)="",NA(),VLOOKUP($A99,'$ Activa'!$1:$1048576,MATCH('$'!$B99,'$ Activa'!$1:$1,0),FALSE))</f>
        <v>6.8099999999999994E-2</v>
      </c>
      <c r="E99" s="2">
        <f>IF(VLOOKUP($A99,'$ Pasiva'!$1:$1048576,MATCH('$'!$B99,'$ Pasiva'!$1:$1,0),FALSE)="",NA(),VLOOKUP($A99,'$ Pasiva'!$1:$1048576,MATCH('$'!$B99,'$ Pasiva'!$1:$1,0),FALSE))</f>
        <v>2.92E-2</v>
      </c>
      <c r="F99" s="2">
        <f t="shared" si="9"/>
        <v>3.889999999999999E-2</v>
      </c>
      <c r="G99" s="2" t="e">
        <f t="shared" si="10"/>
        <v>#N/A</v>
      </c>
      <c r="H99" s="2" t="e">
        <f t="shared" si="10"/>
        <v>#N/A</v>
      </c>
      <c r="I99" s="2" t="e">
        <f t="shared" si="10"/>
        <v>#N/A</v>
      </c>
      <c r="J99">
        <f t="shared" si="11"/>
        <v>0</v>
      </c>
    </row>
    <row r="100" spans="1:10" x14ac:dyDescent="0.35">
      <c r="A100">
        <f t="shared" si="7"/>
        <v>3</v>
      </c>
      <c r="B100" t="str">
        <f t="shared" si="8"/>
        <v>2004</v>
      </c>
      <c r="C100" s="1">
        <f t="shared" si="12"/>
        <v>38077</v>
      </c>
      <c r="D100" s="2">
        <f>IF(VLOOKUP($A100,'$ Activa'!$1:$1048576,MATCH('$'!$B100,'$ Activa'!$1:$1,0),FALSE)="",NA(),VLOOKUP($A100,'$ Activa'!$1:$1048576,MATCH('$'!$B100,'$ Activa'!$1:$1,0),FALSE))</f>
        <v>6.8099999999999994E-2</v>
      </c>
      <c r="E100" s="2">
        <f>IF(VLOOKUP($A100,'$ Pasiva'!$1:$1048576,MATCH('$'!$B100,'$ Pasiva'!$1:$1,0),FALSE)="",NA(),VLOOKUP($A100,'$ Pasiva'!$1:$1048576,MATCH('$'!$B100,'$ Pasiva'!$1:$1,0),FALSE))</f>
        <v>2.8899999999999999E-2</v>
      </c>
      <c r="F100" s="2">
        <f t="shared" si="9"/>
        <v>3.9199999999999999E-2</v>
      </c>
      <c r="G100" s="2" t="e">
        <f t="shared" si="10"/>
        <v>#N/A</v>
      </c>
      <c r="H100" s="2" t="e">
        <f t="shared" si="10"/>
        <v>#N/A</v>
      </c>
      <c r="I100" s="2" t="e">
        <f t="shared" si="10"/>
        <v>#N/A</v>
      </c>
      <c r="J100">
        <f t="shared" si="11"/>
        <v>0</v>
      </c>
    </row>
    <row r="101" spans="1:10" x14ac:dyDescent="0.35">
      <c r="A101">
        <f t="shared" si="7"/>
        <v>4</v>
      </c>
      <c r="B101" t="str">
        <f t="shared" si="8"/>
        <v>2004</v>
      </c>
      <c r="C101" s="1">
        <f t="shared" si="12"/>
        <v>38107</v>
      </c>
      <c r="D101" s="2">
        <f>IF(VLOOKUP($A101,'$ Activa'!$1:$1048576,MATCH('$'!$B101,'$ Activa'!$1:$1,0),FALSE)="",NA(),VLOOKUP($A101,'$ Activa'!$1:$1048576,MATCH('$'!$B101,'$ Activa'!$1:$1,0),FALSE))</f>
        <v>6.8199999999999997E-2</v>
      </c>
      <c r="E101" s="2">
        <f>IF(VLOOKUP($A101,'$ Pasiva'!$1:$1048576,MATCH('$'!$B101,'$ Pasiva'!$1:$1,0),FALSE)="",NA(),VLOOKUP($A101,'$ Pasiva'!$1:$1048576,MATCH('$'!$B101,'$ Pasiva'!$1:$1,0),FALSE))</f>
        <v>2.9499999999999998E-2</v>
      </c>
      <c r="F101" s="2">
        <f t="shared" si="9"/>
        <v>3.8699999999999998E-2</v>
      </c>
      <c r="G101" s="2" t="e">
        <f t="shared" si="10"/>
        <v>#N/A</v>
      </c>
      <c r="H101" s="2" t="e">
        <f t="shared" si="10"/>
        <v>#N/A</v>
      </c>
      <c r="I101" s="2" t="e">
        <f t="shared" si="10"/>
        <v>#N/A</v>
      </c>
      <c r="J101">
        <f t="shared" si="11"/>
        <v>0</v>
      </c>
    </row>
    <row r="102" spans="1:10" x14ac:dyDescent="0.35">
      <c r="A102">
        <f t="shared" si="7"/>
        <v>5</v>
      </c>
      <c r="B102" t="str">
        <f t="shared" si="8"/>
        <v>2004</v>
      </c>
      <c r="C102" s="1">
        <f t="shared" si="12"/>
        <v>38138</v>
      </c>
      <c r="D102" s="2">
        <f>IF(VLOOKUP($A102,'$ Activa'!$1:$1048576,MATCH('$'!$B102,'$ Activa'!$1:$1,0),FALSE)="",NA(),VLOOKUP($A102,'$ Activa'!$1:$1048576,MATCH('$'!$B102,'$ Activa'!$1:$1,0),FALSE))</f>
        <v>6.7400000000000002E-2</v>
      </c>
      <c r="E102" s="2">
        <f>IF(VLOOKUP($A102,'$ Pasiva'!$1:$1048576,MATCH('$'!$B102,'$ Pasiva'!$1:$1,0),FALSE)="",NA(),VLOOKUP($A102,'$ Pasiva'!$1:$1048576,MATCH('$'!$B102,'$ Pasiva'!$1:$1,0),FALSE))</f>
        <v>2.9600000000000001E-2</v>
      </c>
      <c r="F102" s="2">
        <f t="shared" si="9"/>
        <v>3.78E-2</v>
      </c>
      <c r="G102" s="2" t="e">
        <f t="shared" si="10"/>
        <v>#N/A</v>
      </c>
      <c r="H102" s="2" t="e">
        <f t="shared" si="10"/>
        <v>#N/A</v>
      </c>
      <c r="I102" s="2" t="e">
        <f t="shared" si="10"/>
        <v>#N/A</v>
      </c>
      <c r="J102">
        <f t="shared" si="11"/>
        <v>0</v>
      </c>
    </row>
    <row r="103" spans="1:10" x14ac:dyDescent="0.35">
      <c r="A103">
        <f t="shared" si="7"/>
        <v>6</v>
      </c>
      <c r="B103" t="str">
        <f t="shared" si="8"/>
        <v>2004</v>
      </c>
      <c r="C103" s="1">
        <f t="shared" si="12"/>
        <v>38168</v>
      </c>
      <c r="D103" s="2">
        <f>IF(VLOOKUP($A103,'$ Activa'!$1:$1048576,MATCH('$'!$B103,'$ Activa'!$1:$1,0),FALSE)="",NA(),VLOOKUP($A103,'$ Activa'!$1:$1048576,MATCH('$'!$B103,'$ Activa'!$1:$1,0),FALSE))</f>
        <v>6.7299999999999999E-2</v>
      </c>
      <c r="E103" s="2">
        <f>IF(VLOOKUP($A103,'$ Pasiva'!$1:$1048576,MATCH('$'!$B103,'$ Pasiva'!$1:$1,0),FALSE)="",NA(),VLOOKUP($A103,'$ Pasiva'!$1:$1048576,MATCH('$'!$B103,'$ Pasiva'!$1:$1,0),FALSE))</f>
        <v>2.98E-2</v>
      </c>
      <c r="F103" s="2">
        <f t="shared" si="9"/>
        <v>3.7499999999999999E-2</v>
      </c>
      <c r="G103" s="2" t="e">
        <f t="shared" si="10"/>
        <v>#N/A</v>
      </c>
      <c r="H103" s="2" t="e">
        <f t="shared" si="10"/>
        <v>#N/A</v>
      </c>
      <c r="I103" s="2" t="e">
        <f t="shared" si="10"/>
        <v>#N/A</v>
      </c>
      <c r="J103">
        <f t="shared" si="11"/>
        <v>0</v>
      </c>
    </row>
    <row r="104" spans="1:10" x14ac:dyDescent="0.35">
      <c r="A104">
        <f t="shared" si="7"/>
        <v>7</v>
      </c>
      <c r="B104" t="str">
        <f t="shared" si="8"/>
        <v>2004</v>
      </c>
      <c r="C104" s="1">
        <f t="shared" si="12"/>
        <v>38199</v>
      </c>
      <c r="D104" s="2">
        <f>IF(VLOOKUP($A104,'$ Activa'!$1:$1048576,MATCH('$'!$B104,'$ Activa'!$1:$1,0),FALSE)="",NA(),VLOOKUP($A104,'$ Activa'!$1:$1048576,MATCH('$'!$B104,'$ Activa'!$1:$1,0),FALSE))</f>
        <v>6.6900000000000001E-2</v>
      </c>
      <c r="E104" s="2">
        <f>IF(VLOOKUP($A104,'$ Pasiva'!$1:$1048576,MATCH('$'!$B104,'$ Pasiva'!$1:$1,0),FALSE)="",NA(),VLOOKUP($A104,'$ Pasiva'!$1:$1048576,MATCH('$'!$B104,'$ Pasiva'!$1:$1,0),FALSE))</f>
        <v>2.9600000000000001E-2</v>
      </c>
      <c r="F104" s="2">
        <f t="shared" si="9"/>
        <v>3.73E-2</v>
      </c>
      <c r="G104" s="2" t="e">
        <f t="shared" si="10"/>
        <v>#N/A</v>
      </c>
      <c r="H104" s="2" t="e">
        <f t="shared" si="10"/>
        <v>#N/A</v>
      </c>
      <c r="I104" s="2" t="e">
        <f t="shared" si="10"/>
        <v>#N/A</v>
      </c>
      <c r="J104">
        <f t="shared" si="11"/>
        <v>0</v>
      </c>
    </row>
    <row r="105" spans="1:10" x14ac:dyDescent="0.35">
      <c r="A105">
        <f t="shared" si="7"/>
        <v>8</v>
      </c>
      <c r="B105" t="str">
        <f t="shared" si="8"/>
        <v>2004</v>
      </c>
      <c r="C105" s="1">
        <f t="shared" si="12"/>
        <v>38230</v>
      </c>
      <c r="D105" s="2">
        <f>IF(VLOOKUP($A105,'$ Activa'!$1:$1048576,MATCH('$'!$B105,'$ Activa'!$1:$1,0),FALSE)="",NA(),VLOOKUP($A105,'$ Activa'!$1:$1048576,MATCH('$'!$B105,'$ Activa'!$1:$1,0),FALSE))</f>
        <v>6.7599999999999993E-2</v>
      </c>
      <c r="E105" s="2">
        <f>IF(VLOOKUP($A105,'$ Pasiva'!$1:$1048576,MATCH('$'!$B105,'$ Pasiva'!$1:$1,0),FALSE)="",NA(),VLOOKUP($A105,'$ Pasiva'!$1:$1048576,MATCH('$'!$B105,'$ Pasiva'!$1:$1,0),FALSE))</f>
        <v>3.04E-2</v>
      </c>
      <c r="F105" s="2">
        <f t="shared" si="9"/>
        <v>3.7199999999999997E-2</v>
      </c>
      <c r="G105" s="2" t="e">
        <f t="shared" si="10"/>
        <v>#N/A</v>
      </c>
      <c r="H105" s="2" t="e">
        <f t="shared" si="10"/>
        <v>#N/A</v>
      </c>
      <c r="I105" s="2" t="e">
        <f t="shared" si="10"/>
        <v>#N/A</v>
      </c>
      <c r="J105">
        <f t="shared" si="11"/>
        <v>0</v>
      </c>
    </row>
    <row r="106" spans="1:10" x14ac:dyDescent="0.35">
      <c r="A106">
        <f t="shared" si="7"/>
        <v>9</v>
      </c>
      <c r="B106" t="str">
        <f t="shared" si="8"/>
        <v>2004</v>
      </c>
      <c r="C106" s="1">
        <f t="shared" si="12"/>
        <v>38260</v>
      </c>
      <c r="D106" s="2">
        <f>IF(VLOOKUP($A106,'$ Activa'!$1:$1048576,MATCH('$'!$B106,'$ Activa'!$1:$1,0),FALSE)="",NA(),VLOOKUP($A106,'$ Activa'!$1:$1048576,MATCH('$'!$B106,'$ Activa'!$1:$1,0),FALSE))</f>
        <v>6.8099999999999994E-2</v>
      </c>
      <c r="E106" s="2">
        <f>IF(VLOOKUP($A106,'$ Pasiva'!$1:$1048576,MATCH('$'!$B106,'$ Pasiva'!$1:$1,0),FALSE)="",NA(),VLOOKUP($A106,'$ Pasiva'!$1:$1048576,MATCH('$'!$B106,'$ Pasiva'!$1:$1,0),FALSE))</f>
        <v>3.0499999999999999E-2</v>
      </c>
      <c r="F106" s="2">
        <f t="shared" si="9"/>
        <v>3.7599999999999995E-2</v>
      </c>
      <c r="G106" s="2" t="e">
        <f t="shared" si="10"/>
        <v>#N/A</v>
      </c>
      <c r="H106" s="2" t="e">
        <f t="shared" si="10"/>
        <v>#N/A</v>
      </c>
      <c r="I106" s="2" t="e">
        <f t="shared" si="10"/>
        <v>#N/A</v>
      </c>
      <c r="J106">
        <f t="shared" si="11"/>
        <v>0</v>
      </c>
    </row>
    <row r="107" spans="1:10" x14ac:dyDescent="0.35">
      <c r="A107">
        <f t="shared" si="7"/>
        <v>10</v>
      </c>
      <c r="B107" t="str">
        <f t="shared" si="8"/>
        <v>2004</v>
      </c>
      <c r="C107" s="1">
        <f t="shared" si="12"/>
        <v>38291</v>
      </c>
      <c r="D107" s="2">
        <f>IF(VLOOKUP($A107,'$ Activa'!$1:$1048576,MATCH('$'!$B107,'$ Activa'!$1:$1,0),FALSE)="",NA(),VLOOKUP($A107,'$ Activa'!$1:$1048576,MATCH('$'!$B107,'$ Activa'!$1:$1,0),FALSE))</f>
        <v>6.8900000000000003E-2</v>
      </c>
      <c r="E107" s="2">
        <f>IF(VLOOKUP($A107,'$ Pasiva'!$1:$1048576,MATCH('$'!$B107,'$ Pasiva'!$1:$1,0),FALSE)="",NA(),VLOOKUP($A107,'$ Pasiva'!$1:$1048576,MATCH('$'!$B107,'$ Pasiva'!$1:$1,0),FALSE))</f>
        <v>3.0599999999999999E-2</v>
      </c>
      <c r="F107" s="2">
        <f t="shared" si="9"/>
        <v>3.8300000000000001E-2</v>
      </c>
      <c r="G107" s="2" t="e">
        <f t="shared" si="10"/>
        <v>#N/A</v>
      </c>
      <c r="H107" s="2" t="e">
        <f t="shared" si="10"/>
        <v>#N/A</v>
      </c>
      <c r="I107" s="2" t="e">
        <f t="shared" si="10"/>
        <v>#N/A</v>
      </c>
      <c r="J107">
        <f t="shared" si="11"/>
        <v>0</v>
      </c>
    </row>
    <row r="108" spans="1:10" x14ac:dyDescent="0.35">
      <c r="A108">
        <f t="shared" si="7"/>
        <v>11</v>
      </c>
      <c r="B108" t="str">
        <f t="shared" si="8"/>
        <v>2004</v>
      </c>
      <c r="C108" s="1">
        <f t="shared" si="12"/>
        <v>38321</v>
      </c>
      <c r="D108" s="2">
        <f>IF(VLOOKUP($A108,'$ Activa'!$1:$1048576,MATCH('$'!$B108,'$ Activa'!$1:$1,0),FALSE)="",NA(),VLOOKUP($A108,'$ Activa'!$1:$1048576,MATCH('$'!$B108,'$ Activa'!$1:$1,0),FALSE))</f>
        <v>6.9099999999999995E-2</v>
      </c>
      <c r="E108" s="2">
        <f>IF(VLOOKUP($A108,'$ Pasiva'!$1:$1048576,MATCH('$'!$B108,'$ Pasiva'!$1:$1,0),FALSE)="",NA(),VLOOKUP($A108,'$ Pasiva'!$1:$1048576,MATCH('$'!$B108,'$ Pasiva'!$1:$1,0),FALSE))</f>
        <v>3.0599999999999999E-2</v>
      </c>
      <c r="F108" s="2">
        <f t="shared" si="9"/>
        <v>3.8499999999999993E-2</v>
      </c>
      <c r="G108" s="2" t="e">
        <f t="shared" si="10"/>
        <v>#N/A</v>
      </c>
      <c r="H108" s="2" t="e">
        <f t="shared" si="10"/>
        <v>#N/A</v>
      </c>
      <c r="I108" s="2" t="e">
        <f t="shared" si="10"/>
        <v>#N/A</v>
      </c>
      <c r="J108">
        <f t="shared" si="11"/>
        <v>0</v>
      </c>
    </row>
    <row r="109" spans="1:10" x14ac:dyDescent="0.35">
      <c r="A109">
        <f t="shared" si="7"/>
        <v>12</v>
      </c>
      <c r="B109" t="str">
        <f t="shared" si="8"/>
        <v>2004</v>
      </c>
      <c r="C109" s="1">
        <f t="shared" si="12"/>
        <v>38352</v>
      </c>
      <c r="D109" s="2">
        <f>IF(VLOOKUP($A109,'$ Activa'!$1:$1048576,MATCH('$'!$B109,'$ Activa'!$1:$1,0),FALSE)="",NA(),VLOOKUP($A109,'$ Activa'!$1:$1048576,MATCH('$'!$B109,'$ Activa'!$1:$1,0),FALSE))</f>
        <v>6.8500000000000005E-2</v>
      </c>
      <c r="E109" s="2">
        <f>IF(VLOOKUP($A109,'$ Pasiva'!$1:$1048576,MATCH('$'!$B109,'$ Pasiva'!$1:$1,0),FALSE)="",NA(),VLOOKUP($A109,'$ Pasiva'!$1:$1048576,MATCH('$'!$B109,'$ Pasiva'!$1:$1,0),FALSE))</f>
        <v>3.1099999999999999E-2</v>
      </c>
      <c r="F109" s="2">
        <f t="shared" si="9"/>
        <v>3.7400000000000003E-2</v>
      </c>
      <c r="G109" s="2" t="e">
        <f t="shared" si="10"/>
        <v>#N/A</v>
      </c>
      <c r="H109" s="2" t="e">
        <f t="shared" si="10"/>
        <v>#N/A</v>
      </c>
      <c r="I109" s="2" t="e">
        <f t="shared" si="10"/>
        <v>#N/A</v>
      </c>
      <c r="J109">
        <f t="shared" si="11"/>
        <v>0</v>
      </c>
    </row>
    <row r="110" spans="1:10" x14ac:dyDescent="0.35">
      <c r="A110">
        <f t="shared" si="7"/>
        <v>1</v>
      </c>
      <c r="B110" t="str">
        <f t="shared" si="8"/>
        <v>2005</v>
      </c>
      <c r="C110" s="1">
        <f t="shared" si="12"/>
        <v>38383</v>
      </c>
      <c r="D110" s="2">
        <f>IF(VLOOKUP($A110,'$ Activa'!$1:$1048576,MATCH('$'!$B110,'$ Activa'!$1:$1,0),FALSE)="",NA(),VLOOKUP($A110,'$ Activa'!$1:$1048576,MATCH('$'!$B110,'$ Activa'!$1:$1,0),FALSE))</f>
        <v>6.9500000000000006E-2</v>
      </c>
      <c r="E110" s="2">
        <f>IF(VLOOKUP($A110,'$ Pasiva'!$1:$1048576,MATCH('$'!$B110,'$ Pasiva'!$1:$1,0),FALSE)="",NA(),VLOOKUP($A110,'$ Pasiva'!$1:$1048576,MATCH('$'!$B110,'$ Pasiva'!$1:$1,0),FALSE))</f>
        <v>3.0800000000000001E-2</v>
      </c>
      <c r="F110" s="2">
        <f t="shared" si="9"/>
        <v>3.8700000000000005E-2</v>
      </c>
      <c r="G110" s="2" t="e">
        <f t="shared" si="10"/>
        <v>#N/A</v>
      </c>
      <c r="H110" s="2" t="e">
        <f t="shared" si="10"/>
        <v>#N/A</v>
      </c>
      <c r="I110" s="2" t="e">
        <f t="shared" si="10"/>
        <v>#N/A</v>
      </c>
      <c r="J110">
        <f t="shared" si="11"/>
        <v>0</v>
      </c>
    </row>
    <row r="111" spans="1:10" x14ac:dyDescent="0.35">
      <c r="A111">
        <f t="shared" si="7"/>
        <v>2</v>
      </c>
      <c r="B111" t="str">
        <f t="shared" si="8"/>
        <v>2005</v>
      </c>
      <c r="C111" s="1">
        <f t="shared" si="12"/>
        <v>38411</v>
      </c>
      <c r="D111" s="2">
        <f>IF(VLOOKUP($A111,'$ Activa'!$1:$1048576,MATCH('$'!$B111,'$ Activa'!$1:$1,0),FALSE)="",NA(),VLOOKUP($A111,'$ Activa'!$1:$1048576,MATCH('$'!$B111,'$ Activa'!$1:$1,0),FALSE))</f>
        <v>7.0300000000000001E-2</v>
      </c>
      <c r="E111" s="2">
        <f>IF(VLOOKUP($A111,'$ Pasiva'!$1:$1048576,MATCH('$'!$B111,'$ Pasiva'!$1:$1,0),FALSE)="",NA(),VLOOKUP($A111,'$ Pasiva'!$1:$1048576,MATCH('$'!$B111,'$ Pasiva'!$1:$1,0),FALSE))</f>
        <v>3.1099999999999999E-2</v>
      </c>
      <c r="F111" s="2">
        <f t="shared" si="9"/>
        <v>3.9199999999999999E-2</v>
      </c>
      <c r="G111" s="2" t="e">
        <f t="shared" si="10"/>
        <v>#N/A</v>
      </c>
      <c r="H111" s="2" t="e">
        <f t="shared" si="10"/>
        <v>#N/A</v>
      </c>
      <c r="I111" s="2" t="e">
        <f t="shared" si="10"/>
        <v>#N/A</v>
      </c>
      <c r="J111">
        <f t="shared" si="11"/>
        <v>0</v>
      </c>
    </row>
    <row r="112" spans="1:10" x14ac:dyDescent="0.35">
      <c r="A112">
        <f t="shared" si="7"/>
        <v>3</v>
      </c>
      <c r="B112" t="str">
        <f t="shared" si="8"/>
        <v>2005</v>
      </c>
      <c r="C112" s="1">
        <f t="shared" si="12"/>
        <v>38442</v>
      </c>
      <c r="D112" s="2">
        <f>IF(VLOOKUP($A112,'$ Activa'!$1:$1048576,MATCH('$'!$B112,'$ Activa'!$1:$1,0),FALSE)="",NA(),VLOOKUP($A112,'$ Activa'!$1:$1048576,MATCH('$'!$B112,'$ Activa'!$1:$1,0),FALSE))</f>
        <v>7.0300000000000001E-2</v>
      </c>
      <c r="E112" s="2">
        <f>IF(VLOOKUP($A112,'$ Pasiva'!$1:$1048576,MATCH('$'!$B112,'$ Pasiva'!$1:$1,0),FALSE)="",NA(),VLOOKUP($A112,'$ Pasiva'!$1:$1048576,MATCH('$'!$B112,'$ Pasiva'!$1:$1,0),FALSE))</f>
        <v>3.1399999999999997E-2</v>
      </c>
      <c r="F112" s="2">
        <f t="shared" si="9"/>
        <v>3.8900000000000004E-2</v>
      </c>
      <c r="G112" s="2" t="e">
        <f t="shared" si="10"/>
        <v>#N/A</v>
      </c>
      <c r="H112" s="2" t="e">
        <f t="shared" si="10"/>
        <v>#N/A</v>
      </c>
      <c r="I112" s="2" t="e">
        <f t="shared" si="10"/>
        <v>#N/A</v>
      </c>
      <c r="J112">
        <f t="shared" si="11"/>
        <v>0</v>
      </c>
    </row>
    <row r="113" spans="1:10" x14ac:dyDescent="0.35">
      <c r="A113">
        <f t="shared" si="7"/>
        <v>4</v>
      </c>
      <c r="B113" t="str">
        <f t="shared" si="8"/>
        <v>2005</v>
      </c>
      <c r="C113" s="1">
        <f t="shared" si="12"/>
        <v>38472</v>
      </c>
      <c r="D113" s="2">
        <f>IF(VLOOKUP($A113,'$ Activa'!$1:$1048576,MATCH('$'!$B113,'$ Activa'!$1:$1,0),FALSE)="",NA(),VLOOKUP($A113,'$ Activa'!$1:$1048576,MATCH('$'!$B113,'$ Activa'!$1:$1,0),FALSE))</f>
        <v>7.0900000000000005E-2</v>
      </c>
      <c r="E113" s="2">
        <f>IF(VLOOKUP($A113,'$ Pasiva'!$1:$1048576,MATCH('$'!$B113,'$ Pasiva'!$1:$1,0),FALSE)="",NA(),VLOOKUP($A113,'$ Pasiva'!$1:$1048576,MATCH('$'!$B113,'$ Pasiva'!$1:$1,0),FALSE))</f>
        <v>3.1600000000000003E-2</v>
      </c>
      <c r="F113" s="2">
        <f t="shared" si="9"/>
        <v>3.9300000000000002E-2</v>
      </c>
      <c r="G113" s="2" t="e">
        <f t="shared" si="10"/>
        <v>#N/A</v>
      </c>
      <c r="H113" s="2" t="e">
        <f t="shared" si="10"/>
        <v>#N/A</v>
      </c>
      <c r="I113" s="2" t="e">
        <f t="shared" si="10"/>
        <v>#N/A</v>
      </c>
      <c r="J113">
        <f t="shared" si="11"/>
        <v>0</v>
      </c>
    </row>
    <row r="114" spans="1:10" x14ac:dyDescent="0.35">
      <c r="A114">
        <f t="shared" si="7"/>
        <v>5</v>
      </c>
      <c r="B114" t="str">
        <f t="shared" si="8"/>
        <v>2005</v>
      </c>
      <c r="C114" s="1">
        <f t="shared" si="12"/>
        <v>38503</v>
      </c>
      <c r="D114" s="2">
        <f>IF(VLOOKUP($A114,'$ Activa'!$1:$1048576,MATCH('$'!$B114,'$ Activa'!$1:$1,0),FALSE)="",NA(),VLOOKUP($A114,'$ Activa'!$1:$1048576,MATCH('$'!$B114,'$ Activa'!$1:$1,0),FALSE))</f>
        <v>7.1400000000000005E-2</v>
      </c>
      <c r="E114" s="2">
        <f>IF(VLOOKUP($A114,'$ Pasiva'!$1:$1048576,MATCH('$'!$B114,'$ Pasiva'!$1:$1,0),FALSE)="",NA(),VLOOKUP($A114,'$ Pasiva'!$1:$1048576,MATCH('$'!$B114,'$ Pasiva'!$1:$1,0),FALSE))</f>
        <v>3.2099999999999997E-2</v>
      </c>
      <c r="F114" s="2">
        <f t="shared" si="9"/>
        <v>3.9300000000000009E-2</v>
      </c>
      <c r="G114" s="2" t="e">
        <f t="shared" si="10"/>
        <v>#N/A</v>
      </c>
      <c r="H114" s="2" t="e">
        <f t="shared" si="10"/>
        <v>#N/A</v>
      </c>
      <c r="I114" s="2" t="e">
        <f t="shared" si="10"/>
        <v>#N/A</v>
      </c>
      <c r="J114">
        <f t="shared" si="11"/>
        <v>0</v>
      </c>
    </row>
    <row r="115" spans="1:10" x14ac:dyDescent="0.35">
      <c r="A115">
        <f t="shared" si="7"/>
        <v>6</v>
      </c>
      <c r="B115" t="str">
        <f t="shared" si="8"/>
        <v>2005</v>
      </c>
      <c r="C115" s="1">
        <f t="shared" si="12"/>
        <v>38533</v>
      </c>
      <c r="D115" s="2">
        <f>IF(VLOOKUP($A115,'$ Activa'!$1:$1048576,MATCH('$'!$B115,'$ Activa'!$1:$1,0),FALSE)="",NA(),VLOOKUP($A115,'$ Activa'!$1:$1048576,MATCH('$'!$B115,'$ Activa'!$1:$1,0),FALSE))</f>
        <v>7.1499999999999994E-2</v>
      </c>
      <c r="E115" s="2">
        <f>IF(VLOOKUP($A115,'$ Pasiva'!$1:$1048576,MATCH('$'!$B115,'$ Pasiva'!$1:$1,0),FALSE)="",NA(),VLOOKUP($A115,'$ Pasiva'!$1:$1048576,MATCH('$'!$B115,'$ Pasiva'!$1:$1,0),FALSE))</f>
        <v>3.27E-2</v>
      </c>
      <c r="F115" s="2">
        <f t="shared" si="9"/>
        <v>3.8799999999999994E-2</v>
      </c>
      <c r="G115" s="2" t="e">
        <f t="shared" si="10"/>
        <v>#N/A</v>
      </c>
      <c r="H115" s="2" t="e">
        <f t="shared" si="10"/>
        <v>#N/A</v>
      </c>
      <c r="I115" s="2" t="e">
        <f t="shared" si="10"/>
        <v>#N/A</v>
      </c>
      <c r="J115">
        <f t="shared" si="11"/>
        <v>0</v>
      </c>
    </row>
    <row r="116" spans="1:10" x14ac:dyDescent="0.35">
      <c r="A116">
        <f t="shared" si="7"/>
        <v>7</v>
      </c>
      <c r="B116" t="str">
        <f t="shared" si="8"/>
        <v>2005</v>
      </c>
      <c r="C116" s="1">
        <f t="shared" si="12"/>
        <v>38564</v>
      </c>
      <c r="D116" s="2">
        <f>IF(VLOOKUP($A116,'$ Activa'!$1:$1048576,MATCH('$'!$B116,'$ Activa'!$1:$1,0),FALSE)="",NA(),VLOOKUP($A116,'$ Activa'!$1:$1048576,MATCH('$'!$B116,'$ Activa'!$1:$1,0),FALSE))</f>
        <v>7.1800000000000003E-2</v>
      </c>
      <c r="E116" s="2">
        <f>IF(VLOOKUP($A116,'$ Pasiva'!$1:$1048576,MATCH('$'!$B116,'$ Pasiva'!$1:$1,0),FALSE)="",NA(),VLOOKUP($A116,'$ Pasiva'!$1:$1048576,MATCH('$'!$B116,'$ Pasiva'!$1:$1,0),FALSE))</f>
        <v>3.3500000000000002E-2</v>
      </c>
      <c r="F116" s="2">
        <f t="shared" si="9"/>
        <v>3.8300000000000001E-2</v>
      </c>
      <c r="G116" s="2" t="e">
        <f t="shared" si="10"/>
        <v>#N/A</v>
      </c>
      <c r="H116" s="2" t="e">
        <f t="shared" si="10"/>
        <v>#N/A</v>
      </c>
      <c r="I116" s="2" t="e">
        <f t="shared" si="10"/>
        <v>#N/A</v>
      </c>
      <c r="J116">
        <f t="shared" si="11"/>
        <v>0</v>
      </c>
    </row>
    <row r="117" spans="1:10" x14ac:dyDescent="0.35">
      <c r="A117">
        <f t="shared" si="7"/>
        <v>8</v>
      </c>
      <c r="B117" t="str">
        <f t="shared" si="8"/>
        <v>2005</v>
      </c>
      <c r="C117" s="1">
        <f t="shared" si="12"/>
        <v>38595</v>
      </c>
      <c r="D117" s="2">
        <f>IF(VLOOKUP($A117,'$ Activa'!$1:$1048576,MATCH('$'!$B117,'$ Activa'!$1:$1,0),FALSE)="",NA(),VLOOKUP($A117,'$ Activa'!$1:$1048576,MATCH('$'!$B117,'$ Activa'!$1:$1,0),FALSE))</f>
        <v>7.2099999999999997E-2</v>
      </c>
      <c r="E117" s="2">
        <f>IF(VLOOKUP($A117,'$ Pasiva'!$1:$1048576,MATCH('$'!$B117,'$ Pasiva'!$1:$1,0),FALSE)="",NA(),VLOOKUP($A117,'$ Pasiva'!$1:$1048576,MATCH('$'!$B117,'$ Pasiva'!$1:$1,0),FALSE))</f>
        <v>3.3500000000000002E-2</v>
      </c>
      <c r="F117" s="2">
        <f t="shared" si="9"/>
        <v>3.8599999999999995E-2</v>
      </c>
      <c r="G117" s="2" t="e">
        <f t="shared" si="10"/>
        <v>#N/A</v>
      </c>
      <c r="H117" s="2" t="e">
        <f t="shared" si="10"/>
        <v>#N/A</v>
      </c>
      <c r="I117" s="2" t="e">
        <f t="shared" si="10"/>
        <v>#N/A</v>
      </c>
      <c r="J117">
        <f t="shared" si="11"/>
        <v>0</v>
      </c>
    </row>
    <row r="118" spans="1:10" x14ac:dyDescent="0.35">
      <c r="A118">
        <f t="shared" si="7"/>
        <v>9</v>
      </c>
      <c r="B118" t="str">
        <f t="shared" si="8"/>
        <v>2005</v>
      </c>
      <c r="C118" s="1">
        <f t="shared" si="12"/>
        <v>38625</v>
      </c>
      <c r="D118" s="2">
        <f>IF(VLOOKUP($A118,'$ Activa'!$1:$1048576,MATCH('$'!$B118,'$ Activa'!$1:$1,0),FALSE)="",NA(),VLOOKUP($A118,'$ Activa'!$1:$1048576,MATCH('$'!$B118,'$ Activa'!$1:$1,0),FALSE))</f>
        <v>7.22E-2</v>
      </c>
      <c r="E118" s="2">
        <f>IF(VLOOKUP($A118,'$ Pasiva'!$1:$1048576,MATCH('$'!$B118,'$ Pasiva'!$1:$1,0),FALSE)="",NA(),VLOOKUP($A118,'$ Pasiva'!$1:$1048576,MATCH('$'!$B118,'$ Pasiva'!$1:$1,0),FALSE))</f>
        <v>3.3799999999999997E-2</v>
      </c>
      <c r="F118" s="2">
        <f t="shared" si="9"/>
        <v>3.8400000000000004E-2</v>
      </c>
      <c r="G118" s="2" t="e">
        <f t="shared" si="10"/>
        <v>#N/A</v>
      </c>
      <c r="H118" s="2" t="e">
        <f t="shared" si="10"/>
        <v>#N/A</v>
      </c>
      <c r="I118" s="2" t="e">
        <f t="shared" si="10"/>
        <v>#N/A</v>
      </c>
      <c r="J118">
        <f t="shared" si="11"/>
        <v>0</v>
      </c>
    </row>
    <row r="119" spans="1:10" x14ac:dyDescent="0.35">
      <c r="A119">
        <f t="shared" si="7"/>
        <v>10</v>
      </c>
      <c r="B119" t="str">
        <f t="shared" si="8"/>
        <v>2005</v>
      </c>
      <c r="C119" s="1">
        <f t="shared" si="12"/>
        <v>38656</v>
      </c>
      <c r="D119" s="2">
        <f>IF(VLOOKUP($A119,'$ Activa'!$1:$1048576,MATCH('$'!$B119,'$ Activa'!$1:$1,0),FALSE)="",NA(),VLOOKUP($A119,'$ Activa'!$1:$1048576,MATCH('$'!$B119,'$ Activa'!$1:$1,0),FALSE))</f>
        <v>7.2300000000000003E-2</v>
      </c>
      <c r="E119" s="2">
        <f>IF(VLOOKUP($A119,'$ Pasiva'!$1:$1048576,MATCH('$'!$B119,'$ Pasiva'!$1:$1,0),FALSE)="",NA(),VLOOKUP($A119,'$ Pasiva'!$1:$1048576,MATCH('$'!$B119,'$ Pasiva'!$1:$1,0),FALSE))</f>
        <v>3.3300000000000003E-2</v>
      </c>
      <c r="F119" s="2">
        <f t="shared" si="9"/>
        <v>3.9E-2</v>
      </c>
      <c r="G119" s="2" t="e">
        <f t="shared" si="10"/>
        <v>#N/A</v>
      </c>
      <c r="H119" s="2" t="e">
        <f t="shared" si="10"/>
        <v>#N/A</v>
      </c>
      <c r="I119" s="2" t="e">
        <f t="shared" si="10"/>
        <v>#N/A</v>
      </c>
      <c r="J119">
        <f t="shared" si="11"/>
        <v>0</v>
      </c>
    </row>
    <row r="120" spans="1:10" x14ac:dyDescent="0.35">
      <c r="A120">
        <f t="shared" si="7"/>
        <v>11</v>
      </c>
      <c r="B120" t="str">
        <f t="shared" si="8"/>
        <v>2005</v>
      </c>
      <c r="C120" s="1">
        <f t="shared" si="12"/>
        <v>38686</v>
      </c>
      <c r="D120" s="2">
        <f>IF(VLOOKUP($A120,'$ Activa'!$1:$1048576,MATCH('$'!$B120,'$ Activa'!$1:$1,0),FALSE)="",NA(),VLOOKUP($A120,'$ Activa'!$1:$1048576,MATCH('$'!$B120,'$ Activa'!$1:$1,0),FALSE))</f>
        <v>7.22E-2</v>
      </c>
      <c r="E120" s="2">
        <f>IF(VLOOKUP($A120,'$ Pasiva'!$1:$1048576,MATCH('$'!$B120,'$ Pasiva'!$1:$1,0),FALSE)="",NA(),VLOOKUP($A120,'$ Pasiva'!$1:$1048576,MATCH('$'!$B120,'$ Pasiva'!$1:$1,0),FALSE))</f>
        <v>3.4099999999999998E-2</v>
      </c>
      <c r="F120" s="2">
        <f t="shared" si="9"/>
        <v>3.8100000000000002E-2</v>
      </c>
      <c r="G120" s="2" t="e">
        <f t="shared" si="10"/>
        <v>#N/A</v>
      </c>
      <c r="H120" s="2" t="e">
        <f t="shared" si="10"/>
        <v>#N/A</v>
      </c>
      <c r="I120" s="2" t="e">
        <f t="shared" si="10"/>
        <v>#N/A</v>
      </c>
      <c r="J120">
        <f t="shared" si="11"/>
        <v>0</v>
      </c>
    </row>
    <row r="121" spans="1:10" x14ac:dyDescent="0.35">
      <c r="A121">
        <f t="shared" si="7"/>
        <v>12</v>
      </c>
      <c r="B121" t="str">
        <f t="shared" si="8"/>
        <v>2005</v>
      </c>
      <c r="C121" s="1">
        <f t="shared" si="12"/>
        <v>38717</v>
      </c>
      <c r="D121" s="2">
        <f>IF(VLOOKUP($A121,'$ Activa'!$1:$1048576,MATCH('$'!$B121,'$ Activa'!$1:$1,0),FALSE)="",NA(),VLOOKUP($A121,'$ Activa'!$1:$1048576,MATCH('$'!$B121,'$ Activa'!$1:$1,0),FALSE))</f>
        <v>7.2099999999999997E-2</v>
      </c>
      <c r="E121" s="2">
        <f>IF(VLOOKUP($A121,'$ Pasiva'!$1:$1048576,MATCH('$'!$B121,'$ Pasiva'!$1:$1,0),FALSE)="",NA(),VLOOKUP($A121,'$ Pasiva'!$1:$1048576,MATCH('$'!$B121,'$ Pasiva'!$1:$1,0),FALSE))</f>
        <v>3.4099999999999998E-2</v>
      </c>
      <c r="F121" s="2">
        <f t="shared" si="9"/>
        <v>3.7999999999999999E-2</v>
      </c>
      <c r="G121" s="2" t="e">
        <f t="shared" si="10"/>
        <v>#N/A</v>
      </c>
      <c r="H121" s="2" t="e">
        <f t="shared" si="10"/>
        <v>#N/A</v>
      </c>
      <c r="I121" s="2" t="e">
        <f t="shared" si="10"/>
        <v>#N/A</v>
      </c>
      <c r="J121">
        <f t="shared" si="11"/>
        <v>0</v>
      </c>
    </row>
    <row r="122" spans="1:10" x14ac:dyDescent="0.35">
      <c r="A122">
        <f t="shared" si="7"/>
        <v>1</v>
      </c>
      <c r="B122" t="str">
        <f t="shared" si="8"/>
        <v>2006</v>
      </c>
      <c r="C122" s="1">
        <f t="shared" si="12"/>
        <v>38748</v>
      </c>
      <c r="D122" s="2">
        <f>IF(VLOOKUP($A122,'$ Activa'!$1:$1048576,MATCH('$'!$B122,'$ Activa'!$1:$1,0),FALSE)="",NA(),VLOOKUP($A122,'$ Activa'!$1:$1048576,MATCH('$'!$B122,'$ Activa'!$1:$1,0),FALSE))</f>
        <v>7.3099999999999998E-2</v>
      </c>
      <c r="E122" s="2">
        <f>IF(VLOOKUP($A122,'$ Pasiva'!$1:$1048576,MATCH('$'!$B122,'$ Pasiva'!$1:$1,0),FALSE)="",NA(),VLOOKUP($A122,'$ Pasiva'!$1:$1048576,MATCH('$'!$B122,'$ Pasiva'!$1:$1,0),FALSE))</f>
        <v>3.3300000000000003E-2</v>
      </c>
      <c r="F122" s="2">
        <f t="shared" si="9"/>
        <v>3.9799999999999995E-2</v>
      </c>
      <c r="G122" s="2" t="e">
        <f t="shared" si="10"/>
        <v>#N/A</v>
      </c>
      <c r="H122" s="2" t="e">
        <f t="shared" si="10"/>
        <v>#N/A</v>
      </c>
      <c r="I122" s="2" t="e">
        <f t="shared" si="10"/>
        <v>#N/A</v>
      </c>
      <c r="J122">
        <f t="shared" si="11"/>
        <v>0</v>
      </c>
    </row>
    <row r="123" spans="1:10" x14ac:dyDescent="0.35">
      <c r="A123">
        <f t="shared" si="7"/>
        <v>2</v>
      </c>
      <c r="B123" t="str">
        <f t="shared" si="8"/>
        <v>2006</v>
      </c>
      <c r="C123" s="1">
        <f t="shared" si="12"/>
        <v>38776</v>
      </c>
      <c r="D123" s="2">
        <f>IF(VLOOKUP($A123,'$ Activa'!$1:$1048576,MATCH('$'!$B123,'$ Activa'!$1:$1,0),FALSE)="",NA(),VLOOKUP($A123,'$ Activa'!$1:$1048576,MATCH('$'!$B123,'$ Activa'!$1:$1,0),FALSE))</f>
        <v>7.3899999999999993E-2</v>
      </c>
      <c r="E123" s="2">
        <f>IF(VLOOKUP($A123,'$ Pasiva'!$1:$1048576,MATCH('$'!$B123,'$ Pasiva'!$1:$1,0),FALSE)="",NA(),VLOOKUP($A123,'$ Pasiva'!$1:$1048576,MATCH('$'!$B123,'$ Pasiva'!$1:$1,0),FALSE))</f>
        <v>3.3399999999999999E-2</v>
      </c>
      <c r="F123" s="2">
        <f t="shared" si="9"/>
        <v>4.0499999999999994E-2</v>
      </c>
      <c r="G123" s="2" t="e">
        <f t="shared" si="10"/>
        <v>#N/A</v>
      </c>
      <c r="H123" s="2" t="e">
        <f t="shared" si="10"/>
        <v>#N/A</v>
      </c>
      <c r="I123" s="2" t="e">
        <f t="shared" si="10"/>
        <v>#N/A</v>
      </c>
      <c r="J123">
        <f t="shared" si="11"/>
        <v>0</v>
      </c>
    </row>
    <row r="124" spans="1:10" x14ac:dyDescent="0.35">
      <c r="A124">
        <f t="shared" si="7"/>
        <v>3</v>
      </c>
      <c r="B124" t="str">
        <f t="shared" si="8"/>
        <v>2006</v>
      </c>
      <c r="C124" s="1">
        <f t="shared" si="12"/>
        <v>38807</v>
      </c>
      <c r="D124" s="2">
        <f>IF(VLOOKUP($A124,'$ Activa'!$1:$1048576,MATCH('$'!$B124,'$ Activa'!$1:$1,0),FALSE)="",NA(),VLOOKUP($A124,'$ Activa'!$1:$1048576,MATCH('$'!$B124,'$ Activa'!$1:$1,0),FALSE))</f>
        <v>7.4700000000000003E-2</v>
      </c>
      <c r="E124" s="2">
        <f>IF(VLOOKUP($A124,'$ Pasiva'!$1:$1048576,MATCH('$'!$B124,'$ Pasiva'!$1:$1,0),FALSE)="",NA(),VLOOKUP($A124,'$ Pasiva'!$1:$1048576,MATCH('$'!$B124,'$ Pasiva'!$1:$1,0),FALSE))</f>
        <v>3.4299999999999997E-2</v>
      </c>
      <c r="F124" s="2">
        <f t="shared" si="9"/>
        <v>4.0400000000000005E-2</v>
      </c>
      <c r="G124" s="2" t="e">
        <f t="shared" si="10"/>
        <v>#N/A</v>
      </c>
      <c r="H124" s="2" t="e">
        <f t="shared" si="10"/>
        <v>#N/A</v>
      </c>
      <c r="I124" s="2" t="e">
        <f t="shared" si="10"/>
        <v>#N/A</v>
      </c>
      <c r="J124">
        <f t="shared" si="11"/>
        <v>0</v>
      </c>
    </row>
    <row r="125" spans="1:10" x14ac:dyDescent="0.35">
      <c r="A125">
        <f t="shared" si="7"/>
        <v>4</v>
      </c>
      <c r="B125" t="str">
        <f t="shared" si="8"/>
        <v>2006</v>
      </c>
      <c r="C125" s="1">
        <f t="shared" si="12"/>
        <v>38837</v>
      </c>
      <c r="D125" s="2">
        <f>IF(VLOOKUP($A125,'$ Activa'!$1:$1048576,MATCH('$'!$B125,'$ Activa'!$1:$1,0),FALSE)="",NA(),VLOOKUP($A125,'$ Activa'!$1:$1048576,MATCH('$'!$B125,'$ Activa'!$1:$1,0),FALSE))</f>
        <v>7.4999999999999997E-2</v>
      </c>
      <c r="E125" s="2">
        <f>IF(VLOOKUP($A125,'$ Pasiva'!$1:$1048576,MATCH('$'!$B125,'$ Pasiva'!$1:$1,0),FALSE)="",NA(),VLOOKUP($A125,'$ Pasiva'!$1:$1048576,MATCH('$'!$B125,'$ Pasiva'!$1:$1,0),FALSE))</f>
        <v>3.4700000000000002E-2</v>
      </c>
      <c r="F125" s="2">
        <f t="shared" si="9"/>
        <v>4.0299999999999996E-2</v>
      </c>
      <c r="G125" s="2" t="e">
        <f t="shared" si="10"/>
        <v>#N/A</v>
      </c>
      <c r="H125" s="2" t="e">
        <f t="shared" si="10"/>
        <v>#N/A</v>
      </c>
      <c r="I125" s="2" t="e">
        <f t="shared" si="10"/>
        <v>#N/A</v>
      </c>
      <c r="J125">
        <f t="shared" si="11"/>
        <v>0</v>
      </c>
    </row>
    <row r="126" spans="1:10" x14ac:dyDescent="0.35">
      <c r="A126">
        <f t="shared" si="7"/>
        <v>5</v>
      </c>
      <c r="B126" t="str">
        <f t="shared" si="8"/>
        <v>2006</v>
      </c>
      <c r="C126" s="1">
        <f t="shared" si="12"/>
        <v>38868</v>
      </c>
      <c r="D126" s="2">
        <f>IF(VLOOKUP($A126,'$ Activa'!$1:$1048576,MATCH('$'!$B126,'$ Activa'!$1:$1,0),FALSE)="",NA(),VLOOKUP($A126,'$ Activa'!$1:$1048576,MATCH('$'!$B126,'$ Activa'!$1:$1,0),FALSE))</f>
        <v>7.4800000000000005E-2</v>
      </c>
      <c r="E126" s="2">
        <f>IF(VLOOKUP($A126,'$ Pasiva'!$1:$1048576,MATCH('$'!$B126,'$ Pasiva'!$1:$1,0),FALSE)="",NA(),VLOOKUP($A126,'$ Pasiva'!$1:$1048576,MATCH('$'!$B126,'$ Pasiva'!$1:$1,0),FALSE))</f>
        <v>3.4799999999999998E-2</v>
      </c>
      <c r="F126" s="2">
        <f t="shared" si="9"/>
        <v>4.0000000000000008E-2</v>
      </c>
      <c r="G126" s="2" t="e">
        <f t="shared" si="10"/>
        <v>#N/A</v>
      </c>
      <c r="H126" s="2" t="e">
        <f t="shared" si="10"/>
        <v>#N/A</v>
      </c>
      <c r="I126" s="2" t="e">
        <f t="shared" si="10"/>
        <v>#N/A</v>
      </c>
      <c r="J126">
        <f t="shared" si="11"/>
        <v>0</v>
      </c>
    </row>
    <row r="127" spans="1:10" x14ac:dyDescent="0.35">
      <c r="A127">
        <f t="shared" si="7"/>
        <v>6</v>
      </c>
      <c r="B127" t="str">
        <f t="shared" si="8"/>
        <v>2006</v>
      </c>
      <c r="C127" s="1">
        <f t="shared" si="12"/>
        <v>38898</v>
      </c>
      <c r="D127" s="2">
        <f>IF(VLOOKUP($A127,'$ Activa'!$1:$1048576,MATCH('$'!$B127,'$ Activa'!$1:$1,0),FALSE)="",NA(),VLOOKUP($A127,'$ Activa'!$1:$1048576,MATCH('$'!$B127,'$ Activa'!$1:$1,0),FALSE))</f>
        <v>7.5700000000000003E-2</v>
      </c>
      <c r="E127" s="2">
        <f>IF(VLOOKUP($A127,'$ Pasiva'!$1:$1048576,MATCH('$'!$B127,'$ Pasiva'!$1:$1,0),FALSE)="",NA(),VLOOKUP($A127,'$ Pasiva'!$1:$1048576,MATCH('$'!$B127,'$ Pasiva'!$1:$1,0),FALSE))</f>
        <v>3.8800000000000001E-2</v>
      </c>
      <c r="F127" s="2">
        <f t="shared" si="9"/>
        <v>3.6900000000000002E-2</v>
      </c>
      <c r="G127" s="2" t="e">
        <f t="shared" si="10"/>
        <v>#N/A</v>
      </c>
      <c r="H127" s="2" t="e">
        <f t="shared" si="10"/>
        <v>#N/A</v>
      </c>
      <c r="I127" s="2" t="e">
        <f t="shared" si="10"/>
        <v>#N/A</v>
      </c>
      <c r="J127">
        <f t="shared" si="11"/>
        <v>0</v>
      </c>
    </row>
    <row r="128" spans="1:10" x14ac:dyDescent="0.35">
      <c r="A128">
        <f t="shared" si="7"/>
        <v>7</v>
      </c>
      <c r="B128" t="str">
        <f t="shared" si="8"/>
        <v>2006</v>
      </c>
      <c r="C128" s="1">
        <f t="shared" si="12"/>
        <v>38929</v>
      </c>
      <c r="D128" s="2">
        <f>IF(VLOOKUP($A128,'$ Activa'!$1:$1048576,MATCH('$'!$B128,'$ Activa'!$1:$1,0),FALSE)="",NA(),VLOOKUP($A128,'$ Activa'!$1:$1048576,MATCH('$'!$B128,'$ Activa'!$1:$1,0),FALSE))</f>
        <v>7.5499999999999998E-2</v>
      </c>
      <c r="E128" s="2">
        <f>IF(VLOOKUP($A128,'$ Pasiva'!$1:$1048576,MATCH('$'!$B128,'$ Pasiva'!$1:$1,0),FALSE)="",NA(),VLOOKUP($A128,'$ Pasiva'!$1:$1048576,MATCH('$'!$B128,'$ Pasiva'!$1:$1,0),FALSE))</f>
        <v>3.8600000000000002E-2</v>
      </c>
      <c r="F128" s="2">
        <f t="shared" si="9"/>
        <v>3.6899999999999995E-2</v>
      </c>
      <c r="G128" s="2" t="e">
        <f t="shared" si="10"/>
        <v>#N/A</v>
      </c>
      <c r="H128" s="2" t="e">
        <f t="shared" si="10"/>
        <v>#N/A</v>
      </c>
      <c r="I128" s="2" t="e">
        <f t="shared" si="10"/>
        <v>#N/A</v>
      </c>
      <c r="J128">
        <f t="shared" si="11"/>
        <v>0</v>
      </c>
    </row>
    <row r="129" spans="1:10" x14ac:dyDescent="0.35">
      <c r="A129">
        <f t="shared" si="7"/>
        <v>8</v>
      </c>
      <c r="B129" t="str">
        <f t="shared" si="8"/>
        <v>2006</v>
      </c>
      <c r="C129" s="1">
        <f t="shared" si="12"/>
        <v>38960</v>
      </c>
      <c r="D129" s="2">
        <f>IF(VLOOKUP($A129,'$ Activa'!$1:$1048576,MATCH('$'!$B129,'$ Activa'!$1:$1,0),FALSE)="",NA(),VLOOKUP($A129,'$ Activa'!$1:$1048576,MATCH('$'!$B129,'$ Activa'!$1:$1,0),FALSE))</f>
        <v>7.7399999999999997E-2</v>
      </c>
      <c r="E129" s="2">
        <f>IF(VLOOKUP($A129,'$ Pasiva'!$1:$1048576,MATCH('$'!$B129,'$ Pasiva'!$1:$1,0),FALSE)="",NA(),VLOOKUP($A129,'$ Pasiva'!$1:$1048576,MATCH('$'!$B129,'$ Pasiva'!$1:$1,0),FALSE))</f>
        <v>3.9399999999999998E-2</v>
      </c>
      <c r="F129" s="2">
        <f t="shared" si="9"/>
        <v>3.7999999999999999E-2</v>
      </c>
      <c r="G129" s="2" t="e">
        <f t="shared" si="10"/>
        <v>#N/A</v>
      </c>
      <c r="H129" s="2" t="e">
        <f t="shared" si="10"/>
        <v>#N/A</v>
      </c>
      <c r="I129" s="2" t="e">
        <f t="shared" si="10"/>
        <v>#N/A</v>
      </c>
      <c r="J129">
        <f t="shared" si="11"/>
        <v>0</v>
      </c>
    </row>
    <row r="130" spans="1:10" x14ac:dyDescent="0.35">
      <c r="A130">
        <f t="shared" si="7"/>
        <v>9</v>
      </c>
      <c r="B130" t="str">
        <f t="shared" si="8"/>
        <v>2006</v>
      </c>
      <c r="C130" s="1">
        <f t="shared" si="12"/>
        <v>38990</v>
      </c>
      <c r="D130" s="2">
        <f>IF(VLOOKUP($A130,'$ Activa'!$1:$1048576,MATCH('$'!$B130,'$ Activa'!$1:$1,0),FALSE)="",NA(),VLOOKUP($A130,'$ Activa'!$1:$1048576,MATCH('$'!$B130,'$ Activa'!$1:$1,0),FALSE))</f>
        <v>7.7299999999999994E-2</v>
      </c>
      <c r="E130" s="2">
        <f>IF(VLOOKUP($A130,'$ Pasiva'!$1:$1048576,MATCH('$'!$B130,'$ Pasiva'!$1:$1,0),FALSE)="",NA(),VLOOKUP($A130,'$ Pasiva'!$1:$1048576,MATCH('$'!$B130,'$ Pasiva'!$1:$1,0),FALSE))</f>
        <v>3.95E-2</v>
      </c>
      <c r="F130" s="2">
        <f t="shared" si="9"/>
        <v>3.7799999999999993E-2</v>
      </c>
      <c r="G130" s="2" t="e">
        <f t="shared" si="10"/>
        <v>#N/A</v>
      </c>
      <c r="H130" s="2" t="e">
        <f t="shared" si="10"/>
        <v>#N/A</v>
      </c>
      <c r="I130" s="2" t="e">
        <f t="shared" si="10"/>
        <v>#N/A</v>
      </c>
      <c r="J130">
        <f t="shared" si="11"/>
        <v>0</v>
      </c>
    </row>
    <row r="131" spans="1:10" x14ac:dyDescent="0.35">
      <c r="A131">
        <f t="shared" ref="A131:A194" si="13">+MONTH(C131)</f>
        <v>10</v>
      </c>
      <c r="B131" t="str">
        <f t="shared" ref="B131:B194" si="14">+TEXT(YEAR(C131),"0")</f>
        <v>2006</v>
      </c>
      <c r="C131" s="1">
        <f t="shared" si="12"/>
        <v>39021</v>
      </c>
      <c r="D131" s="2">
        <f>IF(VLOOKUP($A131,'$ Activa'!$1:$1048576,MATCH('$'!$B131,'$ Activa'!$1:$1,0),FALSE)="",NA(),VLOOKUP($A131,'$ Activa'!$1:$1048576,MATCH('$'!$B131,'$ Activa'!$1:$1,0),FALSE))</f>
        <v>7.7200000000000005E-2</v>
      </c>
      <c r="E131" s="2">
        <f>IF(VLOOKUP($A131,'$ Pasiva'!$1:$1048576,MATCH('$'!$B131,'$ Pasiva'!$1:$1,0),FALSE)="",NA(),VLOOKUP($A131,'$ Pasiva'!$1:$1048576,MATCH('$'!$B131,'$ Pasiva'!$1:$1,0),FALSE))</f>
        <v>3.95E-2</v>
      </c>
      <c r="F131" s="2">
        <f t="shared" ref="F131:F194" si="15">+D131-E131</f>
        <v>3.7700000000000004E-2</v>
      </c>
      <c r="G131" s="2" t="e">
        <f t="shared" ref="G131:I194" si="16">+IF(ISNA(D132),D131,NA())</f>
        <v>#N/A</v>
      </c>
      <c r="H131" s="2" t="e">
        <f t="shared" si="16"/>
        <v>#N/A</v>
      </c>
      <c r="I131" s="2" t="e">
        <f t="shared" si="16"/>
        <v>#N/A</v>
      </c>
      <c r="J131">
        <f t="shared" ref="J131:J194" si="17">+IF(AND(_xlfn.NUMBERVALUE(B131)&gt;=2018,ISNA(D131)=FALSE),1,0)</f>
        <v>0</v>
      </c>
    </row>
    <row r="132" spans="1:10" x14ac:dyDescent="0.35">
      <c r="A132">
        <f t="shared" si="13"/>
        <v>11</v>
      </c>
      <c r="B132" t="str">
        <f t="shared" si="14"/>
        <v>2006</v>
      </c>
      <c r="C132" s="1">
        <f t="shared" ref="C132:C195" si="18">+EOMONTH(C131,1)</f>
        <v>39051</v>
      </c>
      <c r="D132" s="2">
        <f>IF(VLOOKUP($A132,'$ Activa'!$1:$1048576,MATCH('$'!$B132,'$ Activa'!$1:$1,0),FALSE)="",NA(),VLOOKUP($A132,'$ Activa'!$1:$1048576,MATCH('$'!$B132,'$ Activa'!$1:$1,0),FALSE))</f>
        <v>7.6999999999999999E-2</v>
      </c>
      <c r="E132" s="2">
        <f>IF(VLOOKUP($A132,'$ Pasiva'!$1:$1048576,MATCH('$'!$B132,'$ Pasiva'!$1:$1,0),FALSE)="",NA(),VLOOKUP($A132,'$ Pasiva'!$1:$1048576,MATCH('$'!$B132,'$ Pasiva'!$1:$1,0),FALSE))</f>
        <v>3.9699999999999999E-2</v>
      </c>
      <c r="F132" s="2">
        <f t="shared" si="15"/>
        <v>3.73E-2</v>
      </c>
      <c r="G132" s="2" t="e">
        <f t="shared" si="16"/>
        <v>#N/A</v>
      </c>
      <c r="H132" s="2" t="e">
        <f t="shared" si="16"/>
        <v>#N/A</v>
      </c>
      <c r="I132" s="2" t="e">
        <f t="shared" si="16"/>
        <v>#N/A</v>
      </c>
      <c r="J132">
        <f t="shared" si="17"/>
        <v>0</v>
      </c>
    </row>
    <row r="133" spans="1:10" x14ac:dyDescent="0.35">
      <c r="A133">
        <f t="shared" si="13"/>
        <v>12</v>
      </c>
      <c r="B133" t="str">
        <f t="shared" si="14"/>
        <v>2006</v>
      </c>
      <c r="C133" s="1">
        <f t="shared" si="18"/>
        <v>39082</v>
      </c>
      <c r="D133" s="2">
        <f>IF(VLOOKUP($A133,'$ Activa'!$1:$1048576,MATCH('$'!$B133,'$ Activa'!$1:$1,0),FALSE)="",NA(),VLOOKUP($A133,'$ Activa'!$1:$1048576,MATCH('$'!$B133,'$ Activa'!$1:$1,0),FALSE))</f>
        <v>7.6600000000000001E-2</v>
      </c>
      <c r="E133" s="2">
        <f>IF(VLOOKUP($A133,'$ Pasiva'!$1:$1048576,MATCH('$'!$B133,'$ Pasiva'!$1:$1,0),FALSE)="",NA(),VLOOKUP($A133,'$ Pasiva'!$1:$1048576,MATCH('$'!$B133,'$ Pasiva'!$1:$1,0),FALSE))</f>
        <v>3.8100000000000002E-2</v>
      </c>
      <c r="F133" s="2">
        <f t="shared" si="15"/>
        <v>3.85E-2</v>
      </c>
      <c r="G133" s="2" t="e">
        <f t="shared" si="16"/>
        <v>#N/A</v>
      </c>
      <c r="H133" s="2" t="e">
        <f t="shared" si="16"/>
        <v>#N/A</v>
      </c>
      <c r="I133" s="2" t="e">
        <f t="shared" si="16"/>
        <v>#N/A</v>
      </c>
      <c r="J133">
        <f t="shared" si="17"/>
        <v>0</v>
      </c>
    </row>
    <row r="134" spans="1:10" x14ac:dyDescent="0.35">
      <c r="A134">
        <f t="shared" si="13"/>
        <v>1</v>
      </c>
      <c r="B134" t="str">
        <f t="shared" si="14"/>
        <v>2007</v>
      </c>
      <c r="C134" s="1">
        <f t="shared" si="18"/>
        <v>39113</v>
      </c>
      <c r="D134" s="2">
        <f>IF(VLOOKUP($A134,'$ Activa'!$1:$1048576,MATCH('$'!$B134,'$ Activa'!$1:$1,0),FALSE)="",NA(),VLOOKUP($A134,'$ Activa'!$1:$1048576,MATCH('$'!$B134,'$ Activa'!$1:$1,0),FALSE))</f>
        <v>7.6200000000000004E-2</v>
      </c>
      <c r="E134" s="2">
        <f>IF(VLOOKUP($A134,'$ Pasiva'!$1:$1048576,MATCH('$'!$B134,'$ Pasiva'!$1:$1,0),FALSE)="",NA(),VLOOKUP($A134,'$ Pasiva'!$1:$1048576,MATCH('$'!$B134,'$ Pasiva'!$1:$1,0),FALSE))</f>
        <v>3.8800000000000001E-2</v>
      </c>
      <c r="F134" s="2">
        <f t="shared" si="15"/>
        <v>3.7400000000000003E-2</v>
      </c>
      <c r="G134" s="2" t="e">
        <f t="shared" si="16"/>
        <v>#N/A</v>
      </c>
      <c r="H134" s="2" t="e">
        <f t="shared" si="16"/>
        <v>#N/A</v>
      </c>
      <c r="I134" s="2" t="e">
        <f t="shared" si="16"/>
        <v>#N/A</v>
      </c>
      <c r="J134">
        <f t="shared" si="17"/>
        <v>0</v>
      </c>
    </row>
    <row r="135" spans="1:10" x14ac:dyDescent="0.35">
      <c r="A135">
        <f t="shared" si="13"/>
        <v>2</v>
      </c>
      <c r="B135" t="str">
        <f t="shared" si="14"/>
        <v>2007</v>
      </c>
      <c r="C135" s="1">
        <f t="shared" si="18"/>
        <v>39141</v>
      </c>
      <c r="D135" s="2">
        <f>IF(VLOOKUP($A135,'$ Activa'!$1:$1048576,MATCH('$'!$B135,'$ Activa'!$1:$1,0),FALSE)="",NA(),VLOOKUP($A135,'$ Activa'!$1:$1048576,MATCH('$'!$B135,'$ Activa'!$1:$1,0),FALSE))</f>
        <v>7.6799999999999993E-2</v>
      </c>
      <c r="E135" s="2">
        <f>IF(VLOOKUP($A135,'$ Pasiva'!$1:$1048576,MATCH('$'!$B135,'$ Pasiva'!$1:$1,0),FALSE)="",NA(),VLOOKUP($A135,'$ Pasiva'!$1:$1048576,MATCH('$'!$B135,'$ Pasiva'!$1:$1,0),FALSE))</f>
        <v>3.6999999999999998E-2</v>
      </c>
      <c r="F135" s="2">
        <f t="shared" si="15"/>
        <v>3.9799999999999995E-2</v>
      </c>
      <c r="G135" s="2" t="e">
        <f t="shared" si="16"/>
        <v>#N/A</v>
      </c>
      <c r="H135" s="2" t="e">
        <f t="shared" si="16"/>
        <v>#N/A</v>
      </c>
      <c r="I135" s="2" t="e">
        <f t="shared" si="16"/>
        <v>#N/A</v>
      </c>
      <c r="J135">
        <f t="shared" si="17"/>
        <v>0</v>
      </c>
    </row>
    <row r="136" spans="1:10" x14ac:dyDescent="0.35">
      <c r="A136">
        <f t="shared" si="13"/>
        <v>3</v>
      </c>
      <c r="B136" t="str">
        <f t="shared" si="14"/>
        <v>2007</v>
      </c>
      <c r="C136" s="1">
        <f t="shared" si="18"/>
        <v>39172</v>
      </c>
      <c r="D136" s="2">
        <f>IF(VLOOKUP($A136,'$ Activa'!$1:$1048576,MATCH('$'!$B136,'$ Activa'!$1:$1,0),FALSE)="",NA(),VLOOKUP($A136,'$ Activa'!$1:$1048576,MATCH('$'!$B136,'$ Activa'!$1:$1,0),FALSE))</f>
        <v>7.6600000000000001E-2</v>
      </c>
      <c r="E136" s="2">
        <f>IF(VLOOKUP($A136,'$ Pasiva'!$1:$1048576,MATCH('$'!$B136,'$ Pasiva'!$1:$1,0),FALSE)="",NA(),VLOOKUP($A136,'$ Pasiva'!$1:$1048576,MATCH('$'!$B136,'$ Pasiva'!$1:$1,0),FALSE))</f>
        <v>3.6999999999999998E-2</v>
      </c>
      <c r="F136" s="2">
        <f t="shared" si="15"/>
        <v>3.9600000000000003E-2</v>
      </c>
      <c r="G136" s="2" t="e">
        <f t="shared" si="16"/>
        <v>#N/A</v>
      </c>
      <c r="H136" s="2" t="e">
        <f t="shared" si="16"/>
        <v>#N/A</v>
      </c>
      <c r="I136" s="2" t="e">
        <f t="shared" si="16"/>
        <v>#N/A</v>
      </c>
      <c r="J136">
        <f t="shared" si="17"/>
        <v>0</v>
      </c>
    </row>
    <row r="137" spans="1:10" x14ac:dyDescent="0.35">
      <c r="A137">
        <f t="shared" si="13"/>
        <v>4</v>
      </c>
      <c r="B137" t="str">
        <f t="shared" si="14"/>
        <v>2007</v>
      </c>
      <c r="C137" s="1">
        <f t="shared" si="18"/>
        <v>39202</v>
      </c>
      <c r="D137" s="2">
        <f>IF(VLOOKUP($A137,'$ Activa'!$1:$1048576,MATCH('$'!$B137,'$ Activa'!$1:$1,0),FALSE)="",NA(),VLOOKUP($A137,'$ Activa'!$1:$1048576,MATCH('$'!$B137,'$ Activa'!$1:$1,0),FALSE))</f>
        <v>7.6700000000000004E-2</v>
      </c>
      <c r="E137" s="2">
        <f>IF(VLOOKUP($A137,'$ Pasiva'!$1:$1048576,MATCH('$'!$B137,'$ Pasiva'!$1:$1,0),FALSE)="",NA(),VLOOKUP($A137,'$ Pasiva'!$1:$1048576,MATCH('$'!$B137,'$ Pasiva'!$1:$1,0),FALSE))</f>
        <v>3.7199999999999997E-2</v>
      </c>
      <c r="F137" s="2">
        <f t="shared" si="15"/>
        <v>3.9500000000000007E-2</v>
      </c>
      <c r="G137" s="2" t="e">
        <f t="shared" si="16"/>
        <v>#N/A</v>
      </c>
      <c r="H137" s="2" t="e">
        <f t="shared" si="16"/>
        <v>#N/A</v>
      </c>
      <c r="I137" s="2" t="e">
        <f t="shared" si="16"/>
        <v>#N/A</v>
      </c>
      <c r="J137">
        <f t="shared" si="17"/>
        <v>0</v>
      </c>
    </row>
    <row r="138" spans="1:10" x14ac:dyDescent="0.35">
      <c r="A138">
        <f t="shared" si="13"/>
        <v>5</v>
      </c>
      <c r="B138" t="str">
        <f t="shared" si="14"/>
        <v>2007</v>
      </c>
      <c r="C138" s="1">
        <f t="shared" si="18"/>
        <v>39233</v>
      </c>
      <c r="D138" s="2">
        <f>IF(VLOOKUP($A138,'$ Activa'!$1:$1048576,MATCH('$'!$B138,'$ Activa'!$1:$1,0),FALSE)="",NA(),VLOOKUP($A138,'$ Activa'!$1:$1048576,MATCH('$'!$B138,'$ Activa'!$1:$1,0),FALSE))</f>
        <v>7.6799999999999993E-2</v>
      </c>
      <c r="E138" s="2">
        <f>IF(VLOOKUP($A138,'$ Pasiva'!$1:$1048576,MATCH('$'!$B138,'$ Pasiva'!$1:$1,0),FALSE)="",NA(),VLOOKUP($A138,'$ Pasiva'!$1:$1048576,MATCH('$'!$B138,'$ Pasiva'!$1:$1,0),FALSE))</f>
        <v>3.7999999999999999E-2</v>
      </c>
      <c r="F138" s="2">
        <f t="shared" si="15"/>
        <v>3.8799999999999994E-2</v>
      </c>
      <c r="G138" s="2" t="e">
        <f t="shared" si="16"/>
        <v>#N/A</v>
      </c>
      <c r="H138" s="2" t="e">
        <f t="shared" si="16"/>
        <v>#N/A</v>
      </c>
      <c r="I138" s="2" t="e">
        <f t="shared" si="16"/>
        <v>#N/A</v>
      </c>
      <c r="J138">
        <f t="shared" si="17"/>
        <v>0</v>
      </c>
    </row>
    <row r="139" spans="1:10" x14ac:dyDescent="0.35">
      <c r="A139">
        <f t="shared" si="13"/>
        <v>6</v>
      </c>
      <c r="B139" t="str">
        <f t="shared" si="14"/>
        <v>2007</v>
      </c>
      <c r="C139" s="1">
        <f t="shared" si="18"/>
        <v>39263</v>
      </c>
      <c r="D139" s="2">
        <f>IF(VLOOKUP($A139,'$ Activa'!$1:$1048576,MATCH('$'!$B139,'$ Activa'!$1:$1,0),FALSE)="",NA(),VLOOKUP($A139,'$ Activa'!$1:$1048576,MATCH('$'!$B139,'$ Activa'!$1:$1,0),FALSE))</f>
        <v>7.6700000000000004E-2</v>
      </c>
      <c r="E139" s="2">
        <f>IF(VLOOKUP($A139,'$ Pasiva'!$1:$1048576,MATCH('$'!$B139,'$ Pasiva'!$1:$1,0),FALSE)="",NA(),VLOOKUP($A139,'$ Pasiva'!$1:$1048576,MATCH('$'!$B139,'$ Pasiva'!$1:$1,0),FALSE))</f>
        <v>3.8399999999999997E-2</v>
      </c>
      <c r="F139" s="2">
        <f t="shared" si="15"/>
        <v>3.8300000000000008E-2</v>
      </c>
      <c r="G139" s="2" t="e">
        <f t="shared" si="16"/>
        <v>#N/A</v>
      </c>
      <c r="H139" s="2" t="e">
        <f t="shared" si="16"/>
        <v>#N/A</v>
      </c>
      <c r="I139" s="2" t="e">
        <f t="shared" si="16"/>
        <v>#N/A</v>
      </c>
      <c r="J139">
        <f t="shared" si="17"/>
        <v>0</v>
      </c>
    </row>
    <row r="140" spans="1:10" x14ac:dyDescent="0.35">
      <c r="A140">
        <f t="shared" si="13"/>
        <v>7</v>
      </c>
      <c r="B140" t="str">
        <f t="shared" si="14"/>
        <v>2007</v>
      </c>
      <c r="C140" s="1">
        <f t="shared" si="18"/>
        <v>39294</v>
      </c>
      <c r="D140" s="2">
        <f>IF(VLOOKUP($A140,'$ Activa'!$1:$1048576,MATCH('$'!$B140,'$ Activa'!$1:$1,0),FALSE)="",NA(),VLOOKUP($A140,'$ Activa'!$1:$1048576,MATCH('$'!$B140,'$ Activa'!$1:$1,0),FALSE))</f>
        <v>7.6799999999999993E-2</v>
      </c>
      <c r="E140" s="2">
        <f>IF(VLOOKUP($A140,'$ Pasiva'!$1:$1048576,MATCH('$'!$B140,'$ Pasiva'!$1:$1,0),FALSE)="",NA(),VLOOKUP($A140,'$ Pasiva'!$1:$1048576,MATCH('$'!$B140,'$ Pasiva'!$1:$1,0),FALSE))</f>
        <v>3.9199999999999999E-2</v>
      </c>
      <c r="F140" s="2">
        <f t="shared" si="15"/>
        <v>3.7599999999999995E-2</v>
      </c>
      <c r="G140" s="2" t="e">
        <f t="shared" si="16"/>
        <v>#N/A</v>
      </c>
      <c r="H140" s="2" t="e">
        <f t="shared" si="16"/>
        <v>#N/A</v>
      </c>
      <c r="I140" s="2" t="e">
        <f t="shared" si="16"/>
        <v>#N/A</v>
      </c>
      <c r="J140">
        <f t="shared" si="17"/>
        <v>0</v>
      </c>
    </row>
    <row r="141" spans="1:10" x14ac:dyDescent="0.35">
      <c r="A141">
        <f t="shared" si="13"/>
        <v>8</v>
      </c>
      <c r="B141" t="str">
        <f t="shared" si="14"/>
        <v>2007</v>
      </c>
      <c r="C141" s="1">
        <f t="shared" si="18"/>
        <v>39325</v>
      </c>
      <c r="D141" s="2">
        <f>IF(VLOOKUP($A141,'$ Activa'!$1:$1048576,MATCH('$'!$B141,'$ Activa'!$1:$1,0),FALSE)="",NA(),VLOOKUP($A141,'$ Activa'!$1:$1048576,MATCH('$'!$B141,'$ Activa'!$1:$1,0),FALSE))</f>
        <v>7.5899999999999995E-2</v>
      </c>
      <c r="E141" s="2">
        <f>IF(VLOOKUP($A141,'$ Pasiva'!$1:$1048576,MATCH('$'!$B141,'$ Pasiva'!$1:$1,0),FALSE)="",NA(),VLOOKUP($A141,'$ Pasiva'!$1:$1048576,MATCH('$'!$B141,'$ Pasiva'!$1:$1,0),FALSE))</f>
        <v>4.0300000000000002E-2</v>
      </c>
      <c r="F141" s="2">
        <f t="shared" si="15"/>
        <v>3.5599999999999993E-2</v>
      </c>
      <c r="G141" s="2" t="e">
        <f t="shared" si="16"/>
        <v>#N/A</v>
      </c>
      <c r="H141" s="2" t="e">
        <f t="shared" si="16"/>
        <v>#N/A</v>
      </c>
      <c r="I141" s="2" t="e">
        <f t="shared" si="16"/>
        <v>#N/A</v>
      </c>
      <c r="J141">
        <f t="shared" si="17"/>
        <v>0</v>
      </c>
    </row>
    <row r="142" spans="1:10" x14ac:dyDescent="0.35">
      <c r="A142">
        <f t="shared" si="13"/>
        <v>9</v>
      </c>
      <c r="B142" t="str">
        <f t="shared" si="14"/>
        <v>2007</v>
      </c>
      <c r="C142" s="1">
        <f t="shared" si="18"/>
        <v>39355</v>
      </c>
      <c r="D142" s="2">
        <f>IF(VLOOKUP($A142,'$ Activa'!$1:$1048576,MATCH('$'!$B142,'$ Activa'!$1:$1,0),FALSE)="",NA(),VLOOKUP($A142,'$ Activa'!$1:$1048576,MATCH('$'!$B142,'$ Activa'!$1:$1,0),FALSE))</f>
        <v>7.6999999999999999E-2</v>
      </c>
      <c r="E142" s="2">
        <f>IF(VLOOKUP($A142,'$ Pasiva'!$1:$1048576,MATCH('$'!$B142,'$ Pasiva'!$1:$1,0),FALSE)="",NA(),VLOOKUP($A142,'$ Pasiva'!$1:$1048576,MATCH('$'!$B142,'$ Pasiva'!$1:$1,0),FALSE))</f>
        <v>4.0300000000000002E-2</v>
      </c>
      <c r="F142" s="2">
        <f t="shared" si="15"/>
        <v>3.6699999999999997E-2</v>
      </c>
      <c r="G142" s="2" t="e">
        <f t="shared" si="16"/>
        <v>#N/A</v>
      </c>
      <c r="H142" s="2" t="e">
        <f t="shared" si="16"/>
        <v>#N/A</v>
      </c>
      <c r="I142" s="2" t="e">
        <f t="shared" si="16"/>
        <v>#N/A</v>
      </c>
      <c r="J142">
        <f t="shared" si="17"/>
        <v>0</v>
      </c>
    </row>
    <row r="143" spans="1:10" x14ac:dyDescent="0.35">
      <c r="A143">
        <f t="shared" si="13"/>
        <v>10</v>
      </c>
      <c r="B143" t="str">
        <f t="shared" si="14"/>
        <v>2007</v>
      </c>
      <c r="C143" s="1">
        <f t="shared" si="18"/>
        <v>39386</v>
      </c>
      <c r="D143" s="2">
        <f>IF(VLOOKUP($A143,'$ Activa'!$1:$1048576,MATCH('$'!$B143,'$ Activa'!$1:$1,0),FALSE)="",NA(),VLOOKUP($A143,'$ Activa'!$1:$1048576,MATCH('$'!$B143,'$ Activa'!$1:$1,0),FALSE))</f>
        <v>7.5700000000000003E-2</v>
      </c>
      <c r="E143" s="2">
        <f>IF(VLOOKUP($A143,'$ Pasiva'!$1:$1048576,MATCH('$'!$B143,'$ Pasiva'!$1:$1,0),FALSE)="",NA(),VLOOKUP($A143,'$ Pasiva'!$1:$1048576,MATCH('$'!$B143,'$ Pasiva'!$1:$1,0),FALSE))</f>
        <v>3.9199999999999999E-2</v>
      </c>
      <c r="F143" s="2">
        <f t="shared" si="15"/>
        <v>3.6500000000000005E-2</v>
      </c>
      <c r="G143" s="2" t="e">
        <f t="shared" si="16"/>
        <v>#N/A</v>
      </c>
      <c r="H143" s="2" t="e">
        <f t="shared" si="16"/>
        <v>#N/A</v>
      </c>
      <c r="I143" s="2" t="e">
        <f t="shared" si="16"/>
        <v>#N/A</v>
      </c>
      <c r="J143">
        <f t="shared" si="17"/>
        <v>0</v>
      </c>
    </row>
    <row r="144" spans="1:10" x14ac:dyDescent="0.35">
      <c r="A144">
        <f t="shared" si="13"/>
        <v>11</v>
      </c>
      <c r="B144" t="str">
        <f t="shared" si="14"/>
        <v>2007</v>
      </c>
      <c r="C144" s="1">
        <f t="shared" si="18"/>
        <v>39416</v>
      </c>
      <c r="D144" s="2">
        <f>IF(VLOOKUP($A144,'$ Activa'!$1:$1048576,MATCH('$'!$B144,'$ Activa'!$1:$1,0),FALSE)="",NA(),VLOOKUP($A144,'$ Activa'!$1:$1048576,MATCH('$'!$B144,'$ Activa'!$1:$1,0),FALSE))</f>
        <v>7.5300000000000006E-2</v>
      </c>
      <c r="E144" s="2">
        <f>IF(VLOOKUP($A144,'$ Pasiva'!$1:$1048576,MATCH('$'!$B144,'$ Pasiva'!$1:$1,0),FALSE)="",NA(),VLOOKUP($A144,'$ Pasiva'!$1:$1048576,MATCH('$'!$B144,'$ Pasiva'!$1:$1,0),FALSE))</f>
        <v>3.6700000000000003E-2</v>
      </c>
      <c r="F144" s="2">
        <f t="shared" si="15"/>
        <v>3.8600000000000002E-2</v>
      </c>
      <c r="G144" s="2" t="e">
        <f t="shared" si="16"/>
        <v>#N/A</v>
      </c>
      <c r="H144" s="2" t="e">
        <f t="shared" si="16"/>
        <v>#N/A</v>
      </c>
      <c r="I144" s="2" t="e">
        <f t="shared" si="16"/>
        <v>#N/A</v>
      </c>
      <c r="J144">
        <f t="shared" si="17"/>
        <v>0</v>
      </c>
    </row>
    <row r="145" spans="1:10" x14ac:dyDescent="0.35">
      <c r="A145">
        <f t="shared" si="13"/>
        <v>12</v>
      </c>
      <c r="B145" t="str">
        <f t="shared" si="14"/>
        <v>2007</v>
      </c>
      <c r="C145" s="1">
        <f t="shared" si="18"/>
        <v>39447</v>
      </c>
      <c r="D145" s="2">
        <f>IF(VLOOKUP($A145,'$ Activa'!$1:$1048576,MATCH('$'!$B145,'$ Activa'!$1:$1,0),FALSE)="",NA(),VLOOKUP($A145,'$ Activa'!$1:$1048576,MATCH('$'!$B145,'$ Activa'!$1:$1,0),FALSE))</f>
        <v>7.5200000000000003E-2</v>
      </c>
      <c r="E145" s="2">
        <f>IF(VLOOKUP($A145,'$ Pasiva'!$1:$1048576,MATCH('$'!$B145,'$ Pasiva'!$1:$1,0),FALSE)="",NA(),VLOOKUP($A145,'$ Pasiva'!$1:$1048576,MATCH('$'!$B145,'$ Pasiva'!$1:$1,0),FALSE))</f>
        <v>3.6299999999999999E-2</v>
      </c>
      <c r="F145" s="2">
        <f t="shared" si="15"/>
        <v>3.8900000000000004E-2</v>
      </c>
      <c r="G145" s="2" t="e">
        <f t="shared" si="16"/>
        <v>#N/A</v>
      </c>
      <c r="H145" s="2" t="e">
        <f t="shared" si="16"/>
        <v>#N/A</v>
      </c>
      <c r="I145" s="2" t="e">
        <f t="shared" si="16"/>
        <v>#N/A</v>
      </c>
      <c r="J145">
        <f t="shared" si="17"/>
        <v>0</v>
      </c>
    </row>
    <row r="146" spans="1:10" x14ac:dyDescent="0.35">
      <c r="A146">
        <f t="shared" si="13"/>
        <v>1</v>
      </c>
      <c r="B146" t="str">
        <f t="shared" si="14"/>
        <v>2008</v>
      </c>
      <c r="C146" s="1">
        <f t="shared" si="18"/>
        <v>39478</v>
      </c>
      <c r="D146" s="2">
        <f>IF(VLOOKUP($A146,'$ Activa'!$1:$1048576,MATCH('$'!$B146,'$ Activa'!$1:$1,0),FALSE)="",NA(),VLOOKUP($A146,'$ Activa'!$1:$1048576,MATCH('$'!$B146,'$ Activa'!$1:$1,0),FALSE))</f>
        <v>7.4499999999999997E-2</v>
      </c>
      <c r="E146" s="2">
        <f>IF(VLOOKUP($A146,'$ Pasiva'!$1:$1048576,MATCH('$'!$B146,'$ Pasiva'!$1:$1,0),FALSE)="",NA(),VLOOKUP($A146,'$ Pasiva'!$1:$1048576,MATCH('$'!$B146,'$ Pasiva'!$1:$1,0),FALSE))</f>
        <v>3.5700000000000003E-2</v>
      </c>
      <c r="F146" s="2">
        <f t="shared" si="15"/>
        <v>3.8799999999999994E-2</v>
      </c>
      <c r="G146" s="2" t="e">
        <f t="shared" si="16"/>
        <v>#N/A</v>
      </c>
      <c r="H146" s="2" t="e">
        <f t="shared" si="16"/>
        <v>#N/A</v>
      </c>
      <c r="I146" s="2" t="e">
        <f t="shared" si="16"/>
        <v>#N/A</v>
      </c>
      <c r="J146">
        <f t="shared" si="17"/>
        <v>0</v>
      </c>
    </row>
    <row r="147" spans="1:10" x14ac:dyDescent="0.35">
      <c r="A147">
        <f t="shared" si="13"/>
        <v>2</v>
      </c>
      <c r="B147" t="str">
        <f t="shared" si="14"/>
        <v>2008</v>
      </c>
      <c r="C147" s="1">
        <f t="shared" si="18"/>
        <v>39507</v>
      </c>
      <c r="D147" s="2">
        <f>IF(VLOOKUP($A147,'$ Activa'!$1:$1048576,MATCH('$'!$B147,'$ Activa'!$1:$1,0),FALSE)="",NA(),VLOOKUP($A147,'$ Activa'!$1:$1048576,MATCH('$'!$B147,'$ Activa'!$1:$1,0),FALSE))</f>
        <v>7.4800000000000005E-2</v>
      </c>
      <c r="E147" s="2">
        <f>IF(VLOOKUP($A147,'$ Pasiva'!$1:$1048576,MATCH('$'!$B147,'$ Pasiva'!$1:$1,0),FALSE)="",NA(),VLOOKUP($A147,'$ Pasiva'!$1:$1048576,MATCH('$'!$B147,'$ Pasiva'!$1:$1,0),FALSE))</f>
        <v>3.5400000000000001E-2</v>
      </c>
      <c r="F147" s="2">
        <f t="shared" si="15"/>
        <v>3.9400000000000004E-2</v>
      </c>
      <c r="G147" s="2" t="e">
        <f t="shared" si="16"/>
        <v>#N/A</v>
      </c>
      <c r="H147" s="2" t="e">
        <f t="shared" si="16"/>
        <v>#N/A</v>
      </c>
      <c r="I147" s="2" t="e">
        <f t="shared" si="16"/>
        <v>#N/A</v>
      </c>
      <c r="J147">
        <f t="shared" si="17"/>
        <v>0</v>
      </c>
    </row>
    <row r="148" spans="1:10" x14ac:dyDescent="0.35">
      <c r="A148">
        <f t="shared" si="13"/>
        <v>3</v>
      </c>
      <c r="B148" t="str">
        <f t="shared" si="14"/>
        <v>2008</v>
      </c>
      <c r="C148" s="1">
        <f t="shared" si="18"/>
        <v>39538</v>
      </c>
      <c r="D148" s="2">
        <f>IF(VLOOKUP($A148,'$ Activa'!$1:$1048576,MATCH('$'!$B148,'$ Activa'!$1:$1,0),FALSE)="",NA(),VLOOKUP($A148,'$ Activa'!$1:$1048576,MATCH('$'!$B148,'$ Activa'!$1:$1,0),FALSE))</f>
        <v>7.5399999999999995E-2</v>
      </c>
      <c r="E148" s="2">
        <f>IF(VLOOKUP($A148,'$ Pasiva'!$1:$1048576,MATCH('$'!$B148,'$ Pasiva'!$1:$1,0),FALSE)="",NA(),VLOOKUP($A148,'$ Pasiva'!$1:$1048576,MATCH('$'!$B148,'$ Pasiva'!$1:$1,0),FALSE))</f>
        <v>3.5200000000000002E-2</v>
      </c>
      <c r="F148" s="2">
        <f t="shared" si="15"/>
        <v>4.0199999999999993E-2</v>
      </c>
      <c r="G148" s="2" t="e">
        <f t="shared" si="16"/>
        <v>#N/A</v>
      </c>
      <c r="H148" s="2" t="e">
        <f t="shared" si="16"/>
        <v>#N/A</v>
      </c>
      <c r="I148" s="2" t="e">
        <f t="shared" si="16"/>
        <v>#N/A</v>
      </c>
      <c r="J148">
        <f t="shared" si="17"/>
        <v>0</v>
      </c>
    </row>
    <row r="149" spans="1:10" x14ac:dyDescent="0.35">
      <c r="A149">
        <f t="shared" si="13"/>
        <v>4</v>
      </c>
      <c r="B149" t="str">
        <f t="shared" si="14"/>
        <v>2008</v>
      </c>
      <c r="C149" s="1">
        <f t="shared" si="18"/>
        <v>39568</v>
      </c>
      <c r="D149" s="2">
        <f>IF(VLOOKUP($A149,'$ Activa'!$1:$1048576,MATCH('$'!$B149,'$ Activa'!$1:$1,0),FALSE)="",NA(),VLOOKUP($A149,'$ Activa'!$1:$1048576,MATCH('$'!$B149,'$ Activa'!$1:$1,0),FALSE))</f>
        <v>7.4899999999999994E-2</v>
      </c>
      <c r="E149" s="2">
        <f>IF(VLOOKUP($A149,'$ Pasiva'!$1:$1048576,MATCH('$'!$B149,'$ Pasiva'!$1:$1,0),FALSE)="",NA(),VLOOKUP($A149,'$ Pasiva'!$1:$1048576,MATCH('$'!$B149,'$ Pasiva'!$1:$1,0),FALSE))</f>
        <v>3.5200000000000002E-2</v>
      </c>
      <c r="F149" s="2">
        <f t="shared" si="15"/>
        <v>3.9699999999999992E-2</v>
      </c>
      <c r="G149" s="2" t="e">
        <f t="shared" si="16"/>
        <v>#N/A</v>
      </c>
      <c r="H149" s="2" t="e">
        <f t="shared" si="16"/>
        <v>#N/A</v>
      </c>
      <c r="I149" s="2" t="e">
        <f t="shared" si="16"/>
        <v>#N/A</v>
      </c>
      <c r="J149">
        <f t="shared" si="17"/>
        <v>0</v>
      </c>
    </row>
    <row r="150" spans="1:10" x14ac:dyDescent="0.35">
      <c r="A150">
        <f t="shared" si="13"/>
        <v>5</v>
      </c>
      <c r="B150" t="str">
        <f t="shared" si="14"/>
        <v>2008</v>
      </c>
      <c r="C150" s="1">
        <f t="shared" si="18"/>
        <v>39599</v>
      </c>
      <c r="D150" s="2">
        <f>IF(VLOOKUP($A150,'$ Activa'!$1:$1048576,MATCH('$'!$B150,'$ Activa'!$1:$1,0),FALSE)="",NA(),VLOOKUP($A150,'$ Activa'!$1:$1048576,MATCH('$'!$B150,'$ Activa'!$1:$1,0),FALSE))</f>
        <v>7.51E-2</v>
      </c>
      <c r="E150" s="2">
        <f>IF(VLOOKUP($A150,'$ Pasiva'!$1:$1048576,MATCH('$'!$B150,'$ Pasiva'!$1:$1,0),FALSE)="",NA(),VLOOKUP($A150,'$ Pasiva'!$1:$1048576,MATCH('$'!$B150,'$ Pasiva'!$1:$1,0),FALSE))</f>
        <v>3.5400000000000001E-2</v>
      </c>
      <c r="F150" s="2">
        <f t="shared" si="15"/>
        <v>3.9699999999999999E-2</v>
      </c>
      <c r="G150" s="2" t="e">
        <f t="shared" si="16"/>
        <v>#N/A</v>
      </c>
      <c r="H150" s="2" t="e">
        <f t="shared" si="16"/>
        <v>#N/A</v>
      </c>
      <c r="I150" s="2" t="e">
        <f t="shared" si="16"/>
        <v>#N/A</v>
      </c>
      <c r="J150">
        <f t="shared" si="17"/>
        <v>0</v>
      </c>
    </row>
    <row r="151" spans="1:10" x14ac:dyDescent="0.35">
      <c r="A151">
        <f t="shared" si="13"/>
        <v>6</v>
      </c>
      <c r="B151" t="str">
        <f t="shared" si="14"/>
        <v>2008</v>
      </c>
      <c r="C151" s="1">
        <f t="shared" si="18"/>
        <v>39629</v>
      </c>
      <c r="D151" s="2">
        <f>IF(VLOOKUP($A151,'$ Activa'!$1:$1048576,MATCH('$'!$B151,'$ Activa'!$1:$1,0),FALSE)="",NA(),VLOOKUP($A151,'$ Activa'!$1:$1048576,MATCH('$'!$B151,'$ Activa'!$1:$1,0),FALSE))</f>
        <v>7.4899999999999994E-2</v>
      </c>
      <c r="E151" s="2">
        <f>IF(VLOOKUP($A151,'$ Pasiva'!$1:$1048576,MATCH('$'!$B151,'$ Pasiva'!$1:$1,0),FALSE)="",NA(),VLOOKUP($A151,'$ Pasiva'!$1:$1048576,MATCH('$'!$B151,'$ Pasiva'!$1:$1,0),FALSE))</f>
        <v>3.5700000000000003E-2</v>
      </c>
      <c r="F151" s="2">
        <f t="shared" si="15"/>
        <v>3.9199999999999992E-2</v>
      </c>
      <c r="G151" s="2" t="e">
        <f t="shared" si="16"/>
        <v>#N/A</v>
      </c>
      <c r="H151" s="2" t="e">
        <f t="shared" si="16"/>
        <v>#N/A</v>
      </c>
      <c r="I151" s="2" t="e">
        <f t="shared" si="16"/>
        <v>#N/A</v>
      </c>
      <c r="J151">
        <f t="shared" si="17"/>
        <v>0</v>
      </c>
    </row>
    <row r="152" spans="1:10" x14ac:dyDescent="0.35">
      <c r="A152">
        <f t="shared" si="13"/>
        <v>7</v>
      </c>
      <c r="B152" t="str">
        <f t="shared" si="14"/>
        <v>2008</v>
      </c>
      <c r="C152" s="1">
        <f t="shared" si="18"/>
        <v>39660</v>
      </c>
      <c r="D152" s="2">
        <f>IF(VLOOKUP($A152,'$ Activa'!$1:$1048576,MATCH('$'!$B152,'$ Activa'!$1:$1,0),FALSE)="",NA(),VLOOKUP($A152,'$ Activa'!$1:$1048576,MATCH('$'!$B152,'$ Activa'!$1:$1,0),FALSE))</f>
        <v>7.51E-2</v>
      </c>
      <c r="E152" s="2">
        <f>IF(VLOOKUP($A152,'$ Pasiva'!$1:$1048576,MATCH('$'!$B152,'$ Pasiva'!$1:$1,0),FALSE)="",NA(),VLOOKUP($A152,'$ Pasiva'!$1:$1048576,MATCH('$'!$B152,'$ Pasiva'!$1:$1,0),FALSE))</f>
        <v>3.6799999999999999E-2</v>
      </c>
      <c r="F152" s="2">
        <f t="shared" si="15"/>
        <v>3.8300000000000001E-2</v>
      </c>
      <c r="G152" s="2" t="e">
        <f t="shared" si="16"/>
        <v>#N/A</v>
      </c>
      <c r="H152" s="2" t="e">
        <f t="shared" si="16"/>
        <v>#N/A</v>
      </c>
      <c r="I152" s="2" t="e">
        <f t="shared" si="16"/>
        <v>#N/A</v>
      </c>
      <c r="J152">
        <f t="shared" si="17"/>
        <v>0</v>
      </c>
    </row>
    <row r="153" spans="1:10" x14ac:dyDescent="0.35">
      <c r="A153">
        <f t="shared" si="13"/>
        <v>8</v>
      </c>
      <c r="B153" t="str">
        <f t="shared" si="14"/>
        <v>2008</v>
      </c>
      <c r="C153" s="1">
        <f t="shared" si="18"/>
        <v>39691</v>
      </c>
      <c r="D153" s="2">
        <f>IF(VLOOKUP($A153,'$ Activa'!$1:$1048576,MATCH('$'!$B153,'$ Activa'!$1:$1,0),FALSE)="",NA(),VLOOKUP($A153,'$ Activa'!$1:$1048576,MATCH('$'!$B153,'$ Activa'!$1:$1,0),FALSE))</f>
        <v>7.5600000000000001E-2</v>
      </c>
      <c r="E153" s="2">
        <f>IF(VLOOKUP($A153,'$ Pasiva'!$1:$1048576,MATCH('$'!$B153,'$ Pasiva'!$1:$1,0),FALSE)="",NA(),VLOOKUP($A153,'$ Pasiva'!$1:$1048576,MATCH('$'!$B153,'$ Pasiva'!$1:$1,0),FALSE))</f>
        <v>3.6700000000000003E-2</v>
      </c>
      <c r="F153" s="2">
        <f t="shared" si="15"/>
        <v>3.8899999999999997E-2</v>
      </c>
      <c r="G153" s="2" t="e">
        <f t="shared" si="16"/>
        <v>#N/A</v>
      </c>
      <c r="H153" s="2" t="e">
        <f t="shared" si="16"/>
        <v>#N/A</v>
      </c>
      <c r="I153" s="2" t="e">
        <f t="shared" si="16"/>
        <v>#N/A</v>
      </c>
      <c r="J153">
        <f t="shared" si="17"/>
        <v>0</v>
      </c>
    </row>
    <row r="154" spans="1:10" x14ac:dyDescent="0.35">
      <c r="A154">
        <f t="shared" si="13"/>
        <v>9</v>
      </c>
      <c r="B154" t="str">
        <f t="shared" si="14"/>
        <v>2008</v>
      </c>
      <c r="C154" s="1">
        <f t="shared" si="18"/>
        <v>39721</v>
      </c>
      <c r="D154" s="2">
        <f>IF(VLOOKUP($A154,'$ Activa'!$1:$1048576,MATCH('$'!$B154,'$ Activa'!$1:$1,0),FALSE)="",NA(),VLOOKUP($A154,'$ Activa'!$1:$1048576,MATCH('$'!$B154,'$ Activa'!$1:$1,0),FALSE))</f>
        <v>7.6600000000000001E-2</v>
      </c>
      <c r="E154" s="2">
        <f>IF(VLOOKUP($A154,'$ Pasiva'!$1:$1048576,MATCH('$'!$B154,'$ Pasiva'!$1:$1,0),FALSE)="",NA(),VLOOKUP($A154,'$ Pasiva'!$1:$1048576,MATCH('$'!$B154,'$ Pasiva'!$1:$1,0),FALSE))</f>
        <v>3.73E-2</v>
      </c>
      <c r="F154" s="2">
        <f t="shared" si="15"/>
        <v>3.9300000000000002E-2</v>
      </c>
      <c r="G154" s="2" t="e">
        <f t="shared" si="16"/>
        <v>#N/A</v>
      </c>
      <c r="H154" s="2" t="e">
        <f t="shared" si="16"/>
        <v>#N/A</v>
      </c>
      <c r="I154" s="2" t="e">
        <f t="shared" si="16"/>
        <v>#N/A</v>
      </c>
      <c r="J154">
        <f t="shared" si="17"/>
        <v>0</v>
      </c>
    </row>
    <row r="155" spans="1:10" x14ac:dyDescent="0.35">
      <c r="A155">
        <f t="shared" si="13"/>
        <v>10</v>
      </c>
      <c r="B155" t="str">
        <f t="shared" si="14"/>
        <v>2008</v>
      </c>
      <c r="C155" s="1">
        <f t="shared" si="18"/>
        <v>39752</v>
      </c>
      <c r="D155" s="2">
        <f>IF(VLOOKUP($A155,'$ Activa'!$1:$1048576,MATCH('$'!$B155,'$ Activa'!$1:$1,0),FALSE)="",NA(),VLOOKUP($A155,'$ Activa'!$1:$1048576,MATCH('$'!$B155,'$ Activa'!$1:$1,0),FALSE))</f>
        <v>7.8399999999999997E-2</v>
      </c>
      <c r="E155" s="2">
        <f>IF(VLOOKUP($A155,'$ Pasiva'!$1:$1048576,MATCH('$'!$B155,'$ Pasiva'!$1:$1,0),FALSE)="",NA(),VLOOKUP($A155,'$ Pasiva'!$1:$1048576,MATCH('$'!$B155,'$ Pasiva'!$1:$1,0),FALSE))</f>
        <v>3.78E-2</v>
      </c>
      <c r="F155" s="2">
        <f t="shared" si="15"/>
        <v>4.0599999999999997E-2</v>
      </c>
      <c r="G155" s="2" t="e">
        <f t="shared" si="16"/>
        <v>#N/A</v>
      </c>
      <c r="H155" s="2" t="e">
        <f t="shared" si="16"/>
        <v>#N/A</v>
      </c>
      <c r="I155" s="2" t="e">
        <f t="shared" si="16"/>
        <v>#N/A</v>
      </c>
      <c r="J155">
        <f t="shared" si="17"/>
        <v>0</v>
      </c>
    </row>
    <row r="156" spans="1:10" x14ac:dyDescent="0.35">
      <c r="A156">
        <f t="shared" si="13"/>
        <v>11</v>
      </c>
      <c r="B156" t="str">
        <f t="shared" si="14"/>
        <v>2008</v>
      </c>
      <c r="C156" s="1">
        <f t="shared" si="18"/>
        <v>39782</v>
      </c>
      <c r="D156" s="2">
        <f>IF(VLOOKUP($A156,'$ Activa'!$1:$1048576,MATCH('$'!$B156,'$ Activa'!$1:$1,0),FALSE)="",NA(),VLOOKUP($A156,'$ Activa'!$1:$1048576,MATCH('$'!$B156,'$ Activa'!$1:$1,0),FALSE))</f>
        <v>8.0500000000000002E-2</v>
      </c>
      <c r="E156" s="2">
        <f>IF(VLOOKUP($A156,'$ Pasiva'!$1:$1048576,MATCH('$'!$B156,'$ Pasiva'!$1:$1,0),FALSE)="",NA(),VLOOKUP($A156,'$ Pasiva'!$1:$1048576,MATCH('$'!$B156,'$ Pasiva'!$1:$1,0),FALSE))</f>
        <v>3.7699999999999997E-2</v>
      </c>
      <c r="F156" s="2">
        <f t="shared" si="15"/>
        <v>4.2800000000000005E-2</v>
      </c>
      <c r="G156" s="2" t="e">
        <f t="shared" si="16"/>
        <v>#N/A</v>
      </c>
      <c r="H156" s="2" t="e">
        <f t="shared" si="16"/>
        <v>#N/A</v>
      </c>
      <c r="I156" s="2" t="e">
        <f t="shared" si="16"/>
        <v>#N/A</v>
      </c>
      <c r="J156">
        <f t="shared" si="17"/>
        <v>0</v>
      </c>
    </row>
    <row r="157" spans="1:10" x14ac:dyDescent="0.35">
      <c r="A157">
        <f t="shared" si="13"/>
        <v>12</v>
      </c>
      <c r="B157" t="str">
        <f t="shared" si="14"/>
        <v>2008</v>
      </c>
      <c r="C157" s="1">
        <f t="shared" si="18"/>
        <v>39813</v>
      </c>
      <c r="D157" s="2">
        <f>IF(VLOOKUP($A157,'$ Activa'!$1:$1048576,MATCH('$'!$B157,'$ Activa'!$1:$1,0),FALSE)="",NA(),VLOOKUP($A157,'$ Activa'!$1:$1048576,MATCH('$'!$B157,'$ Activa'!$1:$1,0),FALSE))</f>
        <v>8.1299999999999997E-2</v>
      </c>
      <c r="E157" s="2">
        <f>IF(VLOOKUP($A157,'$ Pasiva'!$1:$1048576,MATCH('$'!$B157,'$ Pasiva'!$1:$1,0),FALSE)="",NA(),VLOOKUP($A157,'$ Pasiva'!$1:$1048576,MATCH('$'!$B157,'$ Pasiva'!$1:$1,0),FALSE))</f>
        <v>3.8199999999999998E-2</v>
      </c>
      <c r="F157" s="2">
        <f t="shared" si="15"/>
        <v>4.3099999999999999E-2</v>
      </c>
      <c r="G157" s="2" t="e">
        <f t="shared" si="16"/>
        <v>#N/A</v>
      </c>
      <c r="H157" s="2" t="e">
        <f t="shared" si="16"/>
        <v>#N/A</v>
      </c>
      <c r="I157" s="2" t="e">
        <f t="shared" si="16"/>
        <v>#N/A</v>
      </c>
      <c r="J157">
        <f t="shared" si="17"/>
        <v>0</v>
      </c>
    </row>
    <row r="158" spans="1:10" x14ac:dyDescent="0.35">
      <c r="A158">
        <f t="shared" si="13"/>
        <v>1</v>
      </c>
      <c r="B158" t="str">
        <f t="shared" si="14"/>
        <v>2009</v>
      </c>
      <c r="C158" s="1">
        <f t="shared" si="18"/>
        <v>39844</v>
      </c>
      <c r="D158" s="2">
        <f>IF(VLOOKUP($A158,'$ Activa'!$1:$1048576,MATCH('$'!$B158,'$ Activa'!$1:$1,0),FALSE)="",NA(),VLOOKUP($A158,'$ Activa'!$1:$1048576,MATCH('$'!$B158,'$ Activa'!$1:$1,0),FALSE))</f>
        <v>8.1699999999999995E-2</v>
      </c>
      <c r="E158" s="2">
        <f>IF(VLOOKUP($A158,'$ Pasiva'!$1:$1048576,MATCH('$'!$B158,'$ Pasiva'!$1:$1,0),FALSE)="",NA(),VLOOKUP($A158,'$ Pasiva'!$1:$1048576,MATCH('$'!$B158,'$ Pasiva'!$1:$1,0),FALSE))</f>
        <v>3.85E-2</v>
      </c>
      <c r="F158" s="2">
        <f t="shared" si="15"/>
        <v>4.3199999999999995E-2</v>
      </c>
      <c r="G158" s="2" t="e">
        <f t="shared" si="16"/>
        <v>#N/A</v>
      </c>
      <c r="H158" s="2" t="e">
        <f t="shared" si="16"/>
        <v>#N/A</v>
      </c>
      <c r="I158" s="2" t="e">
        <f t="shared" si="16"/>
        <v>#N/A</v>
      </c>
      <c r="J158">
        <f t="shared" si="17"/>
        <v>0</v>
      </c>
    </row>
    <row r="159" spans="1:10" x14ac:dyDescent="0.35">
      <c r="A159">
        <f t="shared" si="13"/>
        <v>2</v>
      </c>
      <c r="B159" t="str">
        <f t="shared" si="14"/>
        <v>2009</v>
      </c>
      <c r="C159" s="1">
        <f t="shared" si="18"/>
        <v>39872</v>
      </c>
      <c r="D159" s="2">
        <f>IF(VLOOKUP($A159,'$ Activa'!$1:$1048576,MATCH('$'!$B159,'$ Activa'!$1:$1,0),FALSE)="",NA(),VLOOKUP($A159,'$ Activa'!$1:$1048576,MATCH('$'!$B159,'$ Activa'!$1:$1,0),FALSE))</f>
        <v>8.2100000000000006E-2</v>
      </c>
      <c r="E159" s="2">
        <f>IF(VLOOKUP($A159,'$ Pasiva'!$1:$1048576,MATCH('$'!$B159,'$ Pasiva'!$1:$1,0),FALSE)="",NA(),VLOOKUP($A159,'$ Pasiva'!$1:$1048576,MATCH('$'!$B159,'$ Pasiva'!$1:$1,0),FALSE))</f>
        <v>3.8399999999999997E-2</v>
      </c>
      <c r="F159" s="2">
        <f t="shared" si="15"/>
        <v>4.370000000000001E-2</v>
      </c>
      <c r="G159" s="2" t="e">
        <f t="shared" si="16"/>
        <v>#N/A</v>
      </c>
      <c r="H159" s="2" t="e">
        <f t="shared" si="16"/>
        <v>#N/A</v>
      </c>
      <c r="I159" s="2" t="e">
        <f t="shared" si="16"/>
        <v>#N/A</v>
      </c>
      <c r="J159">
        <f t="shared" si="17"/>
        <v>0</v>
      </c>
    </row>
    <row r="160" spans="1:10" x14ac:dyDescent="0.35">
      <c r="A160">
        <f t="shared" si="13"/>
        <v>3</v>
      </c>
      <c r="B160" t="str">
        <f t="shared" si="14"/>
        <v>2009</v>
      </c>
      <c r="C160" s="1">
        <f t="shared" si="18"/>
        <v>39903</v>
      </c>
      <c r="D160" s="2">
        <f>IF(VLOOKUP($A160,'$ Activa'!$1:$1048576,MATCH('$'!$B160,'$ Activa'!$1:$1,0),FALSE)="",NA(),VLOOKUP($A160,'$ Activa'!$1:$1048576,MATCH('$'!$B160,'$ Activa'!$1:$1,0),FALSE))</f>
        <v>8.2400000000000001E-2</v>
      </c>
      <c r="E160" s="2">
        <f>IF(VLOOKUP($A160,'$ Pasiva'!$1:$1048576,MATCH('$'!$B160,'$ Pasiva'!$1:$1,0),FALSE)="",NA(),VLOOKUP($A160,'$ Pasiva'!$1:$1048576,MATCH('$'!$B160,'$ Pasiva'!$1:$1,0),FALSE))</f>
        <v>3.9100000000000003E-2</v>
      </c>
      <c r="F160" s="2">
        <f t="shared" si="15"/>
        <v>4.3299999999999998E-2</v>
      </c>
      <c r="G160" s="2" t="e">
        <f t="shared" si="16"/>
        <v>#N/A</v>
      </c>
      <c r="H160" s="2" t="e">
        <f t="shared" si="16"/>
        <v>#N/A</v>
      </c>
      <c r="I160" s="2" t="e">
        <f t="shared" si="16"/>
        <v>#N/A</v>
      </c>
      <c r="J160">
        <f t="shared" si="17"/>
        <v>0</v>
      </c>
    </row>
    <row r="161" spans="1:10" x14ac:dyDescent="0.35">
      <c r="A161">
        <f t="shared" si="13"/>
        <v>4</v>
      </c>
      <c r="B161" t="str">
        <f t="shared" si="14"/>
        <v>2009</v>
      </c>
      <c r="C161" s="1">
        <f t="shared" si="18"/>
        <v>39933</v>
      </c>
      <c r="D161" s="2">
        <f>IF(VLOOKUP($A161,'$ Activa'!$1:$1048576,MATCH('$'!$B161,'$ Activa'!$1:$1,0),FALSE)="",NA(),VLOOKUP($A161,'$ Activa'!$1:$1048576,MATCH('$'!$B161,'$ Activa'!$1:$1,0),FALSE))</f>
        <v>8.2199999999999995E-2</v>
      </c>
      <c r="E161" s="2">
        <f>IF(VLOOKUP($A161,'$ Pasiva'!$1:$1048576,MATCH('$'!$B161,'$ Pasiva'!$1:$1,0),FALSE)="",NA(),VLOOKUP($A161,'$ Pasiva'!$1:$1048576,MATCH('$'!$B161,'$ Pasiva'!$1:$1,0),FALSE))</f>
        <v>3.9399999999999998E-2</v>
      </c>
      <c r="F161" s="2">
        <f t="shared" si="15"/>
        <v>4.2799999999999998E-2</v>
      </c>
      <c r="G161" s="2" t="e">
        <f t="shared" si="16"/>
        <v>#N/A</v>
      </c>
      <c r="H161" s="2" t="e">
        <f t="shared" si="16"/>
        <v>#N/A</v>
      </c>
      <c r="I161" s="2" t="e">
        <f t="shared" si="16"/>
        <v>#N/A</v>
      </c>
      <c r="J161">
        <f t="shared" si="17"/>
        <v>0</v>
      </c>
    </row>
    <row r="162" spans="1:10" x14ac:dyDescent="0.35">
      <c r="A162">
        <f t="shared" si="13"/>
        <v>5</v>
      </c>
      <c r="B162" t="str">
        <f t="shared" si="14"/>
        <v>2009</v>
      </c>
      <c r="C162" s="1">
        <f t="shared" si="18"/>
        <v>39964</v>
      </c>
      <c r="D162" s="2">
        <f>IF(VLOOKUP($A162,'$ Activa'!$1:$1048576,MATCH('$'!$B162,'$ Activa'!$1:$1,0),FALSE)="",NA(),VLOOKUP($A162,'$ Activa'!$1:$1048576,MATCH('$'!$B162,'$ Activa'!$1:$1,0),FALSE))</f>
        <v>8.1900000000000001E-2</v>
      </c>
      <c r="E162" s="2">
        <f>IF(VLOOKUP($A162,'$ Pasiva'!$1:$1048576,MATCH('$'!$B162,'$ Pasiva'!$1:$1,0),FALSE)="",NA(),VLOOKUP($A162,'$ Pasiva'!$1:$1048576,MATCH('$'!$B162,'$ Pasiva'!$1:$1,0),FALSE))</f>
        <v>3.9800000000000002E-2</v>
      </c>
      <c r="F162" s="2">
        <f t="shared" si="15"/>
        <v>4.2099999999999999E-2</v>
      </c>
      <c r="G162" s="2" t="e">
        <f t="shared" si="16"/>
        <v>#N/A</v>
      </c>
      <c r="H162" s="2" t="e">
        <f t="shared" si="16"/>
        <v>#N/A</v>
      </c>
      <c r="I162" s="2" t="e">
        <f t="shared" si="16"/>
        <v>#N/A</v>
      </c>
      <c r="J162">
        <f t="shared" si="17"/>
        <v>0</v>
      </c>
    </row>
    <row r="163" spans="1:10" x14ac:dyDescent="0.35">
      <c r="A163">
        <f t="shared" si="13"/>
        <v>6</v>
      </c>
      <c r="B163" t="str">
        <f t="shared" si="14"/>
        <v>2009</v>
      </c>
      <c r="C163" s="1">
        <f t="shared" si="18"/>
        <v>39994</v>
      </c>
      <c r="D163" s="2">
        <f>IF(VLOOKUP($A163,'$ Activa'!$1:$1048576,MATCH('$'!$B163,'$ Activa'!$1:$1,0),FALSE)="",NA(),VLOOKUP($A163,'$ Activa'!$1:$1048576,MATCH('$'!$B163,'$ Activa'!$1:$1,0),FALSE))</f>
        <v>8.1900000000000001E-2</v>
      </c>
      <c r="E163" s="2">
        <f>IF(VLOOKUP($A163,'$ Pasiva'!$1:$1048576,MATCH('$'!$B163,'$ Pasiva'!$1:$1,0),FALSE)="",NA(),VLOOKUP($A163,'$ Pasiva'!$1:$1048576,MATCH('$'!$B163,'$ Pasiva'!$1:$1,0),FALSE))</f>
        <v>3.9800000000000002E-2</v>
      </c>
      <c r="F163" s="2">
        <f t="shared" si="15"/>
        <v>4.2099999999999999E-2</v>
      </c>
      <c r="G163" s="2" t="e">
        <f t="shared" si="16"/>
        <v>#N/A</v>
      </c>
      <c r="H163" s="2" t="e">
        <f t="shared" si="16"/>
        <v>#N/A</v>
      </c>
      <c r="I163" s="2" t="e">
        <f t="shared" si="16"/>
        <v>#N/A</v>
      </c>
      <c r="J163">
        <f t="shared" si="17"/>
        <v>0</v>
      </c>
    </row>
    <row r="164" spans="1:10" x14ac:dyDescent="0.35">
      <c r="A164">
        <f t="shared" si="13"/>
        <v>7</v>
      </c>
      <c r="B164" t="str">
        <f t="shared" si="14"/>
        <v>2009</v>
      </c>
      <c r="C164" s="1">
        <f t="shared" si="18"/>
        <v>40025</v>
      </c>
      <c r="D164" s="2">
        <f>IF(VLOOKUP($A164,'$ Activa'!$1:$1048576,MATCH('$'!$B164,'$ Activa'!$1:$1,0),FALSE)="",NA(),VLOOKUP($A164,'$ Activa'!$1:$1048576,MATCH('$'!$B164,'$ Activa'!$1:$1,0),FALSE))</f>
        <v>8.1799999999999998E-2</v>
      </c>
      <c r="E164" s="2">
        <f>IF(VLOOKUP($A164,'$ Pasiva'!$1:$1048576,MATCH('$'!$B164,'$ Pasiva'!$1:$1,0),FALSE)="",NA(),VLOOKUP($A164,'$ Pasiva'!$1:$1048576,MATCH('$'!$B164,'$ Pasiva'!$1:$1,0),FALSE))</f>
        <v>3.9699999999999999E-2</v>
      </c>
      <c r="F164" s="2">
        <f t="shared" si="15"/>
        <v>4.2099999999999999E-2</v>
      </c>
      <c r="G164" s="2" t="e">
        <f t="shared" si="16"/>
        <v>#N/A</v>
      </c>
      <c r="H164" s="2" t="e">
        <f t="shared" si="16"/>
        <v>#N/A</v>
      </c>
      <c r="I164" s="2" t="e">
        <f t="shared" si="16"/>
        <v>#N/A</v>
      </c>
      <c r="J164">
        <f t="shared" si="17"/>
        <v>0</v>
      </c>
    </row>
    <row r="165" spans="1:10" x14ac:dyDescent="0.35">
      <c r="A165">
        <f t="shared" si="13"/>
        <v>8</v>
      </c>
      <c r="B165" t="str">
        <f t="shared" si="14"/>
        <v>2009</v>
      </c>
      <c r="C165" s="1">
        <f t="shared" si="18"/>
        <v>40056</v>
      </c>
      <c r="D165" s="2">
        <f>IF(VLOOKUP($A165,'$ Activa'!$1:$1048576,MATCH('$'!$B165,'$ Activa'!$1:$1,0),FALSE)="",NA(),VLOOKUP($A165,'$ Activa'!$1:$1048576,MATCH('$'!$B165,'$ Activa'!$1:$1,0),FALSE))</f>
        <v>8.14E-2</v>
      </c>
      <c r="E165" s="2">
        <f>IF(VLOOKUP($A165,'$ Pasiva'!$1:$1048576,MATCH('$'!$B165,'$ Pasiva'!$1:$1,0),FALSE)="",NA(),VLOOKUP($A165,'$ Pasiva'!$1:$1048576,MATCH('$'!$B165,'$ Pasiva'!$1:$1,0),FALSE))</f>
        <v>3.9800000000000002E-2</v>
      </c>
      <c r="F165" s="2">
        <f t="shared" si="15"/>
        <v>4.1599999999999998E-2</v>
      </c>
      <c r="G165" s="2" t="e">
        <f t="shared" si="16"/>
        <v>#N/A</v>
      </c>
      <c r="H165" s="2" t="e">
        <f t="shared" si="16"/>
        <v>#N/A</v>
      </c>
      <c r="I165" s="2" t="e">
        <f t="shared" si="16"/>
        <v>#N/A</v>
      </c>
      <c r="J165">
        <f t="shared" si="17"/>
        <v>0</v>
      </c>
    </row>
    <row r="166" spans="1:10" x14ac:dyDescent="0.35">
      <c r="A166">
        <f t="shared" si="13"/>
        <v>9</v>
      </c>
      <c r="B166" t="str">
        <f t="shared" si="14"/>
        <v>2009</v>
      </c>
      <c r="C166" s="1">
        <f t="shared" si="18"/>
        <v>40086</v>
      </c>
      <c r="D166" s="2">
        <f>IF(VLOOKUP($A166,'$ Activa'!$1:$1048576,MATCH('$'!$B166,'$ Activa'!$1:$1,0),FALSE)="",NA(),VLOOKUP($A166,'$ Activa'!$1:$1048576,MATCH('$'!$B166,'$ Activa'!$1:$1,0),FALSE))</f>
        <v>8.1299999999999997E-2</v>
      </c>
      <c r="E166" s="2">
        <f>IF(VLOOKUP($A166,'$ Pasiva'!$1:$1048576,MATCH('$'!$B166,'$ Pasiva'!$1:$1,0),FALSE)="",NA(),VLOOKUP($A166,'$ Pasiva'!$1:$1048576,MATCH('$'!$B166,'$ Pasiva'!$1:$1,0),FALSE))</f>
        <v>0.04</v>
      </c>
      <c r="F166" s="2">
        <f t="shared" si="15"/>
        <v>4.1299999999999996E-2</v>
      </c>
      <c r="G166" s="2" t="e">
        <f t="shared" si="16"/>
        <v>#N/A</v>
      </c>
      <c r="H166" s="2" t="e">
        <f t="shared" si="16"/>
        <v>#N/A</v>
      </c>
      <c r="I166" s="2" t="e">
        <f t="shared" si="16"/>
        <v>#N/A</v>
      </c>
      <c r="J166">
        <f t="shared" si="17"/>
        <v>0</v>
      </c>
    </row>
    <row r="167" spans="1:10" x14ac:dyDescent="0.35">
      <c r="A167">
        <f t="shared" si="13"/>
        <v>10</v>
      </c>
      <c r="B167" t="str">
        <f t="shared" si="14"/>
        <v>2009</v>
      </c>
      <c r="C167" s="1">
        <f t="shared" si="18"/>
        <v>40117</v>
      </c>
      <c r="D167" s="2">
        <f>IF(VLOOKUP($A167,'$ Activa'!$1:$1048576,MATCH('$'!$B167,'$ Activa'!$1:$1,0),FALSE)="",NA(),VLOOKUP($A167,'$ Activa'!$1:$1048576,MATCH('$'!$B167,'$ Activa'!$1:$1,0),FALSE))</f>
        <v>8.09E-2</v>
      </c>
      <c r="E167" s="2">
        <f>IF(VLOOKUP($A167,'$ Pasiva'!$1:$1048576,MATCH('$'!$B167,'$ Pasiva'!$1:$1,0),FALSE)="",NA(),VLOOKUP($A167,'$ Pasiva'!$1:$1048576,MATCH('$'!$B167,'$ Pasiva'!$1:$1,0),FALSE))</f>
        <v>3.9699999999999999E-2</v>
      </c>
      <c r="F167" s="2">
        <f t="shared" si="15"/>
        <v>4.1200000000000001E-2</v>
      </c>
      <c r="G167" s="2" t="e">
        <f t="shared" si="16"/>
        <v>#N/A</v>
      </c>
      <c r="H167" s="2" t="e">
        <f t="shared" si="16"/>
        <v>#N/A</v>
      </c>
      <c r="I167" s="2" t="e">
        <f t="shared" si="16"/>
        <v>#N/A</v>
      </c>
      <c r="J167">
        <f t="shared" si="17"/>
        <v>0</v>
      </c>
    </row>
    <row r="168" spans="1:10" x14ac:dyDescent="0.35">
      <c r="A168">
        <f t="shared" si="13"/>
        <v>11</v>
      </c>
      <c r="B168" t="str">
        <f t="shared" si="14"/>
        <v>2009</v>
      </c>
      <c r="C168" s="1">
        <f t="shared" si="18"/>
        <v>40147</v>
      </c>
      <c r="D168" s="2">
        <f>IF(VLOOKUP($A168,'$ Activa'!$1:$1048576,MATCH('$'!$B168,'$ Activa'!$1:$1,0),FALSE)="",NA(),VLOOKUP($A168,'$ Activa'!$1:$1048576,MATCH('$'!$B168,'$ Activa'!$1:$1,0),FALSE))</f>
        <v>8.09E-2</v>
      </c>
      <c r="E168" s="2">
        <f>IF(VLOOKUP($A168,'$ Pasiva'!$1:$1048576,MATCH('$'!$B168,'$ Pasiva'!$1:$1,0),FALSE)="",NA(),VLOOKUP($A168,'$ Pasiva'!$1:$1048576,MATCH('$'!$B168,'$ Pasiva'!$1:$1,0),FALSE))</f>
        <v>3.9E-2</v>
      </c>
      <c r="F168" s="2">
        <f t="shared" si="15"/>
        <v>4.19E-2</v>
      </c>
      <c r="G168" s="2" t="e">
        <f t="shared" si="16"/>
        <v>#N/A</v>
      </c>
      <c r="H168" s="2" t="e">
        <f t="shared" si="16"/>
        <v>#N/A</v>
      </c>
      <c r="I168" s="2" t="e">
        <f t="shared" si="16"/>
        <v>#N/A</v>
      </c>
      <c r="J168">
        <f t="shared" si="17"/>
        <v>0</v>
      </c>
    </row>
    <row r="169" spans="1:10" x14ac:dyDescent="0.35">
      <c r="A169">
        <f t="shared" si="13"/>
        <v>12</v>
      </c>
      <c r="B169" t="str">
        <f t="shared" si="14"/>
        <v>2009</v>
      </c>
      <c r="C169" s="1">
        <f t="shared" si="18"/>
        <v>40178</v>
      </c>
      <c r="D169" s="2">
        <f>IF(VLOOKUP($A169,'$ Activa'!$1:$1048576,MATCH('$'!$B169,'$ Activa'!$1:$1,0),FALSE)="",NA(),VLOOKUP($A169,'$ Activa'!$1:$1048576,MATCH('$'!$B169,'$ Activa'!$1:$1,0),FALSE))</f>
        <v>8.1199999999999994E-2</v>
      </c>
      <c r="E169" s="2">
        <f>IF(VLOOKUP($A169,'$ Pasiva'!$1:$1048576,MATCH('$'!$B169,'$ Pasiva'!$1:$1,0),FALSE)="",NA(),VLOOKUP($A169,'$ Pasiva'!$1:$1048576,MATCH('$'!$B169,'$ Pasiva'!$1:$1,0),FALSE))</f>
        <v>3.8800000000000001E-2</v>
      </c>
      <c r="F169" s="2">
        <f t="shared" si="15"/>
        <v>4.2399999999999993E-2</v>
      </c>
      <c r="G169" s="2" t="e">
        <f t="shared" si="16"/>
        <v>#N/A</v>
      </c>
      <c r="H169" s="2" t="e">
        <f t="shared" si="16"/>
        <v>#N/A</v>
      </c>
      <c r="I169" s="2" t="e">
        <f t="shared" si="16"/>
        <v>#N/A</v>
      </c>
      <c r="J169">
        <f t="shared" si="17"/>
        <v>0</v>
      </c>
    </row>
    <row r="170" spans="1:10" x14ac:dyDescent="0.35">
      <c r="A170">
        <f t="shared" si="13"/>
        <v>1</v>
      </c>
      <c r="B170" t="str">
        <f t="shared" si="14"/>
        <v>2010</v>
      </c>
      <c r="C170" s="1">
        <f t="shared" si="18"/>
        <v>40209</v>
      </c>
      <c r="D170" s="2">
        <f>IF(VLOOKUP($A170,'$ Activa'!$1:$1048576,MATCH('$'!$B170,'$ Activa'!$1:$1,0),FALSE)="",NA(),VLOOKUP($A170,'$ Activa'!$1:$1048576,MATCH('$'!$B170,'$ Activa'!$1:$1,0),FALSE))</f>
        <v>8.1100000000000005E-2</v>
      </c>
      <c r="E170" s="2">
        <f>IF(VLOOKUP($A170,'$ Pasiva'!$1:$1048576,MATCH('$'!$B170,'$ Pasiva'!$1:$1,0),FALSE)="",NA(),VLOOKUP($A170,'$ Pasiva'!$1:$1048576,MATCH('$'!$B170,'$ Pasiva'!$1:$1,0),FALSE))</f>
        <v>3.9E-2</v>
      </c>
      <c r="F170" s="2">
        <f t="shared" si="15"/>
        <v>4.2100000000000005E-2</v>
      </c>
      <c r="G170" s="2" t="e">
        <f t="shared" si="16"/>
        <v>#N/A</v>
      </c>
      <c r="H170" s="2" t="e">
        <f t="shared" si="16"/>
        <v>#N/A</v>
      </c>
      <c r="I170" s="2" t="e">
        <f t="shared" si="16"/>
        <v>#N/A</v>
      </c>
      <c r="J170">
        <f t="shared" si="17"/>
        <v>0</v>
      </c>
    </row>
    <row r="171" spans="1:10" x14ac:dyDescent="0.35">
      <c r="A171">
        <f t="shared" si="13"/>
        <v>2</v>
      </c>
      <c r="B171" t="str">
        <f t="shared" si="14"/>
        <v>2010</v>
      </c>
      <c r="C171" s="1">
        <f t="shared" si="18"/>
        <v>40237</v>
      </c>
      <c r="D171" s="2">
        <f>IF(VLOOKUP($A171,'$ Activa'!$1:$1048576,MATCH('$'!$B171,'$ Activa'!$1:$1,0),FALSE)="",NA(),VLOOKUP($A171,'$ Activa'!$1:$1048576,MATCH('$'!$B171,'$ Activa'!$1:$1,0),FALSE))</f>
        <v>8.09E-2</v>
      </c>
      <c r="E171" s="2">
        <f>IF(VLOOKUP($A171,'$ Pasiva'!$1:$1048576,MATCH('$'!$B171,'$ Pasiva'!$1:$1,0),FALSE)="",NA(),VLOOKUP($A171,'$ Pasiva'!$1:$1048576,MATCH('$'!$B171,'$ Pasiva'!$1:$1,0),FALSE))</f>
        <v>3.9199999999999999E-2</v>
      </c>
      <c r="F171" s="2">
        <f t="shared" si="15"/>
        <v>4.1700000000000001E-2</v>
      </c>
      <c r="G171" s="2" t="e">
        <f t="shared" si="16"/>
        <v>#N/A</v>
      </c>
      <c r="H171" s="2" t="e">
        <f t="shared" si="16"/>
        <v>#N/A</v>
      </c>
      <c r="I171" s="2" t="e">
        <f t="shared" si="16"/>
        <v>#N/A</v>
      </c>
      <c r="J171">
        <f t="shared" si="17"/>
        <v>0</v>
      </c>
    </row>
    <row r="172" spans="1:10" x14ac:dyDescent="0.35">
      <c r="A172">
        <f t="shared" si="13"/>
        <v>3</v>
      </c>
      <c r="B172" t="str">
        <f t="shared" si="14"/>
        <v>2010</v>
      </c>
      <c r="C172" s="1">
        <f t="shared" si="18"/>
        <v>40268</v>
      </c>
      <c r="D172" s="2">
        <f>IF(VLOOKUP($A172,'$ Activa'!$1:$1048576,MATCH('$'!$B172,'$ Activa'!$1:$1,0),FALSE)="",NA(),VLOOKUP($A172,'$ Activa'!$1:$1048576,MATCH('$'!$B172,'$ Activa'!$1:$1,0),FALSE))</f>
        <v>0.08</v>
      </c>
      <c r="E172" s="2">
        <f>IF(VLOOKUP($A172,'$ Pasiva'!$1:$1048576,MATCH('$'!$B172,'$ Pasiva'!$1:$1,0),FALSE)="",NA(),VLOOKUP($A172,'$ Pasiva'!$1:$1048576,MATCH('$'!$B172,'$ Pasiva'!$1:$1,0),FALSE))</f>
        <v>3.8100000000000002E-2</v>
      </c>
      <c r="F172" s="2">
        <f t="shared" si="15"/>
        <v>4.19E-2</v>
      </c>
      <c r="G172" s="2" t="e">
        <f t="shared" si="16"/>
        <v>#N/A</v>
      </c>
      <c r="H172" s="2" t="e">
        <f t="shared" si="16"/>
        <v>#N/A</v>
      </c>
      <c r="I172" s="2" t="e">
        <f t="shared" si="16"/>
        <v>#N/A</v>
      </c>
      <c r="J172">
        <f t="shared" si="17"/>
        <v>0</v>
      </c>
    </row>
    <row r="173" spans="1:10" x14ac:dyDescent="0.35">
      <c r="A173">
        <f t="shared" si="13"/>
        <v>4</v>
      </c>
      <c r="B173" t="str">
        <f t="shared" si="14"/>
        <v>2010</v>
      </c>
      <c r="C173" s="1">
        <f t="shared" si="18"/>
        <v>40298</v>
      </c>
      <c r="D173" s="2">
        <f>IF(VLOOKUP($A173,'$ Activa'!$1:$1048576,MATCH('$'!$B173,'$ Activa'!$1:$1,0),FALSE)="",NA(),VLOOKUP($A173,'$ Activa'!$1:$1048576,MATCH('$'!$B173,'$ Activa'!$1:$1,0),FALSE))</f>
        <v>7.9000000000000001E-2</v>
      </c>
      <c r="E173" s="2">
        <f>IF(VLOOKUP($A173,'$ Pasiva'!$1:$1048576,MATCH('$'!$B173,'$ Pasiva'!$1:$1,0),FALSE)="",NA(),VLOOKUP($A173,'$ Pasiva'!$1:$1048576,MATCH('$'!$B173,'$ Pasiva'!$1:$1,0),FALSE))</f>
        <v>3.6900000000000002E-2</v>
      </c>
      <c r="F173" s="2">
        <f t="shared" si="15"/>
        <v>4.2099999999999999E-2</v>
      </c>
      <c r="G173" s="2" t="e">
        <f t="shared" si="16"/>
        <v>#N/A</v>
      </c>
      <c r="H173" s="2" t="e">
        <f t="shared" si="16"/>
        <v>#N/A</v>
      </c>
      <c r="I173" s="2" t="e">
        <f t="shared" si="16"/>
        <v>#N/A</v>
      </c>
      <c r="J173">
        <f t="shared" si="17"/>
        <v>0</v>
      </c>
    </row>
    <row r="174" spans="1:10" x14ac:dyDescent="0.35">
      <c r="A174">
        <f t="shared" si="13"/>
        <v>5</v>
      </c>
      <c r="B174" t="str">
        <f t="shared" si="14"/>
        <v>2010</v>
      </c>
      <c r="C174" s="1">
        <f t="shared" si="18"/>
        <v>40329</v>
      </c>
      <c r="D174" s="2">
        <f>IF(VLOOKUP($A174,'$ Activa'!$1:$1048576,MATCH('$'!$B174,'$ Activa'!$1:$1,0),FALSE)="",NA(),VLOOKUP($A174,'$ Activa'!$1:$1048576,MATCH('$'!$B174,'$ Activa'!$1:$1,0),FALSE))</f>
        <v>7.8899999999999998E-2</v>
      </c>
      <c r="E174" s="2">
        <f>IF(VLOOKUP($A174,'$ Pasiva'!$1:$1048576,MATCH('$'!$B174,'$ Pasiva'!$1:$1,0),FALSE)="",NA(),VLOOKUP($A174,'$ Pasiva'!$1:$1048576,MATCH('$'!$B174,'$ Pasiva'!$1:$1,0),FALSE))</f>
        <v>3.5799999999999998E-2</v>
      </c>
      <c r="F174" s="2">
        <f t="shared" si="15"/>
        <v>4.3099999999999999E-2</v>
      </c>
      <c r="G174" s="2" t="e">
        <f t="shared" si="16"/>
        <v>#N/A</v>
      </c>
      <c r="H174" s="2" t="e">
        <f t="shared" si="16"/>
        <v>#N/A</v>
      </c>
      <c r="I174" s="2" t="e">
        <f t="shared" si="16"/>
        <v>#N/A</v>
      </c>
      <c r="J174">
        <f t="shared" si="17"/>
        <v>0</v>
      </c>
    </row>
    <row r="175" spans="1:10" x14ac:dyDescent="0.35">
      <c r="A175">
        <f t="shared" si="13"/>
        <v>6</v>
      </c>
      <c r="B175" t="str">
        <f t="shared" si="14"/>
        <v>2010</v>
      </c>
      <c r="C175" s="1">
        <f t="shared" si="18"/>
        <v>40359</v>
      </c>
      <c r="D175" s="2">
        <f>IF(VLOOKUP($A175,'$ Activa'!$1:$1048576,MATCH('$'!$B175,'$ Activa'!$1:$1,0),FALSE)="",NA(),VLOOKUP($A175,'$ Activa'!$1:$1048576,MATCH('$'!$B175,'$ Activa'!$1:$1,0),FALSE))</f>
        <v>7.8399999999999997E-2</v>
      </c>
      <c r="E175" s="2">
        <f>IF(VLOOKUP($A175,'$ Pasiva'!$1:$1048576,MATCH('$'!$B175,'$ Pasiva'!$1:$1,0),FALSE)="",NA(),VLOOKUP($A175,'$ Pasiva'!$1:$1048576,MATCH('$'!$B175,'$ Pasiva'!$1:$1,0),FALSE))</f>
        <v>3.4799999999999998E-2</v>
      </c>
      <c r="F175" s="2">
        <f t="shared" si="15"/>
        <v>4.36E-2</v>
      </c>
      <c r="G175" s="2" t="e">
        <f t="shared" si="16"/>
        <v>#N/A</v>
      </c>
      <c r="H175" s="2" t="e">
        <f t="shared" si="16"/>
        <v>#N/A</v>
      </c>
      <c r="I175" s="2" t="e">
        <f t="shared" si="16"/>
        <v>#N/A</v>
      </c>
      <c r="J175">
        <f t="shared" si="17"/>
        <v>0</v>
      </c>
    </row>
    <row r="176" spans="1:10" x14ac:dyDescent="0.35">
      <c r="A176">
        <f t="shared" si="13"/>
        <v>7</v>
      </c>
      <c r="B176" t="str">
        <f t="shared" si="14"/>
        <v>2010</v>
      </c>
      <c r="C176" s="1">
        <f t="shared" si="18"/>
        <v>40390</v>
      </c>
      <c r="D176" s="2">
        <f>IF(VLOOKUP($A176,'$ Activa'!$1:$1048576,MATCH('$'!$B176,'$ Activa'!$1:$1,0),FALSE)="",NA(),VLOOKUP($A176,'$ Activa'!$1:$1048576,MATCH('$'!$B176,'$ Activa'!$1:$1,0),FALSE))</f>
        <v>7.7399999999999997E-2</v>
      </c>
      <c r="E176" s="2">
        <f>IF(VLOOKUP($A176,'$ Pasiva'!$1:$1048576,MATCH('$'!$B176,'$ Pasiva'!$1:$1,0),FALSE)="",NA(),VLOOKUP($A176,'$ Pasiva'!$1:$1048576,MATCH('$'!$B176,'$ Pasiva'!$1:$1,0),FALSE))</f>
        <v>3.3799999999999997E-2</v>
      </c>
      <c r="F176" s="2">
        <f t="shared" si="15"/>
        <v>4.36E-2</v>
      </c>
      <c r="G176" s="2" t="e">
        <f t="shared" si="16"/>
        <v>#N/A</v>
      </c>
      <c r="H176" s="2" t="e">
        <f t="shared" si="16"/>
        <v>#N/A</v>
      </c>
      <c r="I176" s="2" t="e">
        <f t="shared" si="16"/>
        <v>#N/A</v>
      </c>
      <c r="J176">
        <f t="shared" si="17"/>
        <v>0</v>
      </c>
    </row>
    <row r="177" spans="1:10" x14ac:dyDescent="0.35">
      <c r="A177">
        <f t="shared" si="13"/>
        <v>8</v>
      </c>
      <c r="B177" t="str">
        <f t="shared" si="14"/>
        <v>2010</v>
      </c>
      <c r="C177" s="1">
        <f t="shared" si="18"/>
        <v>40421</v>
      </c>
      <c r="D177" s="2">
        <f>IF(VLOOKUP($A177,'$ Activa'!$1:$1048576,MATCH('$'!$B177,'$ Activa'!$1:$1,0),FALSE)="",NA(),VLOOKUP($A177,'$ Activa'!$1:$1048576,MATCH('$'!$B177,'$ Activa'!$1:$1,0),FALSE))</f>
        <v>7.6300000000000007E-2</v>
      </c>
      <c r="E177" s="2">
        <f>IF(VLOOKUP($A177,'$ Pasiva'!$1:$1048576,MATCH('$'!$B177,'$ Pasiva'!$1:$1,0),FALSE)="",NA(),VLOOKUP($A177,'$ Pasiva'!$1:$1048576,MATCH('$'!$B177,'$ Pasiva'!$1:$1,0),FALSE))</f>
        <v>3.3099999999999997E-2</v>
      </c>
      <c r="F177" s="2">
        <f t="shared" si="15"/>
        <v>4.3200000000000009E-2</v>
      </c>
      <c r="G177" s="2" t="e">
        <f t="shared" si="16"/>
        <v>#N/A</v>
      </c>
      <c r="H177" s="2" t="e">
        <f t="shared" si="16"/>
        <v>#N/A</v>
      </c>
      <c r="I177" s="2" t="e">
        <f t="shared" si="16"/>
        <v>#N/A</v>
      </c>
      <c r="J177">
        <f t="shared" si="17"/>
        <v>0</v>
      </c>
    </row>
    <row r="178" spans="1:10" x14ac:dyDescent="0.35">
      <c r="A178">
        <f t="shared" si="13"/>
        <v>9</v>
      </c>
      <c r="B178" t="str">
        <f t="shared" si="14"/>
        <v>2010</v>
      </c>
      <c r="C178" s="1">
        <f t="shared" si="18"/>
        <v>40451</v>
      </c>
      <c r="D178" s="2">
        <f>IF(VLOOKUP($A178,'$ Activa'!$1:$1048576,MATCH('$'!$B178,'$ Activa'!$1:$1,0),FALSE)="",NA(),VLOOKUP($A178,'$ Activa'!$1:$1048576,MATCH('$'!$B178,'$ Activa'!$1:$1,0),FALSE))</f>
        <v>7.51E-2</v>
      </c>
      <c r="E178" s="2">
        <f>IF(VLOOKUP($A178,'$ Pasiva'!$1:$1048576,MATCH('$'!$B178,'$ Pasiva'!$1:$1,0),FALSE)="",NA(),VLOOKUP($A178,'$ Pasiva'!$1:$1048576,MATCH('$'!$B178,'$ Pasiva'!$1:$1,0),FALSE))</f>
        <v>3.2300000000000002E-2</v>
      </c>
      <c r="F178" s="2">
        <f t="shared" si="15"/>
        <v>4.2799999999999998E-2</v>
      </c>
      <c r="G178" s="2" t="e">
        <f t="shared" si="16"/>
        <v>#N/A</v>
      </c>
      <c r="H178" s="2" t="e">
        <f t="shared" si="16"/>
        <v>#N/A</v>
      </c>
      <c r="I178" s="2" t="e">
        <f t="shared" si="16"/>
        <v>#N/A</v>
      </c>
      <c r="J178">
        <f t="shared" si="17"/>
        <v>0</v>
      </c>
    </row>
    <row r="179" spans="1:10" x14ac:dyDescent="0.35">
      <c r="A179">
        <f t="shared" si="13"/>
        <v>10</v>
      </c>
      <c r="B179" t="str">
        <f t="shared" si="14"/>
        <v>2010</v>
      </c>
      <c r="C179" s="1">
        <f t="shared" si="18"/>
        <v>40482</v>
      </c>
      <c r="D179" s="2">
        <f>IF(VLOOKUP($A179,'$ Activa'!$1:$1048576,MATCH('$'!$B179,'$ Activa'!$1:$1,0),FALSE)="",NA(),VLOOKUP($A179,'$ Activa'!$1:$1048576,MATCH('$'!$B179,'$ Activa'!$1:$1,0),FALSE))</f>
        <v>7.4099999999999999E-2</v>
      </c>
      <c r="E179" s="2">
        <f>IF(VLOOKUP($A179,'$ Pasiva'!$1:$1048576,MATCH('$'!$B179,'$ Pasiva'!$1:$1,0),FALSE)="",NA(),VLOOKUP($A179,'$ Pasiva'!$1:$1048576,MATCH('$'!$B179,'$ Pasiva'!$1:$1,0),FALSE))</f>
        <v>3.1800000000000002E-2</v>
      </c>
      <c r="F179" s="2">
        <f t="shared" si="15"/>
        <v>4.2299999999999997E-2</v>
      </c>
      <c r="G179" s="2" t="e">
        <f t="shared" si="16"/>
        <v>#N/A</v>
      </c>
      <c r="H179" s="2" t="e">
        <f t="shared" si="16"/>
        <v>#N/A</v>
      </c>
      <c r="I179" s="2" t="e">
        <f t="shared" si="16"/>
        <v>#N/A</v>
      </c>
      <c r="J179">
        <f t="shared" si="17"/>
        <v>0</v>
      </c>
    </row>
    <row r="180" spans="1:10" x14ac:dyDescent="0.35">
      <c r="A180">
        <f t="shared" si="13"/>
        <v>11</v>
      </c>
      <c r="B180" t="str">
        <f t="shared" si="14"/>
        <v>2010</v>
      </c>
      <c r="C180" s="1">
        <f t="shared" si="18"/>
        <v>40512</v>
      </c>
      <c r="D180" s="2">
        <f>IF(VLOOKUP($A180,'$ Activa'!$1:$1048576,MATCH('$'!$B180,'$ Activa'!$1:$1,0),FALSE)="",NA(),VLOOKUP($A180,'$ Activa'!$1:$1048576,MATCH('$'!$B180,'$ Activa'!$1:$1,0),FALSE))</f>
        <v>7.2900000000000006E-2</v>
      </c>
      <c r="E180" s="2">
        <f>IF(VLOOKUP($A180,'$ Pasiva'!$1:$1048576,MATCH('$'!$B180,'$ Pasiva'!$1:$1,0),FALSE)="",NA(),VLOOKUP($A180,'$ Pasiva'!$1:$1048576,MATCH('$'!$B180,'$ Pasiva'!$1:$1,0),FALSE))</f>
        <v>3.1099999999999999E-2</v>
      </c>
      <c r="F180" s="2">
        <f t="shared" si="15"/>
        <v>4.1800000000000004E-2</v>
      </c>
      <c r="G180" s="2" t="e">
        <f t="shared" si="16"/>
        <v>#N/A</v>
      </c>
      <c r="H180" s="2" t="e">
        <f t="shared" si="16"/>
        <v>#N/A</v>
      </c>
      <c r="I180" s="2" t="e">
        <f t="shared" si="16"/>
        <v>#N/A</v>
      </c>
      <c r="J180">
        <f t="shared" si="17"/>
        <v>0</v>
      </c>
    </row>
    <row r="181" spans="1:10" x14ac:dyDescent="0.35">
      <c r="A181">
        <f t="shared" si="13"/>
        <v>12</v>
      </c>
      <c r="B181" t="str">
        <f t="shared" si="14"/>
        <v>2010</v>
      </c>
      <c r="C181" s="1">
        <f t="shared" si="18"/>
        <v>40543</v>
      </c>
      <c r="D181" s="2">
        <f>IF(VLOOKUP($A181,'$ Activa'!$1:$1048576,MATCH('$'!$B181,'$ Activa'!$1:$1,0),FALSE)="",NA(),VLOOKUP($A181,'$ Activa'!$1:$1048576,MATCH('$'!$B181,'$ Activa'!$1:$1,0),FALSE))</f>
        <v>7.1199999999999999E-2</v>
      </c>
      <c r="E181" s="2">
        <f>IF(VLOOKUP($A181,'$ Pasiva'!$1:$1048576,MATCH('$'!$B181,'$ Pasiva'!$1:$1,0),FALSE)="",NA(),VLOOKUP($A181,'$ Pasiva'!$1:$1048576,MATCH('$'!$B181,'$ Pasiva'!$1:$1,0),FALSE))</f>
        <v>3.0800000000000001E-2</v>
      </c>
      <c r="F181" s="2">
        <f t="shared" si="15"/>
        <v>4.0399999999999998E-2</v>
      </c>
      <c r="G181" s="2" t="e">
        <f t="shared" si="16"/>
        <v>#N/A</v>
      </c>
      <c r="H181" s="2" t="e">
        <f t="shared" si="16"/>
        <v>#N/A</v>
      </c>
      <c r="I181" s="2" t="e">
        <f t="shared" si="16"/>
        <v>#N/A</v>
      </c>
      <c r="J181">
        <f t="shared" si="17"/>
        <v>0</v>
      </c>
    </row>
    <row r="182" spans="1:10" x14ac:dyDescent="0.35">
      <c r="A182">
        <f t="shared" si="13"/>
        <v>1</v>
      </c>
      <c r="B182" t="str">
        <f t="shared" si="14"/>
        <v>2011</v>
      </c>
      <c r="C182" s="1">
        <f t="shared" si="18"/>
        <v>40574</v>
      </c>
      <c r="D182" s="2">
        <f>IF(VLOOKUP($A182,'$ Activa'!$1:$1048576,MATCH('$'!$B182,'$ Activa'!$1:$1,0),FALSE)="",NA(),VLOOKUP($A182,'$ Activa'!$1:$1048576,MATCH('$'!$B182,'$ Activa'!$1:$1,0),FALSE))</f>
        <v>7.0400000000000004E-2</v>
      </c>
      <c r="E182" s="2">
        <f>IF(VLOOKUP($A182,'$ Pasiva'!$1:$1048576,MATCH('$'!$B182,'$ Pasiva'!$1:$1,0),FALSE)="",NA(),VLOOKUP($A182,'$ Pasiva'!$1:$1048576,MATCH('$'!$B182,'$ Pasiva'!$1:$1,0),FALSE))</f>
        <v>3.0300000000000001E-2</v>
      </c>
      <c r="F182" s="2">
        <f t="shared" si="15"/>
        <v>4.0100000000000004E-2</v>
      </c>
      <c r="G182" s="2" t="e">
        <f t="shared" si="16"/>
        <v>#N/A</v>
      </c>
      <c r="H182" s="2" t="e">
        <f t="shared" si="16"/>
        <v>#N/A</v>
      </c>
      <c r="I182" s="2" t="e">
        <f t="shared" si="16"/>
        <v>#N/A</v>
      </c>
      <c r="J182">
        <f t="shared" si="17"/>
        <v>0</v>
      </c>
    </row>
    <row r="183" spans="1:10" x14ac:dyDescent="0.35">
      <c r="A183">
        <f t="shared" si="13"/>
        <v>2</v>
      </c>
      <c r="B183" t="str">
        <f t="shared" si="14"/>
        <v>2011</v>
      </c>
      <c r="C183" s="1">
        <f t="shared" si="18"/>
        <v>40602</v>
      </c>
      <c r="D183" s="2">
        <f>IF(VLOOKUP($A183,'$ Activa'!$1:$1048576,MATCH('$'!$B183,'$ Activa'!$1:$1,0),FALSE)="",NA(),VLOOKUP($A183,'$ Activa'!$1:$1048576,MATCH('$'!$B183,'$ Activa'!$1:$1,0),FALSE))</f>
        <v>6.9099999999999995E-2</v>
      </c>
      <c r="E183" s="2">
        <f>IF(VLOOKUP($A183,'$ Pasiva'!$1:$1048576,MATCH('$'!$B183,'$ Pasiva'!$1:$1,0),FALSE)="",NA(),VLOOKUP($A183,'$ Pasiva'!$1:$1048576,MATCH('$'!$B183,'$ Pasiva'!$1:$1,0),FALSE))</f>
        <v>2.93E-2</v>
      </c>
      <c r="F183" s="2">
        <f t="shared" si="15"/>
        <v>3.9799999999999995E-2</v>
      </c>
      <c r="G183" s="2" t="e">
        <f t="shared" si="16"/>
        <v>#N/A</v>
      </c>
      <c r="H183" s="2" t="e">
        <f t="shared" si="16"/>
        <v>#N/A</v>
      </c>
      <c r="I183" s="2" t="e">
        <f t="shared" si="16"/>
        <v>#N/A</v>
      </c>
      <c r="J183">
        <f t="shared" si="17"/>
        <v>0</v>
      </c>
    </row>
    <row r="184" spans="1:10" x14ac:dyDescent="0.35">
      <c r="A184">
        <f t="shared" si="13"/>
        <v>3</v>
      </c>
      <c r="B184" t="str">
        <f t="shared" si="14"/>
        <v>2011</v>
      </c>
      <c r="C184" s="1">
        <f t="shared" si="18"/>
        <v>40633</v>
      </c>
      <c r="D184" s="2">
        <f>IF(VLOOKUP($A184,'$ Activa'!$1:$1048576,MATCH('$'!$B184,'$ Activa'!$1:$1,0),FALSE)="",NA(),VLOOKUP($A184,'$ Activa'!$1:$1048576,MATCH('$'!$B184,'$ Activa'!$1:$1,0),FALSE))</f>
        <v>6.8500000000000005E-2</v>
      </c>
      <c r="E184" s="2">
        <f>IF(VLOOKUP($A184,'$ Pasiva'!$1:$1048576,MATCH('$'!$B184,'$ Pasiva'!$1:$1,0),FALSE)="",NA(),VLOOKUP($A184,'$ Pasiva'!$1:$1048576,MATCH('$'!$B184,'$ Pasiva'!$1:$1,0),FALSE))</f>
        <v>2.9000000000000001E-2</v>
      </c>
      <c r="F184" s="2">
        <f t="shared" si="15"/>
        <v>3.9500000000000007E-2</v>
      </c>
      <c r="G184" s="2" t="e">
        <f t="shared" si="16"/>
        <v>#N/A</v>
      </c>
      <c r="H184" s="2" t="e">
        <f t="shared" si="16"/>
        <v>#N/A</v>
      </c>
      <c r="I184" s="2" t="e">
        <f t="shared" si="16"/>
        <v>#N/A</v>
      </c>
      <c r="J184">
        <f t="shared" si="17"/>
        <v>0</v>
      </c>
    </row>
    <row r="185" spans="1:10" x14ac:dyDescent="0.35">
      <c r="A185">
        <f t="shared" si="13"/>
        <v>4</v>
      </c>
      <c r="B185" t="str">
        <f t="shared" si="14"/>
        <v>2011</v>
      </c>
      <c r="C185" s="1">
        <f t="shared" si="18"/>
        <v>40663</v>
      </c>
      <c r="D185" s="2">
        <f>IF(VLOOKUP($A185,'$ Activa'!$1:$1048576,MATCH('$'!$B185,'$ Activa'!$1:$1,0),FALSE)="",NA(),VLOOKUP($A185,'$ Activa'!$1:$1048576,MATCH('$'!$B185,'$ Activa'!$1:$1,0),FALSE))</f>
        <v>6.7799999999999999E-2</v>
      </c>
      <c r="E185" s="2">
        <f>IF(VLOOKUP($A185,'$ Pasiva'!$1:$1048576,MATCH('$'!$B185,'$ Pasiva'!$1:$1,0),FALSE)="",NA(),VLOOKUP($A185,'$ Pasiva'!$1:$1048576,MATCH('$'!$B185,'$ Pasiva'!$1:$1,0),FALSE))</f>
        <v>2.8500000000000001E-2</v>
      </c>
      <c r="F185" s="2">
        <f t="shared" si="15"/>
        <v>3.9300000000000002E-2</v>
      </c>
      <c r="G185" s="2" t="e">
        <f t="shared" si="16"/>
        <v>#N/A</v>
      </c>
      <c r="H185" s="2" t="e">
        <f t="shared" si="16"/>
        <v>#N/A</v>
      </c>
      <c r="I185" s="2" t="e">
        <f t="shared" si="16"/>
        <v>#N/A</v>
      </c>
      <c r="J185">
        <f t="shared" si="17"/>
        <v>0</v>
      </c>
    </row>
    <row r="186" spans="1:10" x14ac:dyDescent="0.35">
      <c r="A186">
        <f t="shared" si="13"/>
        <v>5</v>
      </c>
      <c r="B186" t="str">
        <f t="shared" si="14"/>
        <v>2011</v>
      </c>
      <c r="C186" s="1">
        <f t="shared" si="18"/>
        <v>40694</v>
      </c>
      <c r="D186" s="2">
        <f>IF(VLOOKUP($A186,'$ Activa'!$1:$1048576,MATCH('$'!$B186,'$ Activa'!$1:$1,0),FALSE)="",NA(),VLOOKUP($A186,'$ Activa'!$1:$1048576,MATCH('$'!$B186,'$ Activa'!$1:$1,0),FALSE))</f>
        <v>6.7299999999999999E-2</v>
      </c>
      <c r="E186" s="2">
        <f>IF(VLOOKUP($A186,'$ Pasiva'!$1:$1048576,MATCH('$'!$B186,'$ Pasiva'!$1:$1,0),FALSE)="",NA(),VLOOKUP($A186,'$ Pasiva'!$1:$1048576,MATCH('$'!$B186,'$ Pasiva'!$1:$1,0),FALSE))</f>
        <v>2.81E-2</v>
      </c>
      <c r="F186" s="2">
        <f t="shared" si="15"/>
        <v>3.9199999999999999E-2</v>
      </c>
      <c r="G186" s="2" t="e">
        <f t="shared" si="16"/>
        <v>#N/A</v>
      </c>
      <c r="H186" s="2" t="e">
        <f t="shared" si="16"/>
        <v>#N/A</v>
      </c>
      <c r="I186" s="2" t="e">
        <f t="shared" si="16"/>
        <v>#N/A</v>
      </c>
      <c r="J186">
        <f t="shared" si="17"/>
        <v>0</v>
      </c>
    </row>
    <row r="187" spans="1:10" x14ac:dyDescent="0.35">
      <c r="A187">
        <f t="shared" si="13"/>
        <v>6</v>
      </c>
      <c r="B187" t="str">
        <f t="shared" si="14"/>
        <v>2011</v>
      </c>
      <c r="C187" s="1">
        <f t="shared" si="18"/>
        <v>40724</v>
      </c>
      <c r="D187" s="2">
        <f>IF(VLOOKUP($A187,'$ Activa'!$1:$1048576,MATCH('$'!$B187,'$ Activa'!$1:$1,0),FALSE)="",NA(),VLOOKUP($A187,'$ Activa'!$1:$1048576,MATCH('$'!$B187,'$ Activa'!$1:$1,0),FALSE))</f>
        <v>6.6400000000000001E-2</v>
      </c>
      <c r="E187" s="2">
        <f>IF(VLOOKUP($A187,'$ Pasiva'!$1:$1048576,MATCH('$'!$B187,'$ Pasiva'!$1:$1,0),FALSE)="",NA(),VLOOKUP($A187,'$ Pasiva'!$1:$1048576,MATCH('$'!$B187,'$ Pasiva'!$1:$1,0),FALSE))</f>
        <v>2.7400000000000001E-2</v>
      </c>
      <c r="F187" s="2">
        <f t="shared" si="15"/>
        <v>3.9E-2</v>
      </c>
      <c r="G187" s="2" t="e">
        <f t="shared" si="16"/>
        <v>#N/A</v>
      </c>
      <c r="H187" s="2" t="e">
        <f t="shared" si="16"/>
        <v>#N/A</v>
      </c>
      <c r="I187" s="2" t="e">
        <f t="shared" si="16"/>
        <v>#N/A</v>
      </c>
      <c r="J187">
        <f t="shared" si="17"/>
        <v>0</v>
      </c>
    </row>
    <row r="188" spans="1:10" x14ac:dyDescent="0.35">
      <c r="A188">
        <f t="shared" si="13"/>
        <v>7</v>
      </c>
      <c r="B188" t="str">
        <f t="shared" si="14"/>
        <v>2011</v>
      </c>
      <c r="C188" s="1">
        <f t="shared" si="18"/>
        <v>40755</v>
      </c>
      <c r="D188" s="2">
        <f>IF(VLOOKUP($A188,'$ Activa'!$1:$1048576,MATCH('$'!$B188,'$ Activa'!$1:$1,0),FALSE)="",NA(),VLOOKUP($A188,'$ Activa'!$1:$1048576,MATCH('$'!$B188,'$ Activa'!$1:$1,0),FALSE))</f>
        <v>6.5699999999999995E-2</v>
      </c>
      <c r="E188" s="2">
        <f>IF(VLOOKUP($A188,'$ Pasiva'!$1:$1048576,MATCH('$'!$B188,'$ Pasiva'!$1:$1,0),FALSE)="",NA(),VLOOKUP($A188,'$ Pasiva'!$1:$1048576,MATCH('$'!$B188,'$ Pasiva'!$1:$1,0),FALSE))</f>
        <v>2.7099999999999999E-2</v>
      </c>
      <c r="F188" s="2">
        <f t="shared" si="15"/>
        <v>3.8599999999999995E-2</v>
      </c>
      <c r="G188" s="2" t="e">
        <f t="shared" si="16"/>
        <v>#N/A</v>
      </c>
      <c r="H188" s="2" t="e">
        <f t="shared" si="16"/>
        <v>#N/A</v>
      </c>
      <c r="I188" s="2" t="e">
        <f t="shared" si="16"/>
        <v>#N/A</v>
      </c>
      <c r="J188">
        <f t="shared" si="17"/>
        <v>0</v>
      </c>
    </row>
    <row r="189" spans="1:10" x14ac:dyDescent="0.35">
      <c r="A189">
        <f t="shared" si="13"/>
        <v>8</v>
      </c>
      <c r="B189" t="str">
        <f t="shared" si="14"/>
        <v>2011</v>
      </c>
      <c r="C189" s="1">
        <f t="shared" si="18"/>
        <v>40786</v>
      </c>
      <c r="D189" s="2">
        <f>IF(VLOOKUP($A189,'$ Activa'!$1:$1048576,MATCH('$'!$B189,'$ Activa'!$1:$1,0),FALSE)="",NA(),VLOOKUP($A189,'$ Activa'!$1:$1048576,MATCH('$'!$B189,'$ Activa'!$1:$1,0),FALSE))</f>
        <v>6.4699999999999994E-2</v>
      </c>
      <c r="E189" s="2">
        <f>IF(VLOOKUP($A189,'$ Pasiva'!$1:$1048576,MATCH('$'!$B189,'$ Pasiva'!$1:$1,0),FALSE)="",NA(),VLOOKUP($A189,'$ Pasiva'!$1:$1048576,MATCH('$'!$B189,'$ Pasiva'!$1:$1,0),FALSE))</f>
        <v>2.69E-2</v>
      </c>
      <c r="F189" s="2">
        <f t="shared" si="15"/>
        <v>3.7799999999999993E-2</v>
      </c>
      <c r="G189" s="2" t="e">
        <f t="shared" si="16"/>
        <v>#N/A</v>
      </c>
      <c r="H189" s="2" t="e">
        <f t="shared" si="16"/>
        <v>#N/A</v>
      </c>
      <c r="I189" s="2" t="e">
        <f t="shared" si="16"/>
        <v>#N/A</v>
      </c>
      <c r="J189">
        <f t="shared" si="17"/>
        <v>0</v>
      </c>
    </row>
    <row r="190" spans="1:10" x14ac:dyDescent="0.35">
      <c r="A190">
        <f t="shared" si="13"/>
        <v>9</v>
      </c>
      <c r="B190" t="str">
        <f t="shared" si="14"/>
        <v>2011</v>
      </c>
      <c r="C190" s="1">
        <f t="shared" si="18"/>
        <v>40816</v>
      </c>
      <c r="D190" s="2">
        <f>IF(VLOOKUP($A190,'$ Activa'!$1:$1048576,MATCH('$'!$B190,'$ Activa'!$1:$1,0),FALSE)="",NA(),VLOOKUP($A190,'$ Activa'!$1:$1048576,MATCH('$'!$B190,'$ Activa'!$1:$1,0),FALSE))</f>
        <v>6.4199999999999993E-2</v>
      </c>
      <c r="E190" s="2">
        <f>IF(VLOOKUP($A190,'$ Pasiva'!$1:$1048576,MATCH('$'!$B190,'$ Pasiva'!$1:$1,0),FALSE)="",NA(),VLOOKUP($A190,'$ Pasiva'!$1:$1048576,MATCH('$'!$B190,'$ Pasiva'!$1:$1,0),FALSE))</f>
        <v>2.6599999999999999E-2</v>
      </c>
      <c r="F190" s="2">
        <f t="shared" si="15"/>
        <v>3.7599999999999995E-2</v>
      </c>
      <c r="G190" s="2" t="e">
        <f t="shared" si="16"/>
        <v>#N/A</v>
      </c>
      <c r="H190" s="2" t="e">
        <f t="shared" si="16"/>
        <v>#N/A</v>
      </c>
      <c r="I190" s="2" t="e">
        <f t="shared" si="16"/>
        <v>#N/A</v>
      </c>
      <c r="J190">
        <f t="shared" si="17"/>
        <v>0</v>
      </c>
    </row>
    <row r="191" spans="1:10" x14ac:dyDescent="0.35">
      <c r="A191">
        <f t="shared" si="13"/>
        <v>10</v>
      </c>
      <c r="B191" t="str">
        <f t="shared" si="14"/>
        <v>2011</v>
      </c>
      <c r="C191" s="1">
        <f t="shared" si="18"/>
        <v>40847</v>
      </c>
      <c r="D191" s="2">
        <f>IF(VLOOKUP($A191,'$ Activa'!$1:$1048576,MATCH('$'!$B191,'$ Activa'!$1:$1,0),FALSE)="",NA(),VLOOKUP($A191,'$ Activa'!$1:$1048576,MATCH('$'!$B191,'$ Activa'!$1:$1,0),FALSE))</f>
        <v>6.4000000000000001E-2</v>
      </c>
      <c r="E191" s="2">
        <f>IF(VLOOKUP($A191,'$ Pasiva'!$1:$1048576,MATCH('$'!$B191,'$ Pasiva'!$1:$1,0),FALSE)="",NA(),VLOOKUP($A191,'$ Pasiva'!$1:$1048576,MATCH('$'!$B191,'$ Pasiva'!$1:$1,0),FALSE))</f>
        <v>2.63E-2</v>
      </c>
      <c r="F191" s="2">
        <f t="shared" si="15"/>
        <v>3.7699999999999997E-2</v>
      </c>
      <c r="G191" s="2" t="e">
        <f t="shared" si="16"/>
        <v>#N/A</v>
      </c>
      <c r="H191" s="2" t="e">
        <f t="shared" si="16"/>
        <v>#N/A</v>
      </c>
      <c r="I191" s="2" t="e">
        <f t="shared" si="16"/>
        <v>#N/A</v>
      </c>
      <c r="J191">
        <f t="shared" si="17"/>
        <v>0</v>
      </c>
    </row>
    <row r="192" spans="1:10" x14ac:dyDescent="0.35">
      <c r="A192">
        <f t="shared" si="13"/>
        <v>11</v>
      </c>
      <c r="B192" t="str">
        <f t="shared" si="14"/>
        <v>2011</v>
      </c>
      <c r="C192" s="1">
        <f t="shared" si="18"/>
        <v>40877</v>
      </c>
      <c r="D192" s="2">
        <f>IF(VLOOKUP($A192,'$ Activa'!$1:$1048576,MATCH('$'!$B192,'$ Activa'!$1:$1,0),FALSE)="",NA(),VLOOKUP($A192,'$ Activa'!$1:$1048576,MATCH('$'!$B192,'$ Activa'!$1:$1,0),FALSE))</f>
        <v>6.3600000000000004E-2</v>
      </c>
      <c r="E192" s="2">
        <f>IF(VLOOKUP($A192,'$ Pasiva'!$1:$1048576,MATCH('$'!$B192,'$ Pasiva'!$1:$1,0),FALSE)="",NA(),VLOOKUP($A192,'$ Pasiva'!$1:$1048576,MATCH('$'!$B192,'$ Pasiva'!$1:$1,0),FALSE))</f>
        <v>2.6499999999999999E-2</v>
      </c>
      <c r="F192" s="2">
        <f t="shared" si="15"/>
        <v>3.7100000000000008E-2</v>
      </c>
      <c r="G192" s="2" t="e">
        <f t="shared" si="16"/>
        <v>#N/A</v>
      </c>
      <c r="H192" s="2" t="e">
        <f t="shared" si="16"/>
        <v>#N/A</v>
      </c>
      <c r="I192" s="2" t="e">
        <f t="shared" si="16"/>
        <v>#N/A</v>
      </c>
      <c r="J192">
        <f t="shared" si="17"/>
        <v>0</v>
      </c>
    </row>
    <row r="193" spans="1:10" x14ac:dyDescent="0.35">
      <c r="A193">
        <f t="shared" si="13"/>
        <v>12</v>
      </c>
      <c r="B193" t="str">
        <f t="shared" si="14"/>
        <v>2011</v>
      </c>
      <c r="C193" s="1">
        <f t="shared" si="18"/>
        <v>40908</v>
      </c>
      <c r="D193" s="2">
        <f>IF(VLOOKUP($A193,'$ Activa'!$1:$1048576,MATCH('$'!$B193,'$ Activa'!$1:$1,0),FALSE)="",NA(),VLOOKUP($A193,'$ Activa'!$1:$1048576,MATCH('$'!$B193,'$ Activa'!$1:$1,0),FALSE))</f>
        <v>6.2899999999999998E-2</v>
      </c>
      <c r="E193" s="2">
        <f>IF(VLOOKUP($A193,'$ Pasiva'!$1:$1048576,MATCH('$'!$B193,'$ Pasiva'!$1:$1,0),FALSE)="",NA(),VLOOKUP($A193,'$ Pasiva'!$1:$1048576,MATCH('$'!$B193,'$ Pasiva'!$1:$1,0),FALSE))</f>
        <v>2.6700000000000002E-2</v>
      </c>
      <c r="F193" s="2">
        <f t="shared" si="15"/>
        <v>3.6199999999999996E-2</v>
      </c>
      <c r="G193" s="2" t="e">
        <f t="shared" si="16"/>
        <v>#N/A</v>
      </c>
      <c r="H193" s="2" t="e">
        <f t="shared" si="16"/>
        <v>#N/A</v>
      </c>
      <c r="I193" s="2" t="e">
        <f t="shared" si="16"/>
        <v>#N/A</v>
      </c>
      <c r="J193">
        <f t="shared" si="17"/>
        <v>0</v>
      </c>
    </row>
    <row r="194" spans="1:10" x14ac:dyDescent="0.35">
      <c r="A194">
        <f t="shared" si="13"/>
        <v>1</v>
      </c>
      <c r="B194" t="str">
        <f t="shared" si="14"/>
        <v>2012</v>
      </c>
      <c r="C194" s="1">
        <f t="shared" si="18"/>
        <v>40939</v>
      </c>
      <c r="D194" s="2">
        <f>IF(VLOOKUP($A194,'$ Activa'!$1:$1048576,MATCH('$'!$B194,'$ Activa'!$1:$1,0),FALSE)="",NA(),VLOOKUP($A194,'$ Activa'!$1:$1048576,MATCH('$'!$B194,'$ Activa'!$1:$1,0),FALSE))</f>
        <v>6.3200000000000006E-2</v>
      </c>
      <c r="E194" s="2">
        <f>IF(VLOOKUP($A194,'$ Pasiva'!$1:$1048576,MATCH('$'!$B194,'$ Pasiva'!$1:$1,0),FALSE)="",NA(),VLOOKUP($A194,'$ Pasiva'!$1:$1048576,MATCH('$'!$B194,'$ Pasiva'!$1:$1,0),FALSE))</f>
        <v>2.64E-2</v>
      </c>
      <c r="F194" s="2">
        <f t="shared" si="15"/>
        <v>3.6800000000000006E-2</v>
      </c>
      <c r="G194" s="2" t="e">
        <f t="shared" si="16"/>
        <v>#N/A</v>
      </c>
      <c r="H194" s="2" t="e">
        <f t="shared" si="16"/>
        <v>#N/A</v>
      </c>
      <c r="I194" s="2" t="e">
        <f t="shared" si="16"/>
        <v>#N/A</v>
      </c>
      <c r="J194">
        <f t="shared" si="17"/>
        <v>0</v>
      </c>
    </row>
    <row r="195" spans="1:10" x14ac:dyDescent="0.35">
      <c r="A195">
        <f t="shared" ref="A195:A258" si="19">+MONTH(C195)</f>
        <v>2</v>
      </c>
      <c r="B195" t="str">
        <f t="shared" ref="B195:B258" si="20">+TEXT(YEAR(C195),"0")</f>
        <v>2012</v>
      </c>
      <c r="C195" s="1">
        <f t="shared" si="18"/>
        <v>40968</v>
      </c>
      <c r="D195" s="2">
        <f>IF(VLOOKUP($A195,'$ Activa'!$1:$1048576,MATCH('$'!$B195,'$ Activa'!$1:$1,0),FALSE)="",NA(),VLOOKUP($A195,'$ Activa'!$1:$1048576,MATCH('$'!$B195,'$ Activa'!$1:$1,0),FALSE))</f>
        <v>6.3200000000000006E-2</v>
      </c>
      <c r="E195" s="2">
        <f>IF(VLOOKUP($A195,'$ Pasiva'!$1:$1048576,MATCH('$'!$B195,'$ Pasiva'!$1:$1,0),FALSE)="",NA(),VLOOKUP($A195,'$ Pasiva'!$1:$1048576,MATCH('$'!$B195,'$ Pasiva'!$1:$1,0),FALSE))</f>
        <v>2.6200000000000001E-2</v>
      </c>
      <c r="F195" s="2">
        <f t="shared" ref="F195:F258" si="21">+D195-E195</f>
        <v>3.7000000000000005E-2</v>
      </c>
      <c r="G195" s="2" t="e">
        <f t="shared" ref="G195:I258" si="22">+IF(ISNA(D196),D195,NA())</f>
        <v>#N/A</v>
      </c>
      <c r="H195" s="2" t="e">
        <f t="shared" si="22"/>
        <v>#N/A</v>
      </c>
      <c r="I195" s="2" t="e">
        <f t="shared" si="22"/>
        <v>#N/A</v>
      </c>
      <c r="J195">
        <f t="shared" ref="J195:J258" si="23">+IF(AND(_xlfn.NUMBERVALUE(B195)&gt;=2018,ISNA(D195)=FALSE),1,0)</f>
        <v>0</v>
      </c>
    </row>
    <row r="196" spans="1:10" x14ac:dyDescent="0.35">
      <c r="A196">
        <f t="shared" si="19"/>
        <v>3</v>
      </c>
      <c r="B196" t="str">
        <f t="shared" si="20"/>
        <v>2012</v>
      </c>
      <c r="C196" s="1">
        <f t="shared" ref="C196:C259" si="24">+EOMONTH(C195,1)</f>
        <v>40999</v>
      </c>
      <c r="D196" s="2">
        <f>IF(VLOOKUP($A196,'$ Activa'!$1:$1048576,MATCH('$'!$B196,'$ Activa'!$1:$1,0),FALSE)="",NA(),VLOOKUP($A196,'$ Activa'!$1:$1048576,MATCH('$'!$B196,'$ Activa'!$1:$1,0),FALSE))</f>
        <v>6.2899999999999998E-2</v>
      </c>
      <c r="E196" s="2">
        <f>IF(VLOOKUP($A196,'$ Pasiva'!$1:$1048576,MATCH('$'!$B196,'$ Pasiva'!$1:$1,0),FALSE)="",NA(),VLOOKUP($A196,'$ Pasiva'!$1:$1048576,MATCH('$'!$B196,'$ Pasiva'!$1:$1,0),FALSE))</f>
        <v>2.6100000000000002E-2</v>
      </c>
      <c r="F196" s="2">
        <f t="shared" si="21"/>
        <v>3.6799999999999999E-2</v>
      </c>
      <c r="G196" s="2" t="e">
        <f t="shared" si="22"/>
        <v>#N/A</v>
      </c>
      <c r="H196" s="2" t="e">
        <f t="shared" si="22"/>
        <v>#N/A</v>
      </c>
      <c r="I196" s="2" t="e">
        <f t="shared" si="22"/>
        <v>#N/A</v>
      </c>
      <c r="J196">
        <f t="shared" si="23"/>
        <v>0</v>
      </c>
    </row>
    <row r="197" spans="1:10" x14ac:dyDescent="0.35">
      <c r="A197">
        <f t="shared" si="19"/>
        <v>4</v>
      </c>
      <c r="B197" t="str">
        <f t="shared" si="20"/>
        <v>2012</v>
      </c>
      <c r="C197" s="1">
        <f t="shared" si="24"/>
        <v>41029</v>
      </c>
      <c r="D197" s="2">
        <f>IF(VLOOKUP($A197,'$ Activa'!$1:$1048576,MATCH('$'!$B197,'$ Activa'!$1:$1,0),FALSE)="",NA(),VLOOKUP($A197,'$ Activa'!$1:$1048576,MATCH('$'!$B197,'$ Activa'!$1:$1,0),FALSE))</f>
        <v>6.3200000000000006E-2</v>
      </c>
      <c r="E197" s="2">
        <f>IF(VLOOKUP($A197,'$ Pasiva'!$1:$1048576,MATCH('$'!$B197,'$ Pasiva'!$1:$1,0),FALSE)="",NA(),VLOOKUP($A197,'$ Pasiva'!$1:$1048576,MATCH('$'!$B197,'$ Pasiva'!$1:$1,0),FALSE))</f>
        <v>2.63E-2</v>
      </c>
      <c r="F197" s="2">
        <f t="shared" si="21"/>
        <v>3.6900000000000002E-2</v>
      </c>
      <c r="G197" s="2" t="e">
        <f t="shared" si="22"/>
        <v>#N/A</v>
      </c>
      <c r="H197" s="2" t="e">
        <f t="shared" si="22"/>
        <v>#N/A</v>
      </c>
      <c r="I197" s="2" t="e">
        <f t="shared" si="22"/>
        <v>#N/A</v>
      </c>
      <c r="J197">
        <f t="shared" si="23"/>
        <v>0</v>
      </c>
    </row>
    <row r="198" spans="1:10" x14ac:dyDescent="0.35">
      <c r="A198">
        <f t="shared" si="19"/>
        <v>5</v>
      </c>
      <c r="B198" t="str">
        <f t="shared" si="20"/>
        <v>2012</v>
      </c>
      <c r="C198" s="1">
        <f t="shared" si="24"/>
        <v>41060</v>
      </c>
      <c r="D198" s="2">
        <f>IF(VLOOKUP($A198,'$ Activa'!$1:$1048576,MATCH('$'!$B198,'$ Activa'!$1:$1,0),FALSE)="",NA(),VLOOKUP($A198,'$ Activa'!$1:$1048576,MATCH('$'!$B198,'$ Activa'!$1:$1,0),FALSE))</f>
        <v>6.3E-2</v>
      </c>
      <c r="E198" s="2">
        <f>IF(VLOOKUP($A198,'$ Pasiva'!$1:$1048576,MATCH('$'!$B198,'$ Pasiva'!$1:$1,0),FALSE)="",NA(),VLOOKUP($A198,'$ Pasiva'!$1:$1048576,MATCH('$'!$B198,'$ Pasiva'!$1:$1,0),FALSE))</f>
        <v>2.6700000000000002E-2</v>
      </c>
      <c r="F198" s="2">
        <f t="shared" si="21"/>
        <v>3.6299999999999999E-2</v>
      </c>
      <c r="G198" s="2" t="e">
        <f t="shared" si="22"/>
        <v>#N/A</v>
      </c>
      <c r="H198" s="2" t="e">
        <f t="shared" si="22"/>
        <v>#N/A</v>
      </c>
      <c r="I198" s="2" t="e">
        <f t="shared" si="22"/>
        <v>#N/A</v>
      </c>
      <c r="J198">
        <f t="shared" si="23"/>
        <v>0</v>
      </c>
    </row>
    <row r="199" spans="1:10" x14ac:dyDescent="0.35">
      <c r="A199">
        <f t="shared" si="19"/>
        <v>6</v>
      </c>
      <c r="B199" t="str">
        <f t="shared" si="20"/>
        <v>2012</v>
      </c>
      <c r="C199" s="1">
        <f t="shared" si="24"/>
        <v>41090</v>
      </c>
      <c r="D199" s="2">
        <f>IF(VLOOKUP($A199,'$ Activa'!$1:$1048576,MATCH('$'!$B199,'$ Activa'!$1:$1,0),FALSE)="",NA(),VLOOKUP($A199,'$ Activa'!$1:$1048576,MATCH('$'!$B199,'$ Activa'!$1:$1,0),FALSE))</f>
        <v>6.3E-2</v>
      </c>
      <c r="E199" s="2">
        <f>IF(VLOOKUP($A199,'$ Pasiva'!$1:$1048576,MATCH('$'!$B199,'$ Pasiva'!$1:$1,0),FALSE)="",NA(),VLOOKUP($A199,'$ Pasiva'!$1:$1048576,MATCH('$'!$B199,'$ Pasiva'!$1:$1,0),FALSE))</f>
        <v>2.6599999999999999E-2</v>
      </c>
      <c r="F199" s="2">
        <f t="shared" si="21"/>
        <v>3.6400000000000002E-2</v>
      </c>
      <c r="G199" s="2" t="e">
        <f t="shared" si="22"/>
        <v>#N/A</v>
      </c>
      <c r="H199" s="2" t="e">
        <f t="shared" si="22"/>
        <v>#N/A</v>
      </c>
      <c r="I199" s="2" t="e">
        <f t="shared" si="22"/>
        <v>#N/A</v>
      </c>
      <c r="J199">
        <f t="shared" si="23"/>
        <v>0</v>
      </c>
    </row>
    <row r="200" spans="1:10" x14ac:dyDescent="0.35">
      <c r="A200">
        <f t="shared" si="19"/>
        <v>7</v>
      </c>
      <c r="B200" t="str">
        <f t="shared" si="20"/>
        <v>2012</v>
      </c>
      <c r="C200" s="1">
        <f t="shared" si="24"/>
        <v>41121</v>
      </c>
      <c r="D200" s="2">
        <f>IF(VLOOKUP($A200,'$ Activa'!$1:$1048576,MATCH('$'!$B200,'$ Activa'!$1:$1,0),FALSE)="",NA(),VLOOKUP($A200,'$ Activa'!$1:$1048576,MATCH('$'!$B200,'$ Activa'!$1:$1,0),FALSE))</f>
        <v>6.2199999999999998E-2</v>
      </c>
      <c r="E200" s="2">
        <f>IF(VLOOKUP($A200,'$ Pasiva'!$1:$1048576,MATCH('$'!$B200,'$ Pasiva'!$1:$1,0),FALSE)="",NA(),VLOOKUP($A200,'$ Pasiva'!$1:$1048576,MATCH('$'!$B200,'$ Pasiva'!$1:$1,0),FALSE))</f>
        <v>2.6800000000000001E-2</v>
      </c>
      <c r="F200" s="2">
        <f t="shared" si="21"/>
        <v>3.5400000000000001E-2</v>
      </c>
      <c r="G200" s="2" t="e">
        <f t="shared" si="22"/>
        <v>#N/A</v>
      </c>
      <c r="H200" s="2" t="e">
        <f t="shared" si="22"/>
        <v>#N/A</v>
      </c>
      <c r="I200" s="2" t="e">
        <f t="shared" si="22"/>
        <v>#N/A</v>
      </c>
      <c r="J200">
        <f t="shared" si="23"/>
        <v>0</v>
      </c>
    </row>
    <row r="201" spans="1:10" x14ac:dyDescent="0.35">
      <c r="A201">
        <f t="shared" si="19"/>
        <v>8</v>
      </c>
      <c r="B201" t="str">
        <f t="shared" si="20"/>
        <v>2012</v>
      </c>
      <c r="C201" s="1">
        <f t="shared" si="24"/>
        <v>41152</v>
      </c>
      <c r="D201" s="2">
        <f>IF(VLOOKUP($A201,'$ Activa'!$1:$1048576,MATCH('$'!$B201,'$ Activa'!$1:$1,0),FALSE)="",NA(),VLOOKUP($A201,'$ Activa'!$1:$1048576,MATCH('$'!$B201,'$ Activa'!$1:$1,0),FALSE))</f>
        <v>6.2E-2</v>
      </c>
      <c r="E201" s="2">
        <f>IF(VLOOKUP($A201,'$ Pasiva'!$1:$1048576,MATCH('$'!$B201,'$ Pasiva'!$1:$1,0),FALSE)="",NA(),VLOOKUP($A201,'$ Pasiva'!$1:$1048576,MATCH('$'!$B201,'$ Pasiva'!$1:$1,0),FALSE))</f>
        <v>2.69E-2</v>
      </c>
      <c r="F201" s="2">
        <f t="shared" si="21"/>
        <v>3.5099999999999999E-2</v>
      </c>
      <c r="G201" s="2" t="e">
        <f t="shared" si="22"/>
        <v>#N/A</v>
      </c>
      <c r="H201" s="2" t="e">
        <f t="shared" si="22"/>
        <v>#N/A</v>
      </c>
      <c r="I201" s="2" t="e">
        <f t="shared" si="22"/>
        <v>#N/A</v>
      </c>
      <c r="J201">
        <f t="shared" si="23"/>
        <v>0</v>
      </c>
    </row>
    <row r="202" spans="1:10" x14ac:dyDescent="0.35">
      <c r="A202">
        <f t="shared" si="19"/>
        <v>9</v>
      </c>
      <c r="B202" t="str">
        <f t="shared" si="20"/>
        <v>2012</v>
      </c>
      <c r="C202" s="1">
        <f t="shared" si="24"/>
        <v>41182</v>
      </c>
      <c r="D202" s="2">
        <f>IF(VLOOKUP($A202,'$ Activa'!$1:$1048576,MATCH('$'!$B202,'$ Activa'!$1:$1,0),FALSE)="",NA(),VLOOKUP($A202,'$ Activa'!$1:$1048576,MATCH('$'!$B202,'$ Activa'!$1:$1,0),FALSE))</f>
        <v>6.1800000000000001E-2</v>
      </c>
      <c r="E202" s="2">
        <f>IF(VLOOKUP($A202,'$ Pasiva'!$1:$1048576,MATCH('$'!$B202,'$ Pasiva'!$1:$1,0),FALSE)="",NA(),VLOOKUP($A202,'$ Pasiva'!$1:$1048576,MATCH('$'!$B202,'$ Pasiva'!$1:$1,0),FALSE))</f>
        <v>2.7199999999999998E-2</v>
      </c>
      <c r="F202" s="2">
        <f t="shared" si="21"/>
        <v>3.4600000000000006E-2</v>
      </c>
      <c r="G202" s="2" t="e">
        <f t="shared" si="22"/>
        <v>#N/A</v>
      </c>
      <c r="H202" s="2" t="e">
        <f t="shared" si="22"/>
        <v>#N/A</v>
      </c>
      <c r="I202" s="2" t="e">
        <f t="shared" si="22"/>
        <v>#N/A</v>
      </c>
      <c r="J202">
        <f t="shared" si="23"/>
        <v>0</v>
      </c>
    </row>
    <row r="203" spans="1:10" x14ac:dyDescent="0.35">
      <c r="A203">
        <f t="shared" si="19"/>
        <v>10</v>
      </c>
      <c r="B203" t="str">
        <f t="shared" si="20"/>
        <v>2012</v>
      </c>
      <c r="C203" s="1">
        <f t="shared" si="24"/>
        <v>41213</v>
      </c>
      <c r="D203" s="2">
        <f>IF(VLOOKUP($A203,'$ Activa'!$1:$1048576,MATCH('$'!$B203,'$ Activa'!$1:$1,0),FALSE)="",NA(),VLOOKUP($A203,'$ Activa'!$1:$1048576,MATCH('$'!$B203,'$ Activa'!$1:$1,0),FALSE))</f>
        <v>6.1699999999999998E-2</v>
      </c>
      <c r="E203" s="2">
        <f>IF(VLOOKUP($A203,'$ Pasiva'!$1:$1048576,MATCH('$'!$B203,'$ Pasiva'!$1:$1,0),FALSE)="",NA(),VLOOKUP($A203,'$ Pasiva'!$1:$1048576,MATCH('$'!$B203,'$ Pasiva'!$1:$1,0),FALSE))</f>
        <v>2.7300000000000001E-2</v>
      </c>
      <c r="F203" s="2">
        <f t="shared" si="21"/>
        <v>3.44E-2</v>
      </c>
      <c r="G203" s="2" t="e">
        <f t="shared" si="22"/>
        <v>#N/A</v>
      </c>
      <c r="H203" s="2" t="e">
        <f t="shared" si="22"/>
        <v>#N/A</v>
      </c>
      <c r="I203" s="2" t="e">
        <f t="shared" si="22"/>
        <v>#N/A</v>
      </c>
      <c r="J203">
        <f t="shared" si="23"/>
        <v>0</v>
      </c>
    </row>
    <row r="204" spans="1:10" x14ac:dyDescent="0.35">
      <c r="A204">
        <f t="shared" si="19"/>
        <v>11</v>
      </c>
      <c r="B204" t="str">
        <f t="shared" si="20"/>
        <v>2012</v>
      </c>
      <c r="C204" s="1">
        <f t="shared" si="24"/>
        <v>41243</v>
      </c>
      <c r="D204" s="2">
        <f>IF(VLOOKUP($A204,'$ Activa'!$1:$1048576,MATCH('$'!$B204,'$ Activa'!$1:$1,0),FALSE)="",NA(),VLOOKUP($A204,'$ Activa'!$1:$1048576,MATCH('$'!$B204,'$ Activa'!$1:$1,0),FALSE))</f>
        <v>6.2E-2</v>
      </c>
      <c r="E204" s="2">
        <f>IF(VLOOKUP($A204,'$ Pasiva'!$1:$1048576,MATCH('$'!$B204,'$ Pasiva'!$1:$1,0),FALSE)="",NA(),VLOOKUP($A204,'$ Pasiva'!$1:$1048576,MATCH('$'!$B204,'$ Pasiva'!$1:$1,0),FALSE))</f>
        <v>2.76E-2</v>
      </c>
      <c r="F204" s="2">
        <f t="shared" si="21"/>
        <v>3.44E-2</v>
      </c>
      <c r="G204" s="2" t="e">
        <f t="shared" si="22"/>
        <v>#N/A</v>
      </c>
      <c r="H204" s="2" t="e">
        <f t="shared" si="22"/>
        <v>#N/A</v>
      </c>
      <c r="I204" s="2" t="e">
        <f t="shared" si="22"/>
        <v>#N/A</v>
      </c>
      <c r="J204">
        <f t="shared" si="23"/>
        <v>0</v>
      </c>
    </row>
    <row r="205" spans="1:10" x14ac:dyDescent="0.35">
      <c r="A205">
        <f t="shared" si="19"/>
        <v>12</v>
      </c>
      <c r="B205" t="str">
        <f t="shared" si="20"/>
        <v>2012</v>
      </c>
      <c r="C205" s="1">
        <f t="shared" si="24"/>
        <v>41274</v>
      </c>
      <c r="D205" s="2">
        <f>IF(VLOOKUP($A205,'$ Activa'!$1:$1048576,MATCH('$'!$B205,'$ Activa'!$1:$1,0),FALSE)="",NA(),VLOOKUP($A205,'$ Activa'!$1:$1048576,MATCH('$'!$B205,'$ Activa'!$1:$1,0),FALSE))</f>
        <v>6.1899999999999997E-2</v>
      </c>
      <c r="E205" s="2">
        <f>IF(VLOOKUP($A205,'$ Pasiva'!$1:$1048576,MATCH('$'!$B205,'$ Pasiva'!$1:$1,0),FALSE)="",NA(),VLOOKUP($A205,'$ Pasiva'!$1:$1048576,MATCH('$'!$B205,'$ Pasiva'!$1:$1,0),FALSE))</f>
        <v>2.7699999999999999E-2</v>
      </c>
      <c r="F205" s="2">
        <f t="shared" si="21"/>
        <v>3.4199999999999994E-2</v>
      </c>
      <c r="G205" s="2" t="e">
        <f t="shared" si="22"/>
        <v>#N/A</v>
      </c>
      <c r="H205" s="2" t="e">
        <f t="shared" si="22"/>
        <v>#N/A</v>
      </c>
      <c r="I205" s="2" t="e">
        <f t="shared" si="22"/>
        <v>#N/A</v>
      </c>
      <c r="J205">
        <f t="shared" si="23"/>
        <v>0</v>
      </c>
    </row>
    <row r="206" spans="1:10" x14ac:dyDescent="0.35">
      <c r="A206">
        <f t="shared" si="19"/>
        <v>1</v>
      </c>
      <c r="B206" t="str">
        <f t="shared" si="20"/>
        <v>2013</v>
      </c>
      <c r="C206" s="1">
        <f t="shared" si="24"/>
        <v>41305</v>
      </c>
      <c r="D206" s="2">
        <f>IF(VLOOKUP($A206,'$ Activa'!$1:$1048576,MATCH('$'!$B206,'$ Activa'!$1:$1,0),FALSE)="",NA(),VLOOKUP($A206,'$ Activa'!$1:$1048576,MATCH('$'!$B206,'$ Activa'!$1:$1,0),FALSE))</f>
        <v>6.1800000000000001E-2</v>
      </c>
      <c r="E206" s="2">
        <f>IF(VLOOKUP($A206,'$ Pasiva'!$1:$1048576,MATCH('$'!$B206,'$ Pasiva'!$1:$1,0),FALSE)="",NA(),VLOOKUP($A206,'$ Pasiva'!$1:$1048576,MATCH('$'!$B206,'$ Pasiva'!$1:$1,0),FALSE))</f>
        <v>2.7799999999999998E-2</v>
      </c>
      <c r="F206" s="2">
        <f t="shared" si="21"/>
        <v>3.4000000000000002E-2</v>
      </c>
      <c r="G206" s="2" t="e">
        <f t="shared" si="22"/>
        <v>#N/A</v>
      </c>
      <c r="H206" s="2" t="e">
        <f t="shared" si="22"/>
        <v>#N/A</v>
      </c>
      <c r="I206" s="2" t="e">
        <f t="shared" si="22"/>
        <v>#N/A</v>
      </c>
      <c r="J206">
        <f t="shared" si="23"/>
        <v>0</v>
      </c>
    </row>
    <row r="207" spans="1:10" x14ac:dyDescent="0.35">
      <c r="A207">
        <f t="shared" si="19"/>
        <v>2</v>
      </c>
      <c r="B207" t="str">
        <f t="shared" si="20"/>
        <v>2013</v>
      </c>
      <c r="C207" s="1">
        <f t="shared" si="24"/>
        <v>41333</v>
      </c>
      <c r="D207" s="2">
        <f>IF(VLOOKUP($A207,'$ Activa'!$1:$1048576,MATCH('$'!$B207,'$ Activa'!$1:$1,0),FALSE)="",NA(),VLOOKUP($A207,'$ Activa'!$1:$1048576,MATCH('$'!$B207,'$ Activa'!$1:$1,0),FALSE))</f>
        <v>6.1600000000000002E-2</v>
      </c>
      <c r="E207" s="2">
        <f>IF(VLOOKUP($A207,'$ Pasiva'!$1:$1048576,MATCH('$'!$B207,'$ Pasiva'!$1:$1,0),FALSE)="",NA(),VLOOKUP($A207,'$ Pasiva'!$1:$1048576,MATCH('$'!$B207,'$ Pasiva'!$1:$1,0),FALSE))</f>
        <v>2.8000000000000001E-2</v>
      </c>
      <c r="F207" s="2">
        <f t="shared" si="21"/>
        <v>3.3600000000000005E-2</v>
      </c>
      <c r="G207" s="2" t="e">
        <f t="shared" si="22"/>
        <v>#N/A</v>
      </c>
      <c r="H207" s="2" t="e">
        <f t="shared" si="22"/>
        <v>#N/A</v>
      </c>
      <c r="I207" s="2" t="e">
        <f t="shared" si="22"/>
        <v>#N/A</v>
      </c>
      <c r="J207">
        <f t="shared" si="23"/>
        <v>0</v>
      </c>
    </row>
    <row r="208" spans="1:10" x14ac:dyDescent="0.35">
      <c r="A208">
        <f t="shared" si="19"/>
        <v>3</v>
      </c>
      <c r="B208" t="str">
        <f t="shared" si="20"/>
        <v>2013</v>
      </c>
      <c r="C208" s="1">
        <f t="shared" si="24"/>
        <v>41364</v>
      </c>
      <c r="D208" s="2">
        <f>IF(VLOOKUP($A208,'$ Activa'!$1:$1048576,MATCH('$'!$B208,'$ Activa'!$1:$1,0),FALSE)="",NA(),VLOOKUP($A208,'$ Activa'!$1:$1048576,MATCH('$'!$B208,'$ Activa'!$1:$1,0),FALSE))</f>
        <v>6.1499999999999999E-2</v>
      </c>
      <c r="E208" s="2">
        <f>IF(VLOOKUP($A208,'$ Pasiva'!$1:$1048576,MATCH('$'!$B208,'$ Pasiva'!$1:$1,0),FALSE)="",NA(),VLOOKUP($A208,'$ Pasiva'!$1:$1048576,MATCH('$'!$B208,'$ Pasiva'!$1:$1,0),FALSE))</f>
        <v>2.7900000000000001E-2</v>
      </c>
      <c r="F208" s="2">
        <f t="shared" si="21"/>
        <v>3.3599999999999998E-2</v>
      </c>
      <c r="G208" s="2" t="e">
        <f t="shared" si="22"/>
        <v>#N/A</v>
      </c>
      <c r="H208" s="2" t="e">
        <f t="shared" si="22"/>
        <v>#N/A</v>
      </c>
      <c r="I208" s="2" t="e">
        <f t="shared" si="22"/>
        <v>#N/A</v>
      </c>
      <c r="J208">
        <f t="shared" si="23"/>
        <v>0</v>
      </c>
    </row>
    <row r="209" spans="1:10" x14ac:dyDescent="0.35">
      <c r="A209">
        <f t="shared" si="19"/>
        <v>4</v>
      </c>
      <c r="B209" t="str">
        <f t="shared" si="20"/>
        <v>2013</v>
      </c>
      <c r="C209" s="1">
        <f t="shared" si="24"/>
        <v>41394</v>
      </c>
      <c r="D209" s="2">
        <f>IF(VLOOKUP($A209,'$ Activa'!$1:$1048576,MATCH('$'!$B209,'$ Activa'!$1:$1,0),FALSE)="",NA(),VLOOKUP($A209,'$ Activa'!$1:$1048576,MATCH('$'!$B209,'$ Activa'!$1:$1,0),FALSE))</f>
        <v>6.1400000000000003E-2</v>
      </c>
      <c r="E209" s="2">
        <f>IF(VLOOKUP($A209,'$ Pasiva'!$1:$1048576,MATCH('$'!$B209,'$ Pasiva'!$1:$1,0),FALSE)="",NA(),VLOOKUP($A209,'$ Pasiva'!$1:$1048576,MATCH('$'!$B209,'$ Pasiva'!$1:$1,0),FALSE))</f>
        <v>2.7900000000000001E-2</v>
      </c>
      <c r="F209" s="2">
        <f t="shared" si="21"/>
        <v>3.3500000000000002E-2</v>
      </c>
      <c r="G209" s="2" t="e">
        <f t="shared" si="22"/>
        <v>#N/A</v>
      </c>
      <c r="H209" s="2" t="e">
        <f t="shared" si="22"/>
        <v>#N/A</v>
      </c>
      <c r="I209" s="2" t="e">
        <f t="shared" si="22"/>
        <v>#N/A</v>
      </c>
      <c r="J209">
        <f t="shared" si="23"/>
        <v>0</v>
      </c>
    </row>
    <row r="210" spans="1:10" x14ac:dyDescent="0.35">
      <c r="A210">
        <f t="shared" si="19"/>
        <v>5</v>
      </c>
      <c r="B210" t="str">
        <f t="shared" si="20"/>
        <v>2013</v>
      </c>
      <c r="C210" s="1">
        <f t="shared" si="24"/>
        <v>41425</v>
      </c>
      <c r="D210" s="2">
        <f>IF(VLOOKUP($A210,'$ Activa'!$1:$1048576,MATCH('$'!$B210,'$ Activa'!$1:$1,0),FALSE)="",NA(),VLOOKUP($A210,'$ Activa'!$1:$1048576,MATCH('$'!$B210,'$ Activa'!$1:$1,0),FALSE))</f>
        <v>6.0900000000000003E-2</v>
      </c>
      <c r="E210" s="2">
        <f>IF(VLOOKUP($A210,'$ Pasiva'!$1:$1048576,MATCH('$'!$B210,'$ Pasiva'!$1:$1,0),FALSE)="",NA(),VLOOKUP($A210,'$ Pasiva'!$1:$1048576,MATCH('$'!$B210,'$ Pasiva'!$1:$1,0),FALSE))</f>
        <v>2.8899999999999999E-2</v>
      </c>
      <c r="F210" s="2">
        <f t="shared" si="21"/>
        <v>3.2000000000000001E-2</v>
      </c>
      <c r="G210" s="2" t="e">
        <f t="shared" si="22"/>
        <v>#N/A</v>
      </c>
      <c r="H210" s="2" t="e">
        <f t="shared" si="22"/>
        <v>#N/A</v>
      </c>
      <c r="I210" s="2" t="e">
        <f t="shared" si="22"/>
        <v>#N/A</v>
      </c>
      <c r="J210">
        <f t="shared" si="23"/>
        <v>0</v>
      </c>
    </row>
    <row r="211" spans="1:10" x14ac:dyDescent="0.35">
      <c r="A211">
        <f t="shared" si="19"/>
        <v>6</v>
      </c>
      <c r="B211" t="str">
        <f t="shared" si="20"/>
        <v>2013</v>
      </c>
      <c r="C211" s="1">
        <f t="shared" si="24"/>
        <v>41455</v>
      </c>
      <c r="D211" s="2">
        <f>IF(VLOOKUP($A211,'$ Activa'!$1:$1048576,MATCH('$'!$B211,'$ Activa'!$1:$1,0),FALSE)="",NA(),VLOOKUP($A211,'$ Activa'!$1:$1048576,MATCH('$'!$B211,'$ Activa'!$1:$1,0),FALSE))</f>
        <v>6.0900000000000003E-2</v>
      </c>
      <c r="E211" s="2">
        <f>IF(VLOOKUP($A211,'$ Pasiva'!$1:$1048576,MATCH('$'!$B211,'$ Pasiva'!$1:$1,0),FALSE)="",NA(),VLOOKUP($A211,'$ Pasiva'!$1:$1048576,MATCH('$'!$B211,'$ Pasiva'!$1:$1,0),FALSE))</f>
        <v>2.8899999999999999E-2</v>
      </c>
      <c r="F211" s="2">
        <f t="shared" si="21"/>
        <v>3.2000000000000001E-2</v>
      </c>
      <c r="G211" s="2" t="e">
        <f t="shared" si="22"/>
        <v>#N/A</v>
      </c>
      <c r="H211" s="2" t="e">
        <f t="shared" si="22"/>
        <v>#N/A</v>
      </c>
      <c r="I211" s="2" t="e">
        <f t="shared" si="22"/>
        <v>#N/A</v>
      </c>
      <c r="J211">
        <f t="shared" si="23"/>
        <v>0</v>
      </c>
    </row>
    <row r="212" spans="1:10" x14ac:dyDescent="0.35">
      <c r="A212">
        <f t="shared" si="19"/>
        <v>7</v>
      </c>
      <c r="B212" t="str">
        <f t="shared" si="20"/>
        <v>2013</v>
      </c>
      <c r="C212" s="1">
        <f t="shared" si="24"/>
        <v>41486</v>
      </c>
      <c r="D212" s="2">
        <f>IF(VLOOKUP($A212,'$ Activa'!$1:$1048576,MATCH('$'!$B212,'$ Activa'!$1:$1,0),FALSE)="",NA(),VLOOKUP($A212,'$ Activa'!$1:$1048576,MATCH('$'!$B212,'$ Activa'!$1:$1,0),FALSE))</f>
        <v>6.08E-2</v>
      </c>
      <c r="E212" s="2">
        <f>IF(VLOOKUP($A212,'$ Pasiva'!$1:$1048576,MATCH('$'!$B212,'$ Pasiva'!$1:$1,0),FALSE)="",NA(),VLOOKUP($A212,'$ Pasiva'!$1:$1048576,MATCH('$'!$B212,'$ Pasiva'!$1:$1,0),FALSE))</f>
        <v>2.9000000000000001E-2</v>
      </c>
      <c r="F212" s="2">
        <f t="shared" si="21"/>
        <v>3.1799999999999995E-2</v>
      </c>
      <c r="G212" s="2" t="e">
        <f t="shared" si="22"/>
        <v>#N/A</v>
      </c>
      <c r="H212" s="2" t="e">
        <f t="shared" si="22"/>
        <v>#N/A</v>
      </c>
      <c r="I212" s="2" t="e">
        <f t="shared" si="22"/>
        <v>#N/A</v>
      </c>
      <c r="J212">
        <f t="shared" si="23"/>
        <v>0</v>
      </c>
    </row>
    <row r="213" spans="1:10" x14ac:dyDescent="0.35">
      <c r="A213">
        <f t="shared" si="19"/>
        <v>8</v>
      </c>
      <c r="B213" t="str">
        <f t="shared" si="20"/>
        <v>2013</v>
      </c>
      <c r="C213" s="1">
        <f t="shared" si="24"/>
        <v>41517</v>
      </c>
      <c r="D213" s="2">
        <f>IF(VLOOKUP($A213,'$ Activa'!$1:$1048576,MATCH('$'!$B213,'$ Activa'!$1:$1,0),FALSE)="",NA(),VLOOKUP($A213,'$ Activa'!$1:$1048576,MATCH('$'!$B213,'$ Activa'!$1:$1,0),FALSE))</f>
        <v>6.0699999999999997E-2</v>
      </c>
      <c r="E213" s="2">
        <f>IF(VLOOKUP($A213,'$ Pasiva'!$1:$1048576,MATCH('$'!$B213,'$ Pasiva'!$1:$1,0),FALSE)="",NA(),VLOOKUP($A213,'$ Pasiva'!$1:$1048576,MATCH('$'!$B213,'$ Pasiva'!$1:$1,0),FALSE))</f>
        <v>2.8899999999999999E-2</v>
      </c>
      <c r="F213" s="2">
        <f t="shared" si="21"/>
        <v>3.1799999999999995E-2</v>
      </c>
      <c r="G213" s="2" t="e">
        <f t="shared" si="22"/>
        <v>#N/A</v>
      </c>
      <c r="H213" s="2" t="e">
        <f t="shared" si="22"/>
        <v>#N/A</v>
      </c>
      <c r="I213" s="2" t="e">
        <f t="shared" si="22"/>
        <v>#N/A</v>
      </c>
      <c r="J213">
        <f t="shared" si="23"/>
        <v>0</v>
      </c>
    </row>
    <row r="214" spans="1:10" x14ac:dyDescent="0.35">
      <c r="A214">
        <f t="shared" si="19"/>
        <v>9</v>
      </c>
      <c r="B214" t="str">
        <f t="shared" si="20"/>
        <v>2013</v>
      </c>
      <c r="C214" s="1">
        <f t="shared" si="24"/>
        <v>41547</v>
      </c>
      <c r="D214" s="2">
        <f>IF(VLOOKUP($A214,'$ Activa'!$1:$1048576,MATCH('$'!$B214,'$ Activa'!$1:$1,0),FALSE)="",NA(),VLOOKUP($A214,'$ Activa'!$1:$1048576,MATCH('$'!$B214,'$ Activa'!$1:$1,0),FALSE))</f>
        <v>6.0900000000000003E-2</v>
      </c>
      <c r="E214" s="2">
        <f>IF(VLOOKUP($A214,'$ Pasiva'!$1:$1048576,MATCH('$'!$B214,'$ Pasiva'!$1:$1,0),FALSE)="",NA(),VLOOKUP($A214,'$ Pasiva'!$1:$1048576,MATCH('$'!$B214,'$ Pasiva'!$1:$1,0),FALSE))</f>
        <v>2.92E-2</v>
      </c>
      <c r="F214" s="2">
        <f t="shared" si="21"/>
        <v>3.1700000000000006E-2</v>
      </c>
      <c r="G214" s="2" t="e">
        <f t="shared" si="22"/>
        <v>#N/A</v>
      </c>
      <c r="H214" s="2" t="e">
        <f t="shared" si="22"/>
        <v>#N/A</v>
      </c>
      <c r="I214" s="2" t="e">
        <f t="shared" si="22"/>
        <v>#N/A</v>
      </c>
      <c r="J214">
        <f t="shared" si="23"/>
        <v>0</v>
      </c>
    </row>
    <row r="215" spans="1:10" x14ac:dyDescent="0.35">
      <c r="A215">
        <f t="shared" si="19"/>
        <v>10</v>
      </c>
      <c r="B215" t="str">
        <f t="shared" si="20"/>
        <v>2013</v>
      </c>
      <c r="C215" s="1">
        <f t="shared" si="24"/>
        <v>41578</v>
      </c>
      <c r="D215" s="2">
        <f>IF(VLOOKUP($A215,'$ Activa'!$1:$1048576,MATCH('$'!$B215,'$ Activa'!$1:$1,0),FALSE)="",NA(),VLOOKUP($A215,'$ Activa'!$1:$1048576,MATCH('$'!$B215,'$ Activa'!$1:$1,0),FALSE))</f>
        <v>6.0699999999999997E-2</v>
      </c>
      <c r="E215" s="2">
        <f>IF(VLOOKUP($A215,'$ Pasiva'!$1:$1048576,MATCH('$'!$B215,'$ Pasiva'!$1:$1,0),FALSE)="",NA(),VLOOKUP($A215,'$ Pasiva'!$1:$1048576,MATCH('$'!$B215,'$ Pasiva'!$1:$1,0),FALSE))</f>
        <v>2.92E-2</v>
      </c>
      <c r="F215" s="2">
        <f t="shared" si="21"/>
        <v>3.15E-2</v>
      </c>
      <c r="G215" s="2" t="e">
        <f t="shared" si="22"/>
        <v>#N/A</v>
      </c>
      <c r="H215" s="2" t="e">
        <f t="shared" si="22"/>
        <v>#N/A</v>
      </c>
      <c r="I215" s="2" t="e">
        <f t="shared" si="22"/>
        <v>#N/A</v>
      </c>
      <c r="J215">
        <f t="shared" si="23"/>
        <v>0</v>
      </c>
    </row>
    <row r="216" spans="1:10" x14ac:dyDescent="0.35">
      <c r="A216">
        <f t="shared" si="19"/>
        <v>11</v>
      </c>
      <c r="B216" t="str">
        <f t="shared" si="20"/>
        <v>2013</v>
      </c>
      <c r="C216" s="1">
        <f t="shared" si="24"/>
        <v>41608</v>
      </c>
      <c r="D216" s="2">
        <f>IF(VLOOKUP($A216,'$ Activa'!$1:$1048576,MATCH('$'!$B216,'$ Activa'!$1:$1,0),FALSE)="",NA(),VLOOKUP($A216,'$ Activa'!$1:$1048576,MATCH('$'!$B216,'$ Activa'!$1:$1,0),FALSE))</f>
        <v>6.0699999999999997E-2</v>
      </c>
      <c r="E216" s="2">
        <f>IF(VLOOKUP($A216,'$ Pasiva'!$1:$1048576,MATCH('$'!$B216,'$ Pasiva'!$1:$1,0),FALSE)="",NA(),VLOOKUP($A216,'$ Pasiva'!$1:$1048576,MATCH('$'!$B216,'$ Pasiva'!$1:$1,0),FALSE))</f>
        <v>2.93E-2</v>
      </c>
      <c r="F216" s="2">
        <f t="shared" si="21"/>
        <v>3.1399999999999997E-2</v>
      </c>
      <c r="G216" s="2" t="e">
        <f t="shared" si="22"/>
        <v>#N/A</v>
      </c>
      <c r="H216" s="2" t="e">
        <f t="shared" si="22"/>
        <v>#N/A</v>
      </c>
      <c r="I216" s="2" t="e">
        <f t="shared" si="22"/>
        <v>#N/A</v>
      </c>
      <c r="J216">
        <f t="shared" si="23"/>
        <v>0</v>
      </c>
    </row>
    <row r="217" spans="1:10" x14ac:dyDescent="0.35">
      <c r="A217">
        <f t="shared" si="19"/>
        <v>12</v>
      </c>
      <c r="B217" t="str">
        <f t="shared" si="20"/>
        <v>2013</v>
      </c>
      <c r="C217" s="1">
        <f t="shared" si="24"/>
        <v>41639</v>
      </c>
      <c r="D217" s="2">
        <f>IF(VLOOKUP($A217,'$ Activa'!$1:$1048576,MATCH('$'!$B217,'$ Activa'!$1:$1,0),FALSE)="",NA(),VLOOKUP($A217,'$ Activa'!$1:$1048576,MATCH('$'!$B217,'$ Activa'!$1:$1,0),FALSE))</f>
        <v>6.0600000000000001E-2</v>
      </c>
      <c r="E217" s="2">
        <f>IF(VLOOKUP($A217,'$ Pasiva'!$1:$1048576,MATCH('$'!$B217,'$ Pasiva'!$1:$1,0),FALSE)="",NA(),VLOOKUP($A217,'$ Pasiva'!$1:$1048576,MATCH('$'!$B217,'$ Pasiva'!$1:$1,0),FALSE))</f>
        <v>2.9399999999999999E-2</v>
      </c>
      <c r="F217" s="2">
        <f t="shared" si="21"/>
        <v>3.1200000000000002E-2</v>
      </c>
      <c r="G217" s="2" t="e">
        <f t="shared" si="22"/>
        <v>#N/A</v>
      </c>
      <c r="H217" s="2" t="e">
        <f t="shared" si="22"/>
        <v>#N/A</v>
      </c>
      <c r="I217" s="2" t="e">
        <f t="shared" si="22"/>
        <v>#N/A</v>
      </c>
      <c r="J217">
        <f t="shared" si="23"/>
        <v>0</v>
      </c>
    </row>
    <row r="218" spans="1:10" x14ac:dyDescent="0.35">
      <c r="A218">
        <f t="shared" si="19"/>
        <v>1</v>
      </c>
      <c r="B218" t="str">
        <f t="shared" si="20"/>
        <v>2014</v>
      </c>
      <c r="C218" s="1">
        <f t="shared" si="24"/>
        <v>41670</v>
      </c>
      <c r="D218" s="2">
        <f>IF(VLOOKUP($A218,'$ Activa'!$1:$1048576,MATCH('$'!$B218,'$ Activa'!$1:$1,0),FALSE)="",NA(),VLOOKUP($A218,'$ Activa'!$1:$1048576,MATCH('$'!$B218,'$ Activa'!$1:$1,0),FALSE))</f>
        <v>6.0600000000000001E-2</v>
      </c>
      <c r="E218" s="2">
        <f>IF(VLOOKUP($A218,'$ Pasiva'!$1:$1048576,MATCH('$'!$B218,'$ Pasiva'!$1:$1,0),FALSE)="",NA(),VLOOKUP($A218,'$ Pasiva'!$1:$1048576,MATCH('$'!$B218,'$ Pasiva'!$1:$1,0),FALSE))</f>
        <v>2.9399999999999999E-2</v>
      </c>
      <c r="F218" s="2">
        <f t="shared" si="21"/>
        <v>3.1200000000000002E-2</v>
      </c>
      <c r="G218" s="2" t="e">
        <f t="shared" si="22"/>
        <v>#N/A</v>
      </c>
      <c r="H218" s="2" t="e">
        <f t="shared" si="22"/>
        <v>#N/A</v>
      </c>
      <c r="I218" s="2" t="e">
        <f t="shared" si="22"/>
        <v>#N/A</v>
      </c>
      <c r="J218">
        <f t="shared" si="23"/>
        <v>0</v>
      </c>
    </row>
    <row r="219" spans="1:10" x14ac:dyDescent="0.35">
      <c r="A219">
        <f t="shared" si="19"/>
        <v>2</v>
      </c>
      <c r="B219" t="str">
        <f t="shared" si="20"/>
        <v>2014</v>
      </c>
      <c r="C219" s="1">
        <f t="shared" si="24"/>
        <v>41698</v>
      </c>
      <c r="D219" s="2">
        <f>IF(VLOOKUP($A219,'$ Activa'!$1:$1048576,MATCH('$'!$B219,'$ Activa'!$1:$1,0),FALSE)="",NA(),VLOOKUP($A219,'$ Activa'!$1:$1048576,MATCH('$'!$B219,'$ Activa'!$1:$1,0),FALSE))</f>
        <v>6.0699999999999997E-2</v>
      </c>
      <c r="E219" s="2">
        <f>IF(VLOOKUP($A219,'$ Pasiva'!$1:$1048576,MATCH('$'!$B219,'$ Pasiva'!$1:$1,0),FALSE)="",NA(),VLOOKUP($A219,'$ Pasiva'!$1:$1048576,MATCH('$'!$B219,'$ Pasiva'!$1:$1,0),FALSE))</f>
        <v>2.9499999999999998E-2</v>
      </c>
      <c r="F219" s="2">
        <f t="shared" si="21"/>
        <v>3.1199999999999999E-2</v>
      </c>
      <c r="G219" s="2" t="e">
        <f t="shared" si="22"/>
        <v>#N/A</v>
      </c>
      <c r="H219" s="2" t="e">
        <f t="shared" si="22"/>
        <v>#N/A</v>
      </c>
      <c r="I219" s="2" t="e">
        <f t="shared" si="22"/>
        <v>#N/A</v>
      </c>
      <c r="J219">
        <f t="shared" si="23"/>
        <v>0</v>
      </c>
    </row>
    <row r="220" spans="1:10" x14ac:dyDescent="0.35">
      <c r="A220">
        <f t="shared" si="19"/>
        <v>3</v>
      </c>
      <c r="B220" t="str">
        <f t="shared" si="20"/>
        <v>2014</v>
      </c>
      <c r="C220" s="1">
        <f t="shared" si="24"/>
        <v>41729</v>
      </c>
      <c r="D220" s="2">
        <f>IF(VLOOKUP($A220,'$ Activa'!$1:$1048576,MATCH('$'!$B220,'$ Activa'!$1:$1,0),FALSE)="",NA(),VLOOKUP($A220,'$ Activa'!$1:$1048576,MATCH('$'!$B220,'$ Activa'!$1:$1,0),FALSE))</f>
        <v>6.08E-2</v>
      </c>
      <c r="E220" s="2">
        <f>IF(VLOOKUP($A220,'$ Pasiva'!$1:$1048576,MATCH('$'!$B220,'$ Pasiva'!$1:$1,0),FALSE)="",NA(),VLOOKUP($A220,'$ Pasiva'!$1:$1048576,MATCH('$'!$B220,'$ Pasiva'!$1:$1,0),FALSE))</f>
        <v>2.92E-2</v>
      </c>
      <c r="F220" s="2">
        <f t="shared" si="21"/>
        <v>3.1600000000000003E-2</v>
      </c>
      <c r="G220" s="2" t="e">
        <f t="shared" si="22"/>
        <v>#N/A</v>
      </c>
      <c r="H220" s="2" t="e">
        <f t="shared" si="22"/>
        <v>#N/A</v>
      </c>
      <c r="I220" s="2" t="e">
        <f t="shared" si="22"/>
        <v>#N/A</v>
      </c>
      <c r="J220">
        <f t="shared" si="23"/>
        <v>0</v>
      </c>
    </row>
    <row r="221" spans="1:10" x14ac:dyDescent="0.35">
      <c r="A221">
        <f t="shared" si="19"/>
        <v>4</v>
      </c>
      <c r="B221" t="str">
        <f t="shared" si="20"/>
        <v>2014</v>
      </c>
      <c r="C221" s="1">
        <f t="shared" si="24"/>
        <v>41759</v>
      </c>
      <c r="D221" s="2">
        <f>IF(VLOOKUP($A221,'$ Activa'!$1:$1048576,MATCH('$'!$B221,'$ Activa'!$1:$1,0),FALSE)="",NA(),VLOOKUP($A221,'$ Activa'!$1:$1048576,MATCH('$'!$B221,'$ Activa'!$1:$1,0),FALSE))</f>
        <v>6.0600000000000001E-2</v>
      </c>
      <c r="E221" s="2">
        <f>IF(VLOOKUP($A221,'$ Pasiva'!$1:$1048576,MATCH('$'!$B221,'$ Pasiva'!$1:$1,0),FALSE)="",NA(),VLOOKUP($A221,'$ Pasiva'!$1:$1048576,MATCH('$'!$B221,'$ Pasiva'!$1:$1,0),FALSE))</f>
        <v>2.8799999999999999E-2</v>
      </c>
      <c r="F221" s="2">
        <f t="shared" si="21"/>
        <v>3.1800000000000002E-2</v>
      </c>
      <c r="G221" s="2" t="e">
        <f t="shared" si="22"/>
        <v>#N/A</v>
      </c>
      <c r="H221" s="2" t="e">
        <f t="shared" si="22"/>
        <v>#N/A</v>
      </c>
      <c r="I221" s="2" t="e">
        <f t="shared" si="22"/>
        <v>#N/A</v>
      </c>
      <c r="J221">
        <f t="shared" si="23"/>
        <v>0</v>
      </c>
    </row>
    <row r="222" spans="1:10" x14ac:dyDescent="0.35">
      <c r="A222">
        <f t="shared" si="19"/>
        <v>5</v>
      </c>
      <c r="B222" t="str">
        <f t="shared" si="20"/>
        <v>2014</v>
      </c>
      <c r="C222" s="1">
        <f t="shared" si="24"/>
        <v>41790</v>
      </c>
      <c r="D222" s="2">
        <f>IF(VLOOKUP($A222,'$ Activa'!$1:$1048576,MATCH('$'!$B222,'$ Activa'!$1:$1,0),FALSE)="",NA(),VLOOKUP($A222,'$ Activa'!$1:$1048576,MATCH('$'!$B222,'$ Activa'!$1:$1,0),FALSE))</f>
        <v>6.0600000000000001E-2</v>
      </c>
      <c r="E222" s="2">
        <f>IF(VLOOKUP($A222,'$ Pasiva'!$1:$1048576,MATCH('$'!$B222,'$ Pasiva'!$1:$1,0),FALSE)="",NA(),VLOOKUP($A222,'$ Pasiva'!$1:$1048576,MATCH('$'!$B222,'$ Pasiva'!$1:$1,0),FALSE))</f>
        <v>2.8799999999999999E-2</v>
      </c>
      <c r="F222" s="2">
        <f t="shared" si="21"/>
        <v>3.1800000000000002E-2</v>
      </c>
      <c r="G222" s="2" t="e">
        <f t="shared" si="22"/>
        <v>#N/A</v>
      </c>
      <c r="H222" s="2" t="e">
        <f t="shared" si="22"/>
        <v>#N/A</v>
      </c>
      <c r="I222" s="2" t="e">
        <f t="shared" si="22"/>
        <v>#N/A</v>
      </c>
      <c r="J222">
        <f t="shared" si="23"/>
        <v>0</v>
      </c>
    </row>
    <row r="223" spans="1:10" x14ac:dyDescent="0.35">
      <c r="A223">
        <f t="shared" si="19"/>
        <v>6</v>
      </c>
      <c r="B223" t="str">
        <f t="shared" si="20"/>
        <v>2014</v>
      </c>
      <c r="C223" s="1">
        <f t="shared" si="24"/>
        <v>41820</v>
      </c>
      <c r="D223" s="2">
        <f>IF(VLOOKUP($A223,'$ Activa'!$1:$1048576,MATCH('$'!$B223,'$ Activa'!$1:$1,0),FALSE)="",NA(),VLOOKUP($A223,'$ Activa'!$1:$1048576,MATCH('$'!$B223,'$ Activa'!$1:$1,0),FALSE))</f>
        <v>6.0499999999999998E-2</v>
      </c>
      <c r="E223" s="2">
        <f>IF(VLOOKUP($A223,'$ Pasiva'!$1:$1048576,MATCH('$'!$B223,'$ Pasiva'!$1:$1,0),FALSE)="",NA(),VLOOKUP($A223,'$ Pasiva'!$1:$1048576,MATCH('$'!$B223,'$ Pasiva'!$1:$1,0),FALSE))</f>
        <v>2.87E-2</v>
      </c>
      <c r="F223" s="2">
        <f t="shared" si="21"/>
        <v>3.1799999999999995E-2</v>
      </c>
      <c r="G223" s="2" t="e">
        <f t="shared" si="22"/>
        <v>#N/A</v>
      </c>
      <c r="H223" s="2" t="e">
        <f t="shared" si="22"/>
        <v>#N/A</v>
      </c>
      <c r="I223" s="2" t="e">
        <f t="shared" si="22"/>
        <v>#N/A</v>
      </c>
      <c r="J223">
        <f t="shared" si="23"/>
        <v>0</v>
      </c>
    </row>
    <row r="224" spans="1:10" x14ac:dyDescent="0.35">
      <c r="A224">
        <f t="shared" si="19"/>
        <v>7</v>
      </c>
      <c r="B224" t="str">
        <f t="shared" si="20"/>
        <v>2014</v>
      </c>
      <c r="C224" s="1">
        <f t="shared" si="24"/>
        <v>41851</v>
      </c>
      <c r="D224" s="2">
        <f>IF(VLOOKUP($A224,'$ Activa'!$1:$1048576,MATCH('$'!$B224,'$ Activa'!$1:$1,0),FALSE)="",NA(),VLOOKUP($A224,'$ Activa'!$1:$1048576,MATCH('$'!$B224,'$ Activa'!$1:$1,0),FALSE))</f>
        <v>6.0600000000000001E-2</v>
      </c>
      <c r="E224" s="2">
        <f>IF(VLOOKUP($A224,'$ Pasiva'!$1:$1048576,MATCH('$'!$B224,'$ Pasiva'!$1:$1,0),FALSE)="",NA(),VLOOKUP($A224,'$ Pasiva'!$1:$1048576,MATCH('$'!$B224,'$ Pasiva'!$1:$1,0),FALSE))</f>
        <v>2.8899999999999999E-2</v>
      </c>
      <c r="F224" s="2">
        <f t="shared" si="21"/>
        <v>3.1700000000000006E-2</v>
      </c>
      <c r="G224" s="2" t="e">
        <f t="shared" si="22"/>
        <v>#N/A</v>
      </c>
      <c r="H224" s="2" t="e">
        <f t="shared" si="22"/>
        <v>#N/A</v>
      </c>
      <c r="I224" s="2" t="e">
        <f t="shared" si="22"/>
        <v>#N/A</v>
      </c>
      <c r="J224">
        <f t="shared" si="23"/>
        <v>0</v>
      </c>
    </row>
    <row r="225" spans="1:10" x14ac:dyDescent="0.35">
      <c r="A225">
        <f t="shared" si="19"/>
        <v>8</v>
      </c>
      <c r="B225" t="str">
        <f t="shared" si="20"/>
        <v>2014</v>
      </c>
      <c r="C225" s="1">
        <f t="shared" si="24"/>
        <v>41882</v>
      </c>
      <c r="D225" s="2">
        <f>IF(VLOOKUP($A225,'$ Activa'!$1:$1048576,MATCH('$'!$B225,'$ Activa'!$1:$1,0),FALSE)="",NA(),VLOOKUP($A225,'$ Activa'!$1:$1048576,MATCH('$'!$B225,'$ Activa'!$1:$1,0),FALSE))</f>
        <v>6.0600000000000001E-2</v>
      </c>
      <c r="E225" s="2">
        <f>IF(VLOOKUP($A225,'$ Pasiva'!$1:$1048576,MATCH('$'!$B225,'$ Pasiva'!$1:$1,0),FALSE)="",NA(),VLOOKUP($A225,'$ Pasiva'!$1:$1048576,MATCH('$'!$B225,'$ Pasiva'!$1:$1,0),FALSE))</f>
        <v>2.9000000000000001E-2</v>
      </c>
      <c r="F225" s="2">
        <f t="shared" si="21"/>
        <v>3.1600000000000003E-2</v>
      </c>
      <c r="G225" s="2" t="e">
        <f t="shared" si="22"/>
        <v>#N/A</v>
      </c>
      <c r="H225" s="2" t="e">
        <f t="shared" si="22"/>
        <v>#N/A</v>
      </c>
      <c r="I225" s="2" t="e">
        <f t="shared" si="22"/>
        <v>#N/A</v>
      </c>
      <c r="J225">
        <f t="shared" si="23"/>
        <v>0</v>
      </c>
    </row>
    <row r="226" spans="1:10" x14ac:dyDescent="0.35">
      <c r="A226">
        <f t="shared" si="19"/>
        <v>9</v>
      </c>
      <c r="B226" t="str">
        <f t="shared" si="20"/>
        <v>2014</v>
      </c>
      <c r="C226" s="1">
        <f t="shared" si="24"/>
        <v>41912</v>
      </c>
      <c r="D226" s="2">
        <f>IF(VLOOKUP($A226,'$ Activa'!$1:$1048576,MATCH('$'!$B226,'$ Activa'!$1:$1,0),FALSE)="",NA(),VLOOKUP($A226,'$ Activa'!$1:$1048576,MATCH('$'!$B226,'$ Activa'!$1:$1,0),FALSE))</f>
        <v>6.0400000000000002E-2</v>
      </c>
      <c r="E226" s="2">
        <f>IF(VLOOKUP($A226,'$ Pasiva'!$1:$1048576,MATCH('$'!$B226,'$ Pasiva'!$1:$1,0),FALSE)="",NA(),VLOOKUP($A226,'$ Pasiva'!$1:$1048576,MATCH('$'!$B226,'$ Pasiva'!$1:$1,0),FALSE))</f>
        <v>2.9100000000000001E-2</v>
      </c>
      <c r="F226" s="2">
        <f t="shared" si="21"/>
        <v>3.1300000000000001E-2</v>
      </c>
      <c r="G226" s="2" t="e">
        <f t="shared" si="22"/>
        <v>#N/A</v>
      </c>
      <c r="H226" s="2" t="e">
        <f t="shared" si="22"/>
        <v>#N/A</v>
      </c>
      <c r="I226" s="2" t="e">
        <f t="shared" si="22"/>
        <v>#N/A</v>
      </c>
      <c r="J226">
        <f t="shared" si="23"/>
        <v>0</v>
      </c>
    </row>
    <row r="227" spans="1:10" x14ac:dyDescent="0.35">
      <c r="A227">
        <f t="shared" si="19"/>
        <v>10</v>
      </c>
      <c r="B227" t="str">
        <f t="shared" si="20"/>
        <v>2014</v>
      </c>
      <c r="C227" s="1">
        <f t="shared" si="24"/>
        <v>41943</v>
      </c>
      <c r="D227" s="2">
        <f>IF(VLOOKUP($A227,'$ Activa'!$1:$1048576,MATCH('$'!$B227,'$ Activa'!$1:$1,0),FALSE)="",NA(),VLOOKUP($A227,'$ Activa'!$1:$1048576,MATCH('$'!$B227,'$ Activa'!$1:$1,0),FALSE))</f>
        <v>6.0100000000000001E-2</v>
      </c>
      <c r="E227" s="2">
        <f>IF(VLOOKUP($A227,'$ Pasiva'!$1:$1048576,MATCH('$'!$B227,'$ Pasiva'!$1:$1,0),FALSE)="",NA(),VLOOKUP($A227,'$ Pasiva'!$1:$1048576,MATCH('$'!$B227,'$ Pasiva'!$1:$1,0),FALSE))</f>
        <v>2.8799999999999999E-2</v>
      </c>
      <c r="F227" s="2">
        <f t="shared" si="21"/>
        <v>3.1300000000000001E-2</v>
      </c>
      <c r="G227" s="2" t="e">
        <f t="shared" si="22"/>
        <v>#N/A</v>
      </c>
      <c r="H227" s="2" t="e">
        <f t="shared" si="22"/>
        <v>#N/A</v>
      </c>
      <c r="I227" s="2" t="e">
        <f t="shared" si="22"/>
        <v>#N/A</v>
      </c>
      <c r="J227">
        <f t="shared" si="23"/>
        <v>0</v>
      </c>
    </row>
    <row r="228" spans="1:10" x14ac:dyDescent="0.35">
      <c r="A228">
        <f t="shared" si="19"/>
        <v>11</v>
      </c>
      <c r="B228" t="str">
        <f t="shared" si="20"/>
        <v>2014</v>
      </c>
      <c r="C228" s="1">
        <f t="shared" si="24"/>
        <v>41973</v>
      </c>
      <c r="D228" s="2">
        <f>IF(VLOOKUP($A228,'$ Activa'!$1:$1048576,MATCH('$'!$B228,'$ Activa'!$1:$1,0),FALSE)="",NA(),VLOOKUP($A228,'$ Activa'!$1:$1048576,MATCH('$'!$B228,'$ Activa'!$1:$1,0),FALSE))</f>
        <v>6.0199999999999997E-2</v>
      </c>
      <c r="E228" s="2">
        <f>IF(VLOOKUP($A228,'$ Pasiva'!$1:$1048576,MATCH('$'!$B228,'$ Pasiva'!$1:$1,0),FALSE)="",NA(),VLOOKUP($A228,'$ Pasiva'!$1:$1048576,MATCH('$'!$B228,'$ Pasiva'!$1:$1,0),FALSE))</f>
        <v>2.9100000000000001E-2</v>
      </c>
      <c r="F228" s="2">
        <f t="shared" si="21"/>
        <v>3.1099999999999996E-2</v>
      </c>
      <c r="G228" s="2" t="e">
        <f t="shared" si="22"/>
        <v>#N/A</v>
      </c>
      <c r="H228" s="2" t="e">
        <f t="shared" si="22"/>
        <v>#N/A</v>
      </c>
      <c r="I228" s="2" t="e">
        <f t="shared" si="22"/>
        <v>#N/A</v>
      </c>
      <c r="J228">
        <f t="shared" si="23"/>
        <v>0</v>
      </c>
    </row>
    <row r="229" spans="1:10" x14ac:dyDescent="0.35">
      <c r="A229">
        <f t="shared" si="19"/>
        <v>12</v>
      </c>
      <c r="B229" t="str">
        <f t="shared" si="20"/>
        <v>2014</v>
      </c>
      <c r="C229" s="1">
        <f t="shared" si="24"/>
        <v>42004</v>
      </c>
      <c r="D229" s="2">
        <f>IF(VLOOKUP($A229,'$ Activa'!$1:$1048576,MATCH('$'!$B229,'$ Activa'!$1:$1,0),FALSE)="",NA(),VLOOKUP($A229,'$ Activa'!$1:$1048576,MATCH('$'!$B229,'$ Activa'!$1:$1,0),FALSE))</f>
        <v>5.9799999999999999E-2</v>
      </c>
      <c r="E229" s="2">
        <f>IF(VLOOKUP($A229,'$ Pasiva'!$1:$1048576,MATCH('$'!$B229,'$ Pasiva'!$1:$1,0),FALSE)="",NA(),VLOOKUP($A229,'$ Pasiva'!$1:$1048576,MATCH('$'!$B229,'$ Pasiva'!$1:$1,0),FALSE))</f>
        <v>2.93E-2</v>
      </c>
      <c r="F229" s="2">
        <f t="shared" si="21"/>
        <v>3.0499999999999999E-2</v>
      </c>
      <c r="G229" s="2" t="e">
        <f t="shared" si="22"/>
        <v>#N/A</v>
      </c>
      <c r="H229" s="2" t="e">
        <f t="shared" si="22"/>
        <v>#N/A</v>
      </c>
      <c r="I229" s="2" t="e">
        <f t="shared" si="22"/>
        <v>#N/A</v>
      </c>
      <c r="J229">
        <f t="shared" si="23"/>
        <v>0</v>
      </c>
    </row>
    <row r="230" spans="1:10" x14ac:dyDescent="0.35">
      <c r="A230">
        <f t="shared" si="19"/>
        <v>1</v>
      </c>
      <c r="B230" t="str">
        <f t="shared" si="20"/>
        <v>2015</v>
      </c>
      <c r="C230" s="1">
        <f t="shared" si="24"/>
        <v>42035</v>
      </c>
      <c r="D230" s="2">
        <f>IF(VLOOKUP($A230,'$ Activa'!$1:$1048576,MATCH('$'!$B230,'$ Activa'!$1:$1,0),FALSE)="",NA(),VLOOKUP($A230,'$ Activa'!$1:$1048576,MATCH('$'!$B230,'$ Activa'!$1:$1,0),FALSE))</f>
        <v>5.96E-2</v>
      </c>
      <c r="E230" s="2">
        <f>IF(VLOOKUP($A230,'$ Pasiva'!$1:$1048576,MATCH('$'!$B230,'$ Pasiva'!$1:$1,0),FALSE)="",NA(),VLOOKUP($A230,'$ Pasiva'!$1:$1048576,MATCH('$'!$B230,'$ Pasiva'!$1:$1,0),FALSE))</f>
        <v>2.9399999999999999E-2</v>
      </c>
      <c r="F230" s="2">
        <f t="shared" si="21"/>
        <v>3.0200000000000001E-2</v>
      </c>
      <c r="G230" s="2" t="e">
        <f t="shared" si="22"/>
        <v>#N/A</v>
      </c>
      <c r="H230" s="2" t="e">
        <f t="shared" si="22"/>
        <v>#N/A</v>
      </c>
      <c r="I230" s="2" t="e">
        <f t="shared" si="22"/>
        <v>#N/A</v>
      </c>
      <c r="J230">
        <f t="shared" si="23"/>
        <v>0</v>
      </c>
    </row>
    <row r="231" spans="1:10" x14ac:dyDescent="0.35">
      <c r="A231">
        <f t="shared" si="19"/>
        <v>2</v>
      </c>
      <c r="B231" t="str">
        <f t="shared" si="20"/>
        <v>2015</v>
      </c>
      <c r="C231" s="1">
        <f t="shared" si="24"/>
        <v>42063</v>
      </c>
      <c r="D231" s="2">
        <f>IF(VLOOKUP($A231,'$ Activa'!$1:$1048576,MATCH('$'!$B231,'$ Activa'!$1:$1,0),FALSE)="",NA(),VLOOKUP($A231,'$ Activa'!$1:$1048576,MATCH('$'!$B231,'$ Activa'!$1:$1,0),FALSE))</f>
        <v>5.9400000000000001E-2</v>
      </c>
      <c r="E231" s="2">
        <f>IF(VLOOKUP($A231,'$ Pasiva'!$1:$1048576,MATCH('$'!$B231,'$ Pasiva'!$1:$1,0),FALSE)="",NA(),VLOOKUP($A231,'$ Pasiva'!$1:$1048576,MATCH('$'!$B231,'$ Pasiva'!$1:$1,0),FALSE))</f>
        <v>2.9000000000000001E-2</v>
      </c>
      <c r="F231" s="2">
        <f t="shared" si="21"/>
        <v>3.04E-2</v>
      </c>
      <c r="G231" s="2" t="e">
        <f t="shared" si="22"/>
        <v>#N/A</v>
      </c>
      <c r="H231" s="2" t="e">
        <f t="shared" si="22"/>
        <v>#N/A</v>
      </c>
      <c r="I231" s="2" t="e">
        <f t="shared" si="22"/>
        <v>#N/A</v>
      </c>
      <c r="J231">
        <f t="shared" si="23"/>
        <v>0</v>
      </c>
    </row>
    <row r="232" spans="1:10" x14ac:dyDescent="0.35">
      <c r="A232">
        <f t="shared" si="19"/>
        <v>3</v>
      </c>
      <c r="B232" t="str">
        <f t="shared" si="20"/>
        <v>2015</v>
      </c>
      <c r="C232" s="1">
        <f t="shared" si="24"/>
        <v>42094</v>
      </c>
      <c r="D232" s="2">
        <f>IF(VLOOKUP($A232,'$ Activa'!$1:$1048576,MATCH('$'!$B232,'$ Activa'!$1:$1,0),FALSE)="",NA(),VLOOKUP($A232,'$ Activa'!$1:$1048576,MATCH('$'!$B232,'$ Activa'!$1:$1,0),FALSE))</f>
        <v>5.9400000000000001E-2</v>
      </c>
      <c r="E232" s="2">
        <f>IF(VLOOKUP($A232,'$ Pasiva'!$1:$1048576,MATCH('$'!$B232,'$ Pasiva'!$1:$1,0),FALSE)="",NA(),VLOOKUP($A232,'$ Pasiva'!$1:$1048576,MATCH('$'!$B232,'$ Pasiva'!$1:$1,0),FALSE))</f>
        <v>2.92E-2</v>
      </c>
      <c r="F232" s="2">
        <f t="shared" si="21"/>
        <v>3.0200000000000001E-2</v>
      </c>
      <c r="G232" s="2" t="e">
        <f t="shared" si="22"/>
        <v>#N/A</v>
      </c>
      <c r="H232" s="2" t="e">
        <f t="shared" si="22"/>
        <v>#N/A</v>
      </c>
      <c r="I232" s="2" t="e">
        <f t="shared" si="22"/>
        <v>#N/A</v>
      </c>
      <c r="J232">
        <f t="shared" si="23"/>
        <v>0</v>
      </c>
    </row>
    <row r="233" spans="1:10" x14ac:dyDescent="0.35">
      <c r="A233">
        <f t="shared" si="19"/>
        <v>4</v>
      </c>
      <c r="B233" t="str">
        <f t="shared" si="20"/>
        <v>2015</v>
      </c>
      <c r="C233" s="1">
        <f t="shared" si="24"/>
        <v>42124</v>
      </c>
      <c r="D233" s="2">
        <f>IF(VLOOKUP($A233,'$ Activa'!$1:$1048576,MATCH('$'!$B233,'$ Activa'!$1:$1,0),FALSE)="",NA(),VLOOKUP($A233,'$ Activa'!$1:$1048576,MATCH('$'!$B233,'$ Activa'!$1:$1,0),FALSE))</f>
        <v>5.9299999999999999E-2</v>
      </c>
      <c r="E233" s="2">
        <f>IF(VLOOKUP($A233,'$ Pasiva'!$1:$1048576,MATCH('$'!$B233,'$ Pasiva'!$1:$1,0),FALSE)="",NA(),VLOOKUP($A233,'$ Pasiva'!$1:$1048576,MATCH('$'!$B233,'$ Pasiva'!$1:$1,0),FALSE))</f>
        <v>2.93E-2</v>
      </c>
      <c r="F233" s="2">
        <f t="shared" si="21"/>
        <v>0.03</v>
      </c>
      <c r="G233" s="2" t="e">
        <f t="shared" si="22"/>
        <v>#N/A</v>
      </c>
      <c r="H233" s="2" t="e">
        <f t="shared" si="22"/>
        <v>#N/A</v>
      </c>
      <c r="I233" s="2" t="e">
        <f t="shared" si="22"/>
        <v>#N/A</v>
      </c>
      <c r="J233">
        <f t="shared" si="23"/>
        <v>0</v>
      </c>
    </row>
    <row r="234" spans="1:10" x14ac:dyDescent="0.35">
      <c r="A234">
        <f t="shared" si="19"/>
        <v>5</v>
      </c>
      <c r="B234" t="str">
        <f t="shared" si="20"/>
        <v>2015</v>
      </c>
      <c r="C234" s="1">
        <f t="shared" si="24"/>
        <v>42155</v>
      </c>
      <c r="D234" s="2">
        <f>IF(VLOOKUP($A234,'$ Activa'!$1:$1048576,MATCH('$'!$B234,'$ Activa'!$1:$1,0),FALSE)="",NA(),VLOOKUP($A234,'$ Activa'!$1:$1048576,MATCH('$'!$B234,'$ Activa'!$1:$1,0),FALSE))</f>
        <v>5.9200000000000003E-2</v>
      </c>
      <c r="E234" s="2">
        <f>IF(VLOOKUP($A234,'$ Pasiva'!$1:$1048576,MATCH('$'!$B234,'$ Pasiva'!$1:$1,0),FALSE)="",NA(),VLOOKUP($A234,'$ Pasiva'!$1:$1048576,MATCH('$'!$B234,'$ Pasiva'!$1:$1,0),FALSE))</f>
        <v>0.03</v>
      </c>
      <c r="F234" s="2">
        <f t="shared" si="21"/>
        <v>2.9200000000000004E-2</v>
      </c>
      <c r="G234" s="2" t="e">
        <f t="shared" si="22"/>
        <v>#N/A</v>
      </c>
      <c r="H234" s="2" t="e">
        <f t="shared" si="22"/>
        <v>#N/A</v>
      </c>
      <c r="I234" s="2" t="e">
        <f t="shared" si="22"/>
        <v>#N/A</v>
      </c>
      <c r="J234">
        <f t="shared" si="23"/>
        <v>0</v>
      </c>
    </row>
    <row r="235" spans="1:10" x14ac:dyDescent="0.35">
      <c r="A235">
        <f t="shared" si="19"/>
        <v>6</v>
      </c>
      <c r="B235" t="str">
        <f t="shared" si="20"/>
        <v>2015</v>
      </c>
      <c r="C235" s="1">
        <f t="shared" si="24"/>
        <v>42185</v>
      </c>
      <c r="D235" s="2">
        <f>IF(VLOOKUP($A235,'$ Activa'!$1:$1048576,MATCH('$'!$B235,'$ Activa'!$1:$1,0),FALSE)="",NA(),VLOOKUP($A235,'$ Activa'!$1:$1048576,MATCH('$'!$B235,'$ Activa'!$1:$1,0),FALSE))</f>
        <v>5.9299999999999999E-2</v>
      </c>
      <c r="E235" s="2">
        <f>IF(VLOOKUP($A235,'$ Pasiva'!$1:$1048576,MATCH('$'!$B235,'$ Pasiva'!$1:$1,0),FALSE)="",NA(),VLOOKUP($A235,'$ Pasiva'!$1:$1048576,MATCH('$'!$B235,'$ Pasiva'!$1:$1,0),FALSE))</f>
        <v>2.9899999999999999E-2</v>
      </c>
      <c r="F235" s="2">
        <f t="shared" si="21"/>
        <v>2.9399999999999999E-2</v>
      </c>
      <c r="G235" s="2" t="e">
        <f t="shared" si="22"/>
        <v>#N/A</v>
      </c>
      <c r="H235" s="2" t="e">
        <f t="shared" si="22"/>
        <v>#N/A</v>
      </c>
      <c r="I235" s="2" t="e">
        <f t="shared" si="22"/>
        <v>#N/A</v>
      </c>
      <c r="J235">
        <f t="shared" si="23"/>
        <v>0</v>
      </c>
    </row>
    <row r="236" spans="1:10" x14ac:dyDescent="0.35">
      <c r="A236">
        <f t="shared" si="19"/>
        <v>7</v>
      </c>
      <c r="B236" t="str">
        <f t="shared" si="20"/>
        <v>2015</v>
      </c>
      <c r="C236" s="1">
        <f t="shared" si="24"/>
        <v>42216</v>
      </c>
      <c r="D236" s="2">
        <f>IF(VLOOKUP($A236,'$ Activa'!$1:$1048576,MATCH('$'!$B236,'$ Activa'!$1:$1,0),FALSE)="",NA(),VLOOKUP($A236,'$ Activa'!$1:$1048576,MATCH('$'!$B236,'$ Activa'!$1:$1,0),FALSE))</f>
        <v>5.9299999999999999E-2</v>
      </c>
      <c r="E236" s="2">
        <f>IF(VLOOKUP($A236,'$ Pasiva'!$1:$1048576,MATCH('$'!$B236,'$ Pasiva'!$1:$1,0),FALSE)="",NA(),VLOOKUP($A236,'$ Pasiva'!$1:$1048576,MATCH('$'!$B236,'$ Pasiva'!$1:$1,0),FALSE))</f>
        <v>2.9700000000000001E-2</v>
      </c>
      <c r="F236" s="2">
        <f t="shared" si="21"/>
        <v>2.9599999999999998E-2</v>
      </c>
      <c r="G236" s="2" t="e">
        <f t="shared" si="22"/>
        <v>#N/A</v>
      </c>
      <c r="H236" s="2" t="e">
        <f t="shared" si="22"/>
        <v>#N/A</v>
      </c>
      <c r="I236" s="2" t="e">
        <f t="shared" si="22"/>
        <v>#N/A</v>
      </c>
      <c r="J236">
        <f t="shared" si="23"/>
        <v>0</v>
      </c>
    </row>
    <row r="237" spans="1:10" x14ac:dyDescent="0.35">
      <c r="A237">
        <f t="shared" si="19"/>
        <v>8</v>
      </c>
      <c r="B237" t="str">
        <f t="shared" si="20"/>
        <v>2015</v>
      </c>
      <c r="C237" s="1">
        <f t="shared" si="24"/>
        <v>42247</v>
      </c>
      <c r="D237" s="2">
        <f>IF(VLOOKUP($A237,'$ Activa'!$1:$1048576,MATCH('$'!$B237,'$ Activa'!$1:$1,0),FALSE)="",NA(),VLOOKUP($A237,'$ Activa'!$1:$1048576,MATCH('$'!$B237,'$ Activa'!$1:$1,0),FALSE))</f>
        <v>5.9200000000000003E-2</v>
      </c>
      <c r="E237" s="2">
        <f>IF(VLOOKUP($A237,'$ Pasiva'!$1:$1048576,MATCH('$'!$B237,'$ Pasiva'!$1:$1,0),FALSE)="",NA(),VLOOKUP($A237,'$ Pasiva'!$1:$1048576,MATCH('$'!$B237,'$ Pasiva'!$1:$1,0),FALSE))</f>
        <v>2.9899999999999999E-2</v>
      </c>
      <c r="F237" s="2">
        <f t="shared" si="21"/>
        <v>2.9300000000000003E-2</v>
      </c>
      <c r="G237" s="2" t="e">
        <f t="shared" si="22"/>
        <v>#N/A</v>
      </c>
      <c r="H237" s="2" t="e">
        <f t="shared" si="22"/>
        <v>#N/A</v>
      </c>
      <c r="I237" s="2" t="e">
        <f t="shared" si="22"/>
        <v>#N/A</v>
      </c>
      <c r="J237">
        <f t="shared" si="23"/>
        <v>0</v>
      </c>
    </row>
    <row r="238" spans="1:10" x14ac:dyDescent="0.35">
      <c r="A238">
        <f t="shared" si="19"/>
        <v>9</v>
      </c>
      <c r="B238" t="str">
        <f t="shared" si="20"/>
        <v>2015</v>
      </c>
      <c r="C238" s="1">
        <f t="shared" si="24"/>
        <v>42277</v>
      </c>
      <c r="D238" s="2">
        <f>IF(VLOOKUP($A238,'$ Activa'!$1:$1048576,MATCH('$'!$B238,'$ Activa'!$1:$1,0),FALSE)="",NA(),VLOOKUP($A238,'$ Activa'!$1:$1048576,MATCH('$'!$B238,'$ Activa'!$1:$1,0),FALSE))</f>
        <v>5.9299999999999999E-2</v>
      </c>
      <c r="E238" s="2">
        <f>IF(VLOOKUP($A238,'$ Pasiva'!$1:$1048576,MATCH('$'!$B238,'$ Pasiva'!$1:$1,0),FALSE)="",NA(),VLOOKUP($A238,'$ Pasiva'!$1:$1048576,MATCH('$'!$B238,'$ Pasiva'!$1:$1,0),FALSE))</f>
        <v>3.0099999999999998E-2</v>
      </c>
      <c r="F238" s="2">
        <f t="shared" si="21"/>
        <v>2.92E-2</v>
      </c>
      <c r="G238" s="2" t="e">
        <f t="shared" si="22"/>
        <v>#N/A</v>
      </c>
      <c r="H238" s="2" t="e">
        <f t="shared" si="22"/>
        <v>#N/A</v>
      </c>
      <c r="I238" s="2" t="e">
        <f t="shared" si="22"/>
        <v>#N/A</v>
      </c>
      <c r="J238">
        <f t="shared" si="23"/>
        <v>0</v>
      </c>
    </row>
    <row r="239" spans="1:10" x14ac:dyDescent="0.35">
      <c r="A239">
        <f t="shared" si="19"/>
        <v>10</v>
      </c>
      <c r="B239" t="str">
        <f t="shared" si="20"/>
        <v>2015</v>
      </c>
      <c r="C239" s="1">
        <f t="shared" si="24"/>
        <v>42308</v>
      </c>
      <c r="D239" s="2">
        <f>IF(VLOOKUP($A239,'$ Activa'!$1:$1048576,MATCH('$'!$B239,'$ Activa'!$1:$1,0),FALSE)="",NA(),VLOOKUP($A239,'$ Activa'!$1:$1048576,MATCH('$'!$B239,'$ Activa'!$1:$1,0),FALSE))</f>
        <v>5.91E-2</v>
      </c>
      <c r="E239" s="2">
        <f>IF(VLOOKUP($A239,'$ Pasiva'!$1:$1048576,MATCH('$'!$B239,'$ Pasiva'!$1:$1,0),FALSE)="",NA(),VLOOKUP($A239,'$ Pasiva'!$1:$1048576,MATCH('$'!$B239,'$ Pasiva'!$1:$1,0),FALSE))</f>
        <v>2.98E-2</v>
      </c>
      <c r="F239" s="2">
        <f t="shared" si="21"/>
        <v>2.93E-2</v>
      </c>
      <c r="G239" s="2" t="e">
        <f t="shared" si="22"/>
        <v>#N/A</v>
      </c>
      <c r="H239" s="2" t="e">
        <f t="shared" si="22"/>
        <v>#N/A</v>
      </c>
      <c r="I239" s="2" t="e">
        <f t="shared" si="22"/>
        <v>#N/A</v>
      </c>
      <c r="J239">
        <f t="shared" si="23"/>
        <v>0</v>
      </c>
    </row>
    <row r="240" spans="1:10" x14ac:dyDescent="0.35">
      <c r="A240">
        <f t="shared" si="19"/>
        <v>11</v>
      </c>
      <c r="B240" t="str">
        <f t="shared" si="20"/>
        <v>2015</v>
      </c>
      <c r="C240" s="1">
        <f t="shared" si="24"/>
        <v>42338</v>
      </c>
      <c r="D240" s="2">
        <f>IF(VLOOKUP($A240,'$ Activa'!$1:$1048576,MATCH('$'!$B240,'$ Activa'!$1:$1,0),FALSE)="",NA(),VLOOKUP($A240,'$ Activa'!$1:$1048576,MATCH('$'!$B240,'$ Activa'!$1:$1,0),FALSE))</f>
        <v>5.91E-2</v>
      </c>
      <c r="E240" s="2">
        <f>IF(VLOOKUP($A240,'$ Pasiva'!$1:$1048576,MATCH('$'!$B240,'$ Pasiva'!$1:$1,0),FALSE)="",NA(),VLOOKUP($A240,'$ Pasiva'!$1:$1048576,MATCH('$'!$B240,'$ Pasiva'!$1:$1,0),FALSE))</f>
        <v>2.98E-2</v>
      </c>
      <c r="F240" s="2">
        <f t="shared" si="21"/>
        <v>2.93E-2</v>
      </c>
      <c r="G240" s="2" t="e">
        <f t="shared" si="22"/>
        <v>#N/A</v>
      </c>
      <c r="H240" s="2" t="e">
        <f t="shared" si="22"/>
        <v>#N/A</v>
      </c>
      <c r="I240" s="2" t="e">
        <f t="shared" si="22"/>
        <v>#N/A</v>
      </c>
      <c r="J240">
        <f t="shared" si="23"/>
        <v>0</v>
      </c>
    </row>
    <row r="241" spans="1:10" x14ac:dyDescent="0.35">
      <c r="A241">
        <f t="shared" si="19"/>
        <v>12</v>
      </c>
      <c r="B241" t="str">
        <f t="shared" si="20"/>
        <v>2015</v>
      </c>
      <c r="C241" s="1">
        <f t="shared" si="24"/>
        <v>42369</v>
      </c>
      <c r="D241" s="2">
        <f>IF(VLOOKUP($A241,'$ Activa'!$1:$1048576,MATCH('$'!$B241,'$ Activa'!$1:$1,0),FALSE)="",NA(),VLOOKUP($A241,'$ Activa'!$1:$1048576,MATCH('$'!$B241,'$ Activa'!$1:$1,0),FALSE))</f>
        <v>5.91E-2</v>
      </c>
      <c r="E241" s="2">
        <f>IF(VLOOKUP($A241,'$ Pasiva'!$1:$1048576,MATCH('$'!$B241,'$ Pasiva'!$1:$1,0),FALSE)="",NA(),VLOOKUP($A241,'$ Pasiva'!$1:$1048576,MATCH('$'!$B241,'$ Pasiva'!$1:$1,0),FALSE))</f>
        <v>2.98E-2</v>
      </c>
      <c r="F241" s="2">
        <f t="shared" si="21"/>
        <v>2.93E-2</v>
      </c>
      <c r="G241" s="2" t="e">
        <f t="shared" si="22"/>
        <v>#N/A</v>
      </c>
      <c r="H241" s="2" t="e">
        <f t="shared" si="22"/>
        <v>#N/A</v>
      </c>
      <c r="I241" s="2" t="e">
        <f t="shared" si="22"/>
        <v>#N/A</v>
      </c>
      <c r="J241">
        <f t="shared" si="23"/>
        <v>0</v>
      </c>
    </row>
    <row r="242" spans="1:10" x14ac:dyDescent="0.35">
      <c r="A242">
        <f t="shared" si="19"/>
        <v>1</v>
      </c>
      <c r="B242" t="str">
        <f t="shared" si="20"/>
        <v>2016</v>
      </c>
      <c r="C242" s="1">
        <f t="shared" si="24"/>
        <v>42400</v>
      </c>
      <c r="D242" s="2">
        <f>IF(VLOOKUP($A242,'$ Activa'!$1:$1048576,MATCH('$'!$B242,'$ Activa'!$1:$1,0),FALSE)="",NA(),VLOOKUP($A242,'$ Activa'!$1:$1048576,MATCH('$'!$B242,'$ Activa'!$1:$1,0),FALSE))</f>
        <v>5.9400000000000001E-2</v>
      </c>
      <c r="E242" s="2">
        <f>IF(VLOOKUP($A242,'$ Pasiva'!$1:$1048576,MATCH('$'!$B242,'$ Pasiva'!$1:$1,0),FALSE)="",NA(),VLOOKUP($A242,'$ Pasiva'!$1:$1048576,MATCH('$'!$B242,'$ Pasiva'!$1:$1,0),FALSE))</f>
        <v>2.9499999999999998E-2</v>
      </c>
      <c r="F242" s="2">
        <f t="shared" si="21"/>
        <v>2.9900000000000003E-2</v>
      </c>
      <c r="G242" s="2" t="e">
        <f t="shared" si="22"/>
        <v>#N/A</v>
      </c>
      <c r="H242" s="2" t="e">
        <f t="shared" si="22"/>
        <v>#N/A</v>
      </c>
      <c r="I242" s="2" t="e">
        <f t="shared" si="22"/>
        <v>#N/A</v>
      </c>
      <c r="J242">
        <f t="shared" si="23"/>
        <v>0</v>
      </c>
    </row>
    <row r="243" spans="1:10" x14ac:dyDescent="0.35">
      <c r="A243">
        <f t="shared" si="19"/>
        <v>2</v>
      </c>
      <c r="B243" t="str">
        <f t="shared" si="20"/>
        <v>2016</v>
      </c>
      <c r="C243" s="1">
        <f t="shared" si="24"/>
        <v>42429</v>
      </c>
      <c r="D243" s="2">
        <f>IF(VLOOKUP($A243,'$ Activa'!$1:$1048576,MATCH('$'!$B243,'$ Activa'!$1:$1,0),FALSE)="",NA(),VLOOKUP($A243,'$ Activa'!$1:$1048576,MATCH('$'!$B243,'$ Activa'!$1:$1,0),FALSE))</f>
        <v>5.9400000000000001E-2</v>
      </c>
      <c r="E243" s="2">
        <f>IF(VLOOKUP($A243,'$ Pasiva'!$1:$1048576,MATCH('$'!$B243,'$ Pasiva'!$1:$1,0),FALSE)="",NA(),VLOOKUP($A243,'$ Pasiva'!$1:$1048576,MATCH('$'!$B243,'$ Pasiva'!$1:$1,0),FALSE))</f>
        <v>2.9499999999999998E-2</v>
      </c>
      <c r="F243" s="2">
        <f t="shared" si="21"/>
        <v>2.9900000000000003E-2</v>
      </c>
      <c r="G243" s="2" t="e">
        <f t="shared" si="22"/>
        <v>#N/A</v>
      </c>
      <c r="H243" s="2" t="e">
        <f t="shared" si="22"/>
        <v>#N/A</v>
      </c>
      <c r="I243" s="2" t="e">
        <f t="shared" si="22"/>
        <v>#N/A</v>
      </c>
      <c r="J243">
        <f t="shared" si="23"/>
        <v>0</v>
      </c>
    </row>
    <row r="244" spans="1:10" x14ac:dyDescent="0.35">
      <c r="A244">
        <f t="shared" si="19"/>
        <v>3</v>
      </c>
      <c r="B244" t="str">
        <f t="shared" si="20"/>
        <v>2016</v>
      </c>
      <c r="C244" s="1">
        <f t="shared" si="24"/>
        <v>42460</v>
      </c>
      <c r="D244" s="2">
        <f>IF(VLOOKUP($A244,'$ Activa'!$1:$1048576,MATCH('$'!$B244,'$ Activa'!$1:$1,0),FALSE)="",NA(),VLOOKUP($A244,'$ Activa'!$1:$1048576,MATCH('$'!$B244,'$ Activa'!$1:$1,0),FALSE))</f>
        <v>5.9700000000000003E-2</v>
      </c>
      <c r="E244" s="2">
        <f>IF(VLOOKUP($A244,'$ Pasiva'!$1:$1048576,MATCH('$'!$B244,'$ Pasiva'!$1:$1,0),FALSE)="",NA(),VLOOKUP($A244,'$ Pasiva'!$1:$1048576,MATCH('$'!$B244,'$ Pasiva'!$1:$1,0),FALSE))</f>
        <v>2.93E-2</v>
      </c>
      <c r="F244" s="2">
        <f t="shared" si="21"/>
        <v>3.0400000000000003E-2</v>
      </c>
      <c r="G244" s="2" t="e">
        <f t="shared" si="22"/>
        <v>#N/A</v>
      </c>
      <c r="H244" s="2" t="e">
        <f t="shared" si="22"/>
        <v>#N/A</v>
      </c>
      <c r="I244" s="2" t="e">
        <f t="shared" si="22"/>
        <v>#N/A</v>
      </c>
      <c r="J244">
        <f t="shared" si="23"/>
        <v>0</v>
      </c>
    </row>
    <row r="245" spans="1:10" x14ac:dyDescent="0.35">
      <c r="A245">
        <f t="shared" si="19"/>
        <v>4</v>
      </c>
      <c r="B245" t="str">
        <f t="shared" si="20"/>
        <v>2016</v>
      </c>
      <c r="C245" s="1">
        <f t="shared" si="24"/>
        <v>42490</v>
      </c>
      <c r="D245" s="2">
        <f>IF(VLOOKUP($A245,'$ Activa'!$1:$1048576,MATCH('$'!$B245,'$ Activa'!$1:$1,0),FALSE)="",NA(),VLOOKUP($A245,'$ Activa'!$1:$1048576,MATCH('$'!$B245,'$ Activa'!$1:$1,0),FALSE))</f>
        <v>5.9700000000000003E-2</v>
      </c>
      <c r="E245" s="2">
        <f>IF(VLOOKUP($A245,'$ Pasiva'!$1:$1048576,MATCH('$'!$B245,'$ Pasiva'!$1:$1,0),FALSE)="",NA(),VLOOKUP($A245,'$ Pasiva'!$1:$1048576,MATCH('$'!$B245,'$ Pasiva'!$1:$1,0),FALSE))</f>
        <v>2.92E-2</v>
      </c>
      <c r="F245" s="2">
        <f t="shared" si="21"/>
        <v>3.0500000000000003E-2</v>
      </c>
      <c r="G245" s="2" t="e">
        <f t="shared" si="22"/>
        <v>#N/A</v>
      </c>
      <c r="H245" s="2" t="e">
        <f t="shared" si="22"/>
        <v>#N/A</v>
      </c>
      <c r="I245" s="2" t="e">
        <f t="shared" si="22"/>
        <v>#N/A</v>
      </c>
      <c r="J245">
        <f t="shared" si="23"/>
        <v>0</v>
      </c>
    </row>
    <row r="246" spans="1:10" x14ac:dyDescent="0.35">
      <c r="A246">
        <f t="shared" si="19"/>
        <v>5</v>
      </c>
      <c r="B246" t="str">
        <f t="shared" si="20"/>
        <v>2016</v>
      </c>
      <c r="C246" s="1">
        <f t="shared" si="24"/>
        <v>42521</v>
      </c>
      <c r="D246" s="2">
        <f>IF(VLOOKUP($A246,'$ Activa'!$1:$1048576,MATCH('$'!$B246,'$ Activa'!$1:$1,0),FALSE)="",NA(),VLOOKUP($A246,'$ Activa'!$1:$1048576,MATCH('$'!$B246,'$ Activa'!$1:$1,0),FALSE))</f>
        <v>5.9799999999999999E-2</v>
      </c>
      <c r="E246" s="2">
        <f>IF(VLOOKUP($A246,'$ Pasiva'!$1:$1048576,MATCH('$'!$B246,'$ Pasiva'!$1:$1,0),FALSE)="",NA(),VLOOKUP($A246,'$ Pasiva'!$1:$1048576,MATCH('$'!$B246,'$ Pasiva'!$1:$1,0),FALSE))</f>
        <v>2.8799999999999999E-2</v>
      </c>
      <c r="F246" s="2">
        <f t="shared" si="21"/>
        <v>3.1E-2</v>
      </c>
      <c r="G246" s="2" t="e">
        <f t="shared" si="22"/>
        <v>#N/A</v>
      </c>
      <c r="H246" s="2" t="e">
        <f t="shared" si="22"/>
        <v>#N/A</v>
      </c>
      <c r="I246" s="2" t="e">
        <f t="shared" si="22"/>
        <v>#N/A</v>
      </c>
      <c r="J246">
        <f t="shared" si="23"/>
        <v>0</v>
      </c>
    </row>
    <row r="247" spans="1:10" x14ac:dyDescent="0.35">
      <c r="A247">
        <f t="shared" si="19"/>
        <v>6</v>
      </c>
      <c r="B247" t="str">
        <f t="shared" si="20"/>
        <v>2016</v>
      </c>
      <c r="C247" s="1">
        <f t="shared" si="24"/>
        <v>42551</v>
      </c>
      <c r="D247" s="2">
        <f>IF(VLOOKUP($A247,'$ Activa'!$1:$1048576,MATCH('$'!$B247,'$ Activa'!$1:$1,0),FALSE)="",NA(),VLOOKUP($A247,'$ Activa'!$1:$1048576,MATCH('$'!$B247,'$ Activa'!$1:$1,0),FALSE))</f>
        <v>5.9799999999999999E-2</v>
      </c>
      <c r="E247" s="2">
        <f>IF(VLOOKUP($A247,'$ Pasiva'!$1:$1048576,MATCH('$'!$B247,'$ Pasiva'!$1:$1,0),FALSE)="",NA(),VLOOKUP($A247,'$ Pasiva'!$1:$1048576,MATCH('$'!$B247,'$ Pasiva'!$1:$1,0),FALSE))</f>
        <v>2.8400000000000002E-2</v>
      </c>
      <c r="F247" s="2">
        <f t="shared" si="21"/>
        <v>3.1399999999999997E-2</v>
      </c>
      <c r="G247" s="2" t="e">
        <f t="shared" si="22"/>
        <v>#N/A</v>
      </c>
      <c r="H247" s="2" t="e">
        <f t="shared" si="22"/>
        <v>#N/A</v>
      </c>
      <c r="I247" s="2" t="e">
        <f t="shared" si="22"/>
        <v>#N/A</v>
      </c>
      <c r="J247">
        <f t="shared" si="23"/>
        <v>0</v>
      </c>
    </row>
    <row r="248" spans="1:10" x14ac:dyDescent="0.35">
      <c r="A248">
        <f t="shared" si="19"/>
        <v>7</v>
      </c>
      <c r="B248" t="str">
        <f t="shared" si="20"/>
        <v>2016</v>
      </c>
      <c r="C248" s="1">
        <f t="shared" si="24"/>
        <v>42582</v>
      </c>
      <c r="D248" s="2">
        <f>IF(VLOOKUP($A248,'$ Activa'!$1:$1048576,MATCH('$'!$B248,'$ Activa'!$1:$1,0),FALSE)="",NA(),VLOOKUP($A248,'$ Activa'!$1:$1048576,MATCH('$'!$B248,'$ Activa'!$1:$1,0),FALSE))</f>
        <v>5.9900000000000002E-2</v>
      </c>
      <c r="E248" s="2">
        <f>IF(VLOOKUP($A248,'$ Pasiva'!$1:$1048576,MATCH('$'!$B248,'$ Pasiva'!$1:$1,0),FALSE)="",NA(),VLOOKUP($A248,'$ Pasiva'!$1:$1048576,MATCH('$'!$B248,'$ Pasiva'!$1:$1,0),FALSE))</f>
        <v>2.87E-2</v>
      </c>
      <c r="F248" s="2">
        <f t="shared" si="21"/>
        <v>3.1200000000000002E-2</v>
      </c>
      <c r="G248" s="2" t="e">
        <f t="shared" si="22"/>
        <v>#N/A</v>
      </c>
      <c r="H248" s="2" t="e">
        <f t="shared" si="22"/>
        <v>#N/A</v>
      </c>
      <c r="I248" s="2" t="e">
        <f t="shared" si="22"/>
        <v>#N/A</v>
      </c>
      <c r="J248">
        <f t="shared" si="23"/>
        <v>0</v>
      </c>
    </row>
    <row r="249" spans="1:10" x14ac:dyDescent="0.35">
      <c r="A249">
        <f t="shared" si="19"/>
        <v>8</v>
      </c>
      <c r="B249" t="str">
        <f t="shared" si="20"/>
        <v>2016</v>
      </c>
      <c r="C249" s="1">
        <f t="shared" si="24"/>
        <v>42613</v>
      </c>
      <c r="D249" s="2">
        <f>IF(VLOOKUP($A249,'$ Activa'!$1:$1048576,MATCH('$'!$B249,'$ Activa'!$1:$1,0),FALSE)="",NA(),VLOOKUP($A249,'$ Activa'!$1:$1048576,MATCH('$'!$B249,'$ Activa'!$1:$1,0),FALSE))</f>
        <v>5.9700000000000003E-2</v>
      </c>
      <c r="E249" s="2">
        <f>IF(VLOOKUP($A249,'$ Pasiva'!$1:$1048576,MATCH('$'!$B249,'$ Pasiva'!$1:$1,0),FALSE)="",NA(),VLOOKUP($A249,'$ Pasiva'!$1:$1048576,MATCH('$'!$B249,'$ Pasiva'!$1:$1,0),FALSE))</f>
        <v>2.8400000000000002E-2</v>
      </c>
      <c r="F249" s="2">
        <f t="shared" si="21"/>
        <v>3.1300000000000001E-2</v>
      </c>
      <c r="G249" s="2" t="e">
        <f t="shared" si="22"/>
        <v>#N/A</v>
      </c>
      <c r="H249" s="2" t="e">
        <f t="shared" si="22"/>
        <v>#N/A</v>
      </c>
      <c r="I249" s="2" t="e">
        <f t="shared" si="22"/>
        <v>#N/A</v>
      </c>
      <c r="J249">
        <f t="shared" si="23"/>
        <v>0</v>
      </c>
    </row>
    <row r="250" spans="1:10" x14ac:dyDescent="0.35">
      <c r="A250">
        <f t="shared" si="19"/>
        <v>9</v>
      </c>
      <c r="B250" t="str">
        <f t="shared" si="20"/>
        <v>2016</v>
      </c>
      <c r="C250" s="1">
        <f t="shared" si="24"/>
        <v>42643</v>
      </c>
      <c r="D250" s="2">
        <f>IF(VLOOKUP($A250,'$ Activa'!$1:$1048576,MATCH('$'!$B250,'$ Activa'!$1:$1,0),FALSE)="",NA(),VLOOKUP($A250,'$ Activa'!$1:$1048576,MATCH('$'!$B250,'$ Activa'!$1:$1,0),FALSE))</f>
        <v>5.9900000000000002E-2</v>
      </c>
      <c r="E250" s="2">
        <f>IF(VLOOKUP($A250,'$ Pasiva'!$1:$1048576,MATCH('$'!$B250,'$ Pasiva'!$1:$1,0),FALSE)="",NA(),VLOOKUP($A250,'$ Pasiva'!$1:$1048576,MATCH('$'!$B250,'$ Pasiva'!$1:$1,0),FALSE))</f>
        <v>2.8500000000000001E-2</v>
      </c>
      <c r="F250" s="2">
        <f t="shared" si="21"/>
        <v>3.1399999999999997E-2</v>
      </c>
      <c r="G250" s="2" t="e">
        <f t="shared" si="22"/>
        <v>#N/A</v>
      </c>
      <c r="H250" s="2" t="e">
        <f t="shared" si="22"/>
        <v>#N/A</v>
      </c>
      <c r="I250" s="2" t="e">
        <f t="shared" si="22"/>
        <v>#N/A</v>
      </c>
      <c r="J250">
        <f t="shared" si="23"/>
        <v>0</v>
      </c>
    </row>
    <row r="251" spans="1:10" x14ac:dyDescent="0.35">
      <c r="A251">
        <f t="shared" si="19"/>
        <v>10</v>
      </c>
      <c r="B251" t="str">
        <f t="shared" si="20"/>
        <v>2016</v>
      </c>
      <c r="C251" s="1">
        <f t="shared" si="24"/>
        <v>42674</v>
      </c>
      <c r="D251" s="2">
        <f>IF(VLOOKUP($A251,'$ Activa'!$1:$1048576,MATCH('$'!$B251,'$ Activa'!$1:$1,0),FALSE)="",NA(),VLOOKUP($A251,'$ Activa'!$1:$1048576,MATCH('$'!$B251,'$ Activa'!$1:$1,0),FALSE))</f>
        <v>6.0100000000000001E-2</v>
      </c>
      <c r="E251" s="2">
        <f>IF(VLOOKUP($A251,'$ Pasiva'!$1:$1048576,MATCH('$'!$B251,'$ Pasiva'!$1:$1,0),FALSE)="",NA(),VLOOKUP($A251,'$ Pasiva'!$1:$1048576,MATCH('$'!$B251,'$ Pasiva'!$1:$1,0),FALSE))</f>
        <v>2.8500000000000001E-2</v>
      </c>
      <c r="F251" s="2">
        <f t="shared" si="21"/>
        <v>3.1600000000000003E-2</v>
      </c>
      <c r="G251" s="2" t="e">
        <f t="shared" si="22"/>
        <v>#N/A</v>
      </c>
      <c r="H251" s="2" t="e">
        <f t="shared" si="22"/>
        <v>#N/A</v>
      </c>
      <c r="I251" s="2" t="e">
        <f t="shared" si="22"/>
        <v>#N/A</v>
      </c>
      <c r="J251">
        <f t="shared" si="23"/>
        <v>0</v>
      </c>
    </row>
    <row r="252" spans="1:10" x14ac:dyDescent="0.35">
      <c r="A252">
        <f t="shared" si="19"/>
        <v>11</v>
      </c>
      <c r="B252" t="str">
        <f t="shared" si="20"/>
        <v>2016</v>
      </c>
      <c r="C252" s="1">
        <f t="shared" si="24"/>
        <v>42704</v>
      </c>
      <c r="D252" s="2">
        <f>IF(VLOOKUP($A252,'$ Activa'!$1:$1048576,MATCH('$'!$B252,'$ Activa'!$1:$1,0),FALSE)="",NA(),VLOOKUP($A252,'$ Activa'!$1:$1048576,MATCH('$'!$B252,'$ Activa'!$1:$1,0),FALSE))</f>
        <v>0.06</v>
      </c>
      <c r="E252" s="2">
        <f>IF(VLOOKUP($A252,'$ Pasiva'!$1:$1048576,MATCH('$'!$B252,'$ Pasiva'!$1:$1,0),FALSE)="",NA(),VLOOKUP($A252,'$ Pasiva'!$1:$1048576,MATCH('$'!$B252,'$ Pasiva'!$1:$1,0),FALSE))</f>
        <v>2.86E-2</v>
      </c>
      <c r="F252" s="2">
        <f t="shared" si="21"/>
        <v>3.1399999999999997E-2</v>
      </c>
      <c r="G252" s="2" t="e">
        <f t="shared" si="22"/>
        <v>#N/A</v>
      </c>
      <c r="H252" s="2" t="e">
        <f t="shared" si="22"/>
        <v>#N/A</v>
      </c>
      <c r="I252" s="2" t="e">
        <f t="shared" si="22"/>
        <v>#N/A</v>
      </c>
      <c r="J252">
        <f t="shared" si="23"/>
        <v>0</v>
      </c>
    </row>
    <row r="253" spans="1:10" x14ac:dyDescent="0.35">
      <c r="A253">
        <f t="shared" si="19"/>
        <v>12</v>
      </c>
      <c r="B253" t="str">
        <f t="shared" si="20"/>
        <v>2016</v>
      </c>
      <c r="C253" s="1">
        <f t="shared" si="24"/>
        <v>42735</v>
      </c>
      <c r="D253" s="2">
        <f>IF(VLOOKUP($A253,'$ Activa'!$1:$1048576,MATCH('$'!$B253,'$ Activa'!$1:$1,0),FALSE)="",NA(),VLOOKUP($A253,'$ Activa'!$1:$1048576,MATCH('$'!$B253,'$ Activa'!$1:$1,0),FALSE))</f>
        <v>5.9299999999999999E-2</v>
      </c>
      <c r="E253" s="2">
        <f>IF(VLOOKUP($A253,'$ Pasiva'!$1:$1048576,MATCH('$'!$B253,'$ Pasiva'!$1:$1,0),FALSE)="",NA(),VLOOKUP($A253,'$ Pasiva'!$1:$1048576,MATCH('$'!$B253,'$ Pasiva'!$1:$1,0),FALSE))</f>
        <v>2.8799999999999999E-2</v>
      </c>
      <c r="F253" s="2">
        <f t="shared" si="21"/>
        <v>3.0499999999999999E-2</v>
      </c>
      <c r="G253" s="2" t="e">
        <f t="shared" si="22"/>
        <v>#N/A</v>
      </c>
      <c r="H253" s="2" t="e">
        <f t="shared" si="22"/>
        <v>#N/A</v>
      </c>
      <c r="I253" s="2" t="e">
        <f t="shared" si="22"/>
        <v>#N/A</v>
      </c>
      <c r="J253">
        <f t="shared" si="23"/>
        <v>0</v>
      </c>
    </row>
    <row r="254" spans="1:10" x14ac:dyDescent="0.35">
      <c r="A254">
        <f t="shared" si="19"/>
        <v>1</v>
      </c>
      <c r="B254" t="str">
        <f t="shared" si="20"/>
        <v>2017</v>
      </c>
      <c r="C254" s="1">
        <f t="shared" si="24"/>
        <v>42766</v>
      </c>
      <c r="D254" s="2">
        <f>IF(VLOOKUP($A254,'$ Activa'!$1:$1048576,MATCH('$'!$B254,'$ Activa'!$1:$1,0),FALSE)="",NA(),VLOOKUP($A254,'$ Activa'!$1:$1048576,MATCH('$'!$B254,'$ Activa'!$1:$1,0),FALSE))</f>
        <v>0.06</v>
      </c>
      <c r="E254" s="2">
        <f>IF(VLOOKUP($A254,'$ Pasiva'!$1:$1048576,MATCH('$'!$B254,'$ Pasiva'!$1:$1,0),FALSE)="",NA(),VLOOKUP($A254,'$ Pasiva'!$1:$1048576,MATCH('$'!$B254,'$ Pasiva'!$1:$1,0),FALSE))</f>
        <v>2.9100000000000001E-2</v>
      </c>
      <c r="F254" s="2">
        <f t="shared" si="21"/>
        <v>3.0899999999999997E-2</v>
      </c>
      <c r="G254" s="2" t="e">
        <f t="shared" si="22"/>
        <v>#N/A</v>
      </c>
      <c r="H254" s="2" t="e">
        <f t="shared" si="22"/>
        <v>#N/A</v>
      </c>
      <c r="I254" s="2" t="e">
        <f t="shared" si="22"/>
        <v>#N/A</v>
      </c>
      <c r="J254">
        <f t="shared" si="23"/>
        <v>0</v>
      </c>
    </row>
    <row r="255" spans="1:10" x14ac:dyDescent="0.35">
      <c r="A255">
        <f t="shared" si="19"/>
        <v>2</v>
      </c>
      <c r="B255" t="str">
        <f t="shared" si="20"/>
        <v>2017</v>
      </c>
      <c r="C255" s="1">
        <f t="shared" si="24"/>
        <v>42794</v>
      </c>
      <c r="D255" s="2">
        <f>IF(VLOOKUP($A255,'$ Activa'!$1:$1048576,MATCH('$'!$B255,'$ Activa'!$1:$1,0),FALSE)="",NA(),VLOOKUP($A255,'$ Activa'!$1:$1048576,MATCH('$'!$B255,'$ Activa'!$1:$1,0),FALSE))</f>
        <v>5.9799999999999999E-2</v>
      </c>
      <c r="E255" s="2">
        <f>IF(VLOOKUP($A255,'$ Pasiva'!$1:$1048576,MATCH('$'!$B255,'$ Pasiva'!$1:$1,0),FALSE)="",NA(),VLOOKUP($A255,'$ Pasiva'!$1:$1048576,MATCH('$'!$B255,'$ Pasiva'!$1:$1,0),FALSE))</f>
        <v>2.9499999999999998E-2</v>
      </c>
      <c r="F255" s="2">
        <f t="shared" si="21"/>
        <v>3.0300000000000001E-2</v>
      </c>
      <c r="G255" s="2" t="e">
        <f t="shared" si="22"/>
        <v>#N/A</v>
      </c>
      <c r="H255" s="2" t="e">
        <f t="shared" si="22"/>
        <v>#N/A</v>
      </c>
      <c r="I255" s="2" t="e">
        <f t="shared" si="22"/>
        <v>#N/A</v>
      </c>
      <c r="J255">
        <f t="shared" si="23"/>
        <v>0</v>
      </c>
    </row>
    <row r="256" spans="1:10" x14ac:dyDescent="0.35">
      <c r="A256">
        <f t="shared" si="19"/>
        <v>3</v>
      </c>
      <c r="B256" t="str">
        <f t="shared" si="20"/>
        <v>2017</v>
      </c>
      <c r="C256" s="1">
        <f t="shared" si="24"/>
        <v>42825</v>
      </c>
      <c r="D256" s="2">
        <f>IF(VLOOKUP($A256,'$ Activa'!$1:$1048576,MATCH('$'!$B256,'$ Activa'!$1:$1,0),FALSE)="",NA(),VLOOKUP($A256,'$ Activa'!$1:$1048576,MATCH('$'!$B256,'$ Activa'!$1:$1,0),FALSE))</f>
        <v>5.9799999999999999E-2</v>
      </c>
      <c r="E256" s="2">
        <f>IF(VLOOKUP($A256,'$ Pasiva'!$1:$1048576,MATCH('$'!$B256,'$ Pasiva'!$1:$1,0),FALSE)="",NA(),VLOOKUP($A256,'$ Pasiva'!$1:$1048576,MATCH('$'!$B256,'$ Pasiva'!$1:$1,0),FALSE))</f>
        <v>2.9700000000000001E-2</v>
      </c>
      <c r="F256" s="2">
        <f t="shared" si="21"/>
        <v>3.0099999999999998E-2</v>
      </c>
      <c r="G256" s="2" t="e">
        <f t="shared" si="22"/>
        <v>#N/A</v>
      </c>
      <c r="H256" s="2" t="e">
        <f t="shared" si="22"/>
        <v>#N/A</v>
      </c>
      <c r="I256" s="2" t="e">
        <f t="shared" si="22"/>
        <v>#N/A</v>
      </c>
      <c r="J256">
        <f t="shared" si="23"/>
        <v>0</v>
      </c>
    </row>
    <row r="257" spans="1:10" x14ac:dyDescent="0.35">
      <c r="A257">
        <f t="shared" si="19"/>
        <v>4</v>
      </c>
      <c r="B257" t="str">
        <f t="shared" si="20"/>
        <v>2017</v>
      </c>
      <c r="C257" s="1">
        <f t="shared" si="24"/>
        <v>42855</v>
      </c>
      <c r="D257" s="2">
        <f>IF(VLOOKUP($A257,'$ Activa'!$1:$1048576,MATCH('$'!$B257,'$ Activa'!$1:$1,0),FALSE)="",NA(),VLOOKUP($A257,'$ Activa'!$1:$1048576,MATCH('$'!$B257,'$ Activa'!$1:$1,0),FALSE))</f>
        <v>5.9900000000000002E-2</v>
      </c>
      <c r="E257" s="2">
        <f>IF(VLOOKUP($A257,'$ Pasiva'!$1:$1048576,MATCH('$'!$B257,'$ Pasiva'!$1:$1,0),FALSE)="",NA(),VLOOKUP($A257,'$ Pasiva'!$1:$1048576,MATCH('$'!$B257,'$ Pasiva'!$1:$1,0),FALSE))</f>
        <v>2.9700000000000001E-2</v>
      </c>
      <c r="F257" s="2">
        <f t="shared" si="21"/>
        <v>3.0200000000000001E-2</v>
      </c>
      <c r="G257" s="2" t="e">
        <f t="shared" si="22"/>
        <v>#N/A</v>
      </c>
      <c r="H257" s="2" t="e">
        <f t="shared" si="22"/>
        <v>#N/A</v>
      </c>
      <c r="I257" s="2" t="e">
        <f t="shared" si="22"/>
        <v>#N/A</v>
      </c>
      <c r="J257">
        <f t="shared" si="23"/>
        <v>0</v>
      </c>
    </row>
    <row r="258" spans="1:10" x14ac:dyDescent="0.35">
      <c r="A258">
        <f t="shared" si="19"/>
        <v>5</v>
      </c>
      <c r="B258" t="str">
        <f t="shared" si="20"/>
        <v>2017</v>
      </c>
      <c r="C258" s="1">
        <f t="shared" si="24"/>
        <v>42886</v>
      </c>
      <c r="D258" s="2">
        <f>IF(VLOOKUP($A258,'$ Activa'!$1:$1048576,MATCH('$'!$B258,'$ Activa'!$1:$1,0),FALSE)="",NA(),VLOOKUP($A258,'$ Activa'!$1:$1048576,MATCH('$'!$B258,'$ Activa'!$1:$1,0),FALSE))</f>
        <v>5.9900000000000002E-2</v>
      </c>
      <c r="E258" s="2">
        <f>IF(VLOOKUP($A258,'$ Pasiva'!$1:$1048576,MATCH('$'!$B258,'$ Pasiva'!$1:$1,0),FALSE)="",NA(),VLOOKUP($A258,'$ Pasiva'!$1:$1048576,MATCH('$'!$B258,'$ Pasiva'!$1:$1,0),FALSE))</f>
        <v>2.9499999999999998E-2</v>
      </c>
      <c r="F258" s="2">
        <f t="shared" si="21"/>
        <v>3.0400000000000003E-2</v>
      </c>
      <c r="G258" s="2" t="e">
        <f t="shared" si="22"/>
        <v>#N/A</v>
      </c>
      <c r="H258" s="2" t="e">
        <f t="shared" si="22"/>
        <v>#N/A</v>
      </c>
      <c r="I258" s="2" t="e">
        <f t="shared" si="22"/>
        <v>#N/A</v>
      </c>
      <c r="J258">
        <f t="shared" si="23"/>
        <v>0</v>
      </c>
    </row>
    <row r="259" spans="1:10" x14ac:dyDescent="0.35">
      <c r="A259">
        <f t="shared" ref="A259:A322" si="25">+MONTH(C259)</f>
        <v>6</v>
      </c>
      <c r="B259" t="str">
        <f t="shared" ref="B259:B322" si="26">+TEXT(YEAR(C259),"0")</f>
        <v>2017</v>
      </c>
      <c r="C259" s="1">
        <f t="shared" si="24"/>
        <v>42916</v>
      </c>
      <c r="D259" s="2">
        <f>IF(VLOOKUP($A259,'$ Activa'!$1:$1048576,MATCH('$'!$B259,'$ Activa'!$1:$1,0),FALSE)="",NA(),VLOOKUP($A259,'$ Activa'!$1:$1048576,MATCH('$'!$B259,'$ Activa'!$1:$1,0),FALSE))</f>
        <v>0.06</v>
      </c>
      <c r="E259" s="2">
        <f>IF(VLOOKUP($A259,'$ Pasiva'!$1:$1048576,MATCH('$'!$B259,'$ Pasiva'!$1:$1,0),FALSE)="",NA(),VLOOKUP($A259,'$ Pasiva'!$1:$1048576,MATCH('$'!$B259,'$ Pasiva'!$1:$1,0),FALSE))</f>
        <v>2.9700000000000001E-2</v>
      </c>
      <c r="F259" s="2">
        <f t="shared" ref="F259:F322" si="27">+D259-E259</f>
        <v>3.0299999999999997E-2</v>
      </c>
      <c r="G259" s="2" t="e">
        <f t="shared" ref="G259:I322" si="28">+IF(ISNA(D260),D259,NA())</f>
        <v>#N/A</v>
      </c>
      <c r="H259" s="2" t="e">
        <f t="shared" si="28"/>
        <v>#N/A</v>
      </c>
      <c r="I259" s="2" t="e">
        <f t="shared" si="28"/>
        <v>#N/A</v>
      </c>
      <c r="J259">
        <f t="shared" ref="J259:J322" si="29">+IF(AND(_xlfn.NUMBERVALUE(B259)&gt;=2018,ISNA(D259)=FALSE),1,0)</f>
        <v>0</v>
      </c>
    </row>
    <row r="260" spans="1:10" x14ac:dyDescent="0.35">
      <c r="A260">
        <f t="shared" si="25"/>
        <v>7</v>
      </c>
      <c r="B260" t="str">
        <f t="shared" si="26"/>
        <v>2017</v>
      </c>
      <c r="C260" s="1">
        <f t="shared" ref="C260:C292" si="30">+EOMONTH(C259,1)</f>
        <v>42947</v>
      </c>
      <c r="D260" s="2">
        <f>IF(VLOOKUP($A260,'$ Activa'!$1:$1048576,MATCH('$'!$B260,'$ Activa'!$1:$1,0),FALSE)="",NA(),VLOOKUP($A260,'$ Activa'!$1:$1048576,MATCH('$'!$B260,'$ Activa'!$1:$1,0),FALSE))</f>
        <v>6.0400000000000002E-2</v>
      </c>
      <c r="E260" s="2">
        <f>IF(VLOOKUP($A260,'$ Pasiva'!$1:$1048576,MATCH('$'!$B260,'$ Pasiva'!$1:$1,0),FALSE)="",NA(),VLOOKUP($A260,'$ Pasiva'!$1:$1048576,MATCH('$'!$B260,'$ Pasiva'!$1:$1,0),FALSE))</f>
        <v>2.9499999999999998E-2</v>
      </c>
      <c r="F260" s="2">
        <f t="shared" si="27"/>
        <v>3.0900000000000004E-2</v>
      </c>
      <c r="G260" s="2" t="e">
        <f t="shared" si="28"/>
        <v>#N/A</v>
      </c>
      <c r="H260" s="2" t="e">
        <f t="shared" si="28"/>
        <v>#N/A</v>
      </c>
      <c r="I260" s="2" t="e">
        <f t="shared" si="28"/>
        <v>#N/A</v>
      </c>
      <c r="J260">
        <f t="shared" si="29"/>
        <v>0</v>
      </c>
    </row>
    <row r="261" spans="1:10" x14ac:dyDescent="0.35">
      <c r="A261">
        <f t="shared" si="25"/>
        <v>8</v>
      </c>
      <c r="B261" t="str">
        <f t="shared" si="26"/>
        <v>2017</v>
      </c>
      <c r="C261" s="1">
        <f t="shared" si="30"/>
        <v>42978</v>
      </c>
      <c r="D261" s="2">
        <f>IF(VLOOKUP($A261,'$ Activa'!$1:$1048576,MATCH('$'!$B261,'$ Activa'!$1:$1,0),FALSE)="",NA(),VLOOKUP($A261,'$ Activa'!$1:$1048576,MATCH('$'!$B261,'$ Activa'!$1:$1,0),FALSE))</f>
        <v>6.0299999999999999E-2</v>
      </c>
      <c r="E261" s="2">
        <f>IF(VLOOKUP($A261,'$ Pasiva'!$1:$1048576,MATCH('$'!$B261,'$ Pasiva'!$1:$1,0),FALSE)="",NA(),VLOOKUP($A261,'$ Pasiva'!$1:$1048576,MATCH('$'!$B261,'$ Pasiva'!$1:$1,0),FALSE))</f>
        <v>2.9499999999999998E-2</v>
      </c>
      <c r="F261" s="2">
        <f t="shared" si="27"/>
        <v>3.0800000000000001E-2</v>
      </c>
      <c r="G261" s="2" t="e">
        <f t="shared" si="28"/>
        <v>#N/A</v>
      </c>
      <c r="H261" s="2" t="e">
        <f t="shared" si="28"/>
        <v>#N/A</v>
      </c>
      <c r="I261" s="2" t="e">
        <f t="shared" si="28"/>
        <v>#N/A</v>
      </c>
      <c r="J261">
        <f t="shared" si="29"/>
        <v>0</v>
      </c>
    </row>
    <row r="262" spans="1:10" x14ac:dyDescent="0.35">
      <c r="A262">
        <f t="shared" si="25"/>
        <v>9</v>
      </c>
      <c r="B262" t="str">
        <f t="shared" si="26"/>
        <v>2017</v>
      </c>
      <c r="C262" s="1">
        <f t="shared" si="30"/>
        <v>43008</v>
      </c>
      <c r="D262" s="2">
        <f>IF(VLOOKUP($A262,'$ Activa'!$1:$1048576,MATCH('$'!$B262,'$ Activa'!$1:$1,0),FALSE)="",NA(),VLOOKUP($A262,'$ Activa'!$1:$1048576,MATCH('$'!$B262,'$ Activa'!$1:$1,0),FALSE))</f>
        <v>6.0400000000000002E-2</v>
      </c>
      <c r="E262" s="2">
        <f>IF(VLOOKUP($A262,'$ Pasiva'!$1:$1048576,MATCH('$'!$B262,'$ Pasiva'!$1:$1,0),FALSE)="",NA(),VLOOKUP($A262,'$ Pasiva'!$1:$1048576,MATCH('$'!$B262,'$ Pasiva'!$1:$1,0),FALSE))</f>
        <v>2.9600000000000001E-2</v>
      </c>
      <c r="F262" s="2">
        <f t="shared" si="27"/>
        <v>3.0800000000000001E-2</v>
      </c>
      <c r="G262" s="2" t="e">
        <f t="shared" si="28"/>
        <v>#N/A</v>
      </c>
      <c r="H262" s="2" t="e">
        <f t="shared" si="28"/>
        <v>#N/A</v>
      </c>
      <c r="I262" s="2" t="e">
        <f t="shared" si="28"/>
        <v>#N/A</v>
      </c>
      <c r="J262">
        <f t="shared" si="29"/>
        <v>0</v>
      </c>
    </row>
    <row r="263" spans="1:10" x14ac:dyDescent="0.35">
      <c r="A263">
        <f t="shared" si="25"/>
        <v>10</v>
      </c>
      <c r="B263" t="str">
        <f t="shared" si="26"/>
        <v>2017</v>
      </c>
      <c r="C263" s="1">
        <f t="shared" si="30"/>
        <v>43039</v>
      </c>
      <c r="D263" s="2">
        <f>IF(VLOOKUP($A263,'$ Activa'!$1:$1048576,MATCH('$'!$B263,'$ Activa'!$1:$1,0),FALSE)="",NA(),VLOOKUP($A263,'$ Activa'!$1:$1048576,MATCH('$'!$B263,'$ Activa'!$1:$1,0),FALSE))</f>
        <v>6.0400000000000002E-2</v>
      </c>
      <c r="E263" s="2">
        <f>IF(VLOOKUP($A263,'$ Pasiva'!$1:$1048576,MATCH('$'!$B263,'$ Pasiva'!$1:$1,0),FALSE)="",NA(),VLOOKUP($A263,'$ Pasiva'!$1:$1048576,MATCH('$'!$B263,'$ Pasiva'!$1:$1,0),FALSE))</f>
        <v>2.9499999999999998E-2</v>
      </c>
      <c r="F263" s="2">
        <f t="shared" si="27"/>
        <v>3.0900000000000004E-2</v>
      </c>
      <c r="G263" s="2" t="e">
        <f t="shared" si="28"/>
        <v>#N/A</v>
      </c>
      <c r="H263" s="2" t="e">
        <f t="shared" si="28"/>
        <v>#N/A</v>
      </c>
      <c r="I263" s="2" t="e">
        <f t="shared" si="28"/>
        <v>#N/A</v>
      </c>
      <c r="J263">
        <f t="shared" si="29"/>
        <v>0</v>
      </c>
    </row>
    <row r="264" spans="1:10" x14ac:dyDescent="0.35">
      <c r="A264">
        <f t="shared" si="25"/>
        <v>11</v>
      </c>
      <c r="B264" t="str">
        <f t="shared" si="26"/>
        <v>2017</v>
      </c>
      <c r="C264" s="1">
        <f t="shared" si="30"/>
        <v>43069</v>
      </c>
      <c r="D264" s="2">
        <f>IF(VLOOKUP($A264,'$ Activa'!$1:$1048576,MATCH('$'!$B264,'$ Activa'!$1:$1,0),FALSE)="",NA(),VLOOKUP($A264,'$ Activa'!$1:$1048576,MATCH('$'!$B264,'$ Activa'!$1:$1,0),FALSE))</f>
        <v>6.0299999999999999E-2</v>
      </c>
      <c r="E264" s="2">
        <f>IF(VLOOKUP($A264,'$ Pasiva'!$1:$1048576,MATCH('$'!$B264,'$ Pasiva'!$1:$1,0),FALSE)="",NA(),VLOOKUP($A264,'$ Pasiva'!$1:$1048576,MATCH('$'!$B264,'$ Pasiva'!$1:$1,0),FALSE))</f>
        <v>2.9499999999999998E-2</v>
      </c>
      <c r="F264" s="2">
        <f t="shared" si="27"/>
        <v>3.0800000000000001E-2</v>
      </c>
      <c r="G264" s="2" t="e">
        <f t="shared" si="28"/>
        <v>#N/A</v>
      </c>
      <c r="H264" s="2" t="e">
        <f t="shared" si="28"/>
        <v>#N/A</v>
      </c>
      <c r="I264" s="2" t="e">
        <f t="shared" si="28"/>
        <v>#N/A</v>
      </c>
      <c r="J264">
        <f t="shared" si="29"/>
        <v>0</v>
      </c>
    </row>
    <row r="265" spans="1:10" x14ac:dyDescent="0.35">
      <c r="A265">
        <f t="shared" si="25"/>
        <v>12</v>
      </c>
      <c r="B265" t="str">
        <f t="shared" si="26"/>
        <v>2017</v>
      </c>
      <c r="C265" s="1">
        <f t="shared" si="30"/>
        <v>43100</v>
      </c>
      <c r="D265" s="2">
        <f>IF(VLOOKUP($A265,'$ Activa'!$1:$1048576,MATCH('$'!$B265,'$ Activa'!$1:$1,0),FALSE)="",NA(),VLOOKUP($A265,'$ Activa'!$1:$1048576,MATCH('$'!$B265,'$ Activa'!$1:$1,0),FALSE))</f>
        <v>6.0299999999999999E-2</v>
      </c>
      <c r="E265" s="2">
        <f>IF(VLOOKUP($A265,'$ Pasiva'!$1:$1048576,MATCH('$'!$B265,'$ Pasiva'!$1:$1,0),FALSE)="",NA(),VLOOKUP($A265,'$ Pasiva'!$1:$1048576,MATCH('$'!$B265,'$ Pasiva'!$1:$1,0),FALSE))</f>
        <v>2.9600000000000001E-2</v>
      </c>
      <c r="F265" s="2">
        <f t="shared" si="27"/>
        <v>3.0699999999999998E-2</v>
      </c>
      <c r="G265" s="2" t="e">
        <f t="shared" si="28"/>
        <v>#N/A</v>
      </c>
      <c r="H265" s="2" t="e">
        <f t="shared" si="28"/>
        <v>#N/A</v>
      </c>
      <c r="I265" s="2" t="e">
        <f t="shared" si="28"/>
        <v>#N/A</v>
      </c>
      <c r="J265">
        <f t="shared" si="29"/>
        <v>0</v>
      </c>
    </row>
    <row r="266" spans="1:10" x14ac:dyDescent="0.35">
      <c r="A266">
        <f t="shared" si="25"/>
        <v>1</v>
      </c>
      <c r="B266" t="str">
        <f t="shared" si="26"/>
        <v>2018</v>
      </c>
      <c r="C266" s="1">
        <f t="shared" si="30"/>
        <v>43131</v>
      </c>
      <c r="D266" s="2">
        <f>IF(VLOOKUP($A266,'$ Activa'!$1:$1048576,MATCH('$'!$B266,'$ Activa'!$1:$1,0),FALSE)="",NA(),VLOOKUP($A266,'$ Activa'!$1:$1048576,MATCH('$'!$B266,'$ Activa'!$1:$1,0),FALSE))</f>
        <v>6.08E-2</v>
      </c>
      <c r="E266" s="2">
        <f>IF(VLOOKUP($A266,'$ Pasiva'!$1:$1048576,MATCH('$'!$B266,'$ Pasiva'!$1:$1,0),FALSE)="",NA(),VLOOKUP($A266,'$ Pasiva'!$1:$1048576,MATCH('$'!$B266,'$ Pasiva'!$1:$1,0),FALSE))</f>
        <v>2.9600000000000001E-2</v>
      </c>
      <c r="F266" s="2">
        <f t="shared" si="27"/>
        <v>3.1199999999999999E-2</v>
      </c>
      <c r="G266" s="2" t="e">
        <f t="shared" si="28"/>
        <v>#N/A</v>
      </c>
      <c r="H266" s="2" t="e">
        <f t="shared" si="28"/>
        <v>#N/A</v>
      </c>
      <c r="I266" s="2" t="e">
        <f t="shared" si="28"/>
        <v>#N/A</v>
      </c>
      <c r="J266">
        <f t="shared" si="29"/>
        <v>1</v>
      </c>
    </row>
    <row r="267" spans="1:10" x14ac:dyDescent="0.35">
      <c r="A267">
        <f t="shared" si="25"/>
        <v>2</v>
      </c>
      <c r="B267" t="str">
        <f t="shared" si="26"/>
        <v>2018</v>
      </c>
      <c r="C267" s="1">
        <f t="shared" si="30"/>
        <v>43159</v>
      </c>
      <c r="D267" s="2">
        <f>IF(VLOOKUP($A267,'$ Activa'!$1:$1048576,MATCH('$'!$B267,'$ Activa'!$1:$1,0),FALSE)="",NA(),VLOOKUP($A267,'$ Activa'!$1:$1048576,MATCH('$'!$B267,'$ Activa'!$1:$1,0),FALSE))</f>
        <v>6.08E-2</v>
      </c>
      <c r="E267" s="2">
        <f>IF(VLOOKUP($A267,'$ Pasiva'!$1:$1048576,MATCH('$'!$B267,'$ Pasiva'!$1:$1,0),FALSE)="",NA(),VLOOKUP($A267,'$ Pasiva'!$1:$1048576,MATCH('$'!$B267,'$ Pasiva'!$1:$1,0),FALSE))</f>
        <v>2.9399999999999999E-2</v>
      </c>
      <c r="F267" s="2">
        <f t="shared" si="27"/>
        <v>3.1399999999999997E-2</v>
      </c>
      <c r="G267" s="2" t="e">
        <f t="shared" si="28"/>
        <v>#N/A</v>
      </c>
      <c r="H267" s="2" t="e">
        <f t="shared" si="28"/>
        <v>#N/A</v>
      </c>
      <c r="I267" s="2" t="e">
        <f t="shared" si="28"/>
        <v>#N/A</v>
      </c>
      <c r="J267">
        <f t="shared" si="29"/>
        <v>1</v>
      </c>
    </row>
    <row r="268" spans="1:10" x14ac:dyDescent="0.35">
      <c r="A268">
        <f t="shared" si="25"/>
        <v>3</v>
      </c>
      <c r="B268" t="str">
        <f t="shared" si="26"/>
        <v>2018</v>
      </c>
      <c r="C268" s="1">
        <f t="shared" si="30"/>
        <v>43190</v>
      </c>
      <c r="D268" s="2">
        <f>IF(VLOOKUP($A268,'$ Activa'!$1:$1048576,MATCH('$'!$B268,'$ Activa'!$1:$1,0),FALSE)="",NA(),VLOOKUP($A268,'$ Activa'!$1:$1048576,MATCH('$'!$B268,'$ Activa'!$1:$1,0),FALSE))</f>
        <v>6.1100000000000002E-2</v>
      </c>
      <c r="E268" s="2">
        <f>IF(VLOOKUP($A268,'$ Pasiva'!$1:$1048576,MATCH('$'!$B268,'$ Pasiva'!$1:$1,0),FALSE)="",NA(),VLOOKUP($A268,'$ Pasiva'!$1:$1048576,MATCH('$'!$B268,'$ Pasiva'!$1:$1,0),FALSE))</f>
        <v>3.0300000000000001E-2</v>
      </c>
      <c r="F268" s="2">
        <f t="shared" si="27"/>
        <v>3.0800000000000001E-2</v>
      </c>
      <c r="G268" s="2" t="e">
        <f t="shared" si="28"/>
        <v>#N/A</v>
      </c>
      <c r="H268" s="2" t="e">
        <f t="shared" si="28"/>
        <v>#N/A</v>
      </c>
      <c r="I268" s="2" t="e">
        <f t="shared" si="28"/>
        <v>#N/A</v>
      </c>
      <c r="J268">
        <f t="shared" si="29"/>
        <v>1</v>
      </c>
    </row>
    <row r="269" spans="1:10" x14ac:dyDescent="0.35">
      <c r="A269">
        <f t="shared" si="25"/>
        <v>4</v>
      </c>
      <c r="B269" t="str">
        <f t="shared" si="26"/>
        <v>2018</v>
      </c>
      <c r="C269" s="1">
        <f t="shared" si="30"/>
        <v>43220</v>
      </c>
      <c r="D269" s="2">
        <f>IF(VLOOKUP($A269,'$ Activa'!$1:$1048576,MATCH('$'!$B269,'$ Activa'!$1:$1,0),FALSE)="",NA(),VLOOKUP($A269,'$ Activa'!$1:$1048576,MATCH('$'!$B269,'$ Activa'!$1:$1,0),FALSE))</f>
        <v>6.2E-2</v>
      </c>
      <c r="E269" s="2">
        <f>IF(VLOOKUP($A269,'$ Pasiva'!$1:$1048576,MATCH('$'!$B269,'$ Pasiva'!$1:$1,0),FALSE)="",NA(),VLOOKUP($A269,'$ Pasiva'!$1:$1048576,MATCH('$'!$B269,'$ Pasiva'!$1:$1,0),FALSE))</f>
        <v>3.0499999999999999E-2</v>
      </c>
      <c r="F269" s="2">
        <f t="shared" si="27"/>
        <v>3.15E-2</v>
      </c>
      <c r="G269" s="2" t="e">
        <f t="shared" si="28"/>
        <v>#N/A</v>
      </c>
      <c r="H269" s="2" t="e">
        <f t="shared" si="28"/>
        <v>#N/A</v>
      </c>
      <c r="I269" s="2" t="e">
        <f t="shared" si="28"/>
        <v>#N/A</v>
      </c>
      <c r="J269">
        <f t="shared" si="29"/>
        <v>1</v>
      </c>
    </row>
    <row r="270" spans="1:10" x14ac:dyDescent="0.35">
      <c r="A270">
        <f t="shared" si="25"/>
        <v>5</v>
      </c>
      <c r="B270" t="str">
        <f t="shared" si="26"/>
        <v>2018</v>
      </c>
      <c r="C270" s="1">
        <f t="shared" si="30"/>
        <v>43251</v>
      </c>
      <c r="D270" s="2">
        <f>IF(VLOOKUP($A270,'$ Activa'!$1:$1048576,MATCH('$'!$B270,'$ Activa'!$1:$1,0),FALSE)="",NA(),VLOOKUP($A270,'$ Activa'!$1:$1048576,MATCH('$'!$B270,'$ Activa'!$1:$1,0),FALSE))</f>
        <v>6.2199999999999998E-2</v>
      </c>
      <c r="E270" s="2">
        <f>IF(VLOOKUP($A270,'$ Pasiva'!$1:$1048576,MATCH('$'!$B270,'$ Pasiva'!$1:$1,0),FALSE)="",NA(),VLOOKUP($A270,'$ Pasiva'!$1:$1048576,MATCH('$'!$B270,'$ Pasiva'!$1:$1,0),FALSE))</f>
        <v>3.0099999999999998E-2</v>
      </c>
      <c r="F270" s="2">
        <f t="shared" si="27"/>
        <v>3.2100000000000004E-2</v>
      </c>
      <c r="G270" s="2" t="e">
        <f t="shared" si="28"/>
        <v>#N/A</v>
      </c>
      <c r="H270" s="2" t="e">
        <f t="shared" si="28"/>
        <v>#N/A</v>
      </c>
      <c r="I270" s="2" t="e">
        <f t="shared" si="28"/>
        <v>#N/A</v>
      </c>
      <c r="J270">
        <f t="shared" si="29"/>
        <v>1</v>
      </c>
    </row>
    <row r="271" spans="1:10" x14ac:dyDescent="0.35">
      <c r="A271">
        <f t="shared" si="25"/>
        <v>6</v>
      </c>
      <c r="B271" t="str">
        <f t="shared" si="26"/>
        <v>2018</v>
      </c>
      <c r="C271" s="1">
        <f t="shared" si="30"/>
        <v>43281</v>
      </c>
      <c r="D271" s="2">
        <f>IF(VLOOKUP($A271,'$ Activa'!$1:$1048576,MATCH('$'!$B271,'$ Activa'!$1:$1,0),FALSE)="",NA(),VLOOKUP($A271,'$ Activa'!$1:$1048576,MATCH('$'!$B271,'$ Activa'!$1:$1,0),FALSE))</f>
        <v>6.2899999999999998E-2</v>
      </c>
      <c r="E271" s="2">
        <f>IF(VLOOKUP($A271,'$ Pasiva'!$1:$1048576,MATCH('$'!$B271,'$ Pasiva'!$1:$1,0),FALSE)="",NA(),VLOOKUP($A271,'$ Pasiva'!$1:$1048576,MATCH('$'!$B271,'$ Pasiva'!$1:$1,0),FALSE))</f>
        <v>3.0700000000000002E-2</v>
      </c>
      <c r="F271" s="2">
        <f t="shared" si="27"/>
        <v>3.2199999999999993E-2</v>
      </c>
      <c r="G271" s="2" t="e">
        <f t="shared" si="28"/>
        <v>#N/A</v>
      </c>
      <c r="H271" s="2" t="e">
        <f t="shared" si="28"/>
        <v>#N/A</v>
      </c>
      <c r="I271" s="2" t="e">
        <f t="shared" si="28"/>
        <v>#N/A</v>
      </c>
      <c r="J271">
        <f t="shared" si="29"/>
        <v>1</v>
      </c>
    </row>
    <row r="272" spans="1:10" x14ac:dyDescent="0.35">
      <c r="A272">
        <f t="shared" si="25"/>
        <v>7</v>
      </c>
      <c r="B272" t="str">
        <f t="shared" si="26"/>
        <v>2018</v>
      </c>
      <c r="C272" s="1">
        <f t="shared" si="30"/>
        <v>43312</v>
      </c>
      <c r="D272" s="2">
        <f>IF(VLOOKUP($A272,'$ Activa'!$1:$1048576,MATCH('$'!$B272,'$ Activa'!$1:$1,0),FALSE)="",NA(),VLOOKUP($A272,'$ Activa'!$1:$1048576,MATCH('$'!$B272,'$ Activa'!$1:$1,0),FALSE))</f>
        <v>6.3600000000000004E-2</v>
      </c>
      <c r="E272" s="2">
        <f>IF(VLOOKUP($A272,'$ Pasiva'!$1:$1048576,MATCH('$'!$B272,'$ Pasiva'!$1:$1,0),FALSE)="",NA(),VLOOKUP($A272,'$ Pasiva'!$1:$1048576,MATCH('$'!$B272,'$ Pasiva'!$1:$1,0),FALSE))</f>
        <v>3.0800000000000001E-2</v>
      </c>
      <c r="F272" s="2">
        <f t="shared" si="27"/>
        <v>3.2800000000000003E-2</v>
      </c>
      <c r="G272" s="2" t="e">
        <f t="shared" si="28"/>
        <v>#N/A</v>
      </c>
      <c r="H272" s="2" t="e">
        <f t="shared" si="28"/>
        <v>#N/A</v>
      </c>
      <c r="I272" s="2" t="e">
        <f t="shared" si="28"/>
        <v>#N/A</v>
      </c>
      <c r="J272">
        <f t="shared" si="29"/>
        <v>1</v>
      </c>
    </row>
    <row r="273" spans="1:10" x14ac:dyDescent="0.35">
      <c r="A273">
        <f t="shared" si="25"/>
        <v>8</v>
      </c>
      <c r="B273" t="str">
        <f t="shared" si="26"/>
        <v>2018</v>
      </c>
      <c r="C273" s="1">
        <f t="shared" si="30"/>
        <v>43343</v>
      </c>
      <c r="D273" s="2">
        <f>IF(VLOOKUP($A273,'$ Activa'!$1:$1048576,MATCH('$'!$B273,'$ Activa'!$1:$1,0),FALSE)="",NA(),VLOOKUP($A273,'$ Activa'!$1:$1048576,MATCH('$'!$B273,'$ Activa'!$1:$1,0),FALSE))</f>
        <v>6.3700000000000007E-2</v>
      </c>
      <c r="E273" s="2">
        <f>IF(VLOOKUP($A273,'$ Pasiva'!$1:$1048576,MATCH('$'!$B273,'$ Pasiva'!$1:$1,0),FALSE)="",NA(),VLOOKUP($A273,'$ Pasiva'!$1:$1048576,MATCH('$'!$B273,'$ Pasiva'!$1:$1,0),FALSE))</f>
        <v>3.0700000000000002E-2</v>
      </c>
      <c r="F273" s="2">
        <f t="shared" si="27"/>
        <v>3.3000000000000002E-2</v>
      </c>
      <c r="G273" s="2" t="e">
        <f t="shared" si="28"/>
        <v>#N/A</v>
      </c>
      <c r="H273" s="2" t="e">
        <f t="shared" si="28"/>
        <v>#N/A</v>
      </c>
      <c r="I273" s="2" t="e">
        <f t="shared" si="28"/>
        <v>#N/A</v>
      </c>
      <c r="J273">
        <f t="shared" si="29"/>
        <v>1</v>
      </c>
    </row>
    <row r="274" spans="1:10" x14ac:dyDescent="0.35">
      <c r="A274">
        <f t="shared" si="25"/>
        <v>9</v>
      </c>
      <c r="B274" t="str">
        <f t="shared" si="26"/>
        <v>2018</v>
      </c>
      <c r="C274" s="1">
        <f t="shared" si="30"/>
        <v>43373</v>
      </c>
      <c r="D274" s="2">
        <f>IF(VLOOKUP($A274,'$ Activa'!$1:$1048576,MATCH('$'!$B274,'$ Activa'!$1:$1,0),FALSE)="",NA(),VLOOKUP($A274,'$ Activa'!$1:$1048576,MATCH('$'!$B274,'$ Activa'!$1:$1,0),FALSE))</f>
        <v>6.3600000000000004E-2</v>
      </c>
      <c r="E274" s="2">
        <f>IF(VLOOKUP($A274,'$ Pasiva'!$1:$1048576,MATCH('$'!$B274,'$ Pasiva'!$1:$1,0),FALSE)="",NA(),VLOOKUP($A274,'$ Pasiva'!$1:$1048576,MATCH('$'!$B274,'$ Pasiva'!$1:$1,0),FALSE))</f>
        <v>3.1300000000000001E-2</v>
      </c>
      <c r="F274" s="2">
        <f t="shared" si="27"/>
        <v>3.2300000000000002E-2</v>
      </c>
      <c r="G274" s="2" t="e">
        <f t="shared" si="28"/>
        <v>#N/A</v>
      </c>
      <c r="H274" s="2" t="e">
        <f t="shared" si="28"/>
        <v>#N/A</v>
      </c>
      <c r="I274" s="2" t="e">
        <f t="shared" si="28"/>
        <v>#N/A</v>
      </c>
      <c r="J274">
        <f t="shared" si="29"/>
        <v>1</v>
      </c>
    </row>
    <row r="275" spans="1:10" x14ac:dyDescent="0.35">
      <c r="A275">
        <f t="shared" si="25"/>
        <v>10</v>
      </c>
      <c r="B275" t="str">
        <f t="shared" si="26"/>
        <v>2018</v>
      </c>
      <c r="C275" s="1">
        <f t="shared" si="30"/>
        <v>43404</v>
      </c>
      <c r="D275" s="2">
        <f>IF(VLOOKUP($A275,'$ Activa'!$1:$1048576,MATCH('$'!$B275,'$ Activa'!$1:$1,0),FALSE)="",NA(),VLOOKUP($A275,'$ Activa'!$1:$1048576,MATCH('$'!$B275,'$ Activa'!$1:$1,0),FALSE))</f>
        <v>6.3899999999999998E-2</v>
      </c>
      <c r="E275" s="2">
        <f>IF(VLOOKUP($A275,'$ Pasiva'!$1:$1048576,MATCH('$'!$B275,'$ Pasiva'!$1:$1,0),FALSE)="",NA(),VLOOKUP($A275,'$ Pasiva'!$1:$1048576,MATCH('$'!$B275,'$ Pasiva'!$1:$1,0),FALSE))</f>
        <v>3.1399999999999997E-2</v>
      </c>
      <c r="F275" s="2">
        <f t="shared" si="27"/>
        <v>3.2500000000000001E-2</v>
      </c>
      <c r="G275" s="2" t="e">
        <f t="shared" si="28"/>
        <v>#N/A</v>
      </c>
      <c r="H275" s="2" t="e">
        <f t="shared" si="28"/>
        <v>#N/A</v>
      </c>
      <c r="I275" s="2" t="e">
        <f t="shared" si="28"/>
        <v>#N/A</v>
      </c>
      <c r="J275">
        <f t="shared" si="29"/>
        <v>1</v>
      </c>
    </row>
    <row r="276" spans="1:10" x14ac:dyDescent="0.35">
      <c r="A276">
        <f t="shared" si="25"/>
        <v>11</v>
      </c>
      <c r="B276" t="str">
        <f t="shared" si="26"/>
        <v>2018</v>
      </c>
      <c r="C276" s="1">
        <f t="shared" si="30"/>
        <v>43434</v>
      </c>
      <c r="D276" s="2">
        <f>IF(VLOOKUP($A276,'$ Activa'!$1:$1048576,MATCH('$'!$B276,'$ Activa'!$1:$1,0),FALSE)="",NA(),VLOOKUP($A276,'$ Activa'!$1:$1048576,MATCH('$'!$B276,'$ Activa'!$1:$1,0),FALSE))</f>
        <v>6.4199999999999993E-2</v>
      </c>
      <c r="E276" s="2">
        <f>IF(VLOOKUP($A276,'$ Pasiva'!$1:$1048576,MATCH('$'!$B276,'$ Pasiva'!$1:$1,0),FALSE)="",NA(),VLOOKUP($A276,'$ Pasiva'!$1:$1048576,MATCH('$'!$B276,'$ Pasiva'!$1:$1,0),FALSE))</f>
        <v>3.15E-2</v>
      </c>
      <c r="F276" s="2">
        <f t="shared" si="27"/>
        <v>3.2699999999999993E-2</v>
      </c>
      <c r="G276" s="2" t="e">
        <f t="shared" si="28"/>
        <v>#N/A</v>
      </c>
      <c r="H276" s="2" t="e">
        <f t="shared" si="28"/>
        <v>#N/A</v>
      </c>
      <c r="I276" s="2" t="e">
        <f t="shared" si="28"/>
        <v>#N/A</v>
      </c>
      <c r="J276">
        <f t="shared" si="29"/>
        <v>1</v>
      </c>
    </row>
    <row r="277" spans="1:10" x14ac:dyDescent="0.35">
      <c r="A277">
        <f t="shared" si="25"/>
        <v>12</v>
      </c>
      <c r="B277" t="str">
        <f t="shared" si="26"/>
        <v>2018</v>
      </c>
      <c r="C277" s="1">
        <f t="shared" si="30"/>
        <v>43465</v>
      </c>
      <c r="D277" s="2">
        <f>IF(VLOOKUP($A277,'$ Activa'!$1:$1048576,MATCH('$'!$B277,'$ Activa'!$1:$1,0),FALSE)="",NA(),VLOOKUP($A277,'$ Activa'!$1:$1048576,MATCH('$'!$B277,'$ Activa'!$1:$1,0),FALSE))</f>
        <v>6.4500000000000002E-2</v>
      </c>
      <c r="E277" s="2">
        <f>IF(VLOOKUP($A277,'$ Pasiva'!$1:$1048576,MATCH('$'!$B277,'$ Pasiva'!$1:$1,0),FALSE)="",NA(),VLOOKUP($A277,'$ Pasiva'!$1:$1048576,MATCH('$'!$B277,'$ Pasiva'!$1:$1,0),FALSE))</f>
        <v>3.1399999999999997E-2</v>
      </c>
      <c r="F277" s="2">
        <f t="shared" si="27"/>
        <v>3.3100000000000004E-2</v>
      </c>
      <c r="G277" s="2" t="e">
        <f t="shared" si="28"/>
        <v>#N/A</v>
      </c>
      <c r="H277" s="2" t="e">
        <f t="shared" si="28"/>
        <v>#N/A</v>
      </c>
      <c r="I277" s="2" t="e">
        <f t="shared" si="28"/>
        <v>#N/A</v>
      </c>
      <c r="J277">
        <f t="shared" si="29"/>
        <v>1</v>
      </c>
    </row>
    <row r="278" spans="1:10" x14ac:dyDescent="0.35">
      <c r="A278">
        <f t="shared" si="25"/>
        <v>1</v>
      </c>
      <c r="B278" t="str">
        <f t="shared" si="26"/>
        <v>2019</v>
      </c>
      <c r="C278" s="1">
        <f t="shared" si="30"/>
        <v>43496</v>
      </c>
      <c r="D278" s="2">
        <f>IF(VLOOKUP($A278,'$ Activa'!$1:$1048576,MATCH('$'!$B278,'$ Activa'!$1:$1,0),FALSE)="",NA(),VLOOKUP($A278,'$ Activa'!$1:$1048576,MATCH('$'!$B278,'$ Activa'!$1:$1,0),FALSE))</f>
        <v>6.5500000000000003E-2</v>
      </c>
      <c r="E278" s="2">
        <f>IF(VLOOKUP($A278,'$ Pasiva'!$1:$1048576,MATCH('$'!$B278,'$ Pasiva'!$1:$1,0),FALSE)="",NA(),VLOOKUP($A278,'$ Pasiva'!$1:$1048576,MATCH('$'!$B278,'$ Pasiva'!$1:$1,0),FALSE))</f>
        <v>3.1600000000000003E-2</v>
      </c>
      <c r="F278" s="2">
        <f t="shared" si="27"/>
        <v>3.39E-2</v>
      </c>
      <c r="G278" s="2" t="e">
        <f t="shared" si="28"/>
        <v>#N/A</v>
      </c>
      <c r="H278" s="2" t="e">
        <f t="shared" si="28"/>
        <v>#N/A</v>
      </c>
      <c r="I278" s="2" t="e">
        <f t="shared" si="28"/>
        <v>#N/A</v>
      </c>
      <c r="J278">
        <f t="shared" si="29"/>
        <v>1</v>
      </c>
    </row>
    <row r="279" spans="1:10" x14ac:dyDescent="0.35">
      <c r="A279">
        <f t="shared" si="25"/>
        <v>2</v>
      </c>
      <c r="B279" t="str">
        <f t="shared" si="26"/>
        <v>2019</v>
      </c>
      <c r="C279" s="1">
        <f t="shared" si="30"/>
        <v>43524</v>
      </c>
      <c r="D279" s="2">
        <f>IF(VLOOKUP($A279,'$ Activa'!$1:$1048576,MATCH('$'!$B279,'$ Activa'!$1:$1,0),FALSE)="",NA(),VLOOKUP($A279,'$ Activa'!$1:$1048576,MATCH('$'!$B279,'$ Activa'!$1:$1,0),FALSE))</f>
        <v>6.5600000000000006E-2</v>
      </c>
      <c r="E279" s="2">
        <f>IF(VLOOKUP($A279,'$ Pasiva'!$1:$1048576,MATCH('$'!$B279,'$ Pasiva'!$1:$1,0),FALSE)="",NA(),VLOOKUP($A279,'$ Pasiva'!$1:$1048576,MATCH('$'!$B279,'$ Pasiva'!$1:$1,0),FALSE))</f>
        <v>3.15E-2</v>
      </c>
      <c r="F279" s="2">
        <f t="shared" si="27"/>
        <v>3.4100000000000005E-2</v>
      </c>
      <c r="G279" s="2" t="e">
        <f t="shared" si="28"/>
        <v>#N/A</v>
      </c>
      <c r="H279" s="2" t="e">
        <f t="shared" si="28"/>
        <v>#N/A</v>
      </c>
      <c r="I279" s="2" t="e">
        <f t="shared" si="28"/>
        <v>#N/A</v>
      </c>
      <c r="J279">
        <f t="shared" si="29"/>
        <v>1</v>
      </c>
    </row>
    <row r="280" spans="1:10" x14ac:dyDescent="0.35">
      <c r="A280">
        <f t="shared" si="25"/>
        <v>3</v>
      </c>
      <c r="B280" t="str">
        <f t="shared" si="26"/>
        <v>2019</v>
      </c>
      <c r="C280" s="1">
        <f t="shared" si="30"/>
        <v>43555</v>
      </c>
      <c r="D280" s="2">
        <f>IF(VLOOKUP($A280,'$ Activa'!$1:$1048576,MATCH('$'!$B280,'$ Activa'!$1:$1,0),FALSE)="",NA(),VLOOKUP($A280,'$ Activa'!$1:$1048576,MATCH('$'!$B280,'$ Activa'!$1:$1,0),FALSE))</f>
        <v>6.59E-2</v>
      </c>
      <c r="E280" s="2">
        <f>IF(VLOOKUP($A280,'$ Pasiva'!$1:$1048576,MATCH('$'!$B280,'$ Pasiva'!$1:$1,0),FALSE)="",NA(),VLOOKUP($A280,'$ Pasiva'!$1:$1048576,MATCH('$'!$B280,'$ Pasiva'!$1:$1,0),FALSE))</f>
        <v>3.1199999999999999E-2</v>
      </c>
      <c r="F280" s="2">
        <f t="shared" si="27"/>
        <v>3.4700000000000002E-2</v>
      </c>
      <c r="G280" s="2" t="e">
        <f t="shared" si="28"/>
        <v>#N/A</v>
      </c>
      <c r="H280" s="2" t="e">
        <f t="shared" si="28"/>
        <v>#N/A</v>
      </c>
      <c r="I280" s="2" t="e">
        <f t="shared" si="28"/>
        <v>#N/A</v>
      </c>
      <c r="J280">
        <f t="shared" si="29"/>
        <v>1</v>
      </c>
    </row>
    <row r="281" spans="1:10" x14ac:dyDescent="0.35">
      <c r="A281">
        <f t="shared" si="25"/>
        <v>4</v>
      </c>
      <c r="B281" t="str">
        <f t="shared" si="26"/>
        <v>2019</v>
      </c>
      <c r="C281" s="1">
        <f t="shared" si="30"/>
        <v>43585</v>
      </c>
      <c r="D281" s="2">
        <f>IF(VLOOKUP($A281,'$ Activa'!$1:$1048576,MATCH('$'!$B281,'$ Activa'!$1:$1,0),FALSE)="",NA(),VLOOKUP($A281,'$ Activa'!$1:$1048576,MATCH('$'!$B281,'$ Activa'!$1:$1,0),FALSE))</f>
        <v>6.6000000000000003E-2</v>
      </c>
      <c r="E281" s="2">
        <f>IF(VLOOKUP($A281,'$ Pasiva'!$1:$1048576,MATCH('$'!$B281,'$ Pasiva'!$1:$1,0),FALSE)="",NA(),VLOOKUP($A281,'$ Pasiva'!$1:$1048576,MATCH('$'!$B281,'$ Pasiva'!$1:$1,0),FALSE))</f>
        <v>3.1399999999999997E-2</v>
      </c>
      <c r="F281" s="2">
        <f t="shared" si="27"/>
        <v>3.4600000000000006E-2</v>
      </c>
      <c r="G281" s="2" t="e">
        <f t="shared" si="28"/>
        <v>#N/A</v>
      </c>
      <c r="H281" s="2" t="e">
        <f t="shared" si="28"/>
        <v>#N/A</v>
      </c>
      <c r="I281" s="2" t="e">
        <f t="shared" si="28"/>
        <v>#N/A</v>
      </c>
      <c r="J281">
        <f t="shared" si="29"/>
        <v>1</v>
      </c>
    </row>
    <row r="282" spans="1:10" x14ac:dyDescent="0.35">
      <c r="A282">
        <f t="shared" si="25"/>
        <v>5</v>
      </c>
      <c r="B282" t="str">
        <f t="shared" si="26"/>
        <v>2019</v>
      </c>
      <c r="C282" s="1">
        <f t="shared" si="30"/>
        <v>43616</v>
      </c>
      <c r="D282" s="2">
        <f>IF(VLOOKUP($A282,'$ Activa'!$1:$1048576,MATCH('$'!$B282,'$ Activa'!$1:$1,0),FALSE)="",NA(),VLOOKUP($A282,'$ Activa'!$1:$1048576,MATCH('$'!$B282,'$ Activa'!$1:$1,0),FALSE))</f>
        <v>6.59E-2</v>
      </c>
      <c r="E282" s="2">
        <f>IF(VLOOKUP($A282,'$ Pasiva'!$1:$1048576,MATCH('$'!$B282,'$ Pasiva'!$1:$1,0),FALSE)="",NA(),VLOOKUP($A282,'$ Pasiva'!$1:$1048576,MATCH('$'!$B282,'$ Pasiva'!$1:$1,0),FALSE))</f>
        <v>3.1699999999999999E-2</v>
      </c>
      <c r="F282" s="2">
        <f t="shared" si="27"/>
        <v>3.4200000000000001E-2</v>
      </c>
      <c r="G282" s="2" t="e">
        <f t="shared" si="28"/>
        <v>#N/A</v>
      </c>
      <c r="H282" s="2" t="e">
        <f t="shared" si="28"/>
        <v>#N/A</v>
      </c>
      <c r="I282" s="2" t="e">
        <f t="shared" si="28"/>
        <v>#N/A</v>
      </c>
      <c r="J282">
        <f t="shared" si="29"/>
        <v>1</v>
      </c>
    </row>
    <row r="283" spans="1:10" x14ac:dyDescent="0.35">
      <c r="A283">
        <f t="shared" si="25"/>
        <v>6</v>
      </c>
      <c r="B283" t="str">
        <f t="shared" si="26"/>
        <v>2019</v>
      </c>
      <c r="C283" s="1">
        <f t="shared" si="30"/>
        <v>43646</v>
      </c>
      <c r="D283" s="2">
        <f>IF(VLOOKUP($A283,'$ Activa'!$1:$1048576,MATCH('$'!$B283,'$ Activa'!$1:$1,0),FALSE)="",NA(),VLOOKUP($A283,'$ Activa'!$1:$1048576,MATCH('$'!$B283,'$ Activa'!$1:$1,0),FALSE))</f>
        <v>6.5699999999999995E-2</v>
      </c>
      <c r="E283" s="2">
        <f>IF(VLOOKUP($A283,'$ Pasiva'!$1:$1048576,MATCH('$'!$B283,'$ Pasiva'!$1:$1,0),FALSE)="",NA(),VLOOKUP($A283,'$ Pasiva'!$1:$1048576,MATCH('$'!$B283,'$ Pasiva'!$1:$1,0),FALSE))</f>
        <v>3.1899999999999998E-2</v>
      </c>
      <c r="F283" s="2">
        <f t="shared" si="27"/>
        <v>3.3799999999999997E-2</v>
      </c>
      <c r="G283" s="2" t="e">
        <f t="shared" si="28"/>
        <v>#N/A</v>
      </c>
      <c r="H283" s="2" t="e">
        <f t="shared" si="28"/>
        <v>#N/A</v>
      </c>
      <c r="I283" s="2" t="e">
        <f t="shared" si="28"/>
        <v>#N/A</v>
      </c>
      <c r="J283">
        <f t="shared" si="29"/>
        <v>1</v>
      </c>
    </row>
    <row r="284" spans="1:10" x14ac:dyDescent="0.35">
      <c r="A284">
        <f t="shared" si="25"/>
        <v>7</v>
      </c>
      <c r="B284" t="str">
        <f t="shared" si="26"/>
        <v>2019</v>
      </c>
      <c r="C284" s="1">
        <f t="shared" si="30"/>
        <v>43677</v>
      </c>
      <c r="D284" s="2">
        <f>IF(VLOOKUP($A284,'$ Activa'!$1:$1048576,MATCH('$'!$B284,'$ Activa'!$1:$1,0),FALSE)="",NA(),VLOOKUP($A284,'$ Activa'!$1:$1048576,MATCH('$'!$B284,'$ Activa'!$1:$1,0),FALSE))</f>
        <v>6.5299999999999997E-2</v>
      </c>
      <c r="E284" s="2">
        <f>IF(VLOOKUP($A284,'$ Pasiva'!$1:$1048576,MATCH('$'!$B284,'$ Pasiva'!$1:$1,0),FALSE)="",NA(),VLOOKUP($A284,'$ Pasiva'!$1:$1048576,MATCH('$'!$B284,'$ Pasiva'!$1:$1,0),FALSE))</f>
        <v>3.1899999999999998E-2</v>
      </c>
      <c r="F284" s="2">
        <f t="shared" si="27"/>
        <v>3.3399999999999999E-2</v>
      </c>
      <c r="G284" s="2" t="e">
        <f t="shared" si="28"/>
        <v>#N/A</v>
      </c>
      <c r="H284" s="2" t="e">
        <f t="shared" si="28"/>
        <v>#N/A</v>
      </c>
      <c r="I284" s="2" t="e">
        <f t="shared" si="28"/>
        <v>#N/A</v>
      </c>
      <c r="J284">
        <f t="shared" si="29"/>
        <v>1</v>
      </c>
    </row>
    <row r="285" spans="1:10" x14ac:dyDescent="0.35">
      <c r="A285">
        <f t="shared" si="25"/>
        <v>8</v>
      </c>
      <c r="B285" t="str">
        <f t="shared" si="26"/>
        <v>2019</v>
      </c>
      <c r="C285" s="1">
        <f t="shared" si="30"/>
        <v>43708</v>
      </c>
      <c r="D285" s="2">
        <f>IF(VLOOKUP($A285,'$ Activa'!$1:$1048576,MATCH('$'!$B285,'$ Activa'!$1:$1,0),FALSE)="",NA(),VLOOKUP($A285,'$ Activa'!$1:$1048576,MATCH('$'!$B285,'$ Activa'!$1:$1,0),FALSE))</f>
        <v>6.5199999999999994E-2</v>
      </c>
      <c r="E285" s="2">
        <f>IF(VLOOKUP($A285,'$ Pasiva'!$1:$1048576,MATCH('$'!$B285,'$ Pasiva'!$1:$1,0),FALSE)="",NA(),VLOOKUP($A285,'$ Pasiva'!$1:$1048576,MATCH('$'!$B285,'$ Pasiva'!$1:$1,0),FALSE))</f>
        <v>3.1899999999999998E-2</v>
      </c>
      <c r="F285" s="2">
        <f t="shared" si="27"/>
        <v>3.3299999999999996E-2</v>
      </c>
      <c r="G285" s="2" t="e">
        <f t="shared" si="28"/>
        <v>#N/A</v>
      </c>
      <c r="H285" s="2" t="e">
        <f t="shared" si="28"/>
        <v>#N/A</v>
      </c>
      <c r="I285" s="2" t="e">
        <f t="shared" si="28"/>
        <v>#N/A</v>
      </c>
      <c r="J285">
        <f t="shared" si="29"/>
        <v>1</v>
      </c>
    </row>
    <row r="286" spans="1:10" x14ac:dyDescent="0.35">
      <c r="A286">
        <f t="shared" si="25"/>
        <v>9</v>
      </c>
      <c r="B286" t="str">
        <f t="shared" si="26"/>
        <v>2019</v>
      </c>
      <c r="C286" s="1">
        <f t="shared" si="30"/>
        <v>43738</v>
      </c>
      <c r="D286" s="2">
        <f>IF(VLOOKUP($A286,'$ Activa'!$1:$1048576,MATCH('$'!$B286,'$ Activa'!$1:$1,0),FALSE)="",NA(),VLOOKUP($A286,'$ Activa'!$1:$1048576,MATCH('$'!$B286,'$ Activa'!$1:$1,0),FALSE))</f>
        <v>6.5100000000000005E-2</v>
      </c>
      <c r="E286" s="2">
        <f>IF(VLOOKUP($A286,'$ Pasiva'!$1:$1048576,MATCH('$'!$B286,'$ Pasiva'!$1:$1,0),FALSE)="",NA(),VLOOKUP($A286,'$ Pasiva'!$1:$1048576,MATCH('$'!$B286,'$ Pasiva'!$1:$1,0),FALSE))</f>
        <v>3.1600000000000003E-2</v>
      </c>
      <c r="F286" s="2">
        <f t="shared" si="27"/>
        <v>3.3500000000000002E-2</v>
      </c>
      <c r="G286" s="2" t="e">
        <f t="shared" si="28"/>
        <v>#N/A</v>
      </c>
      <c r="H286" s="2" t="e">
        <f t="shared" si="28"/>
        <v>#N/A</v>
      </c>
      <c r="I286" s="2" t="e">
        <f t="shared" si="28"/>
        <v>#N/A</v>
      </c>
      <c r="J286">
        <f t="shared" si="29"/>
        <v>1</v>
      </c>
    </row>
    <row r="287" spans="1:10" x14ac:dyDescent="0.35">
      <c r="A287">
        <f t="shared" si="25"/>
        <v>10</v>
      </c>
      <c r="B287" t="str">
        <f t="shared" si="26"/>
        <v>2019</v>
      </c>
      <c r="C287" s="1">
        <f t="shared" si="30"/>
        <v>43769</v>
      </c>
      <c r="D287" s="2">
        <f>IF(VLOOKUP($A287,'$ Activa'!$1:$1048576,MATCH('$'!$B287,'$ Activa'!$1:$1,0),FALSE)="",NA(),VLOOKUP($A287,'$ Activa'!$1:$1048576,MATCH('$'!$B287,'$ Activa'!$1:$1,0),FALSE))</f>
        <v>6.4699999999999994E-2</v>
      </c>
      <c r="E287" s="2">
        <f>IF(VLOOKUP($A287,'$ Pasiva'!$1:$1048576,MATCH('$'!$B287,'$ Pasiva'!$1:$1,0),FALSE)="",NA(),VLOOKUP($A287,'$ Pasiva'!$1:$1048576,MATCH('$'!$B287,'$ Pasiva'!$1:$1,0),FALSE))</f>
        <v>3.1600000000000003E-2</v>
      </c>
      <c r="F287" s="2">
        <f t="shared" si="27"/>
        <v>3.3099999999999991E-2</v>
      </c>
      <c r="G287" s="2" t="e">
        <f t="shared" si="28"/>
        <v>#N/A</v>
      </c>
      <c r="H287" s="2" t="e">
        <f t="shared" si="28"/>
        <v>#N/A</v>
      </c>
      <c r="I287" s="2" t="e">
        <f t="shared" si="28"/>
        <v>#N/A</v>
      </c>
      <c r="J287">
        <f t="shared" si="29"/>
        <v>1</v>
      </c>
    </row>
    <row r="288" spans="1:10" x14ac:dyDescent="0.35">
      <c r="A288">
        <f t="shared" si="25"/>
        <v>11</v>
      </c>
      <c r="B288" t="str">
        <f t="shared" si="26"/>
        <v>2019</v>
      </c>
      <c r="C288" s="1">
        <f t="shared" si="30"/>
        <v>43799</v>
      </c>
      <c r="D288" s="2">
        <f>IF(VLOOKUP($A288,'$ Activa'!$1:$1048576,MATCH('$'!$B288,'$ Activa'!$1:$1,0),FALSE)="",NA(),VLOOKUP($A288,'$ Activa'!$1:$1048576,MATCH('$'!$B288,'$ Activa'!$1:$1,0),FALSE))</f>
        <v>6.4399999999999999E-2</v>
      </c>
      <c r="E288" s="2">
        <f>IF(VLOOKUP($A288,'$ Pasiva'!$1:$1048576,MATCH('$'!$B288,'$ Pasiva'!$1:$1,0),FALSE)="",NA(),VLOOKUP($A288,'$ Pasiva'!$1:$1048576,MATCH('$'!$B288,'$ Pasiva'!$1:$1,0),FALSE))</f>
        <v>3.2099999999999997E-2</v>
      </c>
      <c r="F288" s="2">
        <f t="shared" si="27"/>
        <v>3.2300000000000002E-2</v>
      </c>
      <c r="G288" s="2" t="e">
        <f t="shared" si="28"/>
        <v>#N/A</v>
      </c>
      <c r="H288" s="2" t="e">
        <f t="shared" si="28"/>
        <v>#N/A</v>
      </c>
      <c r="I288" s="2" t="e">
        <f t="shared" si="28"/>
        <v>#N/A</v>
      </c>
      <c r="J288">
        <f t="shared" si="29"/>
        <v>1</v>
      </c>
    </row>
    <row r="289" spans="1:10" x14ac:dyDescent="0.35">
      <c r="A289">
        <f t="shared" si="25"/>
        <v>12</v>
      </c>
      <c r="B289" t="str">
        <f t="shared" si="26"/>
        <v>2019</v>
      </c>
      <c r="C289" s="1">
        <f t="shared" si="30"/>
        <v>43830</v>
      </c>
      <c r="D289" s="2">
        <f>IF(VLOOKUP($A289,'$ Activa'!$1:$1048576,MATCH('$'!$B289,'$ Activa'!$1:$1,0),FALSE)="",NA(),VLOOKUP($A289,'$ Activa'!$1:$1048576,MATCH('$'!$B289,'$ Activa'!$1:$1,0),FALSE))</f>
        <v>6.4100000000000004E-2</v>
      </c>
      <c r="E289" s="2">
        <f>IF(VLOOKUP($A289,'$ Pasiva'!$1:$1048576,MATCH('$'!$B289,'$ Pasiva'!$1:$1,0),FALSE)="",NA(),VLOOKUP($A289,'$ Pasiva'!$1:$1048576,MATCH('$'!$B289,'$ Pasiva'!$1:$1,0),FALSE))</f>
        <v>3.2000000000000001E-2</v>
      </c>
      <c r="F289" s="2">
        <f t="shared" si="27"/>
        <v>3.2100000000000004E-2</v>
      </c>
      <c r="G289" s="2" t="e">
        <f t="shared" si="28"/>
        <v>#N/A</v>
      </c>
      <c r="H289" s="2" t="e">
        <f t="shared" si="28"/>
        <v>#N/A</v>
      </c>
      <c r="I289" s="2" t="e">
        <f t="shared" si="28"/>
        <v>#N/A</v>
      </c>
      <c r="J289">
        <f t="shared" si="29"/>
        <v>1</v>
      </c>
    </row>
    <row r="290" spans="1:10" x14ac:dyDescent="0.35">
      <c r="A290">
        <f t="shared" si="25"/>
        <v>1</v>
      </c>
      <c r="B290" t="str">
        <f t="shared" si="26"/>
        <v>2020</v>
      </c>
      <c r="C290" s="1">
        <f t="shared" si="30"/>
        <v>43861</v>
      </c>
      <c r="D290" s="2">
        <f>IF(VLOOKUP($A290,'$ Activa'!$1:$1048576,MATCH('$'!$B290,'$ Activa'!$1:$1,0),FALSE)="",NA(),VLOOKUP($A290,'$ Activa'!$1:$1048576,MATCH('$'!$B290,'$ Activa'!$1:$1,0),FALSE))</f>
        <v>6.3700000000000007E-2</v>
      </c>
      <c r="E290" s="2">
        <f>IF(VLOOKUP($A290,'$ Pasiva'!$1:$1048576,MATCH('$'!$B290,'$ Pasiva'!$1:$1,0),FALSE)="",NA(),VLOOKUP($A290,'$ Pasiva'!$1:$1048576,MATCH('$'!$B290,'$ Pasiva'!$1:$1,0),FALSE))</f>
        <v>3.2099999999999997E-2</v>
      </c>
      <c r="F290" s="2">
        <f t="shared" si="27"/>
        <v>3.160000000000001E-2</v>
      </c>
      <c r="G290" s="2" t="e">
        <f t="shared" si="28"/>
        <v>#N/A</v>
      </c>
      <c r="H290" s="2" t="e">
        <f t="shared" si="28"/>
        <v>#N/A</v>
      </c>
      <c r="I290" s="2" t="e">
        <f t="shared" si="28"/>
        <v>#N/A</v>
      </c>
      <c r="J290">
        <f t="shared" si="29"/>
        <v>1</v>
      </c>
    </row>
    <row r="291" spans="1:10" x14ac:dyDescent="0.35">
      <c r="A291">
        <f t="shared" si="25"/>
        <v>2</v>
      </c>
      <c r="B291" t="str">
        <f t="shared" si="26"/>
        <v>2020</v>
      </c>
      <c r="C291" s="1">
        <f t="shared" si="30"/>
        <v>43890</v>
      </c>
      <c r="D291" s="2">
        <f>IF(VLOOKUP($A291,'$ Activa'!$1:$1048576,MATCH('$'!$B291,'$ Activa'!$1:$1,0),FALSE)="",NA(),VLOOKUP($A291,'$ Activa'!$1:$1048576,MATCH('$'!$B291,'$ Activa'!$1:$1,0),FALSE))</f>
        <v>6.3700000000000007E-2</v>
      </c>
      <c r="E291" s="2">
        <f>IF(VLOOKUP($A291,'$ Pasiva'!$1:$1048576,MATCH('$'!$B291,'$ Pasiva'!$1:$1,0),FALSE)="",NA(),VLOOKUP($A291,'$ Pasiva'!$1:$1048576,MATCH('$'!$B291,'$ Pasiva'!$1:$1,0),FALSE))</f>
        <v>3.2099999999999997E-2</v>
      </c>
      <c r="F291" s="2">
        <f t="shared" si="27"/>
        <v>3.160000000000001E-2</v>
      </c>
      <c r="G291" s="2" t="e">
        <f t="shared" si="28"/>
        <v>#N/A</v>
      </c>
      <c r="H291" s="2" t="e">
        <f t="shared" si="28"/>
        <v>#N/A</v>
      </c>
      <c r="I291" s="2" t="e">
        <f t="shared" si="28"/>
        <v>#N/A</v>
      </c>
      <c r="J291">
        <f t="shared" si="29"/>
        <v>1</v>
      </c>
    </row>
    <row r="292" spans="1:10" x14ac:dyDescent="0.35">
      <c r="A292">
        <f t="shared" si="25"/>
        <v>3</v>
      </c>
      <c r="B292" t="str">
        <f t="shared" si="26"/>
        <v>2020</v>
      </c>
      <c r="C292" s="1">
        <f t="shared" si="30"/>
        <v>43921</v>
      </c>
      <c r="D292" s="2">
        <f>IF(VLOOKUP($A292,'$ Activa'!$1:$1048576,MATCH('$'!$B292,'$ Activa'!$1:$1,0),FALSE)="",NA(),VLOOKUP($A292,'$ Activa'!$1:$1048576,MATCH('$'!$B292,'$ Activa'!$1:$1,0),FALSE))</f>
        <v>6.3100000000000003E-2</v>
      </c>
      <c r="E292" s="2">
        <f>IF(VLOOKUP($A292,'$ Pasiva'!$1:$1048576,MATCH('$'!$B292,'$ Pasiva'!$1:$1,0),FALSE)="",NA(),VLOOKUP($A292,'$ Pasiva'!$1:$1048576,MATCH('$'!$B292,'$ Pasiva'!$1:$1,0),FALSE))</f>
        <v>3.1399999999999997E-2</v>
      </c>
      <c r="F292" s="2">
        <f t="shared" si="27"/>
        <v>3.1700000000000006E-2</v>
      </c>
      <c r="G292" s="2" t="e">
        <f t="shared" si="28"/>
        <v>#N/A</v>
      </c>
      <c r="H292" s="2" t="e">
        <f t="shared" si="28"/>
        <v>#N/A</v>
      </c>
      <c r="I292" s="2" t="e">
        <f t="shared" si="28"/>
        <v>#N/A</v>
      </c>
      <c r="J292">
        <f t="shared" si="29"/>
        <v>1</v>
      </c>
    </row>
    <row r="293" spans="1:10" x14ac:dyDescent="0.35">
      <c r="A293">
        <f t="shared" si="25"/>
        <v>4</v>
      </c>
      <c r="B293" t="str">
        <f t="shared" si="26"/>
        <v>2020</v>
      </c>
      <c r="C293" s="1">
        <f>+EOMONTH(C292,1)</f>
        <v>43951</v>
      </c>
      <c r="D293" s="2">
        <f>IF(VLOOKUP($A293,'$ Activa'!$1:$1048576,MATCH('$'!$B293,'$ Activa'!$1:$1,0),FALSE)="",NA(),VLOOKUP($A293,'$ Activa'!$1:$1048576,MATCH('$'!$B293,'$ Activa'!$1:$1,0),FALSE))</f>
        <v>6.2100000000000002E-2</v>
      </c>
      <c r="E293" s="2">
        <f>IF(VLOOKUP($A293,'$ Pasiva'!$1:$1048576,MATCH('$'!$B293,'$ Pasiva'!$1:$1,0),FALSE)="",NA(),VLOOKUP($A293,'$ Pasiva'!$1:$1048576,MATCH('$'!$B293,'$ Pasiva'!$1:$1,0),FALSE))</f>
        <v>3.09E-2</v>
      </c>
      <c r="F293" s="2">
        <f t="shared" si="27"/>
        <v>3.1200000000000002E-2</v>
      </c>
      <c r="G293" s="2" t="e">
        <f t="shared" si="28"/>
        <v>#N/A</v>
      </c>
      <c r="H293" s="2" t="e">
        <f t="shared" si="28"/>
        <v>#N/A</v>
      </c>
      <c r="I293" s="2" t="e">
        <f t="shared" si="28"/>
        <v>#N/A</v>
      </c>
      <c r="J293">
        <f t="shared" si="29"/>
        <v>1</v>
      </c>
    </row>
    <row r="294" spans="1:10" x14ac:dyDescent="0.35">
      <c r="A294">
        <f t="shared" si="25"/>
        <v>5</v>
      </c>
      <c r="B294" t="str">
        <f t="shared" si="26"/>
        <v>2020</v>
      </c>
      <c r="C294" s="1">
        <f t="shared" ref="C294:C308" si="31">+EOMONTH(C293,1)</f>
        <v>43982</v>
      </c>
      <c r="D294" s="2">
        <f>IF(VLOOKUP($A294,'$ Activa'!$1:$1048576,MATCH('$'!$B294,'$ Activa'!$1:$1,0),FALSE)="",NA(),VLOOKUP($A294,'$ Activa'!$1:$1048576,MATCH('$'!$B294,'$ Activa'!$1:$1,0),FALSE))</f>
        <v>6.2199999999999998E-2</v>
      </c>
      <c r="E294" s="2">
        <f>IF(VLOOKUP($A294,'$ Pasiva'!$1:$1048576,MATCH('$'!$B294,'$ Pasiva'!$1:$1,0),FALSE)="",NA(),VLOOKUP($A294,'$ Pasiva'!$1:$1048576,MATCH('$'!$B294,'$ Pasiva'!$1:$1,0),FALSE))</f>
        <v>3.0700000000000002E-2</v>
      </c>
      <c r="F294" s="2">
        <f t="shared" si="27"/>
        <v>3.15E-2</v>
      </c>
      <c r="G294" s="2" t="e">
        <f t="shared" si="28"/>
        <v>#N/A</v>
      </c>
      <c r="H294" s="2" t="e">
        <f t="shared" si="28"/>
        <v>#N/A</v>
      </c>
      <c r="I294" s="2" t="e">
        <f t="shared" si="28"/>
        <v>#N/A</v>
      </c>
      <c r="J294">
        <f t="shared" si="29"/>
        <v>1</v>
      </c>
    </row>
    <row r="295" spans="1:10" x14ac:dyDescent="0.35">
      <c r="A295">
        <f t="shared" si="25"/>
        <v>6</v>
      </c>
      <c r="B295" t="str">
        <f t="shared" si="26"/>
        <v>2020</v>
      </c>
      <c r="C295" s="1">
        <f t="shared" si="31"/>
        <v>44012</v>
      </c>
      <c r="D295" s="2">
        <f>IF(VLOOKUP($A295,'$ Activa'!$1:$1048576,MATCH('$'!$B295,'$ Activa'!$1:$1,0),FALSE)="",NA(),VLOOKUP($A295,'$ Activa'!$1:$1048576,MATCH('$'!$B295,'$ Activa'!$1:$1,0),FALSE))</f>
        <v>6.2100000000000002E-2</v>
      </c>
      <c r="E295" s="2">
        <f>IF(VLOOKUP($A295,'$ Pasiva'!$1:$1048576,MATCH('$'!$B295,'$ Pasiva'!$1:$1,0),FALSE)="",NA(),VLOOKUP($A295,'$ Pasiva'!$1:$1048576,MATCH('$'!$B295,'$ Pasiva'!$1:$1,0),FALSE))</f>
        <v>3.0499999999999999E-2</v>
      </c>
      <c r="F295" s="2">
        <f t="shared" si="27"/>
        <v>3.1600000000000003E-2</v>
      </c>
      <c r="G295" s="2" t="e">
        <f t="shared" si="28"/>
        <v>#N/A</v>
      </c>
      <c r="H295" s="2" t="e">
        <f t="shared" si="28"/>
        <v>#N/A</v>
      </c>
      <c r="I295" s="2" t="e">
        <f t="shared" si="28"/>
        <v>#N/A</v>
      </c>
      <c r="J295">
        <f t="shared" si="29"/>
        <v>1</v>
      </c>
    </row>
    <row r="296" spans="1:10" x14ac:dyDescent="0.35">
      <c r="A296">
        <f t="shared" si="25"/>
        <v>7</v>
      </c>
      <c r="B296" t="str">
        <f t="shared" si="26"/>
        <v>2020</v>
      </c>
      <c r="C296" s="1">
        <f t="shared" si="31"/>
        <v>44043</v>
      </c>
      <c r="D296" s="2">
        <f>IF(VLOOKUP($A296,'$ Activa'!$1:$1048576,MATCH('$'!$B296,'$ Activa'!$1:$1,0),FALSE)="",NA(),VLOOKUP($A296,'$ Activa'!$1:$1048576,MATCH('$'!$B296,'$ Activa'!$1:$1,0),FALSE))</f>
        <v>6.1800000000000001E-2</v>
      </c>
      <c r="E296" s="2">
        <f>IF(VLOOKUP($A296,'$ Pasiva'!$1:$1048576,MATCH('$'!$B296,'$ Pasiva'!$1:$1,0),FALSE)="",NA(),VLOOKUP($A296,'$ Pasiva'!$1:$1048576,MATCH('$'!$B296,'$ Pasiva'!$1:$1,0),FALSE))</f>
        <v>2.9899999999999999E-2</v>
      </c>
      <c r="F296" s="2">
        <f t="shared" si="27"/>
        <v>3.1899999999999998E-2</v>
      </c>
      <c r="G296" s="2" t="e">
        <f t="shared" si="28"/>
        <v>#N/A</v>
      </c>
      <c r="H296" s="2" t="e">
        <f t="shared" si="28"/>
        <v>#N/A</v>
      </c>
      <c r="I296" s="2" t="e">
        <f t="shared" si="28"/>
        <v>#N/A</v>
      </c>
      <c r="J296">
        <f t="shared" si="29"/>
        <v>1</v>
      </c>
    </row>
    <row r="297" spans="1:10" x14ac:dyDescent="0.35">
      <c r="A297">
        <f t="shared" si="25"/>
        <v>8</v>
      </c>
      <c r="B297" t="str">
        <f t="shared" si="26"/>
        <v>2020</v>
      </c>
      <c r="C297" s="1">
        <f t="shared" si="31"/>
        <v>44074</v>
      </c>
      <c r="D297" s="2">
        <f>IF(VLOOKUP($A297,'$ Activa'!$1:$1048576,MATCH('$'!$B297,'$ Activa'!$1:$1,0),FALSE)="",NA(),VLOOKUP($A297,'$ Activa'!$1:$1048576,MATCH('$'!$B297,'$ Activa'!$1:$1,0),FALSE))</f>
        <v>6.1600000000000002E-2</v>
      </c>
      <c r="E297" s="2">
        <f>IF(VLOOKUP($A297,'$ Pasiva'!$1:$1048576,MATCH('$'!$B297,'$ Pasiva'!$1:$1,0),FALSE)="",NA(),VLOOKUP($A297,'$ Pasiva'!$1:$1048576,MATCH('$'!$B297,'$ Pasiva'!$1:$1,0),FALSE))</f>
        <v>2.8000000000000001E-2</v>
      </c>
      <c r="F297" s="2">
        <f t="shared" si="27"/>
        <v>3.3600000000000005E-2</v>
      </c>
      <c r="G297" s="2" t="e">
        <f t="shared" si="28"/>
        <v>#N/A</v>
      </c>
      <c r="H297" s="2" t="e">
        <f t="shared" si="28"/>
        <v>#N/A</v>
      </c>
      <c r="I297" s="2" t="e">
        <f t="shared" si="28"/>
        <v>#N/A</v>
      </c>
      <c r="J297">
        <f t="shared" si="29"/>
        <v>1</v>
      </c>
    </row>
    <row r="298" spans="1:10" x14ac:dyDescent="0.35">
      <c r="A298">
        <f t="shared" si="25"/>
        <v>9</v>
      </c>
      <c r="B298" t="str">
        <f t="shared" si="26"/>
        <v>2020</v>
      </c>
      <c r="C298" s="1">
        <f t="shared" si="31"/>
        <v>44104</v>
      </c>
      <c r="D298" s="2">
        <f>IF(VLOOKUP($A298,'$ Activa'!$1:$1048576,MATCH('$'!$B298,'$ Activa'!$1:$1,0),FALSE)="",NA(),VLOOKUP($A298,'$ Activa'!$1:$1048576,MATCH('$'!$B298,'$ Activa'!$1:$1,0),FALSE))</f>
        <v>6.1499999999999999E-2</v>
      </c>
      <c r="E298" s="2">
        <f>IF(VLOOKUP($A298,'$ Pasiva'!$1:$1048576,MATCH('$'!$B298,'$ Pasiva'!$1:$1,0),FALSE)="",NA(),VLOOKUP($A298,'$ Pasiva'!$1:$1048576,MATCH('$'!$B298,'$ Pasiva'!$1:$1,0),FALSE))</f>
        <v>2.8000000000000001E-2</v>
      </c>
      <c r="F298" s="2">
        <f t="shared" si="27"/>
        <v>3.3500000000000002E-2</v>
      </c>
      <c r="G298" s="2" t="e">
        <f t="shared" si="28"/>
        <v>#N/A</v>
      </c>
      <c r="H298" s="2" t="e">
        <f t="shared" si="28"/>
        <v>#N/A</v>
      </c>
      <c r="I298" s="2" t="e">
        <f t="shared" si="28"/>
        <v>#N/A</v>
      </c>
      <c r="J298">
        <f t="shared" si="29"/>
        <v>1</v>
      </c>
    </row>
    <row r="299" spans="1:10" x14ac:dyDescent="0.35">
      <c r="A299">
        <f t="shared" si="25"/>
        <v>10</v>
      </c>
      <c r="B299" t="str">
        <f t="shared" si="26"/>
        <v>2020</v>
      </c>
      <c r="C299" s="1">
        <f t="shared" si="31"/>
        <v>44135</v>
      </c>
      <c r="D299" s="2">
        <f>IF(VLOOKUP($A299,'$ Activa'!$1:$1048576,MATCH('$'!$B299,'$ Activa'!$1:$1,0),FALSE)="",NA(),VLOOKUP($A299,'$ Activa'!$1:$1048576,MATCH('$'!$B299,'$ Activa'!$1:$1,0),FALSE))</f>
        <v>6.1199999999999997E-2</v>
      </c>
      <c r="E299" s="2">
        <f>IF(VLOOKUP($A299,'$ Pasiva'!$1:$1048576,MATCH('$'!$B299,'$ Pasiva'!$1:$1,0),FALSE)="",NA(),VLOOKUP($A299,'$ Pasiva'!$1:$1048576,MATCH('$'!$B299,'$ Pasiva'!$1:$1,0),FALSE))</f>
        <v>2.81E-2</v>
      </c>
      <c r="F299" s="2">
        <f t="shared" si="27"/>
        <v>3.3099999999999997E-2</v>
      </c>
      <c r="G299" s="2" t="e">
        <f t="shared" si="28"/>
        <v>#N/A</v>
      </c>
      <c r="H299" s="2" t="e">
        <f t="shared" si="28"/>
        <v>#N/A</v>
      </c>
      <c r="I299" s="2" t="e">
        <f t="shared" si="28"/>
        <v>#N/A</v>
      </c>
      <c r="J299">
        <f t="shared" si="29"/>
        <v>1</v>
      </c>
    </row>
    <row r="300" spans="1:10" x14ac:dyDescent="0.35">
      <c r="A300">
        <f t="shared" si="25"/>
        <v>11</v>
      </c>
      <c r="B300" t="str">
        <f t="shared" si="26"/>
        <v>2020</v>
      </c>
      <c r="C300" s="1">
        <f t="shared" si="31"/>
        <v>44165</v>
      </c>
      <c r="D300" s="2">
        <f>IF(VLOOKUP($A300,'$ Activa'!$1:$1048576,MATCH('$'!$B300,'$ Activa'!$1:$1,0),FALSE)="",NA(),VLOOKUP($A300,'$ Activa'!$1:$1048576,MATCH('$'!$B300,'$ Activa'!$1:$1,0),FALSE))</f>
        <v>6.1100000000000002E-2</v>
      </c>
      <c r="E300" s="2">
        <f>IF(VLOOKUP($A300,'$ Pasiva'!$1:$1048576,MATCH('$'!$B300,'$ Pasiva'!$1:$1,0),FALSE)="",NA(),VLOOKUP($A300,'$ Pasiva'!$1:$1048576,MATCH('$'!$B300,'$ Pasiva'!$1:$1,0),FALSE))</f>
        <v>2.8000000000000001E-2</v>
      </c>
      <c r="F300" s="2">
        <f t="shared" si="27"/>
        <v>3.3100000000000004E-2</v>
      </c>
      <c r="G300" s="2" t="e">
        <f t="shared" si="28"/>
        <v>#N/A</v>
      </c>
      <c r="H300" s="2" t="e">
        <f t="shared" si="28"/>
        <v>#N/A</v>
      </c>
      <c r="I300" s="2" t="e">
        <f t="shared" si="28"/>
        <v>#N/A</v>
      </c>
      <c r="J300">
        <f t="shared" si="29"/>
        <v>1</v>
      </c>
    </row>
    <row r="301" spans="1:10" x14ac:dyDescent="0.35">
      <c r="A301">
        <f t="shared" si="25"/>
        <v>12</v>
      </c>
      <c r="B301" t="str">
        <f t="shared" si="26"/>
        <v>2020</v>
      </c>
      <c r="C301" s="1">
        <f t="shared" si="31"/>
        <v>44196</v>
      </c>
      <c r="D301" s="2">
        <f>IF(VLOOKUP($A301,'$ Activa'!$1:$1048576,MATCH('$'!$B301,'$ Activa'!$1:$1,0),FALSE)="",NA(),VLOOKUP($A301,'$ Activa'!$1:$1048576,MATCH('$'!$B301,'$ Activa'!$1:$1,0),FALSE))</f>
        <v>6.0699999999999997E-2</v>
      </c>
      <c r="E301" s="2">
        <f>IF(VLOOKUP($A301,'$ Pasiva'!$1:$1048576,MATCH('$'!$B301,'$ Pasiva'!$1:$1,0),FALSE)="",NA(),VLOOKUP($A301,'$ Pasiva'!$1:$1048576,MATCH('$'!$B301,'$ Pasiva'!$1:$1,0),FALSE))</f>
        <v>2.6599999999999999E-2</v>
      </c>
      <c r="F301" s="2">
        <f t="shared" si="27"/>
        <v>3.4099999999999998E-2</v>
      </c>
      <c r="G301" s="2" t="e">
        <f t="shared" si="28"/>
        <v>#N/A</v>
      </c>
      <c r="H301" s="2" t="e">
        <f t="shared" si="28"/>
        <v>#N/A</v>
      </c>
      <c r="I301" s="2" t="e">
        <f t="shared" si="28"/>
        <v>#N/A</v>
      </c>
      <c r="J301">
        <f t="shared" si="29"/>
        <v>1</v>
      </c>
    </row>
    <row r="302" spans="1:10" x14ac:dyDescent="0.35">
      <c r="A302">
        <f t="shared" si="25"/>
        <v>1</v>
      </c>
      <c r="B302" t="str">
        <f t="shared" si="26"/>
        <v>2021</v>
      </c>
      <c r="C302" s="1">
        <f t="shared" si="31"/>
        <v>44227</v>
      </c>
      <c r="D302" s="2">
        <f>IF(VLOOKUP($A302,'$ Activa'!$1:$1048576,MATCH('$'!$B302,'$ Activa'!$1:$1,0),FALSE)="",NA(),VLOOKUP($A302,'$ Activa'!$1:$1048576,MATCH('$'!$B302,'$ Activa'!$1:$1,0),FALSE))</f>
        <v>6.0600000000000001E-2</v>
      </c>
      <c r="E302" s="2">
        <f>IF(VLOOKUP($A302,'$ Pasiva'!$1:$1048576,MATCH('$'!$B302,'$ Pasiva'!$1:$1,0),FALSE)="",NA(),VLOOKUP($A302,'$ Pasiva'!$1:$1048576,MATCH('$'!$B302,'$ Pasiva'!$1:$1,0),FALSE))</f>
        <v>2.6100000000000002E-2</v>
      </c>
      <c r="F302" s="2">
        <f t="shared" si="27"/>
        <v>3.4500000000000003E-2</v>
      </c>
      <c r="G302" s="2" t="e">
        <f t="shared" si="28"/>
        <v>#N/A</v>
      </c>
      <c r="H302" s="2" t="e">
        <f t="shared" si="28"/>
        <v>#N/A</v>
      </c>
      <c r="I302" s="2" t="e">
        <f t="shared" si="28"/>
        <v>#N/A</v>
      </c>
      <c r="J302">
        <f t="shared" si="29"/>
        <v>1</v>
      </c>
    </row>
    <row r="303" spans="1:10" x14ac:dyDescent="0.35">
      <c r="A303">
        <f t="shared" si="25"/>
        <v>2</v>
      </c>
      <c r="B303" t="str">
        <f t="shared" si="26"/>
        <v>2021</v>
      </c>
      <c r="C303" s="1">
        <f t="shared" si="31"/>
        <v>44255</v>
      </c>
      <c r="D303" s="2">
        <f>IF(VLOOKUP($A303,'$ Activa'!$1:$1048576,MATCH('$'!$B303,'$ Activa'!$1:$1,0),FALSE)="",NA(),VLOOKUP($A303,'$ Activa'!$1:$1048576,MATCH('$'!$B303,'$ Activa'!$1:$1,0),FALSE))</f>
        <v>6.0400000000000002E-2</v>
      </c>
      <c r="E303" s="2">
        <f>IF(VLOOKUP($A303,'$ Pasiva'!$1:$1048576,MATCH('$'!$B303,'$ Pasiva'!$1:$1,0),FALSE)="",NA(),VLOOKUP($A303,'$ Pasiva'!$1:$1048576,MATCH('$'!$B303,'$ Pasiva'!$1:$1,0),FALSE))</f>
        <v>2.5999999999999999E-2</v>
      </c>
      <c r="F303" s="2">
        <f t="shared" si="27"/>
        <v>3.44E-2</v>
      </c>
      <c r="G303" s="2" t="e">
        <f t="shared" si="28"/>
        <v>#N/A</v>
      </c>
      <c r="H303" s="2" t="e">
        <f t="shared" si="28"/>
        <v>#N/A</v>
      </c>
      <c r="I303" s="2" t="e">
        <f t="shared" si="28"/>
        <v>#N/A</v>
      </c>
      <c r="J303">
        <f t="shared" si="29"/>
        <v>1</v>
      </c>
    </row>
    <row r="304" spans="1:10" x14ac:dyDescent="0.35">
      <c r="A304">
        <f t="shared" si="25"/>
        <v>3</v>
      </c>
      <c r="B304" t="str">
        <f t="shared" si="26"/>
        <v>2021</v>
      </c>
      <c r="C304" s="1">
        <f t="shared" si="31"/>
        <v>44286</v>
      </c>
      <c r="D304" s="2">
        <f>IF(VLOOKUP($A304,'$ Activa'!$1:$1048576,MATCH('$'!$B304,'$ Activa'!$1:$1,0),FALSE)="",NA(),VLOOKUP($A304,'$ Activa'!$1:$1048576,MATCH('$'!$B304,'$ Activa'!$1:$1,0),FALSE))</f>
        <v>5.9900000000000002E-2</v>
      </c>
      <c r="E304" s="2">
        <f>IF(VLOOKUP($A304,'$ Pasiva'!$1:$1048576,MATCH('$'!$B304,'$ Pasiva'!$1:$1,0),FALSE)="",NA(),VLOOKUP($A304,'$ Pasiva'!$1:$1048576,MATCH('$'!$B304,'$ Pasiva'!$1:$1,0),FALSE))</f>
        <v>2.6100000000000002E-2</v>
      </c>
      <c r="F304" s="2">
        <f t="shared" si="27"/>
        <v>3.3799999999999997E-2</v>
      </c>
      <c r="G304" s="2" t="e">
        <f t="shared" si="28"/>
        <v>#N/A</v>
      </c>
      <c r="H304" s="2" t="e">
        <f t="shared" si="28"/>
        <v>#N/A</v>
      </c>
      <c r="I304" s="2" t="e">
        <f t="shared" si="28"/>
        <v>#N/A</v>
      </c>
      <c r="J304">
        <f t="shared" si="29"/>
        <v>1</v>
      </c>
    </row>
    <row r="305" spans="1:10" x14ac:dyDescent="0.35">
      <c r="A305">
        <f t="shared" si="25"/>
        <v>4</v>
      </c>
      <c r="B305" t="str">
        <f t="shared" si="26"/>
        <v>2021</v>
      </c>
      <c r="C305" s="1">
        <f t="shared" si="31"/>
        <v>44316</v>
      </c>
      <c r="D305" s="2">
        <f>IF(VLOOKUP($A305,'$ Activa'!$1:$1048576,MATCH('$'!$B305,'$ Activa'!$1:$1,0),FALSE)="",NA(),VLOOKUP($A305,'$ Activa'!$1:$1048576,MATCH('$'!$B305,'$ Activa'!$1:$1,0),FALSE))</f>
        <v>5.9499999999999997E-2</v>
      </c>
      <c r="E305" s="2">
        <f>IF(VLOOKUP($A305,'$ Pasiva'!$1:$1048576,MATCH('$'!$B305,'$ Pasiva'!$1:$1,0),FALSE)="",NA(),VLOOKUP($A305,'$ Pasiva'!$1:$1048576,MATCH('$'!$B305,'$ Pasiva'!$1:$1,0),FALSE))</f>
        <v>2.5499999999999998E-2</v>
      </c>
      <c r="F305" s="2">
        <f t="shared" si="27"/>
        <v>3.4000000000000002E-2</v>
      </c>
      <c r="G305" s="2" t="e">
        <f t="shared" si="28"/>
        <v>#N/A</v>
      </c>
      <c r="H305" s="2" t="e">
        <f t="shared" si="28"/>
        <v>#N/A</v>
      </c>
      <c r="I305" s="2" t="e">
        <f t="shared" si="28"/>
        <v>#N/A</v>
      </c>
      <c r="J305">
        <f t="shared" si="29"/>
        <v>1</v>
      </c>
    </row>
    <row r="306" spans="1:10" x14ac:dyDescent="0.35">
      <c r="A306">
        <f t="shared" si="25"/>
        <v>5</v>
      </c>
      <c r="B306" t="str">
        <f t="shared" si="26"/>
        <v>2021</v>
      </c>
      <c r="C306" s="1">
        <f t="shared" si="31"/>
        <v>44347</v>
      </c>
      <c r="D306" s="2">
        <f>IF(VLOOKUP($A306,'$ Activa'!$1:$1048576,MATCH('$'!$B306,'$ Activa'!$1:$1,0),FALSE)="",NA(),VLOOKUP($A306,'$ Activa'!$1:$1048576,MATCH('$'!$B306,'$ Activa'!$1:$1,0),FALSE))</f>
        <v>5.9200000000000003E-2</v>
      </c>
      <c r="E306" s="2">
        <f>IF(VLOOKUP($A306,'$ Pasiva'!$1:$1048576,MATCH('$'!$B306,'$ Pasiva'!$1:$1,0),FALSE)="",NA(),VLOOKUP($A306,'$ Pasiva'!$1:$1048576,MATCH('$'!$B306,'$ Pasiva'!$1:$1,0),FALSE))</f>
        <v>2.4799999999999999E-2</v>
      </c>
      <c r="F306" s="2">
        <f t="shared" si="27"/>
        <v>3.44E-2</v>
      </c>
      <c r="G306" s="2" t="e">
        <f t="shared" si="28"/>
        <v>#N/A</v>
      </c>
      <c r="H306" s="2" t="e">
        <f t="shared" si="28"/>
        <v>#N/A</v>
      </c>
      <c r="I306" s="2" t="e">
        <f t="shared" si="28"/>
        <v>#N/A</v>
      </c>
      <c r="J306">
        <f t="shared" si="29"/>
        <v>1</v>
      </c>
    </row>
    <row r="307" spans="1:10" x14ac:dyDescent="0.35">
      <c r="A307">
        <f t="shared" si="25"/>
        <v>6</v>
      </c>
      <c r="B307" t="str">
        <f t="shared" si="26"/>
        <v>2021</v>
      </c>
      <c r="C307" s="1">
        <f t="shared" si="31"/>
        <v>44377</v>
      </c>
      <c r="D307" s="2">
        <f>IF(VLOOKUP($A307,'$ Activa'!$1:$1048576,MATCH('$'!$B307,'$ Activa'!$1:$1,0),FALSE)="",NA(),VLOOKUP($A307,'$ Activa'!$1:$1048576,MATCH('$'!$B307,'$ Activa'!$1:$1,0),FALSE))</f>
        <v>5.8900000000000001E-2</v>
      </c>
      <c r="E307" s="2">
        <f>IF(VLOOKUP($A307,'$ Pasiva'!$1:$1048576,MATCH('$'!$B307,'$ Pasiva'!$1:$1,0),FALSE)="",NA(),VLOOKUP($A307,'$ Pasiva'!$1:$1048576,MATCH('$'!$B307,'$ Pasiva'!$1:$1,0),FALSE))</f>
        <v>2.4899999999999999E-2</v>
      </c>
      <c r="F307" s="2">
        <f t="shared" si="27"/>
        <v>3.4000000000000002E-2</v>
      </c>
      <c r="G307" s="2" t="e">
        <f t="shared" si="28"/>
        <v>#N/A</v>
      </c>
      <c r="H307" s="2" t="e">
        <f t="shared" si="28"/>
        <v>#N/A</v>
      </c>
      <c r="I307" s="2" t="e">
        <f t="shared" si="28"/>
        <v>#N/A</v>
      </c>
      <c r="J307">
        <f t="shared" si="29"/>
        <v>1</v>
      </c>
    </row>
    <row r="308" spans="1:10" x14ac:dyDescent="0.35">
      <c r="A308">
        <f t="shared" si="25"/>
        <v>7</v>
      </c>
      <c r="B308" t="str">
        <f t="shared" si="26"/>
        <v>2021</v>
      </c>
      <c r="C308" s="1">
        <f t="shared" si="31"/>
        <v>44408</v>
      </c>
      <c r="D308" s="2">
        <f>IF(VLOOKUP($A308,'$ Activa'!$1:$1048576,MATCH('$'!$B308,'$ Activa'!$1:$1,0),FALSE)="",NA(),VLOOKUP($A308,'$ Activa'!$1:$1048576,MATCH('$'!$B308,'$ Activa'!$1:$1,0),FALSE))</f>
        <v>5.8000000000000003E-2</v>
      </c>
      <c r="E308" s="2">
        <f>IF(VLOOKUP($A308,'$ Pasiva'!$1:$1048576,MATCH('$'!$B308,'$ Pasiva'!$1:$1,0),FALSE)="",NA(),VLOOKUP($A308,'$ Pasiva'!$1:$1048576,MATCH('$'!$B308,'$ Pasiva'!$1:$1,0),FALSE))</f>
        <v>2.4500000000000001E-2</v>
      </c>
      <c r="F308" s="2">
        <f t="shared" si="27"/>
        <v>3.3500000000000002E-2</v>
      </c>
      <c r="G308" s="2" t="e">
        <f t="shared" si="28"/>
        <v>#N/A</v>
      </c>
      <c r="H308" s="2" t="e">
        <f t="shared" si="28"/>
        <v>#N/A</v>
      </c>
      <c r="I308" s="2" t="e">
        <f t="shared" si="28"/>
        <v>#N/A</v>
      </c>
      <c r="J308">
        <f t="shared" si="29"/>
        <v>1</v>
      </c>
    </row>
    <row r="309" spans="1:10" x14ac:dyDescent="0.35">
      <c r="A309">
        <f t="shared" si="25"/>
        <v>8</v>
      </c>
      <c r="B309" t="str">
        <f t="shared" si="26"/>
        <v>2021</v>
      </c>
      <c r="C309" s="1">
        <f>+EOMONTH(C308,1)</f>
        <v>44439</v>
      </c>
      <c r="D309" s="2">
        <f>IF(VLOOKUP($A309,'$ Activa'!$1:$1048576,MATCH('$'!$B309,'$ Activa'!$1:$1,0),FALSE)="",NA(),VLOOKUP($A309,'$ Activa'!$1:$1048576,MATCH('$'!$B309,'$ Activa'!$1:$1,0),FALSE))</f>
        <v>5.7599999999999998E-2</v>
      </c>
      <c r="E309" s="2">
        <f>IF(VLOOKUP($A309,'$ Pasiva'!$1:$1048576,MATCH('$'!$B309,'$ Pasiva'!$1:$1,0),FALSE)="",NA(),VLOOKUP($A309,'$ Pasiva'!$1:$1048576,MATCH('$'!$B309,'$ Pasiva'!$1:$1,0),FALSE))</f>
        <v>2.4500000000000001E-2</v>
      </c>
      <c r="F309" s="2">
        <f t="shared" si="27"/>
        <v>3.3099999999999997E-2</v>
      </c>
      <c r="G309" s="2" t="e">
        <f t="shared" si="28"/>
        <v>#N/A</v>
      </c>
      <c r="H309" s="2" t="e">
        <f t="shared" si="28"/>
        <v>#N/A</v>
      </c>
      <c r="I309" s="2" t="e">
        <f t="shared" si="28"/>
        <v>#N/A</v>
      </c>
      <c r="J309">
        <f t="shared" si="29"/>
        <v>1</v>
      </c>
    </row>
    <row r="310" spans="1:10" x14ac:dyDescent="0.35">
      <c r="A310">
        <f t="shared" si="25"/>
        <v>9</v>
      </c>
      <c r="B310" t="str">
        <f t="shared" si="26"/>
        <v>2021</v>
      </c>
      <c r="C310" s="1">
        <f t="shared" ref="C310:C352" si="32">+EOMONTH(C309,1)</f>
        <v>44469</v>
      </c>
      <c r="D310" s="2">
        <f>IF(VLOOKUP($A310,'$ Activa'!$1:$1048576,MATCH('$'!$B310,'$ Activa'!$1:$1,0),FALSE)="",NA(),VLOOKUP($A310,'$ Activa'!$1:$1048576,MATCH('$'!$B310,'$ Activa'!$1:$1,0),FALSE))</f>
        <v>5.7299999999999997E-2</v>
      </c>
      <c r="E310" s="2">
        <f>IF(VLOOKUP($A310,'$ Pasiva'!$1:$1048576,MATCH('$'!$B310,'$ Pasiva'!$1:$1,0),FALSE)="",NA(),VLOOKUP($A310,'$ Pasiva'!$1:$1048576,MATCH('$'!$B310,'$ Pasiva'!$1:$1,0),FALSE))</f>
        <v>2.5000000000000001E-2</v>
      </c>
      <c r="F310" s="2">
        <f t="shared" si="27"/>
        <v>3.2299999999999995E-2</v>
      </c>
      <c r="G310" s="2" t="e">
        <f t="shared" si="28"/>
        <v>#N/A</v>
      </c>
      <c r="H310" s="2" t="e">
        <f t="shared" si="28"/>
        <v>#N/A</v>
      </c>
      <c r="I310" s="2" t="e">
        <f t="shared" si="28"/>
        <v>#N/A</v>
      </c>
      <c r="J310">
        <f t="shared" si="29"/>
        <v>1</v>
      </c>
    </row>
    <row r="311" spans="1:10" x14ac:dyDescent="0.35">
      <c r="A311">
        <f t="shared" si="25"/>
        <v>10</v>
      </c>
      <c r="B311" t="str">
        <f t="shared" si="26"/>
        <v>2021</v>
      </c>
      <c r="C311" s="1">
        <f t="shared" si="32"/>
        <v>44500</v>
      </c>
      <c r="D311" s="2">
        <f>IF(VLOOKUP($A311,'$ Activa'!$1:$1048576,MATCH('$'!$B311,'$ Activa'!$1:$1,0),FALSE)="",NA(),VLOOKUP($A311,'$ Activa'!$1:$1048576,MATCH('$'!$B311,'$ Activa'!$1:$1,0),FALSE))</f>
        <v>5.6899999999999999E-2</v>
      </c>
      <c r="E311" s="2">
        <f>IF(VLOOKUP($A311,'$ Pasiva'!$1:$1048576,MATCH('$'!$B311,'$ Pasiva'!$1:$1,0),FALSE)="",NA(),VLOOKUP($A311,'$ Pasiva'!$1:$1048576,MATCH('$'!$B311,'$ Pasiva'!$1:$1,0),FALSE))</f>
        <v>2.4799999999999999E-2</v>
      </c>
      <c r="F311" s="2">
        <f t="shared" si="27"/>
        <v>3.2100000000000004E-2</v>
      </c>
      <c r="G311" s="2" t="e">
        <f t="shared" si="28"/>
        <v>#N/A</v>
      </c>
      <c r="H311" s="2" t="e">
        <f t="shared" si="28"/>
        <v>#N/A</v>
      </c>
      <c r="I311" s="2" t="e">
        <f t="shared" si="28"/>
        <v>#N/A</v>
      </c>
      <c r="J311">
        <f t="shared" si="29"/>
        <v>1</v>
      </c>
    </row>
    <row r="312" spans="1:10" x14ac:dyDescent="0.35">
      <c r="A312">
        <f t="shared" si="25"/>
        <v>11</v>
      </c>
      <c r="B312" t="str">
        <f t="shared" si="26"/>
        <v>2021</v>
      </c>
      <c r="C312" s="1">
        <f t="shared" si="32"/>
        <v>44530</v>
      </c>
      <c r="D312" s="2">
        <f>IF(VLOOKUP($A312,'$ Activa'!$1:$1048576,MATCH('$'!$B312,'$ Activa'!$1:$1,0),FALSE)="",NA(),VLOOKUP($A312,'$ Activa'!$1:$1048576,MATCH('$'!$B312,'$ Activa'!$1:$1,0),FALSE))</f>
        <v>5.6599999999999998E-2</v>
      </c>
      <c r="E312" s="2">
        <f>IF(VLOOKUP($A312,'$ Pasiva'!$1:$1048576,MATCH('$'!$B312,'$ Pasiva'!$1:$1,0),FALSE)="",NA(),VLOOKUP($A312,'$ Pasiva'!$1:$1048576,MATCH('$'!$B312,'$ Pasiva'!$1:$1,0),FALSE))</f>
        <v>2.5000000000000001E-2</v>
      </c>
      <c r="F312" s="2">
        <f t="shared" si="27"/>
        <v>3.1599999999999996E-2</v>
      </c>
      <c r="G312" s="2" t="e">
        <f t="shared" si="28"/>
        <v>#N/A</v>
      </c>
      <c r="H312" s="2" t="e">
        <f t="shared" si="28"/>
        <v>#N/A</v>
      </c>
      <c r="I312" s="2" t="e">
        <f t="shared" si="28"/>
        <v>#N/A</v>
      </c>
      <c r="J312">
        <f t="shared" si="29"/>
        <v>1</v>
      </c>
    </row>
    <row r="313" spans="1:10" x14ac:dyDescent="0.35">
      <c r="A313">
        <f t="shared" si="25"/>
        <v>12</v>
      </c>
      <c r="B313" t="str">
        <f t="shared" si="26"/>
        <v>2021</v>
      </c>
      <c r="C313" s="1">
        <f t="shared" si="32"/>
        <v>44561</v>
      </c>
      <c r="D313" s="2">
        <f>IF(VLOOKUP($A313,'$ Activa'!$1:$1048576,MATCH('$'!$B313,'$ Activa'!$1:$1,0),FALSE)="",NA(),VLOOKUP($A313,'$ Activa'!$1:$1048576,MATCH('$'!$B313,'$ Activa'!$1:$1,0),FALSE))</f>
        <v>5.6099999999999997E-2</v>
      </c>
      <c r="E313" s="2">
        <f>IF(VLOOKUP($A313,'$ Pasiva'!$1:$1048576,MATCH('$'!$B313,'$ Pasiva'!$1:$1,0),FALSE)="",NA(),VLOOKUP($A313,'$ Pasiva'!$1:$1048576,MATCH('$'!$B313,'$ Pasiva'!$1:$1,0),FALSE))</f>
        <v>2.5499999999999998E-2</v>
      </c>
      <c r="F313" s="2">
        <f t="shared" si="27"/>
        <v>3.0599999999999999E-2</v>
      </c>
      <c r="G313" s="2" t="e">
        <f t="shared" si="28"/>
        <v>#N/A</v>
      </c>
      <c r="H313" s="2" t="e">
        <f t="shared" si="28"/>
        <v>#N/A</v>
      </c>
      <c r="I313" s="2" t="e">
        <f t="shared" si="28"/>
        <v>#N/A</v>
      </c>
      <c r="J313">
        <f t="shared" si="29"/>
        <v>1</v>
      </c>
    </row>
    <row r="314" spans="1:10" x14ac:dyDescent="0.35">
      <c r="A314">
        <f t="shared" si="25"/>
        <v>1</v>
      </c>
      <c r="B314" t="str">
        <f t="shared" si="26"/>
        <v>2022</v>
      </c>
      <c r="C314" s="1">
        <f t="shared" si="32"/>
        <v>44592</v>
      </c>
      <c r="D314" s="2">
        <f>IF(VLOOKUP($A314,'$ Activa'!$1:$1048576,MATCH('$'!$B314,'$ Activa'!$1:$1,0),FALSE)="",NA(),VLOOKUP($A314,'$ Activa'!$1:$1048576,MATCH('$'!$B314,'$ Activa'!$1:$1,0),FALSE))</f>
        <v>5.6599999999999998E-2</v>
      </c>
      <c r="E314" s="2">
        <f>IF(VLOOKUP($A314,'$ Pasiva'!$1:$1048576,MATCH('$'!$B314,'$ Pasiva'!$1:$1,0),FALSE)="",NA(),VLOOKUP($A314,'$ Pasiva'!$1:$1048576,MATCH('$'!$B314,'$ Pasiva'!$1:$1,0),FALSE))</f>
        <v>2.5100000000000001E-2</v>
      </c>
      <c r="F314" s="2">
        <f t="shared" si="27"/>
        <v>3.15E-2</v>
      </c>
      <c r="G314" s="2" t="e">
        <f t="shared" si="28"/>
        <v>#N/A</v>
      </c>
      <c r="H314" s="2" t="e">
        <f t="shared" si="28"/>
        <v>#N/A</v>
      </c>
      <c r="I314" s="2" t="e">
        <f t="shared" si="28"/>
        <v>#N/A</v>
      </c>
      <c r="J314">
        <f t="shared" si="29"/>
        <v>1</v>
      </c>
    </row>
    <row r="315" spans="1:10" x14ac:dyDescent="0.35">
      <c r="A315">
        <f t="shared" si="25"/>
        <v>2</v>
      </c>
      <c r="B315" t="str">
        <f t="shared" si="26"/>
        <v>2022</v>
      </c>
      <c r="C315" s="1">
        <f t="shared" si="32"/>
        <v>44620</v>
      </c>
      <c r="D315" s="2">
        <f>IF(VLOOKUP($A315,'$ Activa'!$1:$1048576,MATCH('$'!$B315,'$ Activa'!$1:$1,0),FALSE)="",NA(),VLOOKUP($A315,'$ Activa'!$1:$1048576,MATCH('$'!$B315,'$ Activa'!$1:$1,0),FALSE))</f>
        <v>5.6000000000000001E-2</v>
      </c>
      <c r="E315" s="2">
        <f>IF(VLOOKUP($A315,'$ Pasiva'!$1:$1048576,MATCH('$'!$B315,'$ Pasiva'!$1:$1,0),FALSE)="",NA(),VLOOKUP($A315,'$ Pasiva'!$1:$1048576,MATCH('$'!$B315,'$ Pasiva'!$1:$1,0),FALSE))</f>
        <v>2.5700000000000001E-2</v>
      </c>
      <c r="F315" s="2">
        <f t="shared" si="27"/>
        <v>3.0300000000000001E-2</v>
      </c>
      <c r="G315" s="2" t="e">
        <f t="shared" si="28"/>
        <v>#N/A</v>
      </c>
      <c r="H315" s="2" t="e">
        <f t="shared" si="28"/>
        <v>#N/A</v>
      </c>
      <c r="I315" s="2" t="e">
        <f t="shared" si="28"/>
        <v>#N/A</v>
      </c>
      <c r="J315">
        <f t="shared" si="29"/>
        <v>1</v>
      </c>
    </row>
    <row r="316" spans="1:10" x14ac:dyDescent="0.35">
      <c r="A316">
        <f t="shared" si="25"/>
        <v>3</v>
      </c>
      <c r="B316" t="str">
        <f t="shared" si="26"/>
        <v>2022</v>
      </c>
      <c r="C316" s="1">
        <f t="shared" si="32"/>
        <v>44651</v>
      </c>
      <c r="D316" s="2">
        <f>IF(VLOOKUP($A316,'$ Activa'!$1:$1048576,MATCH('$'!$B316,'$ Activa'!$1:$1,0),FALSE)="",NA(),VLOOKUP($A316,'$ Activa'!$1:$1048576,MATCH('$'!$B316,'$ Activa'!$1:$1,0),FALSE))</f>
        <v>5.5300000000000002E-2</v>
      </c>
      <c r="E316" s="2">
        <f>IF(VLOOKUP($A316,'$ Pasiva'!$1:$1048576,MATCH('$'!$B316,'$ Pasiva'!$1:$1,0),FALSE)="",NA(),VLOOKUP($A316,'$ Pasiva'!$1:$1048576,MATCH('$'!$B316,'$ Pasiva'!$1:$1,0),FALSE))</f>
        <v>2.5899999999999999E-2</v>
      </c>
      <c r="F316" s="2">
        <f t="shared" si="27"/>
        <v>2.9400000000000003E-2</v>
      </c>
      <c r="G316" s="2" t="e">
        <f t="shared" si="28"/>
        <v>#N/A</v>
      </c>
      <c r="H316" s="2" t="e">
        <f t="shared" si="28"/>
        <v>#N/A</v>
      </c>
      <c r="I316" s="2" t="e">
        <f t="shared" si="28"/>
        <v>#N/A</v>
      </c>
      <c r="J316">
        <f t="shared" si="29"/>
        <v>1</v>
      </c>
    </row>
    <row r="317" spans="1:10" x14ac:dyDescent="0.35">
      <c r="A317">
        <f t="shared" si="25"/>
        <v>4</v>
      </c>
      <c r="B317" t="str">
        <f t="shared" si="26"/>
        <v>2022</v>
      </c>
      <c r="C317" s="1">
        <f t="shared" si="32"/>
        <v>44681</v>
      </c>
      <c r="D317" s="2">
        <f>IF(VLOOKUP($A317,'$ Activa'!$1:$1048576,MATCH('$'!$B317,'$ Activa'!$1:$1,0),FALSE)="",NA(),VLOOKUP($A317,'$ Activa'!$1:$1048576,MATCH('$'!$B317,'$ Activa'!$1:$1,0),FALSE))</f>
        <v>5.5199999999999999E-2</v>
      </c>
      <c r="E317" s="2">
        <f>IF(VLOOKUP($A317,'$ Pasiva'!$1:$1048576,MATCH('$'!$B317,'$ Pasiva'!$1:$1,0),FALSE)="",NA(),VLOOKUP($A317,'$ Pasiva'!$1:$1048576,MATCH('$'!$B317,'$ Pasiva'!$1:$1,0),FALSE))</f>
        <v>2.5499999999999998E-2</v>
      </c>
      <c r="F317" s="2">
        <f t="shared" si="27"/>
        <v>2.9700000000000001E-2</v>
      </c>
      <c r="G317" s="2" t="e">
        <f t="shared" si="28"/>
        <v>#N/A</v>
      </c>
      <c r="H317" s="2" t="e">
        <f t="shared" si="28"/>
        <v>#N/A</v>
      </c>
      <c r="I317" s="2" t="e">
        <f t="shared" si="28"/>
        <v>#N/A</v>
      </c>
      <c r="J317">
        <f t="shared" si="29"/>
        <v>1</v>
      </c>
    </row>
    <row r="318" spans="1:10" x14ac:dyDescent="0.35">
      <c r="A318">
        <f t="shared" si="25"/>
        <v>5</v>
      </c>
      <c r="B318" t="str">
        <f t="shared" si="26"/>
        <v>2022</v>
      </c>
      <c r="C318" s="1">
        <f t="shared" si="32"/>
        <v>44712</v>
      </c>
      <c r="D318" s="2">
        <f>IF(VLOOKUP($A318,'$ Activa'!$1:$1048576,MATCH('$'!$B318,'$ Activa'!$1:$1,0),FALSE)="",NA(),VLOOKUP($A318,'$ Activa'!$1:$1048576,MATCH('$'!$B318,'$ Activa'!$1:$1,0),FALSE))</f>
        <v>5.5599999999999997E-2</v>
      </c>
      <c r="E318" s="2">
        <f>IF(VLOOKUP($A318,'$ Pasiva'!$1:$1048576,MATCH('$'!$B318,'$ Pasiva'!$1:$1,0),FALSE)="",NA(),VLOOKUP($A318,'$ Pasiva'!$1:$1048576,MATCH('$'!$B318,'$ Pasiva'!$1:$1,0),FALSE))</f>
        <v>2.5700000000000001E-2</v>
      </c>
      <c r="F318" s="2">
        <f t="shared" si="27"/>
        <v>2.9899999999999996E-2</v>
      </c>
      <c r="G318" s="2" t="e">
        <f t="shared" si="28"/>
        <v>#N/A</v>
      </c>
      <c r="H318" s="2" t="e">
        <f t="shared" si="28"/>
        <v>#N/A</v>
      </c>
      <c r="I318" s="2" t="e">
        <f t="shared" si="28"/>
        <v>#N/A</v>
      </c>
      <c r="J318">
        <f t="shared" si="29"/>
        <v>1</v>
      </c>
    </row>
    <row r="319" spans="1:10" x14ac:dyDescent="0.35">
      <c r="A319">
        <f t="shared" si="25"/>
        <v>6</v>
      </c>
      <c r="B319" t="str">
        <f t="shared" si="26"/>
        <v>2022</v>
      </c>
      <c r="C319" s="1">
        <f t="shared" si="32"/>
        <v>44742</v>
      </c>
      <c r="D319" s="2">
        <f>IF(VLOOKUP($A319,'$ Activa'!$1:$1048576,MATCH('$'!$B319,'$ Activa'!$1:$1,0),FALSE)="",NA(),VLOOKUP($A319,'$ Activa'!$1:$1048576,MATCH('$'!$B319,'$ Activa'!$1:$1,0),FALSE))</f>
        <v>5.5199999999999999E-2</v>
      </c>
      <c r="E319" s="2">
        <f>IF(VLOOKUP($A319,'$ Pasiva'!$1:$1048576,MATCH('$'!$B319,'$ Pasiva'!$1:$1,0),FALSE)="",NA(),VLOOKUP($A319,'$ Pasiva'!$1:$1048576,MATCH('$'!$B319,'$ Pasiva'!$1:$1,0),FALSE))</f>
        <v>2.64E-2</v>
      </c>
      <c r="F319" s="2">
        <f t="shared" si="27"/>
        <v>2.8799999999999999E-2</v>
      </c>
      <c r="G319" s="2" t="e">
        <f t="shared" si="28"/>
        <v>#N/A</v>
      </c>
      <c r="H319" s="2" t="e">
        <f t="shared" si="28"/>
        <v>#N/A</v>
      </c>
      <c r="I319" s="2" t="e">
        <f t="shared" si="28"/>
        <v>#N/A</v>
      </c>
      <c r="J319">
        <f t="shared" si="29"/>
        <v>1</v>
      </c>
    </row>
    <row r="320" spans="1:10" x14ac:dyDescent="0.35">
      <c r="A320">
        <f t="shared" si="25"/>
        <v>7</v>
      </c>
      <c r="B320" t="str">
        <f t="shared" si="26"/>
        <v>2022</v>
      </c>
      <c r="C320" s="1">
        <f t="shared" si="32"/>
        <v>44773</v>
      </c>
      <c r="D320" s="2">
        <f>IF(VLOOKUP($A320,'$ Activa'!$1:$1048576,MATCH('$'!$B320,'$ Activa'!$1:$1,0),FALSE)="",NA(),VLOOKUP($A320,'$ Activa'!$1:$1048576,MATCH('$'!$B320,'$ Activa'!$1:$1,0),FALSE))</f>
        <v>5.6500000000000002E-2</v>
      </c>
      <c r="E320" s="2">
        <f>IF(VLOOKUP($A320,'$ Pasiva'!$1:$1048576,MATCH('$'!$B320,'$ Pasiva'!$1:$1,0),FALSE)="",NA(),VLOOKUP($A320,'$ Pasiva'!$1:$1048576,MATCH('$'!$B320,'$ Pasiva'!$1:$1,0),FALSE))</f>
        <v>2.64E-2</v>
      </c>
      <c r="F320" s="2">
        <f t="shared" si="27"/>
        <v>3.0100000000000002E-2</v>
      </c>
      <c r="G320" s="2" t="e">
        <f t="shared" si="28"/>
        <v>#N/A</v>
      </c>
      <c r="H320" s="2" t="e">
        <f t="shared" si="28"/>
        <v>#N/A</v>
      </c>
      <c r="I320" s="2" t="e">
        <f t="shared" si="28"/>
        <v>#N/A</v>
      </c>
      <c r="J320">
        <f t="shared" si="29"/>
        <v>1</v>
      </c>
    </row>
    <row r="321" spans="1:10" x14ac:dyDescent="0.35">
      <c r="A321">
        <f t="shared" si="25"/>
        <v>8</v>
      </c>
      <c r="B321" t="str">
        <f t="shared" si="26"/>
        <v>2022</v>
      </c>
      <c r="C321" s="1">
        <f t="shared" si="32"/>
        <v>44804</v>
      </c>
      <c r="D321" s="2">
        <f>IF(VLOOKUP($A321,'$ Activa'!$1:$1048576,MATCH('$'!$B321,'$ Activa'!$1:$1,0),FALSE)="",NA(),VLOOKUP($A321,'$ Activa'!$1:$1048576,MATCH('$'!$B321,'$ Activa'!$1:$1,0),FALSE))</f>
        <v>5.7099999999999998E-2</v>
      </c>
      <c r="E321" s="2">
        <f>IF(VLOOKUP($A321,'$ Pasiva'!$1:$1048576,MATCH('$'!$B321,'$ Pasiva'!$1:$1,0),FALSE)="",NA(),VLOOKUP($A321,'$ Pasiva'!$1:$1048576,MATCH('$'!$B321,'$ Pasiva'!$1:$1,0),FALSE))</f>
        <v>2.7E-2</v>
      </c>
      <c r="F321" s="2">
        <f t="shared" si="27"/>
        <v>3.0099999999999998E-2</v>
      </c>
      <c r="G321" s="2" t="e">
        <f t="shared" si="28"/>
        <v>#N/A</v>
      </c>
      <c r="H321" s="2" t="e">
        <f t="shared" si="28"/>
        <v>#N/A</v>
      </c>
      <c r="I321" s="2" t="e">
        <f t="shared" si="28"/>
        <v>#N/A</v>
      </c>
      <c r="J321">
        <f t="shared" si="29"/>
        <v>1</v>
      </c>
    </row>
    <row r="322" spans="1:10" x14ac:dyDescent="0.35">
      <c r="A322">
        <f t="shared" si="25"/>
        <v>9</v>
      </c>
      <c r="B322" t="str">
        <f t="shared" si="26"/>
        <v>2022</v>
      </c>
      <c r="C322" s="1">
        <f t="shared" si="32"/>
        <v>44834</v>
      </c>
      <c r="D322" s="2">
        <f>IF(VLOOKUP($A322,'$ Activa'!$1:$1048576,MATCH('$'!$B322,'$ Activa'!$1:$1,0),FALSE)="",NA(),VLOOKUP($A322,'$ Activa'!$1:$1048576,MATCH('$'!$B322,'$ Activa'!$1:$1,0),FALSE))</f>
        <v>5.74E-2</v>
      </c>
      <c r="E322" s="2">
        <f>IF(VLOOKUP($A322,'$ Pasiva'!$1:$1048576,MATCH('$'!$B322,'$ Pasiva'!$1:$1,0),FALSE)="",NA(),VLOOKUP($A322,'$ Pasiva'!$1:$1048576,MATCH('$'!$B322,'$ Pasiva'!$1:$1,0),FALSE))</f>
        <v>2.81E-2</v>
      </c>
      <c r="F322" s="2">
        <f t="shared" si="27"/>
        <v>2.93E-2</v>
      </c>
      <c r="G322" s="2" t="e">
        <f t="shared" si="28"/>
        <v>#N/A</v>
      </c>
      <c r="H322" s="2" t="e">
        <f t="shared" si="28"/>
        <v>#N/A</v>
      </c>
      <c r="I322" s="2" t="e">
        <f t="shared" si="28"/>
        <v>#N/A</v>
      </c>
      <c r="J322">
        <f t="shared" si="29"/>
        <v>1</v>
      </c>
    </row>
    <row r="323" spans="1:10" x14ac:dyDescent="0.35">
      <c r="A323">
        <f t="shared" ref="A323:A325" si="33">+MONTH(C323)</f>
        <v>10</v>
      </c>
      <c r="B323" t="str">
        <f t="shared" ref="B323:B325" si="34">+TEXT(YEAR(C323),"0")</f>
        <v>2022</v>
      </c>
      <c r="C323" s="1">
        <f t="shared" si="32"/>
        <v>44865</v>
      </c>
      <c r="D323" s="2">
        <f>IF(VLOOKUP($A323,'$ Activa'!$1:$1048576,MATCH('$'!$B323,'$ Activa'!$1:$1,0),FALSE)="",NA(),VLOOKUP($A323,'$ Activa'!$1:$1048576,MATCH('$'!$B323,'$ Activa'!$1:$1,0),FALSE))</f>
        <v>5.8500000000000003E-2</v>
      </c>
      <c r="E323" s="2">
        <f>IF(VLOOKUP($A323,'$ Pasiva'!$1:$1048576,MATCH('$'!$B323,'$ Pasiva'!$1:$1,0),FALSE)="",NA(),VLOOKUP($A323,'$ Pasiva'!$1:$1048576,MATCH('$'!$B323,'$ Pasiva'!$1:$1,0),FALSE))</f>
        <v>2.8199999999999999E-2</v>
      </c>
      <c r="F323" s="2">
        <f t="shared" ref="F323:F325" si="35">+D323-E323</f>
        <v>3.0300000000000004E-2</v>
      </c>
      <c r="G323" s="2" t="e">
        <f t="shared" ref="G323:I325" si="36">+IF(ISNA(D324),D323,NA())</f>
        <v>#N/A</v>
      </c>
      <c r="H323" s="2" t="e">
        <f t="shared" si="36"/>
        <v>#N/A</v>
      </c>
      <c r="I323" s="2" t="e">
        <f t="shared" si="36"/>
        <v>#N/A</v>
      </c>
      <c r="J323">
        <f t="shared" ref="J323:J325" si="37">+IF(AND(_xlfn.NUMBERVALUE(B323)&gt;=2018,ISNA(D323)=FALSE),1,0)</f>
        <v>1</v>
      </c>
    </row>
    <row r="324" spans="1:10" x14ac:dyDescent="0.35">
      <c r="A324">
        <f t="shared" si="33"/>
        <v>11</v>
      </c>
      <c r="B324" t="str">
        <f t="shared" si="34"/>
        <v>2022</v>
      </c>
      <c r="C324" s="1">
        <f t="shared" si="32"/>
        <v>44895</v>
      </c>
      <c r="D324" s="2">
        <f>IF(VLOOKUP($A324,'$ Activa'!$1:$1048576,MATCH('$'!$B324,'$ Activa'!$1:$1,0),FALSE)="",NA(),VLOOKUP($A324,'$ Activa'!$1:$1048576,MATCH('$'!$B324,'$ Activa'!$1:$1,0),FALSE))</f>
        <v>6.0299999999999999E-2</v>
      </c>
      <c r="E324" s="2">
        <f>IF(VLOOKUP($A324,'$ Pasiva'!$1:$1048576,MATCH('$'!$B324,'$ Pasiva'!$1:$1,0),FALSE)="",NA(),VLOOKUP($A324,'$ Pasiva'!$1:$1048576,MATCH('$'!$B324,'$ Pasiva'!$1:$1,0),FALSE))</f>
        <v>2.87E-2</v>
      </c>
      <c r="F324" s="2">
        <f t="shared" si="35"/>
        <v>3.1600000000000003E-2</v>
      </c>
      <c r="G324" s="2" t="e">
        <f t="shared" si="36"/>
        <v>#N/A</v>
      </c>
      <c r="H324" s="2" t="e">
        <f t="shared" si="36"/>
        <v>#N/A</v>
      </c>
      <c r="I324" s="2" t="e">
        <f t="shared" si="36"/>
        <v>#N/A</v>
      </c>
      <c r="J324">
        <f t="shared" si="37"/>
        <v>1</v>
      </c>
    </row>
    <row r="325" spans="1:10" x14ac:dyDescent="0.35">
      <c r="A325">
        <f t="shared" si="33"/>
        <v>12</v>
      </c>
      <c r="B325" t="str">
        <f t="shared" si="34"/>
        <v>2022</v>
      </c>
      <c r="C325" s="1">
        <f t="shared" si="32"/>
        <v>44926</v>
      </c>
      <c r="D325" s="2">
        <f>IF(VLOOKUP($A325,'$ Activa'!$1:$1048576,MATCH('$'!$B325,'$ Activa'!$1:$1,0),FALSE)="",NA(),VLOOKUP($A325,'$ Activa'!$1:$1048576,MATCH('$'!$B325,'$ Activa'!$1:$1,0),FALSE))</f>
        <v>6.1499999999999999E-2</v>
      </c>
      <c r="E325" s="2">
        <f>IF(VLOOKUP($A325,'$ Pasiva'!$1:$1048576,MATCH('$'!$B325,'$ Pasiva'!$1:$1,0),FALSE)="",NA(),VLOOKUP($A325,'$ Pasiva'!$1:$1048576,MATCH('$'!$B325,'$ Pasiva'!$1:$1,0),FALSE))</f>
        <v>2.93E-2</v>
      </c>
      <c r="F325" s="2">
        <f t="shared" si="35"/>
        <v>3.2199999999999999E-2</v>
      </c>
      <c r="G325" s="2" t="e">
        <f t="shared" si="36"/>
        <v>#N/A</v>
      </c>
      <c r="H325" s="2" t="e">
        <f t="shared" si="36"/>
        <v>#N/A</v>
      </c>
      <c r="I325" s="2" t="e">
        <f t="shared" si="36"/>
        <v>#N/A</v>
      </c>
      <c r="J325">
        <f t="shared" si="37"/>
        <v>1</v>
      </c>
    </row>
    <row r="326" spans="1:10" x14ac:dyDescent="0.35">
      <c r="A326">
        <f t="shared" ref="A326:A337" si="38">+MONTH(C326)</f>
        <v>1</v>
      </c>
      <c r="B326" t="str">
        <f t="shared" ref="B326:B337" si="39">+TEXT(YEAR(C326),"0")</f>
        <v>2023</v>
      </c>
      <c r="C326" s="1">
        <f t="shared" si="32"/>
        <v>44957</v>
      </c>
      <c r="D326" s="2">
        <f>IF(VLOOKUP($A326,'$ Activa'!$1:$1048576,MATCH('$'!$B326,'$ Activa'!$1:$1,0),FALSE)="",NA(),VLOOKUP($A326,'$ Activa'!$1:$1048576,MATCH('$'!$B326,'$ Activa'!$1:$1,0),FALSE))</f>
        <v>6.25E-2</v>
      </c>
      <c r="E326" s="2">
        <f>IF(VLOOKUP($A326,'$ Pasiva'!$1:$1048576,MATCH('$'!$B326,'$ Pasiva'!$1:$1,0),FALSE)="",NA(),VLOOKUP($A326,'$ Pasiva'!$1:$1048576,MATCH('$'!$B326,'$ Pasiva'!$1:$1,0),FALSE))</f>
        <v>0.03</v>
      </c>
      <c r="F326" s="2">
        <f t="shared" ref="F326:F337" si="40">+D326-E326</f>
        <v>3.2500000000000001E-2</v>
      </c>
      <c r="G326" s="2" t="e">
        <f t="shared" ref="G326:G337" si="41">+IF(ISNA(D327),D326,NA())</f>
        <v>#N/A</v>
      </c>
      <c r="H326" s="2" t="e">
        <f t="shared" ref="H326:H337" si="42">+IF(ISNA(E327),E326,NA())</f>
        <v>#N/A</v>
      </c>
      <c r="I326" s="2" t="e">
        <f t="shared" ref="I326:I337" si="43">+IF(ISNA(F327),F326,NA())</f>
        <v>#N/A</v>
      </c>
      <c r="J326">
        <f t="shared" ref="J326:J337" si="44">+IF(AND(_xlfn.NUMBERVALUE(B326)&gt;=2018,ISNA(D326)=FALSE),1,0)</f>
        <v>1</v>
      </c>
    </row>
    <row r="327" spans="1:10" x14ac:dyDescent="0.35">
      <c r="A327">
        <f t="shared" si="38"/>
        <v>2</v>
      </c>
      <c r="B327" t="str">
        <f t="shared" si="39"/>
        <v>2023</v>
      </c>
      <c r="C327" s="1">
        <f t="shared" si="32"/>
        <v>44985</v>
      </c>
      <c r="D327" s="2">
        <f>IF(VLOOKUP($A327,'$ Activa'!$1:$1048576,MATCH('$'!$B327,'$ Activa'!$1:$1,0),FALSE)="",NA(),VLOOKUP($A327,'$ Activa'!$1:$1048576,MATCH('$'!$B327,'$ Activa'!$1:$1,0),FALSE))</f>
        <v>6.3600000000000004E-2</v>
      </c>
      <c r="E327" s="2">
        <f>IF(VLOOKUP($A327,'$ Pasiva'!$1:$1048576,MATCH('$'!$B327,'$ Pasiva'!$1:$1,0),FALSE)="",NA(),VLOOKUP($A327,'$ Pasiva'!$1:$1048576,MATCH('$'!$B327,'$ Pasiva'!$1:$1,0),FALSE))</f>
        <v>3.0599999999999999E-2</v>
      </c>
      <c r="F327" s="2">
        <f t="shared" si="40"/>
        <v>3.3000000000000002E-2</v>
      </c>
      <c r="G327" s="2" t="e">
        <f t="shared" si="41"/>
        <v>#N/A</v>
      </c>
      <c r="H327" s="2" t="e">
        <f t="shared" si="42"/>
        <v>#N/A</v>
      </c>
      <c r="I327" s="2" t="e">
        <f t="shared" si="43"/>
        <v>#N/A</v>
      </c>
      <c r="J327">
        <f t="shared" si="44"/>
        <v>1</v>
      </c>
    </row>
    <row r="328" spans="1:10" x14ac:dyDescent="0.35">
      <c r="A328">
        <f t="shared" si="38"/>
        <v>3</v>
      </c>
      <c r="B328" t="str">
        <f t="shared" si="39"/>
        <v>2023</v>
      </c>
      <c r="C328" s="1">
        <f t="shared" si="32"/>
        <v>45016</v>
      </c>
      <c r="D328" s="2">
        <f>IF(VLOOKUP($A328,'$ Activa'!$1:$1048576,MATCH('$'!$B328,'$ Activa'!$1:$1,0),FALSE)="",NA(),VLOOKUP($A328,'$ Activa'!$1:$1048576,MATCH('$'!$B328,'$ Activa'!$1:$1,0),FALSE))</f>
        <v>6.4000000000000001E-2</v>
      </c>
      <c r="E328" s="2">
        <f>IF(VLOOKUP($A328,'$ Pasiva'!$1:$1048576,MATCH('$'!$B328,'$ Pasiva'!$1:$1,0),FALSE)="",NA(),VLOOKUP($A328,'$ Pasiva'!$1:$1048576,MATCH('$'!$B328,'$ Pasiva'!$1:$1,0),FALSE))</f>
        <v>3.1099999999999999E-2</v>
      </c>
      <c r="F328" s="2">
        <f t="shared" si="40"/>
        <v>3.2899999999999999E-2</v>
      </c>
      <c r="G328" s="2" t="e">
        <f t="shared" si="41"/>
        <v>#N/A</v>
      </c>
      <c r="H328" s="2" t="e">
        <f t="shared" si="42"/>
        <v>#N/A</v>
      </c>
      <c r="I328" s="2" t="e">
        <f t="shared" si="43"/>
        <v>#N/A</v>
      </c>
      <c r="J328">
        <f t="shared" si="44"/>
        <v>1</v>
      </c>
    </row>
    <row r="329" spans="1:10" x14ac:dyDescent="0.35">
      <c r="A329">
        <f t="shared" si="38"/>
        <v>4</v>
      </c>
      <c r="B329" t="str">
        <f t="shared" si="39"/>
        <v>2023</v>
      </c>
      <c r="C329" s="1">
        <f t="shared" si="32"/>
        <v>45046</v>
      </c>
      <c r="D329" s="2">
        <f>IF(VLOOKUP($A329,'$ Activa'!$1:$1048576,MATCH('$'!$B329,'$ Activa'!$1:$1,0),FALSE)="",NA(),VLOOKUP($A329,'$ Activa'!$1:$1048576,MATCH('$'!$B329,'$ Activa'!$1:$1,0),FALSE))</f>
        <v>6.4799999999999996E-2</v>
      </c>
      <c r="E329" s="2">
        <f>IF(VLOOKUP($A329,'$ Pasiva'!$1:$1048576,MATCH('$'!$B329,'$ Pasiva'!$1:$1,0),FALSE)="",NA(),VLOOKUP($A329,'$ Pasiva'!$1:$1048576,MATCH('$'!$B329,'$ Pasiva'!$1:$1,0),FALSE))</f>
        <v>3.1600000000000003E-2</v>
      </c>
      <c r="F329" s="2">
        <f t="shared" si="40"/>
        <v>3.3199999999999993E-2</v>
      </c>
      <c r="G329" s="2" t="e">
        <f t="shared" si="41"/>
        <v>#N/A</v>
      </c>
      <c r="H329" s="2" t="e">
        <f t="shared" si="42"/>
        <v>#N/A</v>
      </c>
      <c r="I329" s="2" t="e">
        <f t="shared" si="43"/>
        <v>#N/A</v>
      </c>
      <c r="J329">
        <f t="shared" si="44"/>
        <v>1</v>
      </c>
    </row>
    <row r="330" spans="1:10" x14ac:dyDescent="0.35">
      <c r="A330">
        <f t="shared" si="38"/>
        <v>5</v>
      </c>
      <c r="B330" t="str">
        <f t="shared" si="39"/>
        <v>2023</v>
      </c>
      <c r="C330" s="1">
        <f t="shared" si="32"/>
        <v>45077</v>
      </c>
      <c r="D330" s="2">
        <f>IF(VLOOKUP($A330,'$ Activa'!$1:$1048576,MATCH('$'!$B330,'$ Activa'!$1:$1,0),FALSE)="",NA(),VLOOKUP($A330,'$ Activa'!$1:$1048576,MATCH('$'!$B330,'$ Activa'!$1:$1,0),FALSE))</f>
        <v>6.5199999999999994E-2</v>
      </c>
      <c r="E330" s="2">
        <f>IF(VLOOKUP($A330,'$ Pasiva'!$1:$1048576,MATCH('$'!$B330,'$ Pasiva'!$1:$1,0),FALSE)="",NA(),VLOOKUP($A330,'$ Pasiva'!$1:$1048576,MATCH('$'!$B330,'$ Pasiva'!$1:$1,0),FALSE))</f>
        <v>3.2099999999999997E-2</v>
      </c>
      <c r="F330" s="2">
        <f t="shared" si="40"/>
        <v>3.3099999999999997E-2</v>
      </c>
      <c r="G330" s="2" t="e">
        <f t="shared" si="41"/>
        <v>#N/A</v>
      </c>
      <c r="H330" s="2" t="e">
        <f t="shared" si="42"/>
        <v>#N/A</v>
      </c>
      <c r="I330" s="2" t="e">
        <f t="shared" si="43"/>
        <v>#N/A</v>
      </c>
      <c r="J330">
        <f t="shared" si="44"/>
        <v>1</v>
      </c>
    </row>
    <row r="331" spans="1:10" x14ac:dyDescent="0.35">
      <c r="A331">
        <f t="shared" si="38"/>
        <v>6</v>
      </c>
      <c r="B331" t="str">
        <f t="shared" si="39"/>
        <v>2023</v>
      </c>
      <c r="C331" s="1">
        <f t="shared" si="32"/>
        <v>45107</v>
      </c>
      <c r="D331" s="2">
        <f>IF(VLOOKUP($A331,'$ Activa'!$1:$1048576,MATCH('$'!$B331,'$ Activa'!$1:$1,0),FALSE)="",NA(),VLOOKUP($A331,'$ Activa'!$1:$1048576,MATCH('$'!$B331,'$ Activa'!$1:$1,0),FALSE))</f>
        <v>6.5600000000000006E-2</v>
      </c>
      <c r="E331" s="2">
        <f>IF(VLOOKUP($A331,'$ Pasiva'!$1:$1048576,MATCH('$'!$B331,'$ Pasiva'!$1:$1,0),FALSE)="",NA(),VLOOKUP($A331,'$ Pasiva'!$1:$1048576,MATCH('$'!$B331,'$ Pasiva'!$1:$1,0),FALSE))</f>
        <v>3.2899999999999999E-2</v>
      </c>
      <c r="F331" s="2">
        <f t="shared" si="40"/>
        <v>3.2700000000000007E-2</v>
      </c>
      <c r="G331" s="2" t="e">
        <f t="shared" si="41"/>
        <v>#N/A</v>
      </c>
      <c r="H331" s="2" t="e">
        <f t="shared" si="42"/>
        <v>#N/A</v>
      </c>
      <c r="I331" s="2" t="e">
        <f t="shared" si="43"/>
        <v>#N/A</v>
      </c>
      <c r="J331">
        <f t="shared" si="44"/>
        <v>1</v>
      </c>
    </row>
    <row r="332" spans="1:10" x14ac:dyDescent="0.35">
      <c r="A332">
        <f t="shared" si="38"/>
        <v>7</v>
      </c>
      <c r="B332" t="str">
        <f t="shared" si="39"/>
        <v>2023</v>
      </c>
      <c r="C332" s="1">
        <f t="shared" si="32"/>
        <v>45138</v>
      </c>
      <c r="D332" s="2">
        <f>IF(VLOOKUP($A332,'$ Activa'!$1:$1048576,MATCH('$'!$B332,'$ Activa'!$1:$1,0),FALSE)="",NA(),VLOOKUP($A332,'$ Activa'!$1:$1048576,MATCH('$'!$B332,'$ Activa'!$1:$1,0),FALSE))</f>
        <v>6.59E-2</v>
      </c>
      <c r="E332" s="2">
        <f>IF(VLOOKUP($A332,'$ Pasiva'!$1:$1048576,MATCH('$'!$B332,'$ Pasiva'!$1:$1,0),FALSE)="",NA(),VLOOKUP($A332,'$ Pasiva'!$1:$1048576,MATCH('$'!$B332,'$ Pasiva'!$1:$1,0),FALSE))</f>
        <v>3.3300000000000003E-2</v>
      </c>
      <c r="F332" s="2">
        <f t="shared" si="40"/>
        <v>3.2599999999999997E-2</v>
      </c>
      <c r="G332" s="2" t="e">
        <f t="shared" si="41"/>
        <v>#N/A</v>
      </c>
      <c r="H332" s="2" t="e">
        <f t="shared" si="42"/>
        <v>#N/A</v>
      </c>
      <c r="I332" s="2" t="e">
        <f t="shared" si="43"/>
        <v>#N/A</v>
      </c>
      <c r="J332">
        <f t="shared" si="44"/>
        <v>1</v>
      </c>
    </row>
    <row r="333" spans="1:10" x14ac:dyDescent="0.35">
      <c r="A333">
        <f t="shared" si="38"/>
        <v>8</v>
      </c>
      <c r="B333" t="str">
        <f t="shared" si="39"/>
        <v>2023</v>
      </c>
      <c r="C333" s="1">
        <f t="shared" si="32"/>
        <v>45169</v>
      </c>
      <c r="D333" s="2">
        <f>IF(VLOOKUP($A333,'$ Activa'!$1:$1048576,MATCH('$'!$B333,'$ Activa'!$1:$1,0),FALSE)="",NA(),VLOOKUP($A333,'$ Activa'!$1:$1048576,MATCH('$'!$B333,'$ Activa'!$1:$1,0),FALSE))</f>
        <v>6.6100000000000006E-2</v>
      </c>
      <c r="E333" s="2">
        <f>IF(VLOOKUP($A333,'$ Pasiva'!$1:$1048576,MATCH('$'!$B333,'$ Pasiva'!$1:$1,0),FALSE)="",NA(),VLOOKUP($A333,'$ Pasiva'!$1:$1048576,MATCH('$'!$B333,'$ Pasiva'!$1:$1,0),FALSE))</f>
        <v>3.4200000000000001E-2</v>
      </c>
      <c r="F333" s="2">
        <f t="shared" si="40"/>
        <v>3.1900000000000005E-2</v>
      </c>
      <c r="G333" s="2" t="e">
        <f t="shared" si="41"/>
        <v>#N/A</v>
      </c>
      <c r="H333" s="2" t="e">
        <f t="shared" si="42"/>
        <v>#N/A</v>
      </c>
      <c r="I333" s="2" t="e">
        <f t="shared" si="43"/>
        <v>#N/A</v>
      </c>
      <c r="J333">
        <f t="shared" si="44"/>
        <v>1</v>
      </c>
    </row>
    <row r="334" spans="1:10" x14ac:dyDescent="0.35">
      <c r="A334">
        <f t="shared" si="38"/>
        <v>9</v>
      </c>
      <c r="B334" t="str">
        <f t="shared" si="39"/>
        <v>2023</v>
      </c>
      <c r="C334" s="1">
        <f t="shared" si="32"/>
        <v>45199</v>
      </c>
      <c r="D334" s="2">
        <f>IF(VLOOKUP($A334,'$ Activa'!$1:$1048576,MATCH('$'!$B334,'$ Activa'!$1:$1,0),FALSE)="",NA(),VLOOKUP($A334,'$ Activa'!$1:$1048576,MATCH('$'!$B334,'$ Activa'!$1:$1,0),FALSE))</f>
        <v>6.6199999999999995E-2</v>
      </c>
      <c r="E334" s="2">
        <f>IF(VLOOKUP($A334,'$ Pasiva'!$1:$1048576,MATCH('$'!$B334,'$ Pasiva'!$1:$1,0),FALSE)="",NA(),VLOOKUP($A334,'$ Pasiva'!$1:$1048576,MATCH('$'!$B334,'$ Pasiva'!$1:$1,0),FALSE))</f>
        <v>3.4599999999999999E-2</v>
      </c>
      <c r="F334" s="2">
        <f t="shared" si="40"/>
        <v>3.1599999999999996E-2</v>
      </c>
      <c r="G334" s="2" t="e">
        <f t="shared" si="41"/>
        <v>#N/A</v>
      </c>
      <c r="H334" s="2" t="e">
        <f t="shared" si="42"/>
        <v>#N/A</v>
      </c>
      <c r="I334" s="2" t="e">
        <f t="shared" si="43"/>
        <v>#N/A</v>
      </c>
      <c r="J334">
        <f t="shared" si="44"/>
        <v>1</v>
      </c>
    </row>
    <row r="335" spans="1:10" x14ac:dyDescent="0.35">
      <c r="A335">
        <f t="shared" si="38"/>
        <v>10</v>
      </c>
      <c r="B335" t="str">
        <f t="shared" si="39"/>
        <v>2023</v>
      </c>
      <c r="C335" s="1">
        <f t="shared" si="32"/>
        <v>45230</v>
      </c>
      <c r="D335" s="2">
        <f>IF(VLOOKUP($A335,'$ Activa'!$1:$1048576,MATCH('$'!$B335,'$ Activa'!$1:$1,0),FALSE)="",NA(),VLOOKUP($A335,'$ Activa'!$1:$1048576,MATCH('$'!$B335,'$ Activa'!$1:$1,0),FALSE))</f>
        <v>6.6299999999999998E-2</v>
      </c>
      <c r="E335" s="2">
        <f>IF(VLOOKUP($A335,'$ Pasiva'!$1:$1048576,MATCH('$'!$B335,'$ Pasiva'!$1:$1,0),FALSE)="",NA(),VLOOKUP($A335,'$ Pasiva'!$1:$1048576,MATCH('$'!$B335,'$ Pasiva'!$1:$1,0),FALSE))</f>
        <v>3.4700000000000002E-2</v>
      </c>
      <c r="F335" s="2">
        <f t="shared" si="40"/>
        <v>3.1599999999999996E-2</v>
      </c>
      <c r="G335" s="2" t="e">
        <f t="shared" si="41"/>
        <v>#N/A</v>
      </c>
      <c r="H335" s="2" t="e">
        <f t="shared" si="42"/>
        <v>#N/A</v>
      </c>
      <c r="I335" s="2" t="e">
        <f t="shared" si="43"/>
        <v>#N/A</v>
      </c>
      <c r="J335">
        <f t="shared" si="44"/>
        <v>1</v>
      </c>
    </row>
    <row r="336" spans="1:10" x14ac:dyDescent="0.35">
      <c r="A336">
        <f t="shared" si="38"/>
        <v>11</v>
      </c>
      <c r="B336" t="str">
        <f t="shared" si="39"/>
        <v>2023</v>
      </c>
      <c r="C336" s="1">
        <f t="shared" si="32"/>
        <v>45260</v>
      </c>
      <c r="D336" s="2">
        <f>IF(VLOOKUP($A336,'$ Activa'!$1:$1048576,MATCH('$'!$B336,'$ Activa'!$1:$1,0),FALSE)="",NA(),VLOOKUP($A336,'$ Activa'!$1:$1048576,MATCH('$'!$B336,'$ Activa'!$1:$1,0),FALSE))</f>
        <v>6.7199999999999996E-2</v>
      </c>
      <c r="E336" s="2">
        <f>IF(VLOOKUP($A336,'$ Pasiva'!$1:$1048576,MATCH('$'!$B336,'$ Pasiva'!$1:$1,0),FALSE)="",NA(),VLOOKUP($A336,'$ Pasiva'!$1:$1048576,MATCH('$'!$B336,'$ Pasiva'!$1:$1,0),FALSE))</f>
        <v>3.5299999999999998E-2</v>
      </c>
      <c r="F336" s="2">
        <f t="shared" si="40"/>
        <v>3.1899999999999998E-2</v>
      </c>
      <c r="G336" s="2" t="e">
        <f t="shared" si="41"/>
        <v>#N/A</v>
      </c>
      <c r="H336" s="2" t="e">
        <f t="shared" si="42"/>
        <v>#N/A</v>
      </c>
      <c r="I336" s="2" t="e">
        <f t="shared" si="43"/>
        <v>#N/A</v>
      </c>
      <c r="J336">
        <f t="shared" si="44"/>
        <v>1</v>
      </c>
    </row>
    <row r="337" spans="1:10" x14ac:dyDescent="0.35">
      <c r="A337">
        <f t="shared" si="38"/>
        <v>12</v>
      </c>
      <c r="B337" t="str">
        <f t="shared" si="39"/>
        <v>2023</v>
      </c>
      <c r="C337" s="1">
        <f t="shared" si="32"/>
        <v>45291</v>
      </c>
      <c r="D337" s="2">
        <f>IF(VLOOKUP($A337,'$ Activa'!$1:$1048576,MATCH('$'!$B337,'$ Activa'!$1:$1,0),FALSE)="",NA(),VLOOKUP($A337,'$ Activa'!$1:$1048576,MATCH('$'!$B337,'$ Activa'!$1:$1,0),FALSE))</f>
        <v>6.7699999999999996E-2</v>
      </c>
      <c r="E337" s="2">
        <f>IF(VLOOKUP($A337,'$ Pasiva'!$1:$1048576,MATCH('$'!$B337,'$ Pasiva'!$1:$1,0),FALSE)="",NA(),VLOOKUP($A337,'$ Pasiva'!$1:$1048576,MATCH('$'!$B337,'$ Pasiva'!$1:$1,0),FALSE))</f>
        <v>3.56E-2</v>
      </c>
      <c r="F337" s="2">
        <f t="shared" si="40"/>
        <v>3.2099999999999997E-2</v>
      </c>
      <c r="G337" s="2" t="e">
        <f t="shared" si="41"/>
        <v>#N/A</v>
      </c>
      <c r="H337" s="2" t="e">
        <f t="shared" si="42"/>
        <v>#N/A</v>
      </c>
      <c r="I337" s="2" t="e">
        <f t="shared" si="43"/>
        <v>#N/A</v>
      </c>
      <c r="J337">
        <f t="shared" si="44"/>
        <v>1</v>
      </c>
    </row>
    <row r="338" spans="1:10" x14ac:dyDescent="0.35">
      <c r="A338">
        <f t="shared" ref="A338:A352" si="45">+MONTH(C338)</f>
        <v>1</v>
      </c>
      <c r="B338" t="str">
        <f t="shared" ref="B338:B352" si="46">+TEXT(YEAR(C338),"0")</f>
        <v>2024</v>
      </c>
      <c r="C338" s="1">
        <f t="shared" si="32"/>
        <v>45322</v>
      </c>
      <c r="D338" s="2">
        <f>IF(VLOOKUP($A338,'$ Activa'!$1:$1048576,MATCH('$'!$B338,'$ Activa'!$1:$1,0),FALSE)="",NA(),VLOOKUP($A338,'$ Activa'!$1:$1048576,MATCH('$'!$B338,'$ Activa'!$1:$1,0),FALSE))</f>
        <v>6.93E-2</v>
      </c>
      <c r="E338" s="2">
        <f>IF(VLOOKUP($A338,'$ Pasiva'!$1:$1048576,MATCH('$'!$B338,'$ Pasiva'!$1:$1,0),FALSE)="",NA(),VLOOKUP($A338,'$ Pasiva'!$1:$1048576,MATCH('$'!$B338,'$ Pasiva'!$1:$1,0),FALSE))</f>
        <v>3.56E-2</v>
      </c>
      <c r="F338" s="2">
        <f t="shared" ref="F338:F352" si="47">+D338-E338</f>
        <v>3.3700000000000001E-2</v>
      </c>
      <c r="G338" s="2" t="e">
        <f t="shared" ref="G338:G352" si="48">+IF(ISNA(D339),D338,NA())</f>
        <v>#N/A</v>
      </c>
      <c r="H338" s="2" t="e">
        <f t="shared" ref="H338:H352" si="49">+IF(ISNA(E339),E338,NA())</f>
        <v>#N/A</v>
      </c>
      <c r="I338" s="2" t="e">
        <f t="shared" ref="I338:I352" si="50">+IF(ISNA(F339),F338,NA())</f>
        <v>#N/A</v>
      </c>
      <c r="J338">
        <f t="shared" ref="J338:J352" si="51">+IF(AND(_xlfn.NUMBERVALUE(B338)&gt;=2018,ISNA(D338)=FALSE),1,0)</f>
        <v>1</v>
      </c>
    </row>
    <row r="339" spans="1:10" x14ac:dyDescent="0.35">
      <c r="A339">
        <f t="shared" si="45"/>
        <v>2</v>
      </c>
      <c r="B339" t="str">
        <f t="shared" si="46"/>
        <v>2024</v>
      </c>
      <c r="C339" s="1">
        <f t="shared" si="32"/>
        <v>45351</v>
      </c>
      <c r="D339" s="2">
        <f>IF(VLOOKUP($A339,'$ Activa'!$1:$1048576,MATCH('$'!$B339,'$ Activa'!$1:$1,0),FALSE)="",NA(),VLOOKUP($A339,'$ Activa'!$1:$1048576,MATCH('$'!$B339,'$ Activa'!$1:$1,0),FALSE))</f>
        <v>6.9500000000000006E-2</v>
      </c>
      <c r="E339" s="2">
        <f>IF(VLOOKUP($A339,'$ Pasiva'!$1:$1048576,MATCH('$'!$B339,'$ Pasiva'!$1:$1,0),FALSE)="",NA(),VLOOKUP($A339,'$ Pasiva'!$1:$1048576,MATCH('$'!$B339,'$ Pasiva'!$1:$1,0),FALSE))</f>
        <v>3.6299999999999999E-2</v>
      </c>
      <c r="F339" s="2">
        <f t="shared" si="47"/>
        <v>3.3200000000000007E-2</v>
      </c>
      <c r="G339" s="2" t="e">
        <f t="shared" si="48"/>
        <v>#N/A</v>
      </c>
      <c r="H339" s="2" t="e">
        <f t="shared" si="49"/>
        <v>#N/A</v>
      </c>
      <c r="I339" s="2" t="e">
        <f t="shared" si="50"/>
        <v>#N/A</v>
      </c>
      <c r="J339">
        <f t="shared" si="51"/>
        <v>1</v>
      </c>
    </row>
    <row r="340" spans="1:10" x14ac:dyDescent="0.35">
      <c r="A340">
        <f t="shared" si="45"/>
        <v>3</v>
      </c>
      <c r="B340" t="str">
        <f t="shared" si="46"/>
        <v>2024</v>
      </c>
      <c r="C340" s="1">
        <f t="shared" si="32"/>
        <v>45382</v>
      </c>
      <c r="D340" s="2">
        <f>IF(VLOOKUP($A340,'$ Activa'!$1:$1048576,MATCH('$'!$B340,'$ Activa'!$1:$1,0),FALSE)="",NA(),VLOOKUP($A340,'$ Activa'!$1:$1048576,MATCH('$'!$B340,'$ Activa'!$1:$1,0),FALSE))</f>
        <v>6.9800000000000001E-2</v>
      </c>
      <c r="E340" s="2">
        <f>IF(VLOOKUP($A340,'$ Pasiva'!$1:$1048576,MATCH('$'!$B340,'$ Pasiva'!$1:$1,0),FALSE)="",NA(),VLOOKUP($A340,'$ Pasiva'!$1:$1048576,MATCH('$'!$B340,'$ Pasiva'!$1:$1,0),FALSE))</f>
        <v>3.6799999999999999E-2</v>
      </c>
      <c r="F340" s="2">
        <f t="shared" si="47"/>
        <v>3.3000000000000002E-2</v>
      </c>
      <c r="G340" s="2">
        <f t="shared" si="48"/>
        <v>6.9800000000000001E-2</v>
      </c>
      <c r="H340" s="2" t="e">
        <f t="shared" si="49"/>
        <v>#N/A</v>
      </c>
      <c r="I340" s="2">
        <f t="shared" si="50"/>
        <v>3.3000000000000002E-2</v>
      </c>
      <c r="J340">
        <f t="shared" si="51"/>
        <v>1</v>
      </c>
    </row>
    <row r="341" spans="1:10" x14ac:dyDescent="0.35">
      <c r="A341">
        <f t="shared" si="45"/>
        <v>4</v>
      </c>
      <c r="B341" t="str">
        <f t="shared" si="46"/>
        <v>2024</v>
      </c>
      <c r="C341" s="1">
        <f t="shared" si="32"/>
        <v>45412</v>
      </c>
      <c r="D341" s="2" t="e">
        <f>IF(VLOOKUP($A341,'$ Activa'!$1:$1048576,MATCH('$'!$B341,'$ Activa'!$1:$1,0),FALSE)="",NA(),VLOOKUP($A341,'$ Activa'!$1:$1048576,MATCH('$'!$B341,'$ Activa'!$1:$1,0),FALSE))</f>
        <v>#N/A</v>
      </c>
      <c r="E341" s="2">
        <f>IF(VLOOKUP($A341,'$ Pasiva'!$1:$1048576,MATCH('$'!$B341,'$ Pasiva'!$1:$1,0),FALSE)="",NA(),VLOOKUP($A341,'$ Pasiva'!$1:$1048576,MATCH('$'!$B341,'$ Pasiva'!$1:$1,0),FALSE))</f>
        <v>3.7699999999999997E-2</v>
      </c>
      <c r="F341" s="2" t="e">
        <f t="shared" si="47"/>
        <v>#N/A</v>
      </c>
      <c r="G341" s="2" t="e">
        <f t="shared" si="48"/>
        <v>#N/A</v>
      </c>
      <c r="H341" s="2" t="e">
        <f t="shared" si="49"/>
        <v>#N/A</v>
      </c>
      <c r="I341" s="2" t="e">
        <f t="shared" si="50"/>
        <v>#N/A</v>
      </c>
      <c r="J341">
        <f t="shared" si="51"/>
        <v>0</v>
      </c>
    </row>
    <row r="342" spans="1:10" x14ac:dyDescent="0.35">
      <c r="A342">
        <f t="shared" si="45"/>
        <v>5</v>
      </c>
      <c r="B342" t="str">
        <f t="shared" si="46"/>
        <v>2024</v>
      </c>
      <c r="C342" s="1">
        <f t="shared" si="32"/>
        <v>45443</v>
      </c>
      <c r="D342" s="2" t="e">
        <f>IF(VLOOKUP($A342,'$ Activa'!$1:$1048576,MATCH('$'!$B342,'$ Activa'!$1:$1,0),FALSE)="",NA(),VLOOKUP($A342,'$ Activa'!$1:$1048576,MATCH('$'!$B342,'$ Activa'!$1:$1,0),FALSE))</f>
        <v>#N/A</v>
      </c>
      <c r="E342" s="2">
        <f>IF(VLOOKUP($A342,'$ Pasiva'!$1:$1048576,MATCH('$'!$B342,'$ Pasiva'!$1:$1,0),FALSE)="",NA(),VLOOKUP($A342,'$ Pasiva'!$1:$1048576,MATCH('$'!$B342,'$ Pasiva'!$1:$1,0),FALSE))</f>
        <v>3.8100000000000002E-2</v>
      </c>
      <c r="F342" s="2" t="e">
        <f t="shared" si="47"/>
        <v>#N/A</v>
      </c>
      <c r="G342" s="2" t="e">
        <f t="shared" si="48"/>
        <v>#N/A</v>
      </c>
      <c r="H342" s="2" t="e">
        <f t="shared" si="49"/>
        <v>#N/A</v>
      </c>
      <c r="I342" s="2" t="e">
        <f t="shared" si="50"/>
        <v>#N/A</v>
      </c>
      <c r="J342">
        <f t="shared" si="51"/>
        <v>0</v>
      </c>
    </row>
    <row r="343" spans="1:10" x14ac:dyDescent="0.35">
      <c r="A343">
        <f t="shared" si="45"/>
        <v>6</v>
      </c>
      <c r="B343" t="str">
        <f t="shared" si="46"/>
        <v>2024</v>
      </c>
      <c r="C343" s="1">
        <f t="shared" si="32"/>
        <v>45473</v>
      </c>
      <c r="D343" s="2" t="e">
        <f>IF(VLOOKUP($A343,'$ Activa'!$1:$1048576,MATCH('$'!$B343,'$ Activa'!$1:$1,0),FALSE)="",NA(),VLOOKUP($A343,'$ Activa'!$1:$1048576,MATCH('$'!$B343,'$ Activa'!$1:$1,0),FALSE))</f>
        <v>#N/A</v>
      </c>
      <c r="E343" s="2">
        <f>IF(VLOOKUP($A343,'$ Pasiva'!$1:$1048576,MATCH('$'!$B343,'$ Pasiva'!$1:$1,0),FALSE)="",NA(),VLOOKUP($A343,'$ Pasiva'!$1:$1048576,MATCH('$'!$B343,'$ Pasiva'!$1:$1,0),FALSE))</f>
        <v>3.8300000000000001E-2</v>
      </c>
      <c r="F343" s="2" t="e">
        <f t="shared" si="47"/>
        <v>#N/A</v>
      </c>
      <c r="G343" s="2" t="e">
        <f t="shared" si="48"/>
        <v>#N/A</v>
      </c>
      <c r="H343" s="2" t="e">
        <f t="shared" si="49"/>
        <v>#N/A</v>
      </c>
      <c r="I343" s="2" t="e">
        <f t="shared" si="50"/>
        <v>#N/A</v>
      </c>
      <c r="J343">
        <f t="shared" si="51"/>
        <v>0</v>
      </c>
    </row>
    <row r="344" spans="1:10" x14ac:dyDescent="0.35">
      <c r="A344">
        <f t="shared" si="45"/>
        <v>7</v>
      </c>
      <c r="B344" t="str">
        <f t="shared" si="46"/>
        <v>2024</v>
      </c>
      <c r="C344" s="1">
        <f t="shared" si="32"/>
        <v>45504</v>
      </c>
      <c r="D344" s="2" t="e">
        <f>IF(VLOOKUP($A344,'$ Activa'!$1:$1048576,MATCH('$'!$B344,'$ Activa'!$1:$1,0),FALSE)="",NA(),VLOOKUP($A344,'$ Activa'!$1:$1048576,MATCH('$'!$B344,'$ Activa'!$1:$1,0),FALSE))</f>
        <v>#N/A</v>
      </c>
      <c r="E344" s="2">
        <f>IF(VLOOKUP($A344,'$ Pasiva'!$1:$1048576,MATCH('$'!$B344,'$ Pasiva'!$1:$1,0),FALSE)="",NA(),VLOOKUP($A344,'$ Pasiva'!$1:$1048576,MATCH('$'!$B344,'$ Pasiva'!$1:$1,0),FALSE))</f>
        <v>3.8600000000000002E-2</v>
      </c>
      <c r="F344" s="2" t="e">
        <f t="shared" si="47"/>
        <v>#N/A</v>
      </c>
      <c r="G344" s="2" t="e">
        <f t="shared" si="48"/>
        <v>#N/A</v>
      </c>
      <c r="H344" s="2" t="e">
        <f t="shared" si="49"/>
        <v>#N/A</v>
      </c>
      <c r="I344" s="2" t="e">
        <f t="shared" si="50"/>
        <v>#N/A</v>
      </c>
      <c r="J344">
        <f t="shared" si="51"/>
        <v>0</v>
      </c>
    </row>
    <row r="345" spans="1:10" x14ac:dyDescent="0.35">
      <c r="A345">
        <f t="shared" si="45"/>
        <v>8</v>
      </c>
      <c r="B345" t="str">
        <f t="shared" si="46"/>
        <v>2024</v>
      </c>
      <c r="C345" s="1">
        <f t="shared" si="32"/>
        <v>45535</v>
      </c>
      <c r="D345" s="2" t="e">
        <f>IF(VLOOKUP($A345,'$ Activa'!$1:$1048576,MATCH('$'!$B345,'$ Activa'!$1:$1,0),FALSE)="",NA(),VLOOKUP($A345,'$ Activa'!$1:$1048576,MATCH('$'!$B345,'$ Activa'!$1:$1,0),FALSE))</f>
        <v>#N/A</v>
      </c>
      <c r="E345" s="2">
        <f>IF(VLOOKUP($A345,'$ Pasiva'!$1:$1048576,MATCH('$'!$B345,'$ Pasiva'!$1:$1,0),FALSE)="",NA(),VLOOKUP($A345,'$ Pasiva'!$1:$1048576,MATCH('$'!$B345,'$ Pasiva'!$1:$1,0),FALSE))</f>
        <v>3.9199999999999999E-2</v>
      </c>
      <c r="F345" s="2" t="e">
        <f t="shared" si="47"/>
        <v>#N/A</v>
      </c>
      <c r="G345" s="2" t="e">
        <f t="shared" si="48"/>
        <v>#N/A</v>
      </c>
      <c r="H345" s="2" t="e">
        <f t="shared" si="49"/>
        <v>#N/A</v>
      </c>
      <c r="I345" s="2" t="e">
        <f t="shared" si="50"/>
        <v>#N/A</v>
      </c>
      <c r="J345">
        <f t="shared" si="51"/>
        <v>0</v>
      </c>
    </row>
    <row r="346" spans="1:10" x14ac:dyDescent="0.35">
      <c r="A346">
        <f t="shared" si="45"/>
        <v>9</v>
      </c>
      <c r="B346" t="str">
        <f t="shared" si="46"/>
        <v>2024</v>
      </c>
      <c r="C346" s="1">
        <f t="shared" si="32"/>
        <v>45565</v>
      </c>
      <c r="D346" s="2" t="e">
        <f>IF(VLOOKUP($A346,'$ Activa'!$1:$1048576,MATCH('$'!$B346,'$ Activa'!$1:$1,0),FALSE)="",NA(),VLOOKUP($A346,'$ Activa'!$1:$1048576,MATCH('$'!$B346,'$ Activa'!$1:$1,0),FALSE))</f>
        <v>#N/A</v>
      </c>
      <c r="E346" s="2">
        <f>IF(VLOOKUP($A346,'$ Pasiva'!$1:$1048576,MATCH('$'!$B346,'$ Pasiva'!$1:$1,0),FALSE)="",NA(),VLOOKUP($A346,'$ Pasiva'!$1:$1048576,MATCH('$'!$B346,'$ Pasiva'!$1:$1,0),FALSE))</f>
        <v>3.9699999999999999E-2</v>
      </c>
      <c r="F346" s="2" t="e">
        <f t="shared" si="47"/>
        <v>#N/A</v>
      </c>
      <c r="G346" s="2" t="e">
        <f t="shared" si="48"/>
        <v>#N/A</v>
      </c>
      <c r="H346" s="2" t="e">
        <f t="shared" si="49"/>
        <v>#N/A</v>
      </c>
      <c r="I346" s="2" t="e">
        <f t="shared" si="50"/>
        <v>#N/A</v>
      </c>
      <c r="J346">
        <f t="shared" si="51"/>
        <v>0</v>
      </c>
    </row>
    <row r="347" spans="1:10" x14ac:dyDescent="0.35">
      <c r="A347">
        <f t="shared" si="45"/>
        <v>10</v>
      </c>
      <c r="B347" t="str">
        <f t="shared" si="46"/>
        <v>2024</v>
      </c>
      <c r="C347" s="1">
        <f t="shared" si="32"/>
        <v>45596</v>
      </c>
      <c r="D347" s="2" t="e">
        <f>IF(VLOOKUP($A347,'$ Activa'!$1:$1048576,MATCH('$'!$B347,'$ Activa'!$1:$1,0),FALSE)="",NA(),VLOOKUP($A347,'$ Activa'!$1:$1048576,MATCH('$'!$B347,'$ Activa'!$1:$1,0),FALSE))</f>
        <v>#N/A</v>
      </c>
      <c r="E347" s="2">
        <f>IF(VLOOKUP($A347,'$ Pasiva'!$1:$1048576,MATCH('$'!$B347,'$ Pasiva'!$1:$1,0),FALSE)="",NA(),VLOOKUP($A347,'$ Pasiva'!$1:$1048576,MATCH('$'!$B347,'$ Pasiva'!$1:$1,0),FALSE))</f>
        <v>4.0099999999999997E-2</v>
      </c>
      <c r="F347" s="2" t="e">
        <f t="shared" si="47"/>
        <v>#N/A</v>
      </c>
      <c r="G347" s="2" t="e">
        <f t="shared" si="48"/>
        <v>#N/A</v>
      </c>
      <c r="H347" s="2" t="e">
        <f t="shared" si="49"/>
        <v>#N/A</v>
      </c>
      <c r="I347" s="2" t="e">
        <f t="shared" si="50"/>
        <v>#N/A</v>
      </c>
      <c r="J347">
        <f t="shared" si="51"/>
        <v>0</v>
      </c>
    </row>
    <row r="348" spans="1:10" x14ac:dyDescent="0.35">
      <c r="A348">
        <f t="shared" si="45"/>
        <v>11</v>
      </c>
      <c r="B348" t="str">
        <f t="shared" si="46"/>
        <v>2024</v>
      </c>
      <c r="C348" s="1">
        <f t="shared" si="32"/>
        <v>45626</v>
      </c>
      <c r="D348" s="2" t="e">
        <f>IF(VLOOKUP($A348,'$ Activa'!$1:$1048576,MATCH('$'!$B348,'$ Activa'!$1:$1,0),FALSE)="",NA(),VLOOKUP($A348,'$ Activa'!$1:$1048576,MATCH('$'!$B348,'$ Activa'!$1:$1,0),FALSE))</f>
        <v>#N/A</v>
      </c>
      <c r="E348" s="2">
        <f>IF(VLOOKUP($A348,'$ Pasiva'!$1:$1048576,MATCH('$'!$B348,'$ Pasiva'!$1:$1,0),FALSE)="",NA(),VLOOKUP($A348,'$ Pasiva'!$1:$1048576,MATCH('$'!$B348,'$ Pasiva'!$1:$1,0),FALSE))</f>
        <v>4.0099999999999997E-2</v>
      </c>
      <c r="F348" s="2" t="e">
        <f t="shared" si="47"/>
        <v>#N/A</v>
      </c>
      <c r="G348" s="2" t="e">
        <f t="shared" si="48"/>
        <v>#N/A</v>
      </c>
      <c r="H348" s="2">
        <f t="shared" si="49"/>
        <v>4.0099999999999997E-2</v>
      </c>
      <c r="I348" s="2" t="e">
        <f t="shared" si="50"/>
        <v>#N/A</v>
      </c>
      <c r="J348">
        <f t="shared" si="51"/>
        <v>0</v>
      </c>
    </row>
    <row r="349" spans="1:10" x14ac:dyDescent="0.35">
      <c r="A349">
        <f t="shared" si="45"/>
        <v>12</v>
      </c>
      <c r="B349" t="str">
        <f t="shared" si="46"/>
        <v>2024</v>
      </c>
      <c r="C349" s="1">
        <f t="shared" si="32"/>
        <v>45657</v>
      </c>
      <c r="D349" s="2" t="e">
        <f>IF(VLOOKUP($A349,'$ Activa'!$1:$1048576,MATCH('$'!$B349,'$ Activa'!$1:$1,0),FALSE)="",NA(),VLOOKUP($A349,'$ Activa'!$1:$1048576,MATCH('$'!$B349,'$ Activa'!$1:$1,0),FALSE))</f>
        <v>#N/A</v>
      </c>
      <c r="E349" s="2" t="e">
        <f>IF(VLOOKUP($A349,'$ Pasiva'!$1:$1048576,MATCH('$'!$B349,'$ Pasiva'!$1:$1,0),FALSE)="",NA(),VLOOKUP($A349,'$ Pasiva'!$1:$1048576,MATCH('$'!$B349,'$ Pasiva'!$1:$1,0),FALSE))</f>
        <v>#N/A</v>
      </c>
      <c r="F349" s="2" t="e">
        <f t="shared" si="47"/>
        <v>#N/A</v>
      </c>
      <c r="G349" s="2" t="e">
        <f t="shared" si="48"/>
        <v>#N/A</v>
      </c>
      <c r="H349" s="2" t="e">
        <f t="shared" si="49"/>
        <v>#N/A</v>
      </c>
      <c r="I349" s="2" t="e">
        <f t="shared" si="50"/>
        <v>#N/A</v>
      </c>
      <c r="J349">
        <f t="shared" si="51"/>
        <v>0</v>
      </c>
    </row>
    <row r="350" spans="1:10" x14ac:dyDescent="0.35">
      <c r="A350">
        <f t="shared" si="45"/>
        <v>1</v>
      </c>
      <c r="B350" t="str">
        <f t="shared" si="46"/>
        <v>2025</v>
      </c>
      <c r="C350" s="1">
        <f t="shared" si="32"/>
        <v>45688</v>
      </c>
      <c r="D350" s="2" t="e">
        <f>IF(VLOOKUP($A350,'$ Activa'!$1:$1048576,MATCH('$'!$B350,'$ Activa'!$1:$1,0),FALSE)="",NA(),VLOOKUP($A350,'$ Activa'!$1:$1048576,MATCH('$'!$B350,'$ Activa'!$1:$1,0),FALSE))</f>
        <v>#N/A</v>
      </c>
      <c r="E350" s="2" t="e">
        <f>IF(VLOOKUP($A350,'$ Pasiva'!$1:$1048576,MATCH('$'!$B350,'$ Pasiva'!$1:$1,0),FALSE)="",NA(),VLOOKUP($A350,'$ Pasiva'!$1:$1048576,MATCH('$'!$B350,'$ Pasiva'!$1:$1,0),FALSE))</f>
        <v>#N/A</v>
      </c>
      <c r="F350" s="2" t="e">
        <f t="shared" si="47"/>
        <v>#N/A</v>
      </c>
      <c r="G350" s="2" t="e">
        <f t="shared" si="48"/>
        <v>#N/A</v>
      </c>
      <c r="H350" s="2" t="e">
        <f t="shared" si="49"/>
        <v>#N/A</v>
      </c>
      <c r="I350" s="2" t="e">
        <f t="shared" si="50"/>
        <v>#N/A</v>
      </c>
      <c r="J350">
        <f t="shared" si="51"/>
        <v>0</v>
      </c>
    </row>
    <row r="351" spans="1:10" x14ac:dyDescent="0.35">
      <c r="A351">
        <f t="shared" si="45"/>
        <v>2</v>
      </c>
      <c r="B351" t="str">
        <f t="shared" si="46"/>
        <v>2025</v>
      </c>
      <c r="C351" s="1">
        <f t="shared" si="32"/>
        <v>45716</v>
      </c>
      <c r="D351" s="2" t="e">
        <f>IF(VLOOKUP($A351,'$ Activa'!$1:$1048576,MATCH('$'!$B351,'$ Activa'!$1:$1,0),FALSE)="",NA(),VLOOKUP($A351,'$ Activa'!$1:$1048576,MATCH('$'!$B351,'$ Activa'!$1:$1,0),FALSE))</f>
        <v>#N/A</v>
      </c>
      <c r="E351" s="2" t="e">
        <f>IF(VLOOKUP($A351,'$ Pasiva'!$1:$1048576,MATCH('$'!$B351,'$ Pasiva'!$1:$1,0),FALSE)="",NA(),VLOOKUP($A351,'$ Pasiva'!$1:$1048576,MATCH('$'!$B351,'$ Pasiva'!$1:$1,0),FALSE))</f>
        <v>#N/A</v>
      </c>
      <c r="F351" s="2" t="e">
        <f t="shared" si="47"/>
        <v>#N/A</v>
      </c>
      <c r="G351" s="2" t="e">
        <f t="shared" si="48"/>
        <v>#N/A</v>
      </c>
      <c r="H351" s="2" t="e">
        <f t="shared" si="49"/>
        <v>#N/A</v>
      </c>
      <c r="I351" s="2" t="e">
        <f t="shared" si="50"/>
        <v>#N/A</v>
      </c>
      <c r="J351">
        <f t="shared" si="51"/>
        <v>0</v>
      </c>
    </row>
    <row r="352" spans="1:10" x14ac:dyDescent="0.35">
      <c r="A352">
        <f t="shared" si="45"/>
        <v>3</v>
      </c>
      <c r="B352" t="str">
        <f t="shared" si="46"/>
        <v>2025</v>
      </c>
      <c r="C352" s="1">
        <f t="shared" si="32"/>
        <v>45747</v>
      </c>
      <c r="D352" s="2" t="e">
        <f>IF(VLOOKUP($A352,'$ Activa'!$1:$1048576,MATCH('$'!$B352,'$ Activa'!$1:$1,0),FALSE)="",NA(),VLOOKUP($A352,'$ Activa'!$1:$1048576,MATCH('$'!$B352,'$ Activa'!$1:$1,0),FALSE))</f>
        <v>#N/A</v>
      </c>
      <c r="E352" s="2" t="e">
        <f>IF(VLOOKUP($A352,'$ Pasiva'!$1:$1048576,MATCH('$'!$B352,'$ Pasiva'!$1:$1,0),FALSE)="",NA(),VLOOKUP($A352,'$ Pasiva'!$1:$1048576,MATCH('$'!$B352,'$ Pasiva'!$1:$1,0),FALSE))</f>
        <v>#N/A</v>
      </c>
      <c r="F352" s="2" t="e">
        <f t="shared" si="47"/>
        <v>#N/A</v>
      </c>
      <c r="G352" s="2" t="e">
        <f t="shared" si="48"/>
        <v>#N/A</v>
      </c>
      <c r="H352" s="2" t="e">
        <f t="shared" si="49"/>
        <v>#N/A</v>
      </c>
      <c r="I352" s="2" t="e">
        <f t="shared" si="50"/>
        <v>#N/A</v>
      </c>
      <c r="J352">
        <f t="shared" si="51"/>
        <v>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F6BEA-E5F6-4A3A-813C-B1923D55A863}">
  <dimension ref="A1:F181"/>
  <sheetViews>
    <sheetView topLeftCell="A161" workbookViewId="0">
      <selection activeCell="C180" sqref="C180"/>
    </sheetView>
  </sheetViews>
  <sheetFormatPr defaultColWidth="8.81640625" defaultRowHeight="14.5" x14ac:dyDescent="0.35"/>
  <cols>
    <col min="1" max="1" width="10.453125" style="1" bestFit="1" customWidth="1"/>
    <col min="2" max="2" width="10.26953125" style="7" bestFit="1" customWidth="1"/>
    <col min="3" max="3" width="10.36328125" style="7" bestFit="1" customWidth="1"/>
    <col min="4" max="4" width="6.453125" style="7" bestFit="1" customWidth="1"/>
    <col min="5" max="5" width="10.1796875" style="1" bestFit="1" customWidth="1"/>
    <col min="6" max="6" width="12.81640625" style="1" bestFit="1" customWidth="1"/>
    <col min="7" max="7" width="10.81640625" bestFit="1" customWidth="1"/>
  </cols>
  <sheetData>
    <row r="1" spans="1:6" x14ac:dyDescent="0.35">
      <c r="A1" s="1" t="s">
        <v>27</v>
      </c>
      <c r="B1" t="s">
        <v>59</v>
      </c>
      <c r="C1" t="s">
        <v>58</v>
      </c>
      <c r="D1" t="s">
        <v>60</v>
      </c>
      <c r="E1"/>
      <c r="F1"/>
    </row>
    <row r="2" spans="1:6" x14ac:dyDescent="0.35">
      <c r="A2" s="1">
        <v>40209</v>
      </c>
      <c r="B2">
        <v>1.43E-2</v>
      </c>
      <c r="C2" s="28" t="s">
        <v>41</v>
      </c>
      <c r="D2">
        <v>2010</v>
      </c>
      <c r="E2"/>
      <c r="F2"/>
    </row>
    <row r="3" spans="1:6" x14ac:dyDescent="0.35">
      <c r="A3" s="1">
        <v>40237</v>
      </c>
      <c r="B3">
        <v>2.4799999999999999E-2</v>
      </c>
      <c r="C3" s="28" t="s">
        <v>42</v>
      </c>
      <c r="D3">
        <v>2010</v>
      </c>
      <c r="E3"/>
      <c r="F3"/>
    </row>
    <row r="4" spans="1:6" x14ac:dyDescent="0.35">
      <c r="A4" s="1">
        <v>40268</v>
      </c>
      <c r="B4">
        <v>3.9300000000000002E-2</v>
      </c>
      <c r="C4" s="28" t="s">
        <v>43</v>
      </c>
      <c r="D4">
        <v>2010</v>
      </c>
      <c r="E4"/>
      <c r="F4"/>
    </row>
    <row r="5" spans="1:6" x14ac:dyDescent="0.35">
      <c r="A5" s="1">
        <v>40298</v>
      </c>
      <c r="B5">
        <v>3.7499999999999999E-2</v>
      </c>
      <c r="C5" s="28" t="s">
        <v>44</v>
      </c>
      <c r="D5">
        <v>2010</v>
      </c>
      <c r="E5"/>
      <c r="F5"/>
    </row>
    <row r="6" spans="1:6" x14ac:dyDescent="0.35">
      <c r="A6" s="1">
        <v>40329</v>
      </c>
      <c r="B6">
        <v>3.5099999999999999E-2</v>
      </c>
      <c r="C6" s="28" t="s">
        <v>45</v>
      </c>
      <c r="D6">
        <v>2010</v>
      </c>
      <c r="E6"/>
      <c r="F6"/>
    </row>
    <row r="7" spans="1:6" x14ac:dyDescent="0.35">
      <c r="A7" s="1">
        <v>40359</v>
      </c>
      <c r="B7">
        <v>4.07E-2</v>
      </c>
      <c r="C7" s="28" t="s">
        <v>46</v>
      </c>
      <c r="D7">
        <v>2010</v>
      </c>
      <c r="E7"/>
      <c r="F7"/>
    </row>
    <row r="8" spans="1:6" x14ac:dyDescent="0.35">
      <c r="A8" s="1">
        <v>40390</v>
      </c>
      <c r="B8">
        <v>4.1200000000000001E-2</v>
      </c>
      <c r="C8" s="28" t="s">
        <v>47</v>
      </c>
      <c r="D8">
        <v>2010</v>
      </c>
      <c r="E8"/>
      <c r="F8"/>
    </row>
    <row r="9" spans="1:6" x14ac:dyDescent="0.35">
      <c r="A9" s="1">
        <v>40421</v>
      </c>
      <c r="B9">
        <v>4.1000000000000002E-2</v>
      </c>
      <c r="C9" s="28" t="s">
        <v>48</v>
      </c>
      <c r="D9">
        <v>2010</v>
      </c>
      <c r="E9"/>
      <c r="F9"/>
    </row>
    <row r="10" spans="1:6" x14ac:dyDescent="0.35">
      <c r="A10" s="1">
        <v>40451</v>
      </c>
      <c r="B10">
        <v>3.7600000000000001E-2</v>
      </c>
      <c r="C10" s="28" t="s">
        <v>49</v>
      </c>
      <c r="D10">
        <v>2010</v>
      </c>
      <c r="E10"/>
      <c r="F10"/>
    </row>
    <row r="11" spans="1:6" x14ac:dyDescent="0.35">
      <c r="A11" s="1">
        <v>40482</v>
      </c>
      <c r="B11">
        <v>4.5100000000000001E-2</v>
      </c>
      <c r="C11" s="28" t="s">
        <v>50</v>
      </c>
      <c r="D11">
        <v>2010</v>
      </c>
      <c r="E11"/>
      <c r="F11"/>
    </row>
    <row r="12" spans="1:6" x14ac:dyDescent="0.35">
      <c r="A12" s="1">
        <v>40512</v>
      </c>
      <c r="B12">
        <v>5.2499999999999998E-2</v>
      </c>
      <c r="C12" s="28" t="s">
        <v>51</v>
      </c>
      <c r="D12">
        <v>2010</v>
      </c>
      <c r="E12"/>
      <c r="F12"/>
    </row>
    <row r="13" spans="1:6" x14ac:dyDescent="0.35">
      <c r="A13" s="1">
        <v>40543</v>
      </c>
      <c r="B13">
        <v>5.3900000000000003E-2</v>
      </c>
      <c r="C13" s="28" t="s">
        <v>52</v>
      </c>
      <c r="D13">
        <v>2010</v>
      </c>
      <c r="E13"/>
      <c r="F13"/>
    </row>
    <row r="14" spans="1:6" x14ac:dyDescent="0.35">
      <c r="A14" s="1">
        <v>40574</v>
      </c>
      <c r="B14">
        <v>4.8399999999999999E-2</v>
      </c>
      <c r="C14" s="28" t="s">
        <v>41</v>
      </c>
      <c r="D14">
        <v>2011</v>
      </c>
      <c r="E14"/>
      <c r="F14"/>
    </row>
    <row r="15" spans="1:6" x14ac:dyDescent="0.35">
      <c r="A15" s="1">
        <v>40602</v>
      </c>
      <c r="B15">
        <v>5.1799999999999999E-2</v>
      </c>
      <c r="C15" s="28" t="s">
        <v>42</v>
      </c>
      <c r="D15">
        <v>2011</v>
      </c>
      <c r="E15"/>
      <c r="F15"/>
    </row>
    <row r="16" spans="1:6" x14ac:dyDescent="0.35">
      <c r="A16" s="1">
        <v>40633</v>
      </c>
      <c r="B16">
        <v>4.8800000000000003E-2</v>
      </c>
      <c r="C16" s="28" t="s">
        <v>43</v>
      </c>
      <c r="D16">
        <v>2011</v>
      </c>
      <c r="E16"/>
      <c r="F16"/>
    </row>
    <row r="17" spans="1:6" x14ac:dyDescent="0.35">
      <c r="A17" s="1">
        <v>40663</v>
      </c>
      <c r="B17">
        <v>5.7700000000000001E-2</v>
      </c>
      <c r="C17" s="28" t="s">
        <v>44</v>
      </c>
      <c r="D17">
        <v>2011</v>
      </c>
      <c r="E17"/>
      <c r="F17"/>
    </row>
    <row r="18" spans="1:6" x14ac:dyDescent="0.35">
      <c r="A18" s="1">
        <v>40694</v>
      </c>
      <c r="B18">
        <v>6.4000000000000001E-2</v>
      </c>
      <c r="C18" s="28" t="s">
        <v>45</v>
      </c>
      <c r="D18">
        <v>2011</v>
      </c>
      <c r="E18"/>
      <c r="F18"/>
    </row>
    <row r="19" spans="1:6" x14ac:dyDescent="0.35">
      <c r="A19" s="1">
        <v>40724</v>
      </c>
      <c r="B19">
        <v>6.4299999999999996E-2</v>
      </c>
      <c r="C19" s="28" t="s">
        <v>46</v>
      </c>
      <c r="D19">
        <v>2011</v>
      </c>
      <c r="E19"/>
      <c r="F19"/>
    </row>
    <row r="20" spans="1:6" x14ac:dyDescent="0.35">
      <c r="A20" s="1">
        <v>40755</v>
      </c>
      <c r="B20">
        <v>7.0300000000000001E-2</v>
      </c>
      <c r="C20" s="28" t="s">
        <v>47</v>
      </c>
      <c r="D20">
        <v>2011</v>
      </c>
      <c r="E20"/>
      <c r="F20"/>
    </row>
    <row r="21" spans="1:6" x14ac:dyDescent="0.35">
      <c r="A21" s="1">
        <v>40786</v>
      </c>
      <c r="B21">
        <v>7.6300000000000007E-2</v>
      </c>
      <c r="C21" s="28" t="s">
        <v>48</v>
      </c>
      <c r="D21">
        <v>2011</v>
      </c>
      <c r="E21"/>
      <c r="F21"/>
    </row>
    <row r="22" spans="1:6" x14ac:dyDescent="0.35">
      <c r="A22" s="1">
        <v>40816</v>
      </c>
      <c r="B22">
        <v>7.2499999999999995E-2</v>
      </c>
      <c r="C22" s="28" t="s">
        <v>49</v>
      </c>
      <c r="D22">
        <v>2011</v>
      </c>
      <c r="E22"/>
      <c r="F22"/>
    </row>
    <row r="23" spans="1:6" x14ac:dyDescent="0.35">
      <c r="A23" s="1">
        <v>40847</v>
      </c>
      <c r="B23">
        <v>6.6400000000000001E-2</v>
      </c>
      <c r="C23" s="28" t="s">
        <v>50</v>
      </c>
      <c r="D23">
        <v>2011</v>
      </c>
      <c r="E23"/>
      <c r="F23"/>
    </row>
    <row r="24" spans="1:6" x14ac:dyDescent="0.35">
      <c r="A24" s="1">
        <v>40877</v>
      </c>
      <c r="B24">
        <v>6.0600000000000001E-2</v>
      </c>
      <c r="C24" s="28" t="s">
        <v>51</v>
      </c>
      <c r="D24">
        <v>2011</v>
      </c>
      <c r="E24"/>
      <c r="F24"/>
    </row>
    <row r="25" spans="1:6" x14ac:dyDescent="0.35">
      <c r="A25" s="1">
        <v>40908</v>
      </c>
      <c r="B25">
        <v>6.2E-2</v>
      </c>
      <c r="C25" s="28" t="s">
        <v>52</v>
      </c>
      <c r="D25">
        <v>2011</v>
      </c>
      <c r="E25"/>
      <c r="F25"/>
    </row>
    <row r="26" spans="1:6" x14ac:dyDescent="0.35">
      <c r="A26" s="1">
        <v>40939</v>
      </c>
      <c r="B26">
        <v>5.5E-2</v>
      </c>
      <c r="C26" s="28" t="s">
        <v>41</v>
      </c>
      <c r="D26">
        <v>2012</v>
      </c>
      <c r="E26"/>
      <c r="F26"/>
    </row>
    <row r="27" spans="1:6" x14ac:dyDescent="0.35">
      <c r="A27" s="1">
        <v>40968</v>
      </c>
      <c r="B27">
        <v>5.2200000000000003E-2</v>
      </c>
      <c r="C27" s="28" t="s">
        <v>42</v>
      </c>
      <c r="D27">
        <v>2012</v>
      </c>
      <c r="E27"/>
      <c r="F27"/>
    </row>
    <row r="28" spans="1:6" x14ac:dyDescent="0.35">
      <c r="A28" s="1">
        <v>40999</v>
      </c>
      <c r="B28">
        <v>4.6600000000000003E-2</v>
      </c>
      <c r="C28" s="28" t="s">
        <v>43</v>
      </c>
      <c r="D28">
        <v>2012</v>
      </c>
      <c r="E28"/>
      <c r="F28"/>
    </row>
    <row r="29" spans="1:6" x14ac:dyDescent="0.35">
      <c r="A29" s="1">
        <v>41029</v>
      </c>
      <c r="B29">
        <v>4.2700000000000002E-2</v>
      </c>
      <c r="C29" s="28" t="s">
        <v>44</v>
      </c>
      <c r="D29">
        <v>2012</v>
      </c>
      <c r="E29"/>
      <c r="F29"/>
    </row>
    <row r="30" spans="1:6" x14ac:dyDescent="0.35">
      <c r="A30" s="1">
        <v>41060</v>
      </c>
      <c r="B30">
        <v>3.9E-2</v>
      </c>
      <c r="C30" s="28" t="s">
        <v>45</v>
      </c>
      <c r="D30">
        <v>2012</v>
      </c>
      <c r="E30"/>
      <c r="F30"/>
    </row>
    <row r="31" spans="1:6" x14ac:dyDescent="0.35">
      <c r="A31" s="1">
        <v>41090</v>
      </c>
      <c r="B31">
        <v>3.4700000000000002E-2</v>
      </c>
      <c r="C31" s="28" t="s">
        <v>46</v>
      </c>
      <c r="D31">
        <v>2012</v>
      </c>
      <c r="E31"/>
      <c r="F31"/>
    </row>
    <row r="32" spans="1:6" x14ac:dyDescent="0.35">
      <c r="A32" s="1">
        <v>41121</v>
      </c>
      <c r="B32">
        <v>2.86E-2</v>
      </c>
      <c r="C32" s="28" t="s">
        <v>47</v>
      </c>
      <c r="D32">
        <v>2012</v>
      </c>
      <c r="E32"/>
      <c r="F32"/>
    </row>
    <row r="33" spans="1:6" x14ac:dyDescent="0.35">
      <c r="A33" s="1">
        <v>41152</v>
      </c>
      <c r="B33">
        <v>2.7099999999999999E-2</v>
      </c>
      <c r="C33" s="28" t="s">
        <v>48</v>
      </c>
      <c r="D33">
        <v>2012</v>
      </c>
      <c r="E33"/>
      <c r="F33"/>
    </row>
    <row r="34" spans="1:6" x14ac:dyDescent="0.35">
      <c r="A34" s="1">
        <v>41182</v>
      </c>
      <c r="B34">
        <v>3.2800000000000003E-2</v>
      </c>
      <c r="C34" s="28" t="s">
        <v>49</v>
      </c>
      <c r="D34">
        <v>2012</v>
      </c>
      <c r="E34"/>
      <c r="F34"/>
    </row>
    <row r="35" spans="1:6" x14ac:dyDescent="0.35">
      <c r="A35" s="1">
        <v>41213</v>
      </c>
      <c r="B35">
        <v>3.3500000000000002E-2</v>
      </c>
      <c r="C35" s="28" t="s">
        <v>50</v>
      </c>
      <c r="D35">
        <v>2012</v>
      </c>
      <c r="E35"/>
      <c r="F35"/>
    </row>
    <row r="36" spans="1:6" x14ac:dyDescent="0.35">
      <c r="A36" s="1">
        <v>41243</v>
      </c>
      <c r="B36">
        <v>3.1099999999999999E-2</v>
      </c>
      <c r="C36" s="28" t="s">
        <v>51</v>
      </c>
      <c r="D36">
        <v>2012</v>
      </c>
      <c r="E36"/>
      <c r="F36"/>
    </row>
    <row r="37" spans="1:6" x14ac:dyDescent="0.35">
      <c r="A37" s="1">
        <v>41274</v>
      </c>
      <c r="B37">
        <v>3.4500000000000003E-2</v>
      </c>
      <c r="C37" s="28" t="s">
        <v>52</v>
      </c>
      <c r="D37">
        <v>2012</v>
      </c>
      <c r="E37"/>
      <c r="F37"/>
    </row>
    <row r="38" spans="1:6" x14ac:dyDescent="0.35">
      <c r="A38" s="1">
        <v>41305</v>
      </c>
      <c r="B38">
        <v>3.8600000000000002E-2</v>
      </c>
      <c r="C38" s="28" t="s">
        <v>41</v>
      </c>
      <c r="D38">
        <v>2013</v>
      </c>
      <c r="E38"/>
      <c r="F38"/>
    </row>
    <row r="39" spans="1:6" x14ac:dyDescent="0.35">
      <c r="A39" s="1">
        <v>41333</v>
      </c>
      <c r="B39">
        <v>4.1799999999999997E-2</v>
      </c>
      <c r="C39" s="28" t="s">
        <v>42</v>
      </c>
      <c r="D39">
        <v>2013</v>
      </c>
      <c r="E39"/>
      <c r="F39"/>
    </row>
    <row r="40" spans="1:6" x14ac:dyDescent="0.35">
      <c r="A40" s="1">
        <v>41364</v>
      </c>
      <c r="B40">
        <v>4.3400000000000001E-2</v>
      </c>
      <c r="C40" s="28" t="s">
        <v>43</v>
      </c>
      <c r="D40">
        <v>2013</v>
      </c>
      <c r="E40"/>
      <c r="F40"/>
    </row>
    <row r="41" spans="1:6" x14ac:dyDescent="0.35">
      <c r="A41" s="1">
        <v>41394</v>
      </c>
      <c r="B41">
        <v>4.1300000000000003E-2</v>
      </c>
      <c r="C41" s="28" t="s">
        <v>44</v>
      </c>
      <c r="D41">
        <v>2013</v>
      </c>
      <c r="E41"/>
      <c r="F41"/>
    </row>
    <row r="42" spans="1:6" x14ac:dyDescent="0.35">
      <c r="A42" s="1">
        <v>41425</v>
      </c>
      <c r="B42">
        <v>4.2700000000000002E-2</v>
      </c>
      <c r="C42" s="28" t="s">
        <v>45</v>
      </c>
      <c r="D42">
        <v>2013</v>
      </c>
      <c r="E42"/>
      <c r="F42"/>
    </row>
    <row r="43" spans="1:6" x14ac:dyDescent="0.35">
      <c r="A43" s="1">
        <v>41455</v>
      </c>
      <c r="B43">
        <v>4.7899999999999998E-2</v>
      </c>
      <c r="C43" s="28" t="s">
        <v>46</v>
      </c>
      <c r="D43">
        <v>2013</v>
      </c>
      <c r="E43"/>
      <c r="F43"/>
    </row>
    <row r="44" spans="1:6" x14ac:dyDescent="0.35">
      <c r="A44" s="1">
        <v>41486</v>
      </c>
      <c r="B44">
        <v>4.7399999999999998E-2</v>
      </c>
      <c r="C44" s="28" t="s">
        <v>47</v>
      </c>
      <c r="D44">
        <v>2013</v>
      </c>
      <c r="E44"/>
      <c r="F44"/>
    </row>
    <row r="45" spans="1:6" x14ac:dyDescent="0.35">
      <c r="A45" s="1">
        <v>41517</v>
      </c>
      <c r="B45">
        <v>4.4200000000000003E-2</v>
      </c>
      <c r="C45" s="28" t="s">
        <v>48</v>
      </c>
      <c r="D45">
        <v>2013</v>
      </c>
      <c r="E45"/>
      <c r="F45"/>
    </row>
    <row r="46" spans="1:6" x14ac:dyDescent="0.35">
      <c r="A46" s="1">
        <v>41547</v>
      </c>
      <c r="B46">
        <v>4.2099999999999999E-2</v>
      </c>
      <c r="C46" s="28" t="s">
        <v>49</v>
      </c>
      <c r="D46">
        <v>2013</v>
      </c>
      <c r="E46"/>
      <c r="F46"/>
    </row>
    <row r="47" spans="1:6" x14ac:dyDescent="0.35">
      <c r="A47" s="1">
        <v>41578</v>
      </c>
      <c r="B47">
        <v>4.1500000000000002E-2</v>
      </c>
      <c r="C47" s="28" t="s">
        <v>50</v>
      </c>
      <c r="D47">
        <v>2013</v>
      </c>
      <c r="E47"/>
      <c r="F47"/>
    </row>
    <row r="48" spans="1:6" x14ac:dyDescent="0.35">
      <c r="A48" s="1">
        <v>41608</v>
      </c>
      <c r="B48">
        <v>4.6300000000000001E-2</v>
      </c>
      <c r="C48" s="28" t="s">
        <v>51</v>
      </c>
      <c r="D48">
        <v>2013</v>
      </c>
      <c r="E48"/>
      <c r="F48"/>
    </row>
    <row r="49" spans="1:6" x14ac:dyDescent="0.35">
      <c r="A49" s="1">
        <v>41639</v>
      </c>
      <c r="B49">
        <v>4.3900000000000002E-2</v>
      </c>
      <c r="C49" s="28" t="s">
        <v>52</v>
      </c>
      <c r="D49">
        <v>2013</v>
      </c>
      <c r="E49"/>
      <c r="F49"/>
    </row>
    <row r="50" spans="1:6" x14ac:dyDescent="0.35">
      <c r="A50" s="1">
        <v>41670</v>
      </c>
      <c r="B50">
        <v>4.1399999999999999E-2</v>
      </c>
      <c r="C50" s="28" t="s">
        <v>41</v>
      </c>
      <c r="D50">
        <v>2014</v>
      </c>
      <c r="E50"/>
      <c r="F50"/>
    </row>
    <row r="51" spans="1:6" x14ac:dyDescent="0.35">
      <c r="A51" s="1">
        <v>41698</v>
      </c>
      <c r="B51">
        <v>3.5000000000000003E-2</v>
      </c>
      <c r="C51" s="28" t="s">
        <v>42</v>
      </c>
      <c r="D51">
        <v>2014</v>
      </c>
      <c r="E51"/>
      <c r="F51"/>
    </row>
    <row r="52" spans="1:6" x14ac:dyDescent="0.35">
      <c r="A52" s="1">
        <v>41729</v>
      </c>
      <c r="B52">
        <v>3.2500000000000001E-2</v>
      </c>
      <c r="C52" s="28" t="s">
        <v>43</v>
      </c>
      <c r="D52">
        <v>2014</v>
      </c>
      <c r="E52"/>
      <c r="F52"/>
    </row>
    <row r="53" spans="1:6" x14ac:dyDescent="0.35">
      <c r="A53" s="1">
        <v>41759</v>
      </c>
      <c r="B53">
        <v>3.27E-2</v>
      </c>
      <c r="C53" s="28" t="s">
        <v>44</v>
      </c>
      <c r="D53">
        <v>2014</v>
      </c>
      <c r="E53"/>
      <c r="F53"/>
    </row>
    <row r="54" spans="1:6" x14ac:dyDescent="0.35">
      <c r="A54" s="1">
        <v>41790</v>
      </c>
      <c r="B54">
        <v>3.2199999999999999E-2</v>
      </c>
      <c r="C54" s="28" t="s">
        <v>45</v>
      </c>
      <c r="D54">
        <v>2014</v>
      </c>
      <c r="E54"/>
      <c r="F54"/>
    </row>
    <row r="55" spans="1:6" x14ac:dyDescent="0.35">
      <c r="A55" s="1">
        <v>41820</v>
      </c>
      <c r="B55">
        <v>3.1300000000000001E-2</v>
      </c>
      <c r="C55" s="28" t="s">
        <v>46</v>
      </c>
      <c r="D55">
        <v>2014</v>
      </c>
      <c r="E55"/>
      <c r="F55"/>
    </row>
    <row r="56" spans="1:6" x14ac:dyDescent="0.35">
      <c r="A56" s="1">
        <v>41851</v>
      </c>
      <c r="B56">
        <v>3.4099999999999998E-2</v>
      </c>
      <c r="C56" s="28" t="s">
        <v>47</v>
      </c>
      <c r="D56">
        <v>2014</v>
      </c>
      <c r="E56"/>
      <c r="F56"/>
    </row>
    <row r="57" spans="1:6" x14ac:dyDescent="0.35">
      <c r="A57" s="1">
        <v>41882</v>
      </c>
      <c r="B57">
        <v>3.6999999999999998E-2</v>
      </c>
      <c r="C57" s="28" t="s">
        <v>48</v>
      </c>
      <c r="D57">
        <v>2014</v>
      </c>
      <c r="E57"/>
      <c r="F57"/>
    </row>
    <row r="58" spans="1:6" x14ac:dyDescent="0.35">
      <c r="A58" s="1">
        <v>41912</v>
      </c>
      <c r="B58">
        <v>3.4500000000000003E-2</v>
      </c>
      <c r="C58" s="28" t="s">
        <v>49</v>
      </c>
      <c r="D58">
        <v>2014</v>
      </c>
      <c r="E58"/>
      <c r="F58"/>
    </row>
    <row r="59" spans="1:6" x14ac:dyDescent="0.35">
      <c r="A59" s="1">
        <v>41943</v>
      </c>
      <c r="B59">
        <v>3.6400000000000002E-2</v>
      </c>
      <c r="C59" s="28" t="s">
        <v>50</v>
      </c>
      <c r="D59">
        <v>2014</v>
      </c>
      <c r="E59"/>
      <c r="F59"/>
    </row>
    <row r="60" spans="1:6" x14ac:dyDescent="0.35">
      <c r="A60" s="1">
        <v>41973</v>
      </c>
      <c r="B60">
        <v>3.3799999999999997E-2</v>
      </c>
      <c r="C60" s="28" t="s">
        <v>51</v>
      </c>
      <c r="D60">
        <v>2014</v>
      </c>
      <c r="E60"/>
      <c r="F60"/>
    </row>
    <row r="61" spans="1:6" x14ac:dyDescent="0.35">
      <c r="A61" s="1">
        <v>42004</v>
      </c>
      <c r="B61">
        <v>2.9499999999999998E-2</v>
      </c>
      <c r="C61" s="28" t="s">
        <v>52</v>
      </c>
      <c r="D61">
        <v>2014</v>
      </c>
      <c r="E61"/>
      <c r="F61"/>
    </row>
    <row r="62" spans="1:6" x14ac:dyDescent="0.35">
      <c r="A62" s="1">
        <v>42035</v>
      </c>
      <c r="B62">
        <v>2.3199999999999998E-2</v>
      </c>
      <c r="C62" s="28" t="s">
        <v>41</v>
      </c>
      <c r="D62">
        <v>2015</v>
      </c>
      <c r="E62"/>
      <c r="F62"/>
    </row>
    <row r="63" spans="1:6" x14ac:dyDescent="0.35">
      <c r="A63" s="1">
        <v>42063</v>
      </c>
      <c r="B63">
        <v>2.4400000000000002E-2</v>
      </c>
      <c r="C63" s="28" t="s">
        <v>42</v>
      </c>
      <c r="D63">
        <v>2015</v>
      </c>
      <c r="E63"/>
      <c r="F63"/>
    </row>
    <row r="64" spans="1:6" x14ac:dyDescent="0.35">
      <c r="A64" s="1">
        <v>42094</v>
      </c>
      <c r="B64">
        <v>2.4299999999999999E-2</v>
      </c>
      <c r="C64" s="28" t="s">
        <v>43</v>
      </c>
      <c r="D64">
        <v>2015</v>
      </c>
      <c r="E64"/>
      <c r="F64"/>
    </row>
    <row r="65" spans="1:6" x14ac:dyDescent="0.35">
      <c r="A65" s="1">
        <v>42124</v>
      </c>
      <c r="B65">
        <v>2.58E-2</v>
      </c>
      <c r="C65" s="28" t="s">
        <v>44</v>
      </c>
      <c r="D65">
        <v>2015</v>
      </c>
      <c r="E65"/>
      <c r="F65"/>
    </row>
    <row r="66" spans="1:6" x14ac:dyDescent="0.35">
      <c r="A66" s="1">
        <v>42155</v>
      </c>
      <c r="B66">
        <v>2.5499999999999998E-2</v>
      </c>
      <c r="C66" s="28" t="s">
        <v>45</v>
      </c>
      <c r="D66">
        <v>2015</v>
      </c>
      <c r="E66"/>
      <c r="F66"/>
    </row>
    <row r="67" spans="1:6" x14ac:dyDescent="0.35">
      <c r="A67" s="1">
        <v>42185</v>
      </c>
      <c r="B67">
        <v>2.3900000000000001E-2</v>
      </c>
      <c r="C67" s="28" t="s">
        <v>46</v>
      </c>
      <c r="D67">
        <v>2015</v>
      </c>
      <c r="E67"/>
      <c r="F67"/>
    </row>
    <row r="68" spans="1:6" x14ac:dyDescent="0.35">
      <c r="A68" s="1">
        <v>42216</v>
      </c>
      <c r="B68">
        <v>2.3199999999999998E-2</v>
      </c>
      <c r="C68" s="28" t="s">
        <v>47</v>
      </c>
      <c r="D68">
        <v>2015</v>
      </c>
      <c r="E68"/>
      <c r="F68"/>
    </row>
    <row r="69" spans="1:6" x14ac:dyDescent="0.35">
      <c r="A69" s="1">
        <v>42247</v>
      </c>
      <c r="B69">
        <v>1.9599999999999999E-2</v>
      </c>
      <c r="C69" s="28" t="s">
        <v>48</v>
      </c>
      <c r="D69">
        <v>2015</v>
      </c>
      <c r="E69"/>
      <c r="F69"/>
    </row>
    <row r="70" spans="1:6" x14ac:dyDescent="0.35">
      <c r="A70" s="1">
        <v>42277</v>
      </c>
      <c r="B70">
        <v>1.8800000000000001E-2</v>
      </c>
      <c r="C70" s="28" t="s">
        <v>49</v>
      </c>
      <c r="D70">
        <v>2015</v>
      </c>
      <c r="E70"/>
      <c r="F70"/>
    </row>
    <row r="71" spans="1:6" x14ac:dyDescent="0.35">
      <c r="A71" s="1">
        <v>42308</v>
      </c>
      <c r="B71">
        <v>2.23E-2</v>
      </c>
      <c r="C71" s="28" t="s">
        <v>50</v>
      </c>
      <c r="D71">
        <v>2015</v>
      </c>
      <c r="E71"/>
      <c r="F71"/>
    </row>
    <row r="72" spans="1:6" x14ac:dyDescent="0.35">
      <c r="A72" s="1">
        <v>42338</v>
      </c>
      <c r="B72">
        <v>2.5100000000000001E-2</v>
      </c>
      <c r="C72" s="28" t="s">
        <v>51</v>
      </c>
      <c r="D72">
        <v>2015</v>
      </c>
      <c r="E72"/>
      <c r="F72"/>
    </row>
    <row r="73" spans="1:6" x14ac:dyDescent="0.35">
      <c r="A73" s="1">
        <v>42369</v>
      </c>
      <c r="B73">
        <v>3.0700000000000002E-2</v>
      </c>
      <c r="C73" s="28" t="s">
        <v>52</v>
      </c>
      <c r="D73">
        <v>2015</v>
      </c>
      <c r="E73"/>
      <c r="F73"/>
    </row>
    <row r="74" spans="1:6" x14ac:dyDescent="0.35">
      <c r="A74" s="1">
        <v>42400</v>
      </c>
      <c r="B74">
        <v>4.3799999999999999E-2</v>
      </c>
      <c r="C74" s="28" t="s">
        <v>41</v>
      </c>
      <c r="D74">
        <v>2016</v>
      </c>
      <c r="E74"/>
      <c r="F74"/>
    </row>
    <row r="75" spans="1:6" x14ac:dyDescent="0.35">
      <c r="A75" s="1">
        <v>42429</v>
      </c>
      <c r="B75">
        <v>4.2700000000000002E-2</v>
      </c>
      <c r="C75" s="28" t="s">
        <v>42</v>
      </c>
      <c r="D75">
        <v>2016</v>
      </c>
      <c r="E75"/>
      <c r="F75"/>
    </row>
    <row r="76" spans="1:6" x14ac:dyDescent="0.35">
      <c r="A76" s="1">
        <v>42460</v>
      </c>
      <c r="B76">
        <v>4.2599999999999999E-2</v>
      </c>
      <c r="C76" s="28" t="s">
        <v>43</v>
      </c>
      <c r="D76">
        <v>2016</v>
      </c>
      <c r="E76"/>
      <c r="F76"/>
    </row>
    <row r="77" spans="1:6" x14ac:dyDescent="0.35">
      <c r="A77" s="1">
        <v>42490</v>
      </c>
      <c r="B77">
        <v>4.0899999999999999E-2</v>
      </c>
      <c r="C77" s="28" t="s">
        <v>44</v>
      </c>
      <c r="D77">
        <v>2016</v>
      </c>
      <c r="E77"/>
      <c r="F77"/>
    </row>
    <row r="78" spans="1:6" x14ac:dyDescent="0.35">
      <c r="A78" s="1">
        <v>42521</v>
      </c>
      <c r="B78">
        <v>4.36E-2</v>
      </c>
      <c r="C78" s="28" t="s">
        <v>45</v>
      </c>
      <c r="D78">
        <v>2016</v>
      </c>
      <c r="E78"/>
      <c r="F78"/>
    </row>
    <row r="79" spans="1:6" x14ac:dyDescent="0.35">
      <c r="A79" s="1">
        <v>42551</v>
      </c>
      <c r="B79">
        <v>4.4299999999999999E-2</v>
      </c>
      <c r="C79" s="28" t="s">
        <v>46</v>
      </c>
      <c r="D79">
        <v>2016</v>
      </c>
      <c r="E79"/>
      <c r="F79"/>
    </row>
    <row r="80" spans="1:6" x14ac:dyDescent="0.35">
      <c r="A80" s="1">
        <v>42582</v>
      </c>
      <c r="B80">
        <v>4.6199999999999998E-2</v>
      </c>
      <c r="C80" s="28" t="s">
        <v>47</v>
      </c>
      <c r="D80">
        <v>2016</v>
      </c>
      <c r="E80"/>
      <c r="F80"/>
    </row>
    <row r="81" spans="1:6" x14ac:dyDescent="0.35">
      <c r="A81" s="1">
        <v>42613</v>
      </c>
      <c r="B81">
        <v>4.7399999999999998E-2</v>
      </c>
      <c r="C81" s="28" t="s">
        <v>48</v>
      </c>
      <c r="D81">
        <v>2016</v>
      </c>
      <c r="E81"/>
      <c r="F81"/>
    </row>
    <row r="82" spans="1:6" x14ac:dyDescent="0.35">
      <c r="A82" s="1">
        <v>42643</v>
      </c>
      <c r="B82">
        <v>4.5600000000000002E-2</v>
      </c>
      <c r="C82" s="28" t="s">
        <v>49</v>
      </c>
      <c r="D82">
        <v>2016</v>
      </c>
      <c r="E82"/>
      <c r="F82"/>
    </row>
    <row r="83" spans="1:6" x14ac:dyDescent="0.35">
      <c r="A83" s="1">
        <v>42674</v>
      </c>
      <c r="B83">
        <v>4.7600000000000003E-2</v>
      </c>
      <c r="C83" s="28" t="s">
        <v>50</v>
      </c>
      <c r="D83">
        <v>2016</v>
      </c>
      <c r="E83"/>
      <c r="F83"/>
    </row>
    <row r="84" spans="1:6" x14ac:dyDescent="0.35">
      <c r="A84" s="1">
        <v>42704</v>
      </c>
      <c r="B84">
        <v>4.6699999999999998E-2</v>
      </c>
      <c r="C84" s="28" t="s">
        <v>51</v>
      </c>
      <c r="D84">
        <v>2016</v>
      </c>
      <c r="E84"/>
      <c r="F84"/>
    </row>
    <row r="85" spans="1:6" x14ac:dyDescent="0.35">
      <c r="A85" s="1">
        <v>42735</v>
      </c>
      <c r="B85">
        <v>4.2299999999999997E-2</v>
      </c>
      <c r="C85" s="28" t="s">
        <v>52</v>
      </c>
      <c r="D85">
        <v>2016</v>
      </c>
      <c r="E85"/>
      <c r="F85"/>
    </row>
    <row r="86" spans="1:6" x14ac:dyDescent="0.35">
      <c r="A86" s="1">
        <v>42766</v>
      </c>
      <c r="B86">
        <v>3.8300000000000001E-2</v>
      </c>
      <c r="C86" s="28" t="s">
        <v>41</v>
      </c>
      <c r="D86">
        <v>2017</v>
      </c>
      <c r="E86"/>
      <c r="F86"/>
    </row>
    <row r="87" spans="1:6" x14ac:dyDescent="0.35">
      <c r="A87" s="1">
        <v>42794</v>
      </c>
      <c r="B87">
        <v>3.9600000000000003E-2</v>
      </c>
      <c r="C87" s="28" t="s">
        <v>42</v>
      </c>
      <c r="D87">
        <v>2017</v>
      </c>
      <c r="E87"/>
      <c r="F87"/>
    </row>
    <row r="88" spans="1:6" x14ac:dyDescent="0.35">
      <c r="A88" s="1">
        <v>42825</v>
      </c>
      <c r="B88">
        <v>0.04</v>
      </c>
      <c r="C88" s="28" t="s">
        <v>43</v>
      </c>
      <c r="D88">
        <v>2017</v>
      </c>
      <c r="E88"/>
      <c r="F88"/>
    </row>
    <row r="89" spans="1:6" x14ac:dyDescent="0.35">
      <c r="A89" s="1">
        <v>42855</v>
      </c>
      <c r="B89">
        <v>4.0899999999999999E-2</v>
      </c>
      <c r="C89" s="28" t="s">
        <v>44</v>
      </c>
      <c r="D89">
        <v>2017</v>
      </c>
      <c r="E89"/>
      <c r="F89"/>
    </row>
    <row r="90" spans="1:6" x14ac:dyDescent="0.35">
      <c r="A90" s="1">
        <v>42886</v>
      </c>
      <c r="B90">
        <v>3.9300000000000002E-2</v>
      </c>
      <c r="C90" s="28" t="s">
        <v>45</v>
      </c>
      <c r="D90">
        <v>2017</v>
      </c>
      <c r="E90"/>
      <c r="F90"/>
    </row>
    <row r="91" spans="1:6" x14ac:dyDescent="0.35">
      <c r="A91" s="1">
        <v>42916</v>
      </c>
      <c r="B91">
        <v>4.36E-2</v>
      </c>
      <c r="C91" s="28" t="s">
        <v>46</v>
      </c>
      <c r="D91">
        <v>2017</v>
      </c>
      <c r="E91"/>
      <c r="F91"/>
    </row>
    <row r="92" spans="1:6" x14ac:dyDescent="0.35">
      <c r="A92" s="1">
        <v>42947</v>
      </c>
      <c r="B92">
        <v>5.2200000000000003E-2</v>
      </c>
      <c r="C92" s="28" t="s">
        <v>47</v>
      </c>
      <c r="D92">
        <v>2017</v>
      </c>
      <c r="E92"/>
      <c r="F92"/>
    </row>
    <row r="93" spans="1:6" x14ac:dyDescent="0.35">
      <c r="A93" s="1">
        <v>42978</v>
      </c>
      <c r="B93">
        <v>4.7199999999999999E-2</v>
      </c>
      <c r="C93" s="28" t="s">
        <v>48</v>
      </c>
      <c r="D93">
        <v>2017</v>
      </c>
      <c r="E93"/>
      <c r="F93"/>
    </row>
    <row r="94" spans="1:6" x14ac:dyDescent="0.35">
      <c r="A94" s="1">
        <v>43008</v>
      </c>
      <c r="B94">
        <v>4.36E-2</v>
      </c>
      <c r="C94" s="28" t="s">
        <v>49</v>
      </c>
      <c r="D94">
        <v>2017</v>
      </c>
      <c r="E94"/>
      <c r="F94"/>
    </row>
    <row r="95" spans="1:6" x14ac:dyDescent="0.35">
      <c r="A95" s="1">
        <v>43039</v>
      </c>
      <c r="B95">
        <v>4.2000000000000003E-2</v>
      </c>
      <c r="C95" s="28" t="s">
        <v>50</v>
      </c>
      <c r="D95">
        <v>2017</v>
      </c>
      <c r="E95"/>
      <c r="F95"/>
    </row>
    <row r="96" spans="1:6" x14ac:dyDescent="0.35">
      <c r="A96" s="1">
        <v>43069</v>
      </c>
      <c r="B96">
        <v>4.6899999999999997E-2</v>
      </c>
      <c r="C96" s="28" t="s">
        <v>51</v>
      </c>
      <c r="D96">
        <v>2017</v>
      </c>
      <c r="E96"/>
      <c r="F96"/>
    </row>
    <row r="97" spans="1:6" x14ac:dyDescent="0.35">
      <c r="A97" s="1">
        <v>43100</v>
      </c>
      <c r="B97">
        <v>5.6800000000000003E-2</v>
      </c>
      <c r="C97" s="28" t="s">
        <v>52</v>
      </c>
      <c r="D97">
        <v>2017</v>
      </c>
      <c r="E97"/>
      <c r="F97"/>
    </row>
    <row r="98" spans="1:6" x14ac:dyDescent="0.35">
      <c r="A98" s="1">
        <v>43131</v>
      </c>
      <c r="B98">
        <v>4.7100000000000003E-2</v>
      </c>
      <c r="C98" s="28" t="s">
        <v>41</v>
      </c>
      <c r="D98">
        <v>2018</v>
      </c>
      <c r="E98"/>
      <c r="F98"/>
    </row>
    <row r="99" spans="1:6" x14ac:dyDescent="0.35">
      <c r="A99" s="1">
        <v>43159</v>
      </c>
      <c r="B99">
        <v>4.1500000000000002E-2</v>
      </c>
      <c r="C99" s="28" t="s">
        <v>42</v>
      </c>
      <c r="D99">
        <v>2018</v>
      </c>
      <c r="E99"/>
      <c r="F99"/>
    </row>
    <row r="100" spans="1:6" x14ac:dyDescent="0.35">
      <c r="A100" s="1">
        <v>43190</v>
      </c>
      <c r="B100">
        <v>4.1399999999999999E-2</v>
      </c>
      <c r="C100" s="28" t="s">
        <v>43</v>
      </c>
      <c r="D100">
        <v>2018</v>
      </c>
      <c r="E100"/>
      <c r="F100"/>
    </row>
    <row r="101" spans="1:6" x14ac:dyDescent="0.35">
      <c r="A101" s="1">
        <v>43220</v>
      </c>
      <c r="B101">
        <v>3.9199999999999999E-2</v>
      </c>
      <c r="C101" s="28" t="s">
        <v>44</v>
      </c>
      <c r="D101">
        <v>2018</v>
      </c>
      <c r="E101"/>
      <c r="F101"/>
    </row>
    <row r="102" spans="1:6" x14ac:dyDescent="0.35">
      <c r="A102" s="1">
        <v>43251</v>
      </c>
      <c r="B102">
        <v>4.0899999999999999E-2</v>
      </c>
      <c r="C102" s="28" t="s">
        <v>45</v>
      </c>
      <c r="D102">
        <v>2018</v>
      </c>
      <c r="E102"/>
      <c r="F102"/>
    </row>
    <row r="103" spans="1:6" x14ac:dyDescent="0.35">
      <c r="A103" s="1">
        <v>43281</v>
      </c>
      <c r="B103">
        <v>3.7900000000000003E-2</v>
      </c>
      <c r="C103" s="28" t="s">
        <v>46</v>
      </c>
      <c r="D103">
        <v>2018</v>
      </c>
      <c r="E103"/>
      <c r="F103"/>
    </row>
    <row r="104" spans="1:6" x14ac:dyDescent="0.35">
      <c r="A104" s="1">
        <v>43312</v>
      </c>
      <c r="B104">
        <v>2.6100000000000002E-2</v>
      </c>
      <c r="C104" s="28" t="s">
        <v>47</v>
      </c>
      <c r="D104">
        <v>2018</v>
      </c>
      <c r="E104"/>
      <c r="F104"/>
    </row>
    <row r="105" spans="1:6" x14ac:dyDescent="0.35">
      <c r="A105" s="1">
        <v>43343</v>
      </c>
      <c r="B105">
        <v>3.3599999999999998E-2</v>
      </c>
      <c r="C105" s="28" t="s">
        <v>48</v>
      </c>
      <c r="D105">
        <v>2018</v>
      </c>
      <c r="E105"/>
      <c r="F105"/>
    </row>
    <row r="106" spans="1:6" x14ac:dyDescent="0.35">
      <c r="A106" s="1">
        <v>43373</v>
      </c>
      <c r="B106">
        <v>4.5499999999999999E-2</v>
      </c>
      <c r="C106" s="28" t="s">
        <v>49</v>
      </c>
      <c r="D106">
        <v>2018</v>
      </c>
      <c r="E106"/>
      <c r="F106"/>
    </row>
    <row r="107" spans="1:6" x14ac:dyDescent="0.35">
      <c r="A107" s="1">
        <v>43404</v>
      </c>
      <c r="B107">
        <v>4.3400000000000001E-2</v>
      </c>
      <c r="C107" s="28" t="s">
        <v>50</v>
      </c>
      <c r="D107">
        <v>2018</v>
      </c>
      <c r="E107"/>
      <c r="F107"/>
    </row>
    <row r="108" spans="1:6" x14ac:dyDescent="0.35">
      <c r="A108" s="1">
        <v>43434</v>
      </c>
      <c r="B108">
        <v>3.15E-2</v>
      </c>
      <c r="C108" s="28" t="s">
        <v>51</v>
      </c>
      <c r="D108">
        <v>2018</v>
      </c>
      <c r="E108"/>
      <c r="F108"/>
    </row>
    <row r="109" spans="1:6" x14ac:dyDescent="0.35">
      <c r="A109" s="1">
        <v>43465</v>
      </c>
      <c r="B109">
        <v>2.3099999999999999E-2</v>
      </c>
      <c r="C109" s="28" t="s">
        <v>52</v>
      </c>
      <c r="D109">
        <v>2018</v>
      </c>
      <c r="E109"/>
      <c r="F109"/>
    </row>
    <row r="110" spans="1:6" x14ac:dyDescent="0.35">
      <c r="A110" s="1">
        <v>43496</v>
      </c>
      <c r="B110">
        <v>4.1000000000000002E-2</v>
      </c>
      <c r="C110" s="28" t="s">
        <v>41</v>
      </c>
      <c r="D110">
        <v>2019</v>
      </c>
      <c r="E110"/>
      <c r="F110"/>
    </row>
    <row r="111" spans="1:6" x14ac:dyDescent="0.35">
      <c r="A111" s="1">
        <v>43524</v>
      </c>
      <c r="B111">
        <v>4.4600000000000001E-2</v>
      </c>
      <c r="C111" s="28" t="s">
        <v>42</v>
      </c>
      <c r="D111">
        <v>2019</v>
      </c>
      <c r="E111"/>
      <c r="F111"/>
    </row>
    <row r="112" spans="1:6" x14ac:dyDescent="0.35">
      <c r="A112" s="1">
        <v>43555</v>
      </c>
      <c r="B112">
        <v>4.1700000000000001E-2</v>
      </c>
      <c r="C112" s="28" t="s">
        <v>43</v>
      </c>
      <c r="D112">
        <v>2019</v>
      </c>
      <c r="E112"/>
      <c r="F112"/>
    </row>
    <row r="113" spans="1:6" x14ac:dyDescent="0.35">
      <c r="A113" s="1">
        <v>43585</v>
      </c>
      <c r="B113">
        <v>4.7500000000000001E-2</v>
      </c>
      <c r="C113" s="28" t="s">
        <v>44</v>
      </c>
      <c r="D113">
        <v>2019</v>
      </c>
      <c r="E113"/>
      <c r="F113"/>
    </row>
    <row r="114" spans="1:6" x14ac:dyDescent="0.35">
      <c r="A114" s="1">
        <v>43616</v>
      </c>
      <c r="B114">
        <v>4.5400000000000003E-2</v>
      </c>
      <c r="C114" s="28" t="s">
        <v>45</v>
      </c>
      <c r="D114">
        <v>2019</v>
      </c>
      <c r="E114"/>
      <c r="F114"/>
    </row>
    <row r="115" spans="1:6" x14ac:dyDescent="0.35">
      <c r="A115" s="1">
        <v>43646</v>
      </c>
      <c r="B115">
        <v>4.8000000000000001E-2</v>
      </c>
      <c r="C115" s="28" t="s">
        <v>46</v>
      </c>
      <c r="D115">
        <v>2019</v>
      </c>
      <c r="E115"/>
      <c r="F115"/>
    </row>
    <row r="116" spans="1:6" x14ac:dyDescent="0.35">
      <c r="A116" s="1">
        <v>43677</v>
      </c>
      <c r="B116">
        <v>4.3700000000000003E-2</v>
      </c>
      <c r="C116" s="28" t="s">
        <v>47</v>
      </c>
      <c r="D116">
        <v>2019</v>
      </c>
      <c r="E116"/>
      <c r="F116"/>
    </row>
    <row r="117" spans="1:6" x14ac:dyDescent="0.35">
      <c r="A117" s="1">
        <v>43708</v>
      </c>
      <c r="B117">
        <v>3.0099999999999998E-2</v>
      </c>
      <c r="C117" s="28" t="s">
        <v>48</v>
      </c>
      <c r="D117">
        <v>2019</v>
      </c>
      <c r="E117"/>
      <c r="F117"/>
    </row>
    <row r="118" spans="1:6" x14ac:dyDescent="0.35">
      <c r="A118" s="1">
        <v>43738</v>
      </c>
      <c r="B118">
        <v>1.7999999999999999E-2</v>
      </c>
      <c r="C118" s="28" t="s">
        <v>49</v>
      </c>
      <c r="D118">
        <v>2019</v>
      </c>
      <c r="E118"/>
      <c r="F118"/>
    </row>
    <row r="119" spans="1:6" x14ac:dyDescent="0.35">
      <c r="A119" s="1">
        <v>43769</v>
      </c>
      <c r="B119">
        <v>2.1700000000000001E-2</v>
      </c>
      <c r="C119" s="28" t="s">
        <v>50</v>
      </c>
      <c r="D119">
        <v>2019</v>
      </c>
      <c r="E119"/>
      <c r="F119"/>
    </row>
    <row r="120" spans="1:6" x14ac:dyDescent="0.35">
      <c r="A120" s="1">
        <v>43799</v>
      </c>
      <c r="B120">
        <v>2.92E-2</v>
      </c>
      <c r="C120" s="28" t="s">
        <v>51</v>
      </c>
      <c r="D120">
        <v>2019</v>
      </c>
      <c r="E120"/>
      <c r="F120"/>
    </row>
    <row r="121" spans="1:6" x14ac:dyDescent="0.35">
      <c r="A121" s="1">
        <v>43830</v>
      </c>
      <c r="B121">
        <v>3.4099999999999998E-2</v>
      </c>
      <c r="C121" s="28" t="s">
        <v>52</v>
      </c>
      <c r="D121">
        <v>2019</v>
      </c>
      <c r="E121"/>
      <c r="F121"/>
    </row>
    <row r="122" spans="1:6" x14ac:dyDescent="0.35">
      <c r="A122" s="1">
        <v>43861</v>
      </c>
      <c r="B122">
        <v>1.78E-2</v>
      </c>
      <c r="C122" s="28" t="s">
        <v>41</v>
      </c>
      <c r="D122">
        <v>2020</v>
      </c>
      <c r="E122"/>
      <c r="F122"/>
    </row>
    <row r="123" spans="1:6" x14ac:dyDescent="0.35">
      <c r="A123" s="1">
        <v>43890</v>
      </c>
      <c r="B123">
        <v>1.24E-2</v>
      </c>
      <c r="C123" s="28" t="s">
        <v>42</v>
      </c>
      <c r="D123">
        <v>2020</v>
      </c>
      <c r="E123"/>
      <c r="F123"/>
    </row>
    <row r="124" spans="1:6" x14ac:dyDescent="0.35">
      <c r="A124" s="1">
        <v>43921</v>
      </c>
      <c r="B124">
        <v>1.77E-2</v>
      </c>
      <c r="C124" s="28" t="s">
        <v>43</v>
      </c>
      <c r="D124">
        <v>2020</v>
      </c>
      <c r="E124"/>
      <c r="F124"/>
    </row>
    <row r="125" spans="1:6" x14ac:dyDescent="0.35">
      <c r="A125" s="1">
        <v>43951</v>
      </c>
      <c r="B125">
        <v>1.8800000000000001E-2</v>
      </c>
      <c r="C125" s="28" t="s">
        <v>44</v>
      </c>
      <c r="D125">
        <v>2020</v>
      </c>
      <c r="E125"/>
      <c r="F125"/>
    </row>
    <row r="126" spans="1:6" x14ac:dyDescent="0.35">
      <c r="A126" s="1">
        <v>43982</v>
      </c>
      <c r="B126">
        <v>1.7999999999999999E-2</v>
      </c>
      <c r="C126" s="28" t="s">
        <v>45</v>
      </c>
      <c r="D126">
        <v>2020</v>
      </c>
      <c r="E126"/>
      <c r="F126"/>
    </row>
    <row r="127" spans="1:6" x14ac:dyDescent="0.35">
      <c r="A127" s="1">
        <v>44012</v>
      </c>
      <c r="B127">
        <v>2.3900000000000001E-2</v>
      </c>
      <c r="C127" s="28" t="s">
        <v>46</v>
      </c>
      <c r="D127">
        <v>2020</v>
      </c>
      <c r="E127"/>
      <c r="F127"/>
    </row>
    <row r="128" spans="1:6" x14ac:dyDescent="0.35">
      <c r="A128" s="1">
        <v>44043</v>
      </c>
      <c r="B128">
        <v>2.8799999999999999E-2</v>
      </c>
      <c r="C128" s="28" t="s">
        <v>47</v>
      </c>
      <c r="D128">
        <v>2020</v>
      </c>
      <c r="E128"/>
      <c r="F128"/>
    </row>
    <row r="129" spans="1:6" x14ac:dyDescent="0.35">
      <c r="A129" s="1">
        <v>44074</v>
      </c>
      <c r="B129">
        <v>4.19E-2</v>
      </c>
      <c r="C129" s="28" t="s">
        <v>48</v>
      </c>
      <c r="D129">
        <v>2020</v>
      </c>
      <c r="E129"/>
      <c r="F129"/>
    </row>
    <row r="130" spans="1:6" x14ac:dyDescent="0.35">
      <c r="A130" s="1">
        <v>44104</v>
      </c>
      <c r="B130">
        <v>4.9700000000000001E-2</v>
      </c>
      <c r="C130" s="28" t="s">
        <v>49</v>
      </c>
      <c r="D130">
        <v>2020</v>
      </c>
      <c r="E130"/>
      <c r="F130"/>
    </row>
    <row r="131" spans="1:6" x14ac:dyDescent="0.35">
      <c r="A131" s="1">
        <v>44135</v>
      </c>
      <c r="B131">
        <v>5.3400000000000003E-2</v>
      </c>
      <c r="C131" s="28" t="s">
        <v>50</v>
      </c>
      <c r="D131">
        <v>2020</v>
      </c>
      <c r="E131"/>
      <c r="F131"/>
    </row>
    <row r="132" spans="1:6" x14ac:dyDescent="0.35">
      <c r="A132" s="1">
        <v>44165</v>
      </c>
      <c r="B132">
        <v>5.4600000000000003E-2</v>
      </c>
      <c r="C132" s="28" t="s">
        <v>51</v>
      </c>
      <c r="D132">
        <v>2020</v>
      </c>
      <c r="E132"/>
      <c r="F132"/>
    </row>
    <row r="133" spans="1:6" x14ac:dyDescent="0.35">
      <c r="A133" s="1">
        <v>44196</v>
      </c>
      <c r="B133">
        <v>4.82E-2</v>
      </c>
      <c r="C133" s="28" t="s">
        <v>52</v>
      </c>
      <c r="D133">
        <v>2020</v>
      </c>
      <c r="E133"/>
      <c r="F133"/>
    </row>
    <row r="134" spans="1:6" x14ac:dyDescent="0.35">
      <c r="A134" s="1">
        <v>44227</v>
      </c>
      <c r="B134">
        <v>5.2400000000000002E-2</v>
      </c>
      <c r="C134" s="28" t="s">
        <v>41</v>
      </c>
      <c r="D134">
        <v>2021</v>
      </c>
      <c r="E134"/>
      <c r="F134"/>
    </row>
    <row r="135" spans="1:6" x14ac:dyDescent="0.35">
      <c r="A135" s="1">
        <v>44255</v>
      </c>
      <c r="B135">
        <v>0.06</v>
      </c>
      <c r="C135" s="28" t="s">
        <v>42</v>
      </c>
      <c r="D135">
        <v>2021</v>
      </c>
      <c r="E135"/>
      <c r="F135"/>
    </row>
    <row r="136" spans="1:6" x14ac:dyDescent="0.35">
      <c r="A136" s="1">
        <v>44286</v>
      </c>
      <c r="B136">
        <v>5.8400000000000001E-2</v>
      </c>
      <c r="C136" s="28" t="s">
        <v>43</v>
      </c>
      <c r="D136">
        <v>2021</v>
      </c>
      <c r="E136"/>
      <c r="F136"/>
    </row>
    <row r="137" spans="1:6" x14ac:dyDescent="0.35">
      <c r="A137" s="1">
        <v>44316</v>
      </c>
      <c r="B137">
        <v>5.1999999999999998E-2</v>
      </c>
      <c r="C137" s="28" t="s">
        <v>44</v>
      </c>
      <c r="D137">
        <v>2021</v>
      </c>
    </row>
    <row r="138" spans="1:6" x14ac:dyDescent="0.35">
      <c r="A138" s="1">
        <v>44347</v>
      </c>
      <c r="B138">
        <v>5.1700000000000003E-2</v>
      </c>
      <c r="C138" s="28" t="s">
        <v>45</v>
      </c>
      <c r="D138">
        <v>2021</v>
      </c>
    </row>
    <row r="139" spans="1:6" x14ac:dyDescent="0.35">
      <c r="A139" s="1">
        <v>44377</v>
      </c>
      <c r="B139">
        <v>3.9100000000000003E-2</v>
      </c>
      <c r="C139" s="28" t="s">
        <v>46</v>
      </c>
      <c r="D139">
        <v>2021</v>
      </c>
    </row>
    <row r="140" spans="1:6" x14ac:dyDescent="0.35">
      <c r="A140" s="1">
        <v>44408</v>
      </c>
      <c r="B140">
        <v>3.8199999999999998E-2</v>
      </c>
      <c r="C140" s="28" t="s">
        <v>47</v>
      </c>
      <c r="D140">
        <v>2021</v>
      </c>
    </row>
    <row r="141" spans="1:6" x14ac:dyDescent="0.35">
      <c r="A141" s="1">
        <v>44439</v>
      </c>
      <c r="B141">
        <v>3.6200000000000003E-2</v>
      </c>
      <c r="C141" s="28" t="s">
        <v>48</v>
      </c>
      <c r="D141">
        <v>2021</v>
      </c>
    </row>
    <row r="142" spans="1:6" x14ac:dyDescent="0.35">
      <c r="A142" s="1">
        <v>44469</v>
      </c>
      <c r="B142">
        <v>3.6700000000000003E-2</v>
      </c>
      <c r="C142" s="28" t="s">
        <v>49</v>
      </c>
      <c r="D142">
        <v>2021</v>
      </c>
    </row>
    <row r="143" spans="1:6" x14ac:dyDescent="0.35">
      <c r="A143" s="1">
        <v>44500</v>
      </c>
      <c r="B143">
        <v>2.9600000000000001E-2</v>
      </c>
      <c r="C143" s="28" t="s">
        <v>50</v>
      </c>
      <c r="D143">
        <v>2021</v>
      </c>
    </row>
    <row r="144" spans="1:6" x14ac:dyDescent="0.35">
      <c r="A144" s="1">
        <v>44530</v>
      </c>
      <c r="B144">
        <v>2.8899999999999999E-2</v>
      </c>
      <c r="C144" s="28" t="s">
        <v>51</v>
      </c>
      <c r="D144">
        <v>2021</v>
      </c>
    </row>
    <row r="145" spans="1:4" x14ac:dyDescent="0.35">
      <c r="A145" s="1">
        <v>44561</v>
      </c>
      <c r="B145">
        <v>3.0700000000000002E-2</v>
      </c>
      <c r="C145" s="28" t="s">
        <v>52</v>
      </c>
      <c r="D145">
        <v>2021</v>
      </c>
    </row>
    <row r="146" spans="1:4" x14ac:dyDescent="0.35">
      <c r="A146" s="1">
        <v>44592</v>
      </c>
      <c r="B146">
        <v>2.87E-2</v>
      </c>
      <c r="C146" s="28" t="s">
        <v>41</v>
      </c>
      <c r="D146">
        <v>2022</v>
      </c>
    </row>
    <row r="147" spans="1:4" x14ac:dyDescent="0.35">
      <c r="A147" s="1">
        <v>44620</v>
      </c>
      <c r="B147">
        <v>2.98E-2</v>
      </c>
      <c r="C147" s="28" t="s">
        <v>42</v>
      </c>
      <c r="D147">
        <v>2022</v>
      </c>
    </row>
    <row r="148" spans="1:4" x14ac:dyDescent="0.35">
      <c r="A148" s="1">
        <v>44651</v>
      </c>
      <c r="B148">
        <v>4.1700000000000001E-2</v>
      </c>
      <c r="C148" s="28" t="s">
        <v>43</v>
      </c>
      <c r="D148">
        <v>2022</v>
      </c>
    </row>
    <row r="149" spans="1:4" x14ac:dyDescent="0.35">
      <c r="A149" s="1">
        <v>44681</v>
      </c>
      <c r="B149">
        <v>4.6199999999999998E-2</v>
      </c>
      <c r="C149" s="28" t="s">
        <v>44</v>
      </c>
      <c r="D149">
        <v>2022</v>
      </c>
    </row>
    <row r="150" spans="1:4" x14ac:dyDescent="0.35">
      <c r="A150" s="1">
        <v>44712</v>
      </c>
      <c r="B150">
        <v>5.8200000000000002E-2</v>
      </c>
      <c r="C150" s="28" t="s">
        <v>45</v>
      </c>
      <c r="D150">
        <v>2022</v>
      </c>
    </row>
    <row r="151" spans="1:4" x14ac:dyDescent="0.35">
      <c r="A151" s="1">
        <v>44742</v>
      </c>
      <c r="B151">
        <v>7.5499999999999998E-2</v>
      </c>
      <c r="C151" s="28" t="s">
        <v>46</v>
      </c>
      <c r="D151">
        <v>2022</v>
      </c>
    </row>
    <row r="152" spans="1:4" x14ac:dyDescent="0.35">
      <c r="A152" s="1">
        <v>44773</v>
      </c>
      <c r="B152">
        <v>8.3599999999999994E-2</v>
      </c>
      <c r="C152" s="28" t="s">
        <v>47</v>
      </c>
      <c r="D152">
        <v>2022</v>
      </c>
    </row>
    <row r="153" spans="1:4" x14ac:dyDescent="0.35">
      <c r="A153" s="1">
        <v>44804</v>
      </c>
      <c r="B153">
        <v>8.8700000000000001E-2</v>
      </c>
      <c r="C153" s="28" t="s">
        <v>48</v>
      </c>
      <c r="D153">
        <v>2022</v>
      </c>
    </row>
    <row r="154" spans="1:4" x14ac:dyDescent="0.35">
      <c r="A154" s="1">
        <v>44834</v>
      </c>
      <c r="B154">
        <v>9.0300000000000005E-2</v>
      </c>
      <c r="C154" s="28" t="s">
        <v>49</v>
      </c>
      <c r="D154">
        <v>2022</v>
      </c>
    </row>
    <row r="155" spans="1:4" x14ac:dyDescent="0.35">
      <c r="A155" s="1">
        <v>44865</v>
      </c>
      <c r="B155">
        <v>9.7000000000000003E-2</v>
      </c>
      <c r="C155" s="28" t="s">
        <v>50</v>
      </c>
      <c r="D155">
        <v>2022</v>
      </c>
    </row>
    <row r="156" spans="1:4" x14ac:dyDescent="0.35">
      <c r="A156" s="1">
        <v>44895</v>
      </c>
      <c r="B156">
        <v>9.1700000000000004E-2</v>
      </c>
      <c r="C156" s="28" t="s">
        <v>51</v>
      </c>
      <c r="D156">
        <v>2022</v>
      </c>
    </row>
    <row r="157" spans="1:4" x14ac:dyDescent="0.35">
      <c r="A157" s="1">
        <v>44926</v>
      </c>
      <c r="B157">
        <v>9.2399999999999996E-2</v>
      </c>
      <c r="C157" s="28" t="s">
        <v>52</v>
      </c>
      <c r="D157">
        <v>2022</v>
      </c>
    </row>
    <row r="158" spans="1:4" x14ac:dyDescent="0.35">
      <c r="A158" s="1">
        <v>44957</v>
      </c>
      <c r="B158">
        <v>9.69E-2</v>
      </c>
      <c r="C158" s="28" t="s">
        <v>41</v>
      </c>
      <c r="D158">
        <v>2023</v>
      </c>
    </row>
    <row r="159" spans="1:4" x14ac:dyDescent="0.35">
      <c r="A159" s="1">
        <v>44985</v>
      </c>
      <c r="B159">
        <v>9.9199999999999997E-2</v>
      </c>
      <c r="C159" s="28" t="s">
        <v>42</v>
      </c>
      <c r="D159">
        <v>2023</v>
      </c>
    </row>
    <row r="160" spans="1:4" x14ac:dyDescent="0.35">
      <c r="A160" s="1">
        <v>45016</v>
      </c>
      <c r="B160">
        <v>8.7099999999999997E-2</v>
      </c>
      <c r="C160" s="28" t="s">
        <v>43</v>
      </c>
      <c r="D160">
        <v>2023</v>
      </c>
    </row>
    <row r="161" spans="1:4" x14ac:dyDescent="0.35">
      <c r="A161" s="1">
        <v>45046</v>
      </c>
      <c r="B161">
        <v>8.3199999999999996E-2</v>
      </c>
      <c r="C161" s="28" t="s">
        <v>44</v>
      </c>
      <c r="D161">
        <v>2023</v>
      </c>
    </row>
    <row r="162" spans="1:4" x14ac:dyDescent="0.35">
      <c r="A162" s="1">
        <v>45077</v>
      </c>
      <c r="B162">
        <v>6.54E-2</v>
      </c>
      <c r="C162" s="28" t="s">
        <v>45</v>
      </c>
      <c r="D162">
        <v>2023</v>
      </c>
    </row>
    <row r="163" spans="1:4" x14ac:dyDescent="0.35">
      <c r="A163" s="1">
        <v>45107</v>
      </c>
      <c r="B163">
        <v>4.9299999999999997E-2</v>
      </c>
      <c r="C163" s="28" t="s">
        <v>46</v>
      </c>
      <c r="D163">
        <v>2023</v>
      </c>
    </row>
    <row r="164" spans="1:4" x14ac:dyDescent="0.35">
      <c r="A164" s="1">
        <v>45138</v>
      </c>
      <c r="B164">
        <v>4.53E-2</v>
      </c>
      <c r="C164" s="28" t="s">
        <v>47</v>
      </c>
      <c r="D164">
        <v>2023</v>
      </c>
    </row>
    <row r="165" spans="1:4" x14ac:dyDescent="0.35">
      <c r="A165" s="1">
        <v>45169</v>
      </c>
      <c r="B165">
        <v>4.4699999999999997E-2</v>
      </c>
      <c r="C165" s="28" t="s">
        <v>48</v>
      </c>
      <c r="D165">
        <v>2023</v>
      </c>
    </row>
    <row r="166" spans="1:4" x14ac:dyDescent="0.35">
      <c r="A166" s="1">
        <v>45199</v>
      </c>
      <c r="B166">
        <v>4.6899999999999997E-2</v>
      </c>
      <c r="C166" s="28" t="s">
        <v>49</v>
      </c>
      <c r="D166">
        <v>2023</v>
      </c>
    </row>
    <row r="167" spans="1:4" x14ac:dyDescent="0.35">
      <c r="A167" s="1">
        <v>45230</v>
      </c>
      <c r="B167">
        <v>4.9799999999999997E-2</v>
      </c>
      <c r="C167" s="28" t="s">
        <v>50</v>
      </c>
      <c r="D167">
        <v>2023</v>
      </c>
    </row>
    <row r="168" spans="1:4" x14ac:dyDescent="0.35">
      <c r="A168" s="1">
        <v>45260</v>
      </c>
      <c r="B168">
        <v>4.2999999999999997E-2</v>
      </c>
      <c r="C168" s="28" t="s">
        <v>51</v>
      </c>
      <c r="D168">
        <v>2023</v>
      </c>
    </row>
    <row r="169" spans="1:4" x14ac:dyDescent="0.35">
      <c r="A169" s="1">
        <v>45291</v>
      </c>
      <c r="B169">
        <v>4.1799999999999997E-2</v>
      </c>
      <c r="C169" s="28" t="s">
        <v>52</v>
      </c>
      <c r="D169">
        <v>2023</v>
      </c>
    </row>
    <row r="170" spans="1:4" x14ac:dyDescent="0.35">
      <c r="A170" s="1">
        <v>45322</v>
      </c>
      <c r="B170">
        <v>3.8199999999999998E-2</v>
      </c>
      <c r="C170" s="28" t="s">
        <v>41</v>
      </c>
      <c r="D170">
        <v>2024</v>
      </c>
    </row>
    <row r="171" spans="1:4" x14ac:dyDescent="0.35">
      <c r="A171" s="1">
        <v>45351</v>
      </c>
      <c r="B171">
        <v>3.3000000000000002E-2</v>
      </c>
      <c r="C171" s="28" t="s">
        <v>42</v>
      </c>
      <c r="D171">
        <v>2024</v>
      </c>
    </row>
    <row r="172" spans="1:4" x14ac:dyDescent="0.35">
      <c r="A172" s="1">
        <v>45382</v>
      </c>
      <c r="B172">
        <v>3.2399999999999998E-2</v>
      </c>
      <c r="C172" s="28" t="s">
        <v>43</v>
      </c>
      <c r="D172">
        <v>2024</v>
      </c>
    </row>
    <row r="173" spans="1:4" x14ac:dyDescent="0.35">
      <c r="A173" s="1">
        <v>45412</v>
      </c>
      <c r="B173">
        <v>3.3599999999999998E-2</v>
      </c>
      <c r="C173" s="28" t="s">
        <v>44</v>
      </c>
      <c r="D173">
        <v>2024</v>
      </c>
    </row>
    <row r="174" spans="1:4" x14ac:dyDescent="0.35">
      <c r="A174" s="1">
        <v>45443</v>
      </c>
      <c r="B174">
        <v>3.7600000000000001E-2</v>
      </c>
      <c r="C174" s="28" t="s">
        <v>45</v>
      </c>
      <c r="D174">
        <v>2024</v>
      </c>
    </row>
    <row r="175" spans="1:4" x14ac:dyDescent="0.35">
      <c r="A175" s="1">
        <v>45473</v>
      </c>
      <c r="B175">
        <v>3.6200000000000003E-2</v>
      </c>
      <c r="C175" s="28" t="s">
        <v>46</v>
      </c>
      <c r="D175">
        <v>2024</v>
      </c>
    </row>
    <row r="176" spans="1:4" x14ac:dyDescent="0.35">
      <c r="A176" s="1">
        <v>45504</v>
      </c>
      <c r="B176">
        <v>3.78E-2</v>
      </c>
      <c r="C176" s="28" t="s">
        <v>47</v>
      </c>
      <c r="D176">
        <v>2024</v>
      </c>
    </row>
    <row r="177" spans="1:4" x14ac:dyDescent="0.35">
      <c r="A177" s="1">
        <v>45535</v>
      </c>
      <c r="B177">
        <v>3.0700000000000002E-2</v>
      </c>
      <c r="C177" s="28" t="s">
        <v>48</v>
      </c>
      <c r="D177">
        <v>2024</v>
      </c>
    </row>
    <row r="178" spans="1:4" x14ac:dyDescent="0.35">
      <c r="A178" s="1">
        <v>45565</v>
      </c>
      <c r="B178">
        <v>2.1100000000000001E-2</v>
      </c>
      <c r="C178" s="28" t="s">
        <v>49</v>
      </c>
      <c r="D178">
        <v>2024</v>
      </c>
    </row>
    <row r="179" spans="1:4" x14ac:dyDescent="0.35">
      <c r="A179" s="1">
        <v>45596</v>
      </c>
      <c r="B179">
        <v>1.1599999999999999E-2</v>
      </c>
      <c r="C179" s="28" t="s">
        <v>50</v>
      </c>
      <c r="D179">
        <v>2024</v>
      </c>
    </row>
    <row r="180" spans="1:4" x14ac:dyDescent="0.35">
      <c r="A180" s="1">
        <v>45626</v>
      </c>
      <c r="B180">
        <v>1.66E-2</v>
      </c>
      <c r="C180" s="28" t="s">
        <v>51</v>
      </c>
      <c r="D180">
        <v>2024</v>
      </c>
    </row>
    <row r="181" spans="1:4" x14ac:dyDescent="0.35">
      <c r="A181" s="1">
        <v>45990</v>
      </c>
      <c r="B181">
        <v>0.1</v>
      </c>
      <c r="C181" s="28" t="s">
        <v>51</v>
      </c>
      <c r="D181">
        <v>2025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D7058-55A1-4278-BA21-C51F8E1A0053}">
  <dimension ref="A1:F197"/>
  <sheetViews>
    <sheetView topLeftCell="A174" zoomScale="85" zoomScaleNormal="85" workbookViewId="0">
      <selection activeCell="C197" sqref="C197"/>
    </sheetView>
  </sheetViews>
  <sheetFormatPr defaultColWidth="8.81640625" defaultRowHeight="14.5" x14ac:dyDescent="0.35"/>
  <cols>
    <col min="1" max="2" width="11" style="1" bestFit="1" customWidth="1"/>
    <col min="3" max="3" width="8.81640625" style="9"/>
    <col min="4" max="4" width="8.81640625" style="6"/>
    <col min="5" max="6" width="8.81640625" style="9"/>
  </cols>
  <sheetData>
    <row r="1" spans="1:6" x14ac:dyDescent="0.35">
      <c r="A1" s="1" t="s">
        <v>27</v>
      </c>
      <c r="B1" s="1" t="s">
        <v>55</v>
      </c>
      <c r="C1" s="9" t="s">
        <v>53</v>
      </c>
      <c r="D1" s="6" t="s">
        <v>54</v>
      </c>
      <c r="E1" s="9" t="s">
        <v>56</v>
      </c>
      <c r="F1" s="9" t="s">
        <v>57</v>
      </c>
    </row>
    <row r="2" spans="1:6" x14ac:dyDescent="0.35">
      <c r="A2" s="1">
        <v>40209</v>
      </c>
      <c r="B2" s="1">
        <f>+IF(ISNA(C2),NA(),A2)</f>
        <v>40209</v>
      </c>
      <c r="C2" s="9">
        <f>+VLOOKUP(A2,'Inflación source'!A:B,2,FALSE)</f>
        <v>1.43E-2</v>
      </c>
      <c r="D2" s="6" t="e">
        <f>+IF(ISNA(C3),C2,NA())</f>
        <v>#N/A</v>
      </c>
      <c r="E2" s="9">
        <f>+IF(ISNA(C2),NA(),0.03)</f>
        <v>0.03</v>
      </c>
      <c r="F2" s="9">
        <f>+IF(ISNA(C2),NA(),0.05)</f>
        <v>0.05</v>
      </c>
    </row>
    <row r="3" spans="1:6" x14ac:dyDescent="0.35">
      <c r="A3" s="1">
        <f>+EOMONTH(A2,1)</f>
        <v>40237</v>
      </c>
      <c r="B3" s="1">
        <f t="shared" ref="B3:B66" si="0">+IF(ISNA(C3),NA(),A3)</f>
        <v>40237</v>
      </c>
      <c r="C3" s="9">
        <f>+VLOOKUP(A3,'Inflación source'!A:B,2,FALSE)</f>
        <v>2.4799999999999999E-2</v>
      </c>
      <c r="D3" s="6" t="e">
        <f t="shared" ref="D3:D66" si="1">+IF(ISNA(C4),C3,NA())</f>
        <v>#N/A</v>
      </c>
      <c r="E3" s="9">
        <f t="shared" ref="E3:E66" si="2">+IF(ISNA(C3),NA(),0.03)</f>
        <v>0.03</v>
      </c>
      <c r="F3" s="9">
        <f t="shared" ref="F3:F66" si="3">+IF(ISNA(C3),NA(),0.05)</f>
        <v>0.05</v>
      </c>
    </row>
    <row r="4" spans="1:6" x14ac:dyDescent="0.35">
      <c r="A4" s="1">
        <f t="shared" ref="A4:A67" si="4">+EOMONTH(A3,1)</f>
        <v>40268</v>
      </c>
      <c r="B4" s="1">
        <f t="shared" si="0"/>
        <v>40268</v>
      </c>
      <c r="C4" s="9">
        <f>+VLOOKUP(A4,'Inflación source'!A:B,2,FALSE)</f>
        <v>3.9300000000000002E-2</v>
      </c>
      <c r="D4" s="6" t="e">
        <f t="shared" si="1"/>
        <v>#N/A</v>
      </c>
      <c r="E4" s="9">
        <f t="shared" si="2"/>
        <v>0.03</v>
      </c>
      <c r="F4" s="9">
        <f t="shared" si="3"/>
        <v>0.05</v>
      </c>
    </row>
    <row r="5" spans="1:6" x14ac:dyDescent="0.35">
      <c r="A5" s="1">
        <f t="shared" si="4"/>
        <v>40298</v>
      </c>
      <c r="B5" s="1">
        <f t="shared" si="0"/>
        <v>40298</v>
      </c>
      <c r="C5" s="9">
        <f>+VLOOKUP(A5,'Inflación source'!A:B,2,FALSE)</f>
        <v>3.7499999999999999E-2</v>
      </c>
      <c r="D5" s="6" t="e">
        <f t="shared" si="1"/>
        <v>#N/A</v>
      </c>
      <c r="E5" s="9">
        <f t="shared" si="2"/>
        <v>0.03</v>
      </c>
      <c r="F5" s="9">
        <f t="shared" si="3"/>
        <v>0.05</v>
      </c>
    </row>
    <row r="6" spans="1:6" x14ac:dyDescent="0.35">
      <c r="A6" s="1">
        <f t="shared" si="4"/>
        <v>40329</v>
      </c>
      <c r="B6" s="1">
        <f t="shared" si="0"/>
        <v>40329</v>
      </c>
      <c r="C6" s="9">
        <f>+VLOOKUP(A6,'Inflación source'!A:B,2,FALSE)</f>
        <v>3.5099999999999999E-2</v>
      </c>
      <c r="D6" s="6" t="e">
        <f t="shared" si="1"/>
        <v>#N/A</v>
      </c>
      <c r="E6" s="9">
        <f t="shared" si="2"/>
        <v>0.03</v>
      </c>
      <c r="F6" s="9">
        <f t="shared" si="3"/>
        <v>0.05</v>
      </c>
    </row>
    <row r="7" spans="1:6" x14ac:dyDescent="0.35">
      <c r="A7" s="1">
        <f t="shared" si="4"/>
        <v>40359</v>
      </c>
      <c r="B7" s="1">
        <f t="shared" si="0"/>
        <v>40359</v>
      </c>
      <c r="C7" s="9">
        <f>+VLOOKUP(A7,'Inflación source'!A:B,2,FALSE)</f>
        <v>4.07E-2</v>
      </c>
      <c r="D7" s="6" t="e">
        <f t="shared" si="1"/>
        <v>#N/A</v>
      </c>
      <c r="E7" s="9">
        <f t="shared" si="2"/>
        <v>0.03</v>
      </c>
      <c r="F7" s="9">
        <f t="shared" si="3"/>
        <v>0.05</v>
      </c>
    </row>
    <row r="8" spans="1:6" x14ac:dyDescent="0.35">
      <c r="A8" s="1">
        <f t="shared" si="4"/>
        <v>40390</v>
      </c>
      <c r="B8" s="1">
        <f t="shared" si="0"/>
        <v>40390</v>
      </c>
      <c r="C8" s="9">
        <f>+VLOOKUP(A8,'Inflación source'!A:B,2,FALSE)</f>
        <v>4.1200000000000001E-2</v>
      </c>
      <c r="D8" s="6" t="e">
        <f t="shared" si="1"/>
        <v>#N/A</v>
      </c>
      <c r="E8" s="9">
        <f t="shared" si="2"/>
        <v>0.03</v>
      </c>
      <c r="F8" s="9">
        <f t="shared" si="3"/>
        <v>0.05</v>
      </c>
    </row>
    <row r="9" spans="1:6" x14ac:dyDescent="0.35">
      <c r="A9" s="1">
        <f t="shared" si="4"/>
        <v>40421</v>
      </c>
      <c r="B9" s="1">
        <f t="shared" si="0"/>
        <v>40421</v>
      </c>
      <c r="C9" s="9">
        <f>+VLOOKUP(A9,'Inflación source'!A:B,2,FALSE)</f>
        <v>4.1000000000000002E-2</v>
      </c>
      <c r="D9" s="6" t="e">
        <f t="shared" si="1"/>
        <v>#N/A</v>
      </c>
      <c r="E9" s="9">
        <f t="shared" si="2"/>
        <v>0.03</v>
      </c>
      <c r="F9" s="9">
        <f t="shared" si="3"/>
        <v>0.05</v>
      </c>
    </row>
    <row r="10" spans="1:6" x14ac:dyDescent="0.35">
      <c r="A10" s="1">
        <f t="shared" si="4"/>
        <v>40451</v>
      </c>
      <c r="B10" s="1">
        <f t="shared" si="0"/>
        <v>40451</v>
      </c>
      <c r="C10" s="9">
        <f>+VLOOKUP(A10,'Inflación source'!A:B,2,FALSE)</f>
        <v>3.7600000000000001E-2</v>
      </c>
      <c r="D10" s="6" t="e">
        <f t="shared" si="1"/>
        <v>#N/A</v>
      </c>
      <c r="E10" s="9">
        <f t="shared" si="2"/>
        <v>0.03</v>
      </c>
      <c r="F10" s="9">
        <f t="shared" si="3"/>
        <v>0.05</v>
      </c>
    </row>
    <row r="11" spans="1:6" x14ac:dyDescent="0.35">
      <c r="A11" s="1">
        <f t="shared" si="4"/>
        <v>40482</v>
      </c>
      <c r="B11" s="1">
        <f t="shared" si="0"/>
        <v>40482</v>
      </c>
      <c r="C11" s="9">
        <f>+VLOOKUP(A11,'Inflación source'!A:B,2,FALSE)</f>
        <v>4.5100000000000001E-2</v>
      </c>
      <c r="D11" s="6" t="e">
        <f t="shared" si="1"/>
        <v>#N/A</v>
      </c>
      <c r="E11" s="9">
        <f t="shared" si="2"/>
        <v>0.03</v>
      </c>
      <c r="F11" s="9">
        <f t="shared" si="3"/>
        <v>0.05</v>
      </c>
    </row>
    <row r="12" spans="1:6" x14ac:dyDescent="0.35">
      <c r="A12" s="1">
        <f t="shared" si="4"/>
        <v>40512</v>
      </c>
      <c r="B12" s="1">
        <f t="shared" si="0"/>
        <v>40512</v>
      </c>
      <c r="C12" s="9">
        <f>+VLOOKUP(A12,'Inflación source'!A:B,2,FALSE)</f>
        <v>5.2499999999999998E-2</v>
      </c>
      <c r="D12" s="6" t="e">
        <f t="shared" si="1"/>
        <v>#N/A</v>
      </c>
      <c r="E12" s="9">
        <f t="shared" si="2"/>
        <v>0.03</v>
      </c>
      <c r="F12" s="9">
        <f t="shared" si="3"/>
        <v>0.05</v>
      </c>
    </row>
    <row r="13" spans="1:6" x14ac:dyDescent="0.35">
      <c r="A13" s="1">
        <f t="shared" si="4"/>
        <v>40543</v>
      </c>
      <c r="B13" s="1">
        <f t="shared" si="0"/>
        <v>40543</v>
      </c>
      <c r="C13" s="9">
        <f>+VLOOKUP(A13,'Inflación source'!A:B,2,FALSE)</f>
        <v>5.3900000000000003E-2</v>
      </c>
      <c r="D13" s="6" t="e">
        <f t="shared" si="1"/>
        <v>#N/A</v>
      </c>
      <c r="E13" s="9">
        <f t="shared" si="2"/>
        <v>0.03</v>
      </c>
      <c r="F13" s="9">
        <f t="shared" si="3"/>
        <v>0.05</v>
      </c>
    </row>
    <row r="14" spans="1:6" x14ac:dyDescent="0.35">
      <c r="A14" s="1">
        <f t="shared" si="4"/>
        <v>40574</v>
      </c>
      <c r="B14" s="1">
        <f t="shared" si="0"/>
        <v>40574</v>
      </c>
      <c r="C14" s="9">
        <f>+VLOOKUP(A14,'Inflación source'!A:B,2,FALSE)</f>
        <v>4.8399999999999999E-2</v>
      </c>
      <c r="D14" s="6" t="e">
        <f t="shared" si="1"/>
        <v>#N/A</v>
      </c>
      <c r="E14" s="9">
        <f t="shared" si="2"/>
        <v>0.03</v>
      </c>
      <c r="F14" s="9">
        <f t="shared" si="3"/>
        <v>0.05</v>
      </c>
    </row>
    <row r="15" spans="1:6" x14ac:dyDescent="0.35">
      <c r="A15" s="1">
        <f t="shared" si="4"/>
        <v>40602</v>
      </c>
      <c r="B15" s="1">
        <f t="shared" si="0"/>
        <v>40602</v>
      </c>
      <c r="C15" s="9">
        <f>+VLOOKUP(A15,'Inflación source'!A:B,2,FALSE)</f>
        <v>5.1799999999999999E-2</v>
      </c>
      <c r="D15" s="6" t="e">
        <f t="shared" si="1"/>
        <v>#N/A</v>
      </c>
      <c r="E15" s="9">
        <f t="shared" si="2"/>
        <v>0.03</v>
      </c>
      <c r="F15" s="9">
        <f t="shared" si="3"/>
        <v>0.05</v>
      </c>
    </row>
    <row r="16" spans="1:6" x14ac:dyDescent="0.35">
      <c r="A16" s="1">
        <f t="shared" si="4"/>
        <v>40633</v>
      </c>
      <c r="B16" s="1">
        <f t="shared" si="0"/>
        <v>40633</v>
      </c>
      <c r="C16" s="9">
        <f>+VLOOKUP(A16,'Inflación source'!A:B,2,FALSE)</f>
        <v>4.8800000000000003E-2</v>
      </c>
      <c r="D16" s="6" t="e">
        <f t="shared" si="1"/>
        <v>#N/A</v>
      </c>
      <c r="E16" s="9">
        <f t="shared" si="2"/>
        <v>0.03</v>
      </c>
      <c r="F16" s="9">
        <f t="shared" si="3"/>
        <v>0.05</v>
      </c>
    </row>
    <row r="17" spans="1:6" x14ac:dyDescent="0.35">
      <c r="A17" s="1">
        <f t="shared" si="4"/>
        <v>40663</v>
      </c>
      <c r="B17" s="1">
        <f t="shared" si="0"/>
        <v>40663</v>
      </c>
      <c r="C17" s="9">
        <f>+VLOOKUP(A17,'Inflación source'!A:B,2,FALSE)</f>
        <v>5.7700000000000001E-2</v>
      </c>
      <c r="D17" s="6" t="e">
        <f t="shared" si="1"/>
        <v>#N/A</v>
      </c>
      <c r="E17" s="9">
        <f t="shared" si="2"/>
        <v>0.03</v>
      </c>
      <c r="F17" s="9">
        <f t="shared" si="3"/>
        <v>0.05</v>
      </c>
    </row>
    <row r="18" spans="1:6" x14ac:dyDescent="0.35">
      <c r="A18" s="1">
        <f t="shared" si="4"/>
        <v>40694</v>
      </c>
      <c r="B18" s="1">
        <f t="shared" si="0"/>
        <v>40694</v>
      </c>
      <c r="C18" s="9">
        <f>+VLOOKUP(A18,'Inflación source'!A:B,2,FALSE)</f>
        <v>6.4000000000000001E-2</v>
      </c>
      <c r="D18" s="6" t="e">
        <f t="shared" si="1"/>
        <v>#N/A</v>
      </c>
      <c r="E18" s="9">
        <f t="shared" si="2"/>
        <v>0.03</v>
      </c>
      <c r="F18" s="9">
        <f t="shared" si="3"/>
        <v>0.05</v>
      </c>
    </row>
    <row r="19" spans="1:6" x14ac:dyDescent="0.35">
      <c r="A19" s="1">
        <f t="shared" si="4"/>
        <v>40724</v>
      </c>
      <c r="B19" s="1">
        <f t="shared" si="0"/>
        <v>40724</v>
      </c>
      <c r="C19" s="9">
        <f>+VLOOKUP(A19,'Inflación source'!A:B,2,FALSE)</f>
        <v>6.4299999999999996E-2</v>
      </c>
      <c r="D19" s="6" t="e">
        <f t="shared" si="1"/>
        <v>#N/A</v>
      </c>
      <c r="E19" s="9">
        <f t="shared" si="2"/>
        <v>0.03</v>
      </c>
      <c r="F19" s="9">
        <f t="shared" si="3"/>
        <v>0.05</v>
      </c>
    </row>
    <row r="20" spans="1:6" x14ac:dyDescent="0.35">
      <c r="A20" s="1">
        <f t="shared" si="4"/>
        <v>40755</v>
      </c>
      <c r="B20" s="1">
        <f t="shared" si="0"/>
        <v>40755</v>
      </c>
      <c r="C20" s="9">
        <f>+VLOOKUP(A20,'Inflación source'!A:B,2,FALSE)</f>
        <v>7.0300000000000001E-2</v>
      </c>
      <c r="D20" s="6" t="e">
        <f t="shared" si="1"/>
        <v>#N/A</v>
      </c>
      <c r="E20" s="9">
        <f t="shared" si="2"/>
        <v>0.03</v>
      </c>
      <c r="F20" s="9">
        <f t="shared" si="3"/>
        <v>0.05</v>
      </c>
    </row>
    <row r="21" spans="1:6" x14ac:dyDescent="0.35">
      <c r="A21" s="1">
        <f t="shared" si="4"/>
        <v>40786</v>
      </c>
      <c r="B21" s="1">
        <f t="shared" si="0"/>
        <v>40786</v>
      </c>
      <c r="C21" s="9">
        <f>+VLOOKUP(A21,'Inflación source'!A:B,2,FALSE)</f>
        <v>7.6300000000000007E-2</v>
      </c>
      <c r="D21" s="6" t="e">
        <f t="shared" si="1"/>
        <v>#N/A</v>
      </c>
      <c r="E21" s="9">
        <f t="shared" si="2"/>
        <v>0.03</v>
      </c>
      <c r="F21" s="9">
        <f t="shared" si="3"/>
        <v>0.05</v>
      </c>
    </row>
    <row r="22" spans="1:6" x14ac:dyDescent="0.35">
      <c r="A22" s="1">
        <f t="shared" si="4"/>
        <v>40816</v>
      </c>
      <c r="B22" s="1">
        <f t="shared" si="0"/>
        <v>40816</v>
      </c>
      <c r="C22" s="9">
        <f>+VLOOKUP(A22,'Inflación source'!A:B,2,FALSE)</f>
        <v>7.2499999999999995E-2</v>
      </c>
      <c r="D22" s="6" t="e">
        <f t="shared" si="1"/>
        <v>#N/A</v>
      </c>
      <c r="E22" s="9">
        <f t="shared" si="2"/>
        <v>0.03</v>
      </c>
      <c r="F22" s="9">
        <f t="shared" si="3"/>
        <v>0.05</v>
      </c>
    </row>
    <row r="23" spans="1:6" x14ac:dyDescent="0.35">
      <c r="A23" s="1">
        <f t="shared" si="4"/>
        <v>40847</v>
      </c>
      <c r="B23" s="1">
        <f t="shared" si="0"/>
        <v>40847</v>
      </c>
      <c r="C23" s="9">
        <f>+VLOOKUP(A23,'Inflación source'!A:B,2,FALSE)</f>
        <v>6.6400000000000001E-2</v>
      </c>
      <c r="D23" s="6" t="e">
        <f t="shared" si="1"/>
        <v>#N/A</v>
      </c>
      <c r="E23" s="9">
        <f t="shared" si="2"/>
        <v>0.03</v>
      </c>
      <c r="F23" s="9">
        <f t="shared" si="3"/>
        <v>0.05</v>
      </c>
    </row>
    <row r="24" spans="1:6" x14ac:dyDescent="0.35">
      <c r="A24" s="1">
        <f t="shared" si="4"/>
        <v>40877</v>
      </c>
      <c r="B24" s="1">
        <f t="shared" si="0"/>
        <v>40877</v>
      </c>
      <c r="C24" s="9">
        <f>+VLOOKUP(A24,'Inflación source'!A:B,2,FALSE)</f>
        <v>6.0600000000000001E-2</v>
      </c>
      <c r="D24" s="6" t="e">
        <f t="shared" si="1"/>
        <v>#N/A</v>
      </c>
      <c r="E24" s="9">
        <f t="shared" si="2"/>
        <v>0.03</v>
      </c>
      <c r="F24" s="9">
        <f t="shared" si="3"/>
        <v>0.05</v>
      </c>
    </row>
    <row r="25" spans="1:6" x14ac:dyDescent="0.35">
      <c r="A25" s="1">
        <f t="shared" si="4"/>
        <v>40908</v>
      </c>
      <c r="B25" s="1">
        <f t="shared" si="0"/>
        <v>40908</v>
      </c>
      <c r="C25" s="9">
        <f>+VLOOKUP(A25,'Inflación source'!A:B,2,FALSE)</f>
        <v>6.2E-2</v>
      </c>
      <c r="D25" s="6" t="e">
        <f t="shared" si="1"/>
        <v>#N/A</v>
      </c>
      <c r="E25" s="9">
        <f t="shared" si="2"/>
        <v>0.03</v>
      </c>
      <c r="F25" s="9">
        <f t="shared" si="3"/>
        <v>0.05</v>
      </c>
    </row>
    <row r="26" spans="1:6" x14ac:dyDescent="0.35">
      <c r="A26" s="1">
        <f t="shared" si="4"/>
        <v>40939</v>
      </c>
      <c r="B26" s="1">
        <f t="shared" si="0"/>
        <v>40939</v>
      </c>
      <c r="C26" s="9">
        <f>+VLOOKUP(A26,'Inflación source'!A:B,2,FALSE)</f>
        <v>5.5E-2</v>
      </c>
      <c r="D26" s="6" t="e">
        <f t="shared" si="1"/>
        <v>#N/A</v>
      </c>
      <c r="E26" s="9">
        <f t="shared" si="2"/>
        <v>0.03</v>
      </c>
      <c r="F26" s="9">
        <f t="shared" si="3"/>
        <v>0.05</v>
      </c>
    </row>
    <row r="27" spans="1:6" x14ac:dyDescent="0.35">
      <c r="A27" s="1">
        <f t="shared" si="4"/>
        <v>40968</v>
      </c>
      <c r="B27" s="1">
        <f t="shared" si="0"/>
        <v>40968</v>
      </c>
      <c r="C27" s="9">
        <f>+VLOOKUP(A27,'Inflación source'!A:B,2,FALSE)</f>
        <v>5.2200000000000003E-2</v>
      </c>
      <c r="D27" s="6" t="e">
        <f t="shared" si="1"/>
        <v>#N/A</v>
      </c>
      <c r="E27" s="9">
        <f t="shared" si="2"/>
        <v>0.03</v>
      </c>
      <c r="F27" s="9">
        <f t="shared" si="3"/>
        <v>0.05</v>
      </c>
    </row>
    <row r="28" spans="1:6" x14ac:dyDescent="0.35">
      <c r="A28" s="1">
        <f t="shared" si="4"/>
        <v>40999</v>
      </c>
      <c r="B28" s="1">
        <f t="shared" si="0"/>
        <v>40999</v>
      </c>
      <c r="C28" s="9">
        <f>+VLOOKUP(A28,'Inflación source'!A:B,2,FALSE)</f>
        <v>4.6600000000000003E-2</v>
      </c>
      <c r="D28" s="6" t="e">
        <f t="shared" si="1"/>
        <v>#N/A</v>
      </c>
      <c r="E28" s="9">
        <f t="shared" si="2"/>
        <v>0.03</v>
      </c>
      <c r="F28" s="9">
        <f t="shared" si="3"/>
        <v>0.05</v>
      </c>
    </row>
    <row r="29" spans="1:6" x14ac:dyDescent="0.35">
      <c r="A29" s="1">
        <f t="shared" si="4"/>
        <v>41029</v>
      </c>
      <c r="B29" s="1">
        <f t="shared" si="0"/>
        <v>41029</v>
      </c>
      <c r="C29" s="9">
        <f>+VLOOKUP(A29,'Inflación source'!A:B,2,FALSE)</f>
        <v>4.2700000000000002E-2</v>
      </c>
      <c r="D29" s="6" t="e">
        <f t="shared" si="1"/>
        <v>#N/A</v>
      </c>
      <c r="E29" s="9">
        <f t="shared" si="2"/>
        <v>0.03</v>
      </c>
      <c r="F29" s="9">
        <f t="shared" si="3"/>
        <v>0.05</v>
      </c>
    </row>
    <row r="30" spans="1:6" x14ac:dyDescent="0.35">
      <c r="A30" s="1">
        <f t="shared" si="4"/>
        <v>41060</v>
      </c>
      <c r="B30" s="1">
        <f t="shared" si="0"/>
        <v>41060</v>
      </c>
      <c r="C30" s="9">
        <f>+VLOOKUP(A30,'Inflación source'!A:B,2,FALSE)</f>
        <v>3.9E-2</v>
      </c>
      <c r="D30" s="6" t="e">
        <f t="shared" si="1"/>
        <v>#N/A</v>
      </c>
      <c r="E30" s="9">
        <f t="shared" si="2"/>
        <v>0.03</v>
      </c>
      <c r="F30" s="9">
        <f t="shared" si="3"/>
        <v>0.05</v>
      </c>
    </row>
    <row r="31" spans="1:6" x14ac:dyDescent="0.35">
      <c r="A31" s="1">
        <f t="shared" si="4"/>
        <v>41090</v>
      </c>
      <c r="B31" s="1">
        <f t="shared" si="0"/>
        <v>41090</v>
      </c>
      <c r="C31" s="9">
        <f>+VLOOKUP(A31,'Inflación source'!A:B,2,FALSE)</f>
        <v>3.4700000000000002E-2</v>
      </c>
      <c r="D31" s="6" t="e">
        <f t="shared" si="1"/>
        <v>#N/A</v>
      </c>
      <c r="E31" s="9">
        <f t="shared" si="2"/>
        <v>0.03</v>
      </c>
      <c r="F31" s="9">
        <f t="shared" si="3"/>
        <v>0.05</v>
      </c>
    </row>
    <row r="32" spans="1:6" x14ac:dyDescent="0.35">
      <c r="A32" s="1">
        <f t="shared" si="4"/>
        <v>41121</v>
      </c>
      <c r="B32" s="1">
        <f t="shared" si="0"/>
        <v>41121</v>
      </c>
      <c r="C32" s="9">
        <f>+VLOOKUP(A32,'Inflación source'!A:B,2,FALSE)</f>
        <v>2.86E-2</v>
      </c>
      <c r="D32" s="6" t="e">
        <f t="shared" si="1"/>
        <v>#N/A</v>
      </c>
      <c r="E32" s="9">
        <f t="shared" si="2"/>
        <v>0.03</v>
      </c>
      <c r="F32" s="9">
        <f t="shared" si="3"/>
        <v>0.05</v>
      </c>
    </row>
    <row r="33" spans="1:6" x14ac:dyDescent="0.35">
      <c r="A33" s="1">
        <f t="shared" si="4"/>
        <v>41152</v>
      </c>
      <c r="B33" s="1">
        <f t="shared" si="0"/>
        <v>41152</v>
      </c>
      <c r="C33" s="9">
        <f>+VLOOKUP(A33,'Inflación source'!A:B,2,FALSE)</f>
        <v>2.7099999999999999E-2</v>
      </c>
      <c r="D33" s="6" t="e">
        <f t="shared" si="1"/>
        <v>#N/A</v>
      </c>
      <c r="E33" s="9">
        <f t="shared" si="2"/>
        <v>0.03</v>
      </c>
      <c r="F33" s="9">
        <f t="shared" si="3"/>
        <v>0.05</v>
      </c>
    </row>
    <row r="34" spans="1:6" x14ac:dyDescent="0.35">
      <c r="A34" s="1">
        <f t="shared" si="4"/>
        <v>41182</v>
      </c>
      <c r="B34" s="1">
        <f t="shared" si="0"/>
        <v>41182</v>
      </c>
      <c r="C34" s="9">
        <f>+VLOOKUP(A34,'Inflación source'!A:B,2,FALSE)</f>
        <v>3.2800000000000003E-2</v>
      </c>
      <c r="D34" s="6" t="e">
        <f t="shared" si="1"/>
        <v>#N/A</v>
      </c>
      <c r="E34" s="9">
        <f t="shared" si="2"/>
        <v>0.03</v>
      </c>
      <c r="F34" s="9">
        <f t="shared" si="3"/>
        <v>0.05</v>
      </c>
    </row>
    <row r="35" spans="1:6" x14ac:dyDescent="0.35">
      <c r="A35" s="1">
        <f t="shared" si="4"/>
        <v>41213</v>
      </c>
      <c r="B35" s="1">
        <f t="shared" si="0"/>
        <v>41213</v>
      </c>
      <c r="C35" s="9">
        <f>+VLOOKUP(A35,'Inflación source'!A:B,2,FALSE)</f>
        <v>3.3500000000000002E-2</v>
      </c>
      <c r="D35" s="6" t="e">
        <f t="shared" si="1"/>
        <v>#N/A</v>
      </c>
      <c r="E35" s="9">
        <f t="shared" si="2"/>
        <v>0.03</v>
      </c>
      <c r="F35" s="9">
        <f t="shared" si="3"/>
        <v>0.05</v>
      </c>
    </row>
    <row r="36" spans="1:6" x14ac:dyDescent="0.35">
      <c r="A36" s="1">
        <f t="shared" si="4"/>
        <v>41243</v>
      </c>
      <c r="B36" s="1">
        <f t="shared" si="0"/>
        <v>41243</v>
      </c>
      <c r="C36" s="9">
        <f>+VLOOKUP(A36,'Inflación source'!A:B,2,FALSE)</f>
        <v>3.1099999999999999E-2</v>
      </c>
      <c r="D36" s="6" t="e">
        <f t="shared" si="1"/>
        <v>#N/A</v>
      </c>
      <c r="E36" s="9">
        <f t="shared" si="2"/>
        <v>0.03</v>
      </c>
      <c r="F36" s="9">
        <f t="shared" si="3"/>
        <v>0.05</v>
      </c>
    </row>
    <row r="37" spans="1:6" x14ac:dyDescent="0.35">
      <c r="A37" s="1">
        <f t="shared" si="4"/>
        <v>41274</v>
      </c>
      <c r="B37" s="1">
        <f t="shared" si="0"/>
        <v>41274</v>
      </c>
      <c r="C37" s="9">
        <f>+VLOOKUP(A37,'Inflación source'!A:B,2,FALSE)</f>
        <v>3.4500000000000003E-2</v>
      </c>
      <c r="D37" s="6" t="e">
        <f t="shared" si="1"/>
        <v>#N/A</v>
      </c>
      <c r="E37" s="9">
        <f t="shared" si="2"/>
        <v>0.03</v>
      </c>
      <c r="F37" s="9">
        <f t="shared" si="3"/>
        <v>0.05</v>
      </c>
    </row>
    <row r="38" spans="1:6" x14ac:dyDescent="0.35">
      <c r="A38" s="1">
        <f t="shared" si="4"/>
        <v>41305</v>
      </c>
      <c r="B38" s="1">
        <f t="shared" si="0"/>
        <v>41305</v>
      </c>
      <c r="C38" s="9">
        <f>+VLOOKUP(A38,'Inflación source'!A:B,2,FALSE)</f>
        <v>3.8600000000000002E-2</v>
      </c>
      <c r="D38" s="6" t="e">
        <f t="shared" si="1"/>
        <v>#N/A</v>
      </c>
      <c r="E38" s="9">
        <f t="shared" si="2"/>
        <v>0.03</v>
      </c>
      <c r="F38" s="9">
        <f t="shared" si="3"/>
        <v>0.05</v>
      </c>
    </row>
    <row r="39" spans="1:6" x14ac:dyDescent="0.35">
      <c r="A39" s="1">
        <f t="shared" si="4"/>
        <v>41333</v>
      </c>
      <c r="B39" s="1">
        <f t="shared" si="0"/>
        <v>41333</v>
      </c>
      <c r="C39" s="9">
        <f>+VLOOKUP(A39,'Inflación source'!A:B,2,FALSE)</f>
        <v>4.1799999999999997E-2</v>
      </c>
      <c r="D39" s="6" t="e">
        <f t="shared" si="1"/>
        <v>#N/A</v>
      </c>
      <c r="E39" s="9">
        <f t="shared" si="2"/>
        <v>0.03</v>
      </c>
      <c r="F39" s="9">
        <f t="shared" si="3"/>
        <v>0.05</v>
      </c>
    </row>
    <row r="40" spans="1:6" x14ac:dyDescent="0.35">
      <c r="A40" s="1">
        <f t="shared" si="4"/>
        <v>41364</v>
      </c>
      <c r="B40" s="1">
        <f t="shared" si="0"/>
        <v>41364</v>
      </c>
      <c r="C40" s="9">
        <f>+VLOOKUP(A40,'Inflación source'!A:B,2,FALSE)</f>
        <v>4.3400000000000001E-2</v>
      </c>
      <c r="D40" s="6" t="e">
        <f t="shared" si="1"/>
        <v>#N/A</v>
      </c>
      <c r="E40" s="9">
        <f t="shared" si="2"/>
        <v>0.03</v>
      </c>
      <c r="F40" s="9">
        <f t="shared" si="3"/>
        <v>0.05</v>
      </c>
    </row>
    <row r="41" spans="1:6" x14ac:dyDescent="0.35">
      <c r="A41" s="1">
        <f t="shared" si="4"/>
        <v>41394</v>
      </c>
      <c r="B41" s="1">
        <f t="shared" si="0"/>
        <v>41394</v>
      </c>
      <c r="C41" s="9">
        <f>+VLOOKUP(A41,'Inflación source'!A:B,2,FALSE)</f>
        <v>4.1300000000000003E-2</v>
      </c>
      <c r="D41" s="6" t="e">
        <f t="shared" si="1"/>
        <v>#N/A</v>
      </c>
      <c r="E41" s="9">
        <f t="shared" si="2"/>
        <v>0.03</v>
      </c>
      <c r="F41" s="9">
        <f t="shared" si="3"/>
        <v>0.05</v>
      </c>
    </row>
    <row r="42" spans="1:6" x14ac:dyDescent="0.35">
      <c r="A42" s="1">
        <f t="shared" si="4"/>
        <v>41425</v>
      </c>
      <c r="B42" s="1">
        <f t="shared" si="0"/>
        <v>41425</v>
      </c>
      <c r="C42" s="9">
        <f>+VLOOKUP(A42,'Inflación source'!A:B,2,FALSE)</f>
        <v>4.2700000000000002E-2</v>
      </c>
      <c r="D42" s="6" t="e">
        <f t="shared" si="1"/>
        <v>#N/A</v>
      </c>
      <c r="E42" s="9">
        <f t="shared" si="2"/>
        <v>0.03</v>
      </c>
      <c r="F42" s="9">
        <f t="shared" si="3"/>
        <v>0.05</v>
      </c>
    </row>
    <row r="43" spans="1:6" x14ac:dyDescent="0.35">
      <c r="A43" s="1">
        <f t="shared" si="4"/>
        <v>41455</v>
      </c>
      <c r="B43" s="1">
        <f t="shared" si="0"/>
        <v>41455</v>
      </c>
      <c r="C43" s="9">
        <f>+VLOOKUP(A43,'Inflación source'!A:B,2,FALSE)</f>
        <v>4.7899999999999998E-2</v>
      </c>
      <c r="D43" s="6" t="e">
        <f t="shared" si="1"/>
        <v>#N/A</v>
      </c>
      <c r="E43" s="9">
        <f t="shared" si="2"/>
        <v>0.03</v>
      </c>
      <c r="F43" s="9">
        <f t="shared" si="3"/>
        <v>0.05</v>
      </c>
    </row>
    <row r="44" spans="1:6" x14ac:dyDescent="0.35">
      <c r="A44" s="1">
        <f t="shared" si="4"/>
        <v>41486</v>
      </c>
      <c r="B44" s="1">
        <f t="shared" si="0"/>
        <v>41486</v>
      </c>
      <c r="C44" s="9">
        <f>+VLOOKUP(A44,'Inflación source'!A:B,2,FALSE)</f>
        <v>4.7399999999999998E-2</v>
      </c>
      <c r="D44" s="6" t="e">
        <f t="shared" si="1"/>
        <v>#N/A</v>
      </c>
      <c r="E44" s="9">
        <f t="shared" si="2"/>
        <v>0.03</v>
      </c>
      <c r="F44" s="9">
        <f t="shared" si="3"/>
        <v>0.05</v>
      </c>
    </row>
    <row r="45" spans="1:6" x14ac:dyDescent="0.35">
      <c r="A45" s="1">
        <f t="shared" si="4"/>
        <v>41517</v>
      </c>
      <c r="B45" s="1">
        <f t="shared" si="0"/>
        <v>41517</v>
      </c>
      <c r="C45" s="9">
        <f>+VLOOKUP(A45,'Inflación source'!A:B,2,FALSE)</f>
        <v>4.4200000000000003E-2</v>
      </c>
      <c r="D45" s="6" t="e">
        <f t="shared" si="1"/>
        <v>#N/A</v>
      </c>
      <c r="E45" s="9">
        <f t="shared" si="2"/>
        <v>0.03</v>
      </c>
      <c r="F45" s="9">
        <f t="shared" si="3"/>
        <v>0.05</v>
      </c>
    </row>
    <row r="46" spans="1:6" x14ac:dyDescent="0.35">
      <c r="A46" s="1">
        <f t="shared" si="4"/>
        <v>41547</v>
      </c>
      <c r="B46" s="1">
        <f t="shared" si="0"/>
        <v>41547</v>
      </c>
      <c r="C46" s="9">
        <f>+VLOOKUP(A46,'Inflación source'!A:B,2,FALSE)</f>
        <v>4.2099999999999999E-2</v>
      </c>
      <c r="D46" s="6" t="e">
        <f t="shared" si="1"/>
        <v>#N/A</v>
      </c>
      <c r="E46" s="9">
        <f t="shared" si="2"/>
        <v>0.03</v>
      </c>
      <c r="F46" s="9">
        <f t="shared" si="3"/>
        <v>0.05</v>
      </c>
    </row>
    <row r="47" spans="1:6" x14ac:dyDescent="0.35">
      <c r="A47" s="1">
        <f t="shared" si="4"/>
        <v>41578</v>
      </c>
      <c r="B47" s="1">
        <f t="shared" si="0"/>
        <v>41578</v>
      </c>
      <c r="C47" s="9">
        <f>+VLOOKUP(A47,'Inflación source'!A:B,2,FALSE)</f>
        <v>4.1500000000000002E-2</v>
      </c>
      <c r="D47" s="6" t="e">
        <f t="shared" si="1"/>
        <v>#N/A</v>
      </c>
      <c r="E47" s="9">
        <f t="shared" si="2"/>
        <v>0.03</v>
      </c>
      <c r="F47" s="9">
        <f t="shared" si="3"/>
        <v>0.05</v>
      </c>
    </row>
    <row r="48" spans="1:6" x14ac:dyDescent="0.35">
      <c r="A48" s="1">
        <f t="shared" si="4"/>
        <v>41608</v>
      </c>
      <c r="B48" s="1">
        <f t="shared" si="0"/>
        <v>41608</v>
      </c>
      <c r="C48" s="9">
        <f>+VLOOKUP(A48,'Inflación source'!A:B,2,FALSE)</f>
        <v>4.6300000000000001E-2</v>
      </c>
      <c r="D48" s="6" t="e">
        <f t="shared" si="1"/>
        <v>#N/A</v>
      </c>
      <c r="E48" s="9">
        <f t="shared" si="2"/>
        <v>0.03</v>
      </c>
      <c r="F48" s="9">
        <f t="shared" si="3"/>
        <v>0.05</v>
      </c>
    </row>
    <row r="49" spans="1:6" x14ac:dyDescent="0.35">
      <c r="A49" s="1">
        <f t="shared" si="4"/>
        <v>41639</v>
      </c>
      <c r="B49" s="1">
        <f t="shared" si="0"/>
        <v>41639</v>
      </c>
      <c r="C49" s="9">
        <f>+VLOOKUP(A49,'Inflación source'!A:B,2,FALSE)</f>
        <v>4.3900000000000002E-2</v>
      </c>
      <c r="D49" s="6" t="e">
        <f t="shared" si="1"/>
        <v>#N/A</v>
      </c>
      <c r="E49" s="9">
        <f t="shared" si="2"/>
        <v>0.03</v>
      </c>
      <c r="F49" s="9">
        <f t="shared" si="3"/>
        <v>0.05</v>
      </c>
    </row>
    <row r="50" spans="1:6" x14ac:dyDescent="0.35">
      <c r="A50" s="1">
        <f t="shared" si="4"/>
        <v>41670</v>
      </c>
      <c r="B50" s="1">
        <f t="shared" si="0"/>
        <v>41670</v>
      </c>
      <c r="C50" s="9">
        <f>+VLOOKUP(A50,'Inflación source'!A:B,2,FALSE)</f>
        <v>4.1399999999999999E-2</v>
      </c>
      <c r="D50" s="6" t="e">
        <f t="shared" si="1"/>
        <v>#N/A</v>
      </c>
      <c r="E50" s="9">
        <f t="shared" si="2"/>
        <v>0.03</v>
      </c>
      <c r="F50" s="9">
        <f t="shared" si="3"/>
        <v>0.05</v>
      </c>
    </row>
    <row r="51" spans="1:6" x14ac:dyDescent="0.35">
      <c r="A51" s="1">
        <f t="shared" si="4"/>
        <v>41698</v>
      </c>
      <c r="B51" s="1">
        <f t="shared" si="0"/>
        <v>41698</v>
      </c>
      <c r="C51" s="9">
        <f>+VLOOKUP(A51,'Inflación source'!A:B,2,FALSE)</f>
        <v>3.5000000000000003E-2</v>
      </c>
      <c r="D51" s="6" t="e">
        <f t="shared" si="1"/>
        <v>#N/A</v>
      </c>
      <c r="E51" s="9">
        <f t="shared" si="2"/>
        <v>0.03</v>
      </c>
      <c r="F51" s="9">
        <f t="shared" si="3"/>
        <v>0.05</v>
      </c>
    </row>
    <row r="52" spans="1:6" x14ac:dyDescent="0.35">
      <c r="A52" s="1">
        <f t="shared" si="4"/>
        <v>41729</v>
      </c>
      <c r="B52" s="1">
        <f t="shared" si="0"/>
        <v>41729</v>
      </c>
      <c r="C52" s="9">
        <f>+VLOOKUP(A52,'Inflación source'!A:B,2,FALSE)</f>
        <v>3.2500000000000001E-2</v>
      </c>
      <c r="D52" s="6" t="e">
        <f t="shared" si="1"/>
        <v>#N/A</v>
      </c>
      <c r="E52" s="9">
        <f t="shared" si="2"/>
        <v>0.03</v>
      </c>
      <c r="F52" s="9">
        <f t="shared" si="3"/>
        <v>0.05</v>
      </c>
    </row>
    <row r="53" spans="1:6" x14ac:dyDescent="0.35">
      <c r="A53" s="1">
        <f t="shared" si="4"/>
        <v>41759</v>
      </c>
      <c r="B53" s="1">
        <f t="shared" si="0"/>
        <v>41759</v>
      </c>
      <c r="C53" s="9">
        <f>+VLOOKUP(A53,'Inflación source'!A:B,2,FALSE)</f>
        <v>3.27E-2</v>
      </c>
      <c r="D53" s="6" t="e">
        <f t="shared" si="1"/>
        <v>#N/A</v>
      </c>
      <c r="E53" s="9">
        <f t="shared" si="2"/>
        <v>0.03</v>
      </c>
      <c r="F53" s="9">
        <f t="shared" si="3"/>
        <v>0.05</v>
      </c>
    </row>
    <row r="54" spans="1:6" x14ac:dyDescent="0.35">
      <c r="A54" s="1">
        <f t="shared" si="4"/>
        <v>41790</v>
      </c>
      <c r="B54" s="1">
        <f t="shared" si="0"/>
        <v>41790</v>
      </c>
      <c r="C54" s="9">
        <f>+VLOOKUP(A54,'Inflación source'!A:B,2,FALSE)</f>
        <v>3.2199999999999999E-2</v>
      </c>
      <c r="D54" s="6" t="e">
        <f t="shared" si="1"/>
        <v>#N/A</v>
      </c>
      <c r="E54" s="9">
        <f t="shared" si="2"/>
        <v>0.03</v>
      </c>
      <c r="F54" s="9">
        <f t="shared" si="3"/>
        <v>0.05</v>
      </c>
    </row>
    <row r="55" spans="1:6" x14ac:dyDescent="0.35">
      <c r="A55" s="1">
        <f t="shared" si="4"/>
        <v>41820</v>
      </c>
      <c r="B55" s="1">
        <f t="shared" si="0"/>
        <v>41820</v>
      </c>
      <c r="C55" s="9">
        <f>+VLOOKUP(A55,'Inflación source'!A:B,2,FALSE)</f>
        <v>3.1300000000000001E-2</v>
      </c>
      <c r="D55" s="6" t="e">
        <f t="shared" si="1"/>
        <v>#N/A</v>
      </c>
      <c r="E55" s="9">
        <f t="shared" si="2"/>
        <v>0.03</v>
      </c>
      <c r="F55" s="9">
        <f t="shared" si="3"/>
        <v>0.05</v>
      </c>
    </row>
    <row r="56" spans="1:6" x14ac:dyDescent="0.35">
      <c r="A56" s="1">
        <f t="shared" si="4"/>
        <v>41851</v>
      </c>
      <c r="B56" s="1">
        <f t="shared" si="0"/>
        <v>41851</v>
      </c>
      <c r="C56" s="9">
        <f>+VLOOKUP(A56,'Inflación source'!A:B,2,FALSE)</f>
        <v>3.4099999999999998E-2</v>
      </c>
      <c r="D56" s="6" t="e">
        <f t="shared" si="1"/>
        <v>#N/A</v>
      </c>
      <c r="E56" s="9">
        <f t="shared" si="2"/>
        <v>0.03</v>
      </c>
      <c r="F56" s="9">
        <f t="shared" si="3"/>
        <v>0.05</v>
      </c>
    </row>
    <row r="57" spans="1:6" x14ac:dyDescent="0.35">
      <c r="A57" s="1">
        <f t="shared" si="4"/>
        <v>41882</v>
      </c>
      <c r="B57" s="1">
        <f t="shared" si="0"/>
        <v>41882</v>
      </c>
      <c r="C57" s="9">
        <f>+VLOOKUP(A57,'Inflación source'!A:B,2,FALSE)</f>
        <v>3.6999999999999998E-2</v>
      </c>
      <c r="D57" s="6" t="e">
        <f t="shared" si="1"/>
        <v>#N/A</v>
      </c>
      <c r="E57" s="9">
        <f t="shared" si="2"/>
        <v>0.03</v>
      </c>
      <c r="F57" s="9">
        <f t="shared" si="3"/>
        <v>0.05</v>
      </c>
    </row>
    <row r="58" spans="1:6" x14ac:dyDescent="0.35">
      <c r="A58" s="1">
        <f t="shared" si="4"/>
        <v>41912</v>
      </c>
      <c r="B58" s="1">
        <f t="shared" si="0"/>
        <v>41912</v>
      </c>
      <c r="C58" s="9">
        <f>+VLOOKUP(A58,'Inflación source'!A:B,2,FALSE)</f>
        <v>3.4500000000000003E-2</v>
      </c>
      <c r="D58" s="6" t="e">
        <f t="shared" si="1"/>
        <v>#N/A</v>
      </c>
      <c r="E58" s="9">
        <f t="shared" si="2"/>
        <v>0.03</v>
      </c>
      <c r="F58" s="9">
        <f t="shared" si="3"/>
        <v>0.05</v>
      </c>
    </row>
    <row r="59" spans="1:6" x14ac:dyDescent="0.35">
      <c r="A59" s="1">
        <f t="shared" si="4"/>
        <v>41943</v>
      </c>
      <c r="B59" s="1">
        <f t="shared" si="0"/>
        <v>41943</v>
      </c>
      <c r="C59" s="9">
        <f>+VLOOKUP(A59,'Inflación source'!A:B,2,FALSE)</f>
        <v>3.6400000000000002E-2</v>
      </c>
      <c r="D59" s="6" t="e">
        <f t="shared" si="1"/>
        <v>#N/A</v>
      </c>
      <c r="E59" s="9">
        <f t="shared" si="2"/>
        <v>0.03</v>
      </c>
      <c r="F59" s="9">
        <f t="shared" si="3"/>
        <v>0.05</v>
      </c>
    </row>
    <row r="60" spans="1:6" x14ac:dyDescent="0.35">
      <c r="A60" s="1">
        <f t="shared" si="4"/>
        <v>41973</v>
      </c>
      <c r="B60" s="1">
        <f t="shared" si="0"/>
        <v>41973</v>
      </c>
      <c r="C60" s="9">
        <f>+VLOOKUP(A60,'Inflación source'!A:B,2,FALSE)</f>
        <v>3.3799999999999997E-2</v>
      </c>
      <c r="D60" s="6" t="e">
        <f t="shared" si="1"/>
        <v>#N/A</v>
      </c>
      <c r="E60" s="9">
        <f t="shared" si="2"/>
        <v>0.03</v>
      </c>
      <c r="F60" s="9">
        <f t="shared" si="3"/>
        <v>0.05</v>
      </c>
    </row>
    <row r="61" spans="1:6" x14ac:dyDescent="0.35">
      <c r="A61" s="1">
        <f t="shared" si="4"/>
        <v>42004</v>
      </c>
      <c r="B61" s="1">
        <f t="shared" si="0"/>
        <v>42004</v>
      </c>
      <c r="C61" s="9">
        <f>+VLOOKUP(A61,'Inflación source'!A:B,2,FALSE)</f>
        <v>2.9499999999999998E-2</v>
      </c>
      <c r="D61" s="6" t="e">
        <f t="shared" si="1"/>
        <v>#N/A</v>
      </c>
      <c r="E61" s="9">
        <f t="shared" si="2"/>
        <v>0.03</v>
      </c>
      <c r="F61" s="9">
        <f t="shared" si="3"/>
        <v>0.05</v>
      </c>
    </row>
    <row r="62" spans="1:6" x14ac:dyDescent="0.35">
      <c r="A62" s="1">
        <f t="shared" si="4"/>
        <v>42035</v>
      </c>
      <c r="B62" s="1">
        <f t="shared" si="0"/>
        <v>42035</v>
      </c>
      <c r="C62" s="9">
        <f>+VLOOKUP(A62,'Inflación source'!A:B,2,FALSE)</f>
        <v>2.3199999999999998E-2</v>
      </c>
      <c r="D62" s="6" t="e">
        <f t="shared" si="1"/>
        <v>#N/A</v>
      </c>
      <c r="E62" s="9">
        <f t="shared" si="2"/>
        <v>0.03</v>
      </c>
      <c r="F62" s="9">
        <f t="shared" si="3"/>
        <v>0.05</v>
      </c>
    </row>
    <row r="63" spans="1:6" x14ac:dyDescent="0.35">
      <c r="A63" s="1">
        <f t="shared" si="4"/>
        <v>42063</v>
      </c>
      <c r="B63" s="1">
        <f t="shared" si="0"/>
        <v>42063</v>
      </c>
      <c r="C63" s="9">
        <f>+VLOOKUP(A63,'Inflación source'!A:B,2,FALSE)</f>
        <v>2.4400000000000002E-2</v>
      </c>
      <c r="D63" s="6" t="e">
        <f t="shared" si="1"/>
        <v>#N/A</v>
      </c>
      <c r="E63" s="9">
        <f t="shared" si="2"/>
        <v>0.03</v>
      </c>
      <c r="F63" s="9">
        <f t="shared" si="3"/>
        <v>0.05</v>
      </c>
    </row>
    <row r="64" spans="1:6" x14ac:dyDescent="0.35">
      <c r="A64" s="1">
        <f t="shared" si="4"/>
        <v>42094</v>
      </c>
      <c r="B64" s="1">
        <f t="shared" si="0"/>
        <v>42094</v>
      </c>
      <c r="C64" s="9">
        <f>+VLOOKUP(A64,'Inflación source'!A:B,2,FALSE)</f>
        <v>2.4299999999999999E-2</v>
      </c>
      <c r="D64" s="6" t="e">
        <f t="shared" si="1"/>
        <v>#N/A</v>
      </c>
      <c r="E64" s="9">
        <f t="shared" si="2"/>
        <v>0.03</v>
      </c>
      <c r="F64" s="9">
        <f t="shared" si="3"/>
        <v>0.05</v>
      </c>
    </row>
    <row r="65" spans="1:6" x14ac:dyDescent="0.35">
      <c r="A65" s="1">
        <f t="shared" si="4"/>
        <v>42124</v>
      </c>
      <c r="B65" s="1">
        <f t="shared" si="0"/>
        <v>42124</v>
      </c>
      <c r="C65" s="9">
        <f>+VLOOKUP(A65,'Inflación source'!A:B,2,FALSE)</f>
        <v>2.58E-2</v>
      </c>
      <c r="D65" s="6" t="e">
        <f t="shared" si="1"/>
        <v>#N/A</v>
      </c>
      <c r="E65" s="9">
        <f t="shared" si="2"/>
        <v>0.03</v>
      </c>
      <c r="F65" s="9">
        <f t="shared" si="3"/>
        <v>0.05</v>
      </c>
    </row>
    <row r="66" spans="1:6" x14ac:dyDescent="0.35">
      <c r="A66" s="1">
        <f t="shared" si="4"/>
        <v>42155</v>
      </c>
      <c r="B66" s="1">
        <f t="shared" si="0"/>
        <v>42155</v>
      </c>
      <c r="C66" s="9">
        <f>+VLOOKUP(A66,'Inflación source'!A:B,2,FALSE)</f>
        <v>2.5499999999999998E-2</v>
      </c>
      <c r="D66" s="6" t="e">
        <f t="shared" si="1"/>
        <v>#N/A</v>
      </c>
      <c r="E66" s="9">
        <f t="shared" si="2"/>
        <v>0.03</v>
      </c>
      <c r="F66" s="9">
        <f t="shared" si="3"/>
        <v>0.05</v>
      </c>
    </row>
    <row r="67" spans="1:6" x14ac:dyDescent="0.35">
      <c r="A67" s="1">
        <f t="shared" si="4"/>
        <v>42185</v>
      </c>
      <c r="B67" s="1">
        <f t="shared" ref="B67:B85" si="5">+IF(ISNA(C67),NA(),A67)</f>
        <v>42185</v>
      </c>
      <c r="C67" s="9">
        <f>+VLOOKUP(A67,'Inflación source'!A:B,2,FALSE)</f>
        <v>2.3900000000000001E-2</v>
      </c>
      <c r="D67" s="6" t="e">
        <f t="shared" ref="D67:D85" si="6">+IF(ISNA(C68),C67,NA())</f>
        <v>#N/A</v>
      </c>
      <c r="E67" s="9">
        <f t="shared" ref="E67:E85" si="7">+IF(ISNA(C67),NA(),0.03)</f>
        <v>0.03</v>
      </c>
      <c r="F67" s="9">
        <f t="shared" ref="F67:F85" si="8">+IF(ISNA(C67),NA(),0.05)</f>
        <v>0.05</v>
      </c>
    </row>
    <row r="68" spans="1:6" x14ac:dyDescent="0.35">
      <c r="A68" s="1">
        <f t="shared" ref="A68:A131" si="9">+EOMONTH(A67,1)</f>
        <v>42216</v>
      </c>
      <c r="B68" s="1">
        <f t="shared" si="5"/>
        <v>42216</v>
      </c>
      <c r="C68" s="9">
        <f>+VLOOKUP(A68,'Inflación source'!A:B,2,FALSE)</f>
        <v>2.3199999999999998E-2</v>
      </c>
      <c r="D68" s="6" t="e">
        <f t="shared" si="6"/>
        <v>#N/A</v>
      </c>
      <c r="E68" s="9">
        <f t="shared" si="7"/>
        <v>0.03</v>
      </c>
      <c r="F68" s="9">
        <f t="shared" si="8"/>
        <v>0.05</v>
      </c>
    </row>
    <row r="69" spans="1:6" x14ac:dyDescent="0.35">
      <c r="A69" s="1">
        <f t="shared" si="9"/>
        <v>42247</v>
      </c>
      <c r="B69" s="1">
        <f t="shared" si="5"/>
        <v>42247</v>
      </c>
      <c r="C69" s="9">
        <f>+VLOOKUP(A69,'Inflación source'!A:B,2,FALSE)</f>
        <v>1.9599999999999999E-2</v>
      </c>
      <c r="D69" s="6" t="e">
        <f t="shared" si="6"/>
        <v>#N/A</v>
      </c>
      <c r="E69" s="9">
        <f t="shared" si="7"/>
        <v>0.03</v>
      </c>
      <c r="F69" s="9">
        <f t="shared" si="8"/>
        <v>0.05</v>
      </c>
    </row>
    <row r="70" spans="1:6" x14ac:dyDescent="0.35">
      <c r="A70" s="1">
        <f t="shared" si="9"/>
        <v>42277</v>
      </c>
      <c r="B70" s="1">
        <f t="shared" si="5"/>
        <v>42277</v>
      </c>
      <c r="C70" s="9">
        <f>+VLOOKUP(A70,'Inflación source'!A:B,2,FALSE)</f>
        <v>1.8800000000000001E-2</v>
      </c>
      <c r="D70" s="6" t="e">
        <f t="shared" si="6"/>
        <v>#N/A</v>
      </c>
      <c r="E70" s="9">
        <f t="shared" si="7"/>
        <v>0.03</v>
      </c>
      <c r="F70" s="9">
        <f t="shared" si="8"/>
        <v>0.05</v>
      </c>
    </row>
    <row r="71" spans="1:6" x14ac:dyDescent="0.35">
      <c r="A71" s="1">
        <f t="shared" si="9"/>
        <v>42308</v>
      </c>
      <c r="B71" s="1">
        <f t="shared" si="5"/>
        <v>42308</v>
      </c>
      <c r="C71" s="9">
        <f>+VLOOKUP(A71,'Inflación source'!A:B,2,FALSE)</f>
        <v>2.23E-2</v>
      </c>
      <c r="D71" s="6" t="e">
        <f t="shared" si="6"/>
        <v>#N/A</v>
      </c>
      <c r="E71" s="9">
        <f t="shared" si="7"/>
        <v>0.03</v>
      </c>
      <c r="F71" s="9">
        <f t="shared" si="8"/>
        <v>0.05</v>
      </c>
    </row>
    <row r="72" spans="1:6" x14ac:dyDescent="0.35">
      <c r="A72" s="1">
        <f t="shared" si="9"/>
        <v>42338</v>
      </c>
      <c r="B72" s="1">
        <f t="shared" si="5"/>
        <v>42338</v>
      </c>
      <c r="C72" s="9">
        <f>+VLOOKUP(A72,'Inflación source'!A:B,2,FALSE)</f>
        <v>2.5100000000000001E-2</v>
      </c>
      <c r="D72" s="6" t="e">
        <f t="shared" si="6"/>
        <v>#N/A</v>
      </c>
      <c r="E72" s="9">
        <f t="shared" si="7"/>
        <v>0.03</v>
      </c>
      <c r="F72" s="9">
        <f t="shared" si="8"/>
        <v>0.05</v>
      </c>
    </row>
    <row r="73" spans="1:6" x14ac:dyDescent="0.35">
      <c r="A73" s="1">
        <f t="shared" si="9"/>
        <v>42369</v>
      </c>
      <c r="B73" s="1">
        <f t="shared" si="5"/>
        <v>42369</v>
      </c>
      <c r="C73" s="9">
        <f>+VLOOKUP(A73,'Inflación source'!A:B,2,FALSE)</f>
        <v>3.0700000000000002E-2</v>
      </c>
      <c r="D73" s="6" t="e">
        <f t="shared" si="6"/>
        <v>#N/A</v>
      </c>
      <c r="E73" s="9">
        <f t="shared" si="7"/>
        <v>0.03</v>
      </c>
      <c r="F73" s="9">
        <f t="shared" si="8"/>
        <v>0.05</v>
      </c>
    </row>
    <row r="74" spans="1:6" x14ac:dyDescent="0.35">
      <c r="A74" s="1">
        <f t="shared" si="9"/>
        <v>42400</v>
      </c>
      <c r="B74" s="1">
        <f t="shared" si="5"/>
        <v>42400</v>
      </c>
      <c r="C74" s="9">
        <f>+VLOOKUP(A74,'Inflación source'!A:B,2,FALSE)</f>
        <v>4.3799999999999999E-2</v>
      </c>
      <c r="D74" s="6" t="e">
        <f t="shared" si="6"/>
        <v>#N/A</v>
      </c>
      <c r="E74" s="9">
        <f t="shared" si="7"/>
        <v>0.03</v>
      </c>
      <c r="F74" s="9">
        <f t="shared" si="8"/>
        <v>0.05</v>
      </c>
    </row>
    <row r="75" spans="1:6" x14ac:dyDescent="0.35">
      <c r="A75" s="1">
        <f t="shared" si="9"/>
        <v>42429</v>
      </c>
      <c r="B75" s="1">
        <f t="shared" si="5"/>
        <v>42429</v>
      </c>
      <c r="C75" s="9">
        <f>+VLOOKUP(A75,'Inflación source'!A:B,2,FALSE)</f>
        <v>4.2700000000000002E-2</v>
      </c>
      <c r="D75" s="6" t="e">
        <f t="shared" si="6"/>
        <v>#N/A</v>
      </c>
      <c r="E75" s="9">
        <f t="shared" si="7"/>
        <v>0.03</v>
      </c>
      <c r="F75" s="9">
        <f t="shared" si="8"/>
        <v>0.05</v>
      </c>
    </row>
    <row r="76" spans="1:6" x14ac:dyDescent="0.35">
      <c r="A76" s="1">
        <f t="shared" si="9"/>
        <v>42460</v>
      </c>
      <c r="B76" s="1">
        <f t="shared" si="5"/>
        <v>42460</v>
      </c>
      <c r="C76" s="9">
        <f>+VLOOKUP(A76,'Inflación source'!A:B,2,FALSE)</f>
        <v>4.2599999999999999E-2</v>
      </c>
      <c r="D76" s="6" t="e">
        <f t="shared" si="6"/>
        <v>#N/A</v>
      </c>
      <c r="E76" s="9">
        <f t="shared" si="7"/>
        <v>0.03</v>
      </c>
      <c r="F76" s="9">
        <f t="shared" si="8"/>
        <v>0.05</v>
      </c>
    </row>
    <row r="77" spans="1:6" x14ac:dyDescent="0.35">
      <c r="A77" s="1">
        <f t="shared" si="9"/>
        <v>42490</v>
      </c>
      <c r="B77" s="1">
        <f t="shared" si="5"/>
        <v>42490</v>
      </c>
      <c r="C77" s="9">
        <f>+VLOOKUP(A77,'Inflación source'!A:B,2,FALSE)</f>
        <v>4.0899999999999999E-2</v>
      </c>
      <c r="D77" s="6" t="e">
        <f t="shared" si="6"/>
        <v>#N/A</v>
      </c>
      <c r="E77" s="9">
        <f t="shared" si="7"/>
        <v>0.03</v>
      </c>
      <c r="F77" s="9">
        <f t="shared" si="8"/>
        <v>0.05</v>
      </c>
    </row>
    <row r="78" spans="1:6" x14ac:dyDescent="0.35">
      <c r="A78" s="1">
        <f t="shared" si="9"/>
        <v>42521</v>
      </c>
      <c r="B78" s="1">
        <f t="shared" si="5"/>
        <v>42521</v>
      </c>
      <c r="C78" s="9">
        <f>+VLOOKUP(A78,'Inflación source'!A:B,2,FALSE)</f>
        <v>4.36E-2</v>
      </c>
      <c r="D78" s="6" t="e">
        <f t="shared" si="6"/>
        <v>#N/A</v>
      </c>
      <c r="E78" s="9">
        <f t="shared" si="7"/>
        <v>0.03</v>
      </c>
      <c r="F78" s="9">
        <f t="shared" si="8"/>
        <v>0.05</v>
      </c>
    </row>
    <row r="79" spans="1:6" x14ac:dyDescent="0.35">
      <c r="A79" s="1">
        <f t="shared" si="9"/>
        <v>42551</v>
      </c>
      <c r="B79" s="1">
        <f t="shared" si="5"/>
        <v>42551</v>
      </c>
      <c r="C79" s="9">
        <f>+VLOOKUP(A79,'Inflación source'!A:B,2,FALSE)</f>
        <v>4.4299999999999999E-2</v>
      </c>
      <c r="D79" s="6" t="e">
        <f t="shared" si="6"/>
        <v>#N/A</v>
      </c>
      <c r="E79" s="9">
        <f t="shared" si="7"/>
        <v>0.03</v>
      </c>
      <c r="F79" s="9">
        <f t="shared" si="8"/>
        <v>0.05</v>
      </c>
    </row>
    <row r="80" spans="1:6" x14ac:dyDescent="0.35">
      <c r="A80" s="1">
        <f t="shared" si="9"/>
        <v>42582</v>
      </c>
      <c r="B80" s="1">
        <f t="shared" si="5"/>
        <v>42582</v>
      </c>
      <c r="C80" s="9">
        <f>+VLOOKUP(A80,'Inflación source'!A:B,2,FALSE)</f>
        <v>4.6199999999999998E-2</v>
      </c>
      <c r="D80" s="6" t="e">
        <f t="shared" si="6"/>
        <v>#N/A</v>
      </c>
      <c r="E80" s="9">
        <f t="shared" si="7"/>
        <v>0.03</v>
      </c>
      <c r="F80" s="9">
        <f t="shared" si="8"/>
        <v>0.05</v>
      </c>
    </row>
    <row r="81" spans="1:6" x14ac:dyDescent="0.35">
      <c r="A81" s="1">
        <f t="shared" si="9"/>
        <v>42613</v>
      </c>
      <c r="B81" s="1">
        <f t="shared" si="5"/>
        <v>42613</v>
      </c>
      <c r="C81" s="9">
        <f>+VLOOKUP(A81,'Inflación source'!A:B,2,FALSE)</f>
        <v>4.7399999999999998E-2</v>
      </c>
      <c r="D81" s="6" t="e">
        <f t="shared" si="6"/>
        <v>#N/A</v>
      </c>
      <c r="E81" s="9">
        <f t="shared" si="7"/>
        <v>0.03</v>
      </c>
      <c r="F81" s="9">
        <f t="shared" si="8"/>
        <v>0.05</v>
      </c>
    </row>
    <row r="82" spans="1:6" x14ac:dyDescent="0.35">
      <c r="A82" s="1">
        <f t="shared" si="9"/>
        <v>42643</v>
      </c>
      <c r="B82" s="1">
        <f t="shared" si="5"/>
        <v>42643</v>
      </c>
      <c r="C82" s="9">
        <f>+VLOOKUP(A82,'Inflación source'!A:B,2,FALSE)</f>
        <v>4.5600000000000002E-2</v>
      </c>
      <c r="D82" s="6" t="e">
        <f t="shared" si="6"/>
        <v>#N/A</v>
      </c>
      <c r="E82" s="9">
        <f t="shared" si="7"/>
        <v>0.03</v>
      </c>
      <c r="F82" s="9">
        <f t="shared" si="8"/>
        <v>0.05</v>
      </c>
    </row>
    <row r="83" spans="1:6" x14ac:dyDescent="0.35">
      <c r="A83" s="1">
        <f t="shared" si="9"/>
        <v>42674</v>
      </c>
      <c r="B83" s="1">
        <f t="shared" si="5"/>
        <v>42674</v>
      </c>
      <c r="C83" s="9">
        <f>+VLOOKUP(A83,'Inflación source'!A:B,2,FALSE)</f>
        <v>4.7600000000000003E-2</v>
      </c>
      <c r="D83" s="6" t="e">
        <f t="shared" si="6"/>
        <v>#N/A</v>
      </c>
      <c r="E83" s="9">
        <f t="shared" si="7"/>
        <v>0.03</v>
      </c>
      <c r="F83" s="9">
        <f t="shared" si="8"/>
        <v>0.05</v>
      </c>
    </row>
    <row r="84" spans="1:6" x14ac:dyDescent="0.35">
      <c r="A84" s="1">
        <f t="shared" si="9"/>
        <v>42704</v>
      </c>
      <c r="B84" s="1">
        <f t="shared" si="5"/>
        <v>42704</v>
      </c>
      <c r="C84" s="9">
        <f>+VLOOKUP(A84,'Inflación source'!A:B,2,FALSE)</f>
        <v>4.6699999999999998E-2</v>
      </c>
      <c r="D84" s="6" t="e">
        <f t="shared" si="6"/>
        <v>#N/A</v>
      </c>
      <c r="E84" s="9">
        <f t="shared" si="7"/>
        <v>0.03</v>
      </c>
      <c r="F84" s="9">
        <f t="shared" si="8"/>
        <v>0.05</v>
      </c>
    </row>
    <row r="85" spans="1:6" x14ac:dyDescent="0.35">
      <c r="A85" s="1">
        <f t="shared" si="9"/>
        <v>42735</v>
      </c>
      <c r="B85" s="1">
        <f t="shared" si="5"/>
        <v>42735</v>
      </c>
      <c r="C85" s="9">
        <f>+VLOOKUP(A85,'Inflación source'!A:B,2,FALSE)</f>
        <v>4.2299999999999997E-2</v>
      </c>
      <c r="D85" s="6" t="e">
        <f t="shared" si="6"/>
        <v>#N/A</v>
      </c>
      <c r="E85" s="9">
        <f t="shared" si="7"/>
        <v>0.03</v>
      </c>
      <c r="F85" s="9">
        <f t="shared" si="8"/>
        <v>0.05</v>
      </c>
    </row>
    <row r="86" spans="1:6" x14ac:dyDescent="0.35">
      <c r="A86" s="1">
        <f t="shared" si="9"/>
        <v>42766</v>
      </c>
      <c r="B86" s="1">
        <f t="shared" ref="B86:B149" si="10">+IF(ISNA(C86),NA(),A86)</f>
        <v>42766</v>
      </c>
      <c r="C86" s="9">
        <f>+VLOOKUP(A86,'Inflación source'!A:B,2,FALSE)</f>
        <v>3.8300000000000001E-2</v>
      </c>
      <c r="D86" s="6" t="e">
        <f t="shared" ref="D86:D149" si="11">+IF(ISNA(C87),C86,NA())</f>
        <v>#N/A</v>
      </c>
      <c r="E86" s="9">
        <f t="shared" ref="E86:E149" si="12">+IF(ISNA(C86),NA(),0.03)</f>
        <v>0.03</v>
      </c>
      <c r="F86" s="9">
        <f t="shared" ref="F86:F149" si="13">+IF(ISNA(C86),NA(),0.05)</f>
        <v>0.05</v>
      </c>
    </row>
    <row r="87" spans="1:6" x14ac:dyDescent="0.35">
      <c r="A87" s="1">
        <f t="shared" si="9"/>
        <v>42794</v>
      </c>
      <c r="B87" s="1">
        <f t="shared" si="10"/>
        <v>42794</v>
      </c>
      <c r="C87" s="9">
        <f>+VLOOKUP(A87,'Inflación source'!A:B,2,FALSE)</f>
        <v>3.9600000000000003E-2</v>
      </c>
      <c r="D87" s="6" t="e">
        <f t="shared" si="11"/>
        <v>#N/A</v>
      </c>
      <c r="E87" s="9">
        <f t="shared" si="12"/>
        <v>0.03</v>
      </c>
      <c r="F87" s="9">
        <f t="shared" si="13"/>
        <v>0.05</v>
      </c>
    </row>
    <row r="88" spans="1:6" x14ac:dyDescent="0.35">
      <c r="A88" s="1">
        <f t="shared" si="9"/>
        <v>42825</v>
      </c>
      <c r="B88" s="1">
        <f t="shared" si="10"/>
        <v>42825</v>
      </c>
      <c r="C88" s="9">
        <f>+VLOOKUP(A88,'Inflación source'!A:B,2,FALSE)</f>
        <v>0.04</v>
      </c>
      <c r="D88" s="6" t="e">
        <f t="shared" si="11"/>
        <v>#N/A</v>
      </c>
      <c r="E88" s="9">
        <f t="shared" si="12"/>
        <v>0.03</v>
      </c>
      <c r="F88" s="9">
        <f t="shared" si="13"/>
        <v>0.05</v>
      </c>
    </row>
    <row r="89" spans="1:6" x14ac:dyDescent="0.35">
      <c r="A89" s="1">
        <f t="shared" si="9"/>
        <v>42855</v>
      </c>
      <c r="B89" s="1">
        <f t="shared" si="10"/>
        <v>42855</v>
      </c>
      <c r="C89" s="9">
        <f>+VLOOKUP(A89,'Inflación source'!A:B,2,FALSE)</f>
        <v>4.0899999999999999E-2</v>
      </c>
      <c r="D89" s="6" t="e">
        <f t="shared" si="11"/>
        <v>#N/A</v>
      </c>
      <c r="E89" s="9">
        <f t="shared" si="12"/>
        <v>0.03</v>
      </c>
      <c r="F89" s="9">
        <f t="shared" si="13"/>
        <v>0.05</v>
      </c>
    </row>
    <row r="90" spans="1:6" x14ac:dyDescent="0.35">
      <c r="A90" s="1">
        <f t="shared" si="9"/>
        <v>42886</v>
      </c>
      <c r="B90" s="1">
        <f t="shared" si="10"/>
        <v>42886</v>
      </c>
      <c r="C90" s="9">
        <f>+VLOOKUP(A90,'Inflación source'!A:B,2,FALSE)</f>
        <v>3.9300000000000002E-2</v>
      </c>
      <c r="D90" s="6" t="e">
        <f t="shared" si="11"/>
        <v>#N/A</v>
      </c>
      <c r="E90" s="9">
        <f t="shared" si="12"/>
        <v>0.03</v>
      </c>
      <c r="F90" s="9">
        <f t="shared" si="13"/>
        <v>0.05</v>
      </c>
    </row>
    <row r="91" spans="1:6" x14ac:dyDescent="0.35">
      <c r="A91" s="1">
        <f t="shared" si="9"/>
        <v>42916</v>
      </c>
      <c r="B91" s="1">
        <f t="shared" si="10"/>
        <v>42916</v>
      </c>
      <c r="C91" s="9">
        <f>+VLOOKUP(A91,'Inflación source'!A:B,2,FALSE)</f>
        <v>4.36E-2</v>
      </c>
      <c r="D91" s="6" t="e">
        <f t="shared" si="11"/>
        <v>#N/A</v>
      </c>
      <c r="E91" s="9">
        <f t="shared" si="12"/>
        <v>0.03</v>
      </c>
      <c r="F91" s="9">
        <f t="shared" si="13"/>
        <v>0.05</v>
      </c>
    </row>
    <row r="92" spans="1:6" x14ac:dyDescent="0.35">
      <c r="A92" s="1">
        <f t="shared" si="9"/>
        <v>42947</v>
      </c>
      <c r="B92" s="1">
        <f t="shared" si="10"/>
        <v>42947</v>
      </c>
      <c r="C92" s="9">
        <f>+VLOOKUP(A92,'Inflación source'!A:B,2,FALSE)</f>
        <v>5.2200000000000003E-2</v>
      </c>
      <c r="D92" s="6" t="e">
        <f t="shared" si="11"/>
        <v>#N/A</v>
      </c>
      <c r="E92" s="9">
        <f t="shared" si="12"/>
        <v>0.03</v>
      </c>
      <c r="F92" s="9">
        <f t="shared" si="13"/>
        <v>0.05</v>
      </c>
    </row>
    <row r="93" spans="1:6" x14ac:dyDescent="0.35">
      <c r="A93" s="1">
        <f t="shared" si="9"/>
        <v>42978</v>
      </c>
      <c r="B93" s="1">
        <f t="shared" si="10"/>
        <v>42978</v>
      </c>
      <c r="C93" s="9">
        <f>+VLOOKUP(A93,'Inflación source'!A:B,2,FALSE)</f>
        <v>4.7199999999999999E-2</v>
      </c>
      <c r="D93" s="6" t="e">
        <f t="shared" si="11"/>
        <v>#N/A</v>
      </c>
      <c r="E93" s="9">
        <f t="shared" si="12"/>
        <v>0.03</v>
      </c>
      <c r="F93" s="9">
        <f t="shared" si="13"/>
        <v>0.05</v>
      </c>
    </row>
    <row r="94" spans="1:6" x14ac:dyDescent="0.35">
      <c r="A94" s="1">
        <f t="shared" si="9"/>
        <v>43008</v>
      </c>
      <c r="B94" s="1">
        <f t="shared" si="10"/>
        <v>43008</v>
      </c>
      <c r="C94" s="9">
        <f>+VLOOKUP(A94,'Inflación source'!A:B,2,FALSE)</f>
        <v>4.36E-2</v>
      </c>
      <c r="D94" s="6" t="e">
        <f t="shared" si="11"/>
        <v>#N/A</v>
      </c>
      <c r="E94" s="9">
        <f t="shared" si="12"/>
        <v>0.03</v>
      </c>
      <c r="F94" s="9">
        <f t="shared" si="13"/>
        <v>0.05</v>
      </c>
    </row>
    <row r="95" spans="1:6" x14ac:dyDescent="0.35">
      <c r="A95" s="1">
        <f t="shared" si="9"/>
        <v>43039</v>
      </c>
      <c r="B95" s="1">
        <f t="shared" si="10"/>
        <v>43039</v>
      </c>
      <c r="C95" s="9">
        <f>+VLOOKUP(A95,'Inflación source'!A:B,2,FALSE)</f>
        <v>4.2000000000000003E-2</v>
      </c>
      <c r="D95" s="6" t="e">
        <f t="shared" si="11"/>
        <v>#N/A</v>
      </c>
      <c r="E95" s="9">
        <f t="shared" si="12"/>
        <v>0.03</v>
      </c>
      <c r="F95" s="9">
        <f t="shared" si="13"/>
        <v>0.05</v>
      </c>
    </row>
    <row r="96" spans="1:6" x14ac:dyDescent="0.35">
      <c r="A96" s="1">
        <f t="shared" si="9"/>
        <v>43069</v>
      </c>
      <c r="B96" s="1">
        <f t="shared" si="10"/>
        <v>43069</v>
      </c>
      <c r="C96" s="9">
        <f>+VLOOKUP(A96,'Inflación source'!A:B,2,FALSE)</f>
        <v>4.6899999999999997E-2</v>
      </c>
      <c r="D96" s="6" t="e">
        <f t="shared" si="11"/>
        <v>#N/A</v>
      </c>
      <c r="E96" s="9">
        <f t="shared" si="12"/>
        <v>0.03</v>
      </c>
      <c r="F96" s="9">
        <f t="shared" si="13"/>
        <v>0.05</v>
      </c>
    </row>
    <row r="97" spans="1:6" x14ac:dyDescent="0.35">
      <c r="A97" s="1">
        <f t="shared" si="9"/>
        <v>43100</v>
      </c>
      <c r="B97" s="1">
        <f t="shared" si="10"/>
        <v>43100</v>
      </c>
      <c r="C97" s="9">
        <f>+VLOOKUP(A97,'Inflación source'!A:B,2,FALSE)</f>
        <v>5.6800000000000003E-2</v>
      </c>
      <c r="D97" s="6" t="e">
        <f t="shared" si="11"/>
        <v>#N/A</v>
      </c>
      <c r="E97" s="9">
        <f t="shared" si="12"/>
        <v>0.03</v>
      </c>
      <c r="F97" s="9">
        <f t="shared" si="13"/>
        <v>0.05</v>
      </c>
    </row>
    <row r="98" spans="1:6" x14ac:dyDescent="0.35">
      <c r="A98" s="1">
        <f t="shared" si="9"/>
        <v>43131</v>
      </c>
      <c r="B98" s="1">
        <f t="shared" si="10"/>
        <v>43131</v>
      </c>
      <c r="C98" s="9">
        <f>+VLOOKUP(A98,'Inflación source'!A:B,2,FALSE)</f>
        <v>4.7100000000000003E-2</v>
      </c>
      <c r="D98" s="6" t="e">
        <f t="shared" si="11"/>
        <v>#N/A</v>
      </c>
      <c r="E98" s="9">
        <f t="shared" si="12"/>
        <v>0.03</v>
      </c>
      <c r="F98" s="9">
        <f t="shared" si="13"/>
        <v>0.05</v>
      </c>
    </row>
    <row r="99" spans="1:6" x14ac:dyDescent="0.35">
      <c r="A99" s="1">
        <f t="shared" si="9"/>
        <v>43159</v>
      </c>
      <c r="B99" s="1">
        <f t="shared" si="10"/>
        <v>43159</v>
      </c>
      <c r="C99" s="9">
        <f>+VLOOKUP(A99,'Inflación source'!A:B,2,FALSE)</f>
        <v>4.1500000000000002E-2</v>
      </c>
      <c r="D99" s="6" t="e">
        <f t="shared" si="11"/>
        <v>#N/A</v>
      </c>
      <c r="E99" s="9">
        <f t="shared" si="12"/>
        <v>0.03</v>
      </c>
      <c r="F99" s="9">
        <f t="shared" si="13"/>
        <v>0.05</v>
      </c>
    </row>
    <row r="100" spans="1:6" x14ac:dyDescent="0.35">
      <c r="A100" s="1">
        <f t="shared" si="9"/>
        <v>43190</v>
      </c>
      <c r="B100" s="1">
        <f t="shared" si="10"/>
        <v>43190</v>
      </c>
      <c r="C100" s="9">
        <f>+VLOOKUP(A100,'Inflación source'!A:B,2,FALSE)</f>
        <v>4.1399999999999999E-2</v>
      </c>
      <c r="D100" s="6" t="e">
        <f t="shared" si="11"/>
        <v>#N/A</v>
      </c>
      <c r="E100" s="9">
        <f t="shared" si="12"/>
        <v>0.03</v>
      </c>
      <c r="F100" s="9">
        <f t="shared" si="13"/>
        <v>0.05</v>
      </c>
    </row>
    <row r="101" spans="1:6" x14ac:dyDescent="0.35">
      <c r="A101" s="1">
        <f t="shared" si="9"/>
        <v>43220</v>
      </c>
      <c r="B101" s="1">
        <f t="shared" si="10"/>
        <v>43220</v>
      </c>
      <c r="C101" s="9">
        <f>+VLOOKUP(A101,'Inflación source'!A:B,2,FALSE)</f>
        <v>3.9199999999999999E-2</v>
      </c>
      <c r="D101" s="6" t="e">
        <f t="shared" si="11"/>
        <v>#N/A</v>
      </c>
      <c r="E101" s="9">
        <f t="shared" si="12"/>
        <v>0.03</v>
      </c>
      <c r="F101" s="9">
        <f t="shared" si="13"/>
        <v>0.05</v>
      </c>
    </row>
    <row r="102" spans="1:6" x14ac:dyDescent="0.35">
      <c r="A102" s="1">
        <f t="shared" si="9"/>
        <v>43251</v>
      </c>
      <c r="B102" s="1">
        <f t="shared" si="10"/>
        <v>43251</v>
      </c>
      <c r="C102" s="9">
        <f>+VLOOKUP(A102,'Inflación source'!A:B,2,FALSE)</f>
        <v>4.0899999999999999E-2</v>
      </c>
      <c r="D102" s="6" t="e">
        <f t="shared" si="11"/>
        <v>#N/A</v>
      </c>
      <c r="E102" s="9">
        <f t="shared" si="12"/>
        <v>0.03</v>
      </c>
      <c r="F102" s="9">
        <f t="shared" si="13"/>
        <v>0.05</v>
      </c>
    </row>
    <row r="103" spans="1:6" x14ac:dyDescent="0.35">
      <c r="A103" s="1">
        <f t="shared" si="9"/>
        <v>43281</v>
      </c>
      <c r="B103" s="1">
        <f t="shared" si="10"/>
        <v>43281</v>
      </c>
      <c r="C103" s="9">
        <f>+VLOOKUP(A103,'Inflación source'!A:B,2,FALSE)</f>
        <v>3.7900000000000003E-2</v>
      </c>
      <c r="D103" s="6" t="e">
        <f t="shared" si="11"/>
        <v>#N/A</v>
      </c>
      <c r="E103" s="9">
        <f t="shared" si="12"/>
        <v>0.03</v>
      </c>
      <c r="F103" s="9">
        <f t="shared" si="13"/>
        <v>0.05</v>
      </c>
    </row>
    <row r="104" spans="1:6" x14ac:dyDescent="0.35">
      <c r="A104" s="1">
        <f t="shared" si="9"/>
        <v>43312</v>
      </c>
      <c r="B104" s="1">
        <f t="shared" si="10"/>
        <v>43312</v>
      </c>
      <c r="C104" s="9">
        <f>+VLOOKUP(A104,'Inflación source'!A:B,2,FALSE)</f>
        <v>2.6100000000000002E-2</v>
      </c>
      <c r="D104" s="6" t="e">
        <f t="shared" si="11"/>
        <v>#N/A</v>
      </c>
      <c r="E104" s="9">
        <f t="shared" si="12"/>
        <v>0.03</v>
      </c>
      <c r="F104" s="9">
        <f t="shared" si="13"/>
        <v>0.05</v>
      </c>
    </row>
    <row r="105" spans="1:6" x14ac:dyDescent="0.35">
      <c r="A105" s="1">
        <f t="shared" si="9"/>
        <v>43343</v>
      </c>
      <c r="B105" s="1">
        <f t="shared" si="10"/>
        <v>43343</v>
      </c>
      <c r="C105" s="9">
        <f>+VLOOKUP(A105,'Inflación source'!A:B,2,FALSE)</f>
        <v>3.3599999999999998E-2</v>
      </c>
      <c r="D105" s="6" t="e">
        <f t="shared" si="11"/>
        <v>#N/A</v>
      </c>
      <c r="E105" s="9">
        <f t="shared" si="12"/>
        <v>0.03</v>
      </c>
      <c r="F105" s="9">
        <f t="shared" si="13"/>
        <v>0.05</v>
      </c>
    </row>
    <row r="106" spans="1:6" x14ac:dyDescent="0.35">
      <c r="A106" s="1">
        <f t="shared" si="9"/>
        <v>43373</v>
      </c>
      <c r="B106" s="1">
        <f t="shared" si="10"/>
        <v>43373</v>
      </c>
      <c r="C106" s="9">
        <f>+VLOOKUP(A106,'Inflación source'!A:B,2,FALSE)</f>
        <v>4.5499999999999999E-2</v>
      </c>
      <c r="D106" s="6" t="e">
        <f t="shared" si="11"/>
        <v>#N/A</v>
      </c>
      <c r="E106" s="9">
        <f t="shared" si="12"/>
        <v>0.03</v>
      </c>
      <c r="F106" s="9">
        <f t="shared" si="13"/>
        <v>0.05</v>
      </c>
    </row>
    <row r="107" spans="1:6" x14ac:dyDescent="0.35">
      <c r="A107" s="1">
        <f t="shared" si="9"/>
        <v>43404</v>
      </c>
      <c r="B107" s="1">
        <f t="shared" si="10"/>
        <v>43404</v>
      </c>
      <c r="C107" s="9">
        <f>+VLOOKUP(A107,'Inflación source'!A:B,2,FALSE)</f>
        <v>4.3400000000000001E-2</v>
      </c>
      <c r="D107" s="6" t="e">
        <f t="shared" si="11"/>
        <v>#N/A</v>
      </c>
      <c r="E107" s="9">
        <f t="shared" si="12"/>
        <v>0.03</v>
      </c>
      <c r="F107" s="9">
        <f t="shared" si="13"/>
        <v>0.05</v>
      </c>
    </row>
    <row r="108" spans="1:6" x14ac:dyDescent="0.35">
      <c r="A108" s="1">
        <f t="shared" si="9"/>
        <v>43434</v>
      </c>
      <c r="B108" s="1">
        <f t="shared" si="10"/>
        <v>43434</v>
      </c>
      <c r="C108" s="9">
        <f>+VLOOKUP(A108,'Inflación source'!A:B,2,FALSE)</f>
        <v>3.15E-2</v>
      </c>
      <c r="D108" s="6" t="e">
        <f t="shared" si="11"/>
        <v>#N/A</v>
      </c>
      <c r="E108" s="9">
        <f t="shared" si="12"/>
        <v>0.03</v>
      </c>
      <c r="F108" s="9">
        <f t="shared" si="13"/>
        <v>0.05</v>
      </c>
    </row>
    <row r="109" spans="1:6" x14ac:dyDescent="0.35">
      <c r="A109" s="1">
        <f t="shared" si="9"/>
        <v>43465</v>
      </c>
      <c r="B109" s="1">
        <f t="shared" si="10"/>
        <v>43465</v>
      </c>
      <c r="C109" s="9">
        <f>+VLOOKUP(A109,'Inflación source'!A:B,2,FALSE)</f>
        <v>2.3099999999999999E-2</v>
      </c>
      <c r="D109" s="6" t="e">
        <f t="shared" si="11"/>
        <v>#N/A</v>
      </c>
      <c r="E109" s="9">
        <f t="shared" si="12"/>
        <v>0.03</v>
      </c>
      <c r="F109" s="9">
        <f t="shared" si="13"/>
        <v>0.05</v>
      </c>
    </row>
    <row r="110" spans="1:6" x14ac:dyDescent="0.35">
      <c r="A110" s="1">
        <f t="shared" si="9"/>
        <v>43496</v>
      </c>
      <c r="B110" s="1">
        <f t="shared" si="10"/>
        <v>43496</v>
      </c>
      <c r="C110" s="9">
        <f>+VLOOKUP(A110,'Inflación source'!A:B,2,FALSE)</f>
        <v>4.1000000000000002E-2</v>
      </c>
      <c r="D110" s="6" t="e">
        <f t="shared" si="11"/>
        <v>#N/A</v>
      </c>
      <c r="E110" s="9">
        <f t="shared" si="12"/>
        <v>0.03</v>
      </c>
      <c r="F110" s="9">
        <f t="shared" si="13"/>
        <v>0.05</v>
      </c>
    </row>
    <row r="111" spans="1:6" x14ac:dyDescent="0.35">
      <c r="A111" s="1">
        <f t="shared" si="9"/>
        <v>43524</v>
      </c>
      <c r="B111" s="1">
        <f t="shared" si="10"/>
        <v>43524</v>
      </c>
      <c r="C111" s="9">
        <f>+VLOOKUP(A111,'Inflación source'!A:B,2,FALSE)</f>
        <v>4.4600000000000001E-2</v>
      </c>
      <c r="D111" s="6" t="e">
        <f t="shared" si="11"/>
        <v>#N/A</v>
      </c>
      <c r="E111" s="9">
        <f t="shared" si="12"/>
        <v>0.03</v>
      </c>
      <c r="F111" s="9">
        <f t="shared" si="13"/>
        <v>0.05</v>
      </c>
    </row>
    <row r="112" spans="1:6" x14ac:dyDescent="0.35">
      <c r="A112" s="1">
        <f t="shared" si="9"/>
        <v>43555</v>
      </c>
      <c r="B112" s="1">
        <f t="shared" si="10"/>
        <v>43555</v>
      </c>
      <c r="C112" s="9">
        <f>+VLOOKUP(A112,'Inflación source'!A:B,2,FALSE)</f>
        <v>4.1700000000000001E-2</v>
      </c>
      <c r="D112" s="6" t="e">
        <f t="shared" si="11"/>
        <v>#N/A</v>
      </c>
      <c r="E112" s="9">
        <f t="shared" si="12"/>
        <v>0.03</v>
      </c>
      <c r="F112" s="9">
        <f t="shared" si="13"/>
        <v>0.05</v>
      </c>
    </row>
    <row r="113" spans="1:6" x14ac:dyDescent="0.35">
      <c r="A113" s="1">
        <f t="shared" si="9"/>
        <v>43585</v>
      </c>
      <c r="B113" s="1">
        <f t="shared" si="10"/>
        <v>43585</v>
      </c>
      <c r="C113" s="9">
        <f>+VLOOKUP(A113,'Inflación source'!A:B,2,FALSE)</f>
        <v>4.7500000000000001E-2</v>
      </c>
      <c r="D113" s="6" t="e">
        <f t="shared" si="11"/>
        <v>#N/A</v>
      </c>
      <c r="E113" s="9">
        <f t="shared" si="12"/>
        <v>0.03</v>
      </c>
      <c r="F113" s="9">
        <f t="shared" si="13"/>
        <v>0.05</v>
      </c>
    </row>
    <row r="114" spans="1:6" x14ac:dyDescent="0.35">
      <c r="A114" s="1">
        <f t="shared" si="9"/>
        <v>43616</v>
      </c>
      <c r="B114" s="1">
        <f t="shared" si="10"/>
        <v>43616</v>
      </c>
      <c r="C114" s="9">
        <f>+VLOOKUP(A114,'Inflación source'!A:B,2,FALSE)</f>
        <v>4.5400000000000003E-2</v>
      </c>
      <c r="D114" s="6" t="e">
        <f t="shared" si="11"/>
        <v>#N/A</v>
      </c>
      <c r="E114" s="9">
        <f t="shared" si="12"/>
        <v>0.03</v>
      </c>
      <c r="F114" s="9">
        <f t="shared" si="13"/>
        <v>0.05</v>
      </c>
    </row>
    <row r="115" spans="1:6" x14ac:dyDescent="0.35">
      <c r="A115" s="1">
        <f t="shared" si="9"/>
        <v>43646</v>
      </c>
      <c r="B115" s="1">
        <f t="shared" si="10"/>
        <v>43646</v>
      </c>
      <c r="C115" s="9">
        <f>+VLOOKUP(A115,'Inflación source'!A:B,2,FALSE)</f>
        <v>4.8000000000000001E-2</v>
      </c>
      <c r="D115" s="6" t="e">
        <f t="shared" si="11"/>
        <v>#N/A</v>
      </c>
      <c r="E115" s="9">
        <f t="shared" si="12"/>
        <v>0.03</v>
      </c>
      <c r="F115" s="9">
        <f t="shared" si="13"/>
        <v>0.05</v>
      </c>
    </row>
    <row r="116" spans="1:6" x14ac:dyDescent="0.35">
      <c r="A116" s="1">
        <f t="shared" si="9"/>
        <v>43677</v>
      </c>
      <c r="B116" s="1">
        <f t="shared" si="10"/>
        <v>43677</v>
      </c>
      <c r="C116" s="9">
        <f>+VLOOKUP(A116,'Inflación source'!A:B,2,FALSE)</f>
        <v>4.3700000000000003E-2</v>
      </c>
      <c r="D116" s="6" t="e">
        <f t="shared" si="11"/>
        <v>#N/A</v>
      </c>
      <c r="E116" s="9">
        <f t="shared" si="12"/>
        <v>0.03</v>
      </c>
      <c r="F116" s="9">
        <f t="shared" si="13"/>
        <v>0.05</v>
      </c>
    </row>
    <row r="117" spans="1:6" x14ac:dyDescent="0.35">
      <c r="A117" s="1">
        <f t="shared" si="9"/>
        <v>43708</v>
      </c>
      <c r="B117" s="1">
        <f t="shared" si="10"/>
        <v>43708</v>
      </c>
      <c r="C117" s="9">
        <f>+VLOOKUP(A117,'Inflación source'!A:B,2,FALSE)</f>
        <v>3.0099999999999998E-2</v>
      </c>
      <c r="D117" s="6" t="e">
        <f t="shared" si="11"/>
        <v>#N/A</v>
      </c>
      <c r="E117" s="9">
        <f t="shared" si="12"/>
        <v>0.03</v>
      </c>
      <c r="F117" s="9">
        <f t="shared" si="13"/>
        <v>0.05</v>
      </c>
    </row>
    <row r="118" spans="1:6" x14ac:dyDescent="0.35">
      <c r="A118" s="1">
        <f t="shared" si="9"/>
        <v>43738</v>
      </c>
      <c r="B118" s="1">
        <f t="shared" si="10"/>
        <v>43738</v>
      </c>
      <c r="C118" s="9">
        <f>+VLOOKUP(A118,'Inflación source'!A:B,2,FALSE)</f>
        <v>1.7999999999999999E-2</v>
      </c>
      <c r="D118" s="6" t="e">
        <f t="shared" si="11"/>
        <v>#N/A</v>
      </c>
      <c r="E118" s="9">
        <f t="shared" si="12"/>
        <v>0.03</v>
      </c>
      <c r="F118" s="9">
        <f t="shared" si="13"/>
        <v>0.05</v>
      </c>
    </row>
    <row r="119" spans="1:6" x14ac:dyDescent="0.35">
      <c r="A119" s="1">
        <f t="shared" si="9"/>
        <v>43769</v>
      </c>
      <c r="B119" s="1">
        <f t="shared" si="10"/>
        <v>43769</v>
      </c>
      <c r="C119" s="9">
        <f>+VLOOKUP(A119,'Inflación source'!A:B,2,FALSE)</f>
        <v>2.1700000000000001E-2</v>
      </c>
      <c r="D119" s="6" t="e">
        <f t="shared" si="11"/>
        <v>#N/A</v>
      </c>
      <c r="E119" s="9">
        <f t="shared" si="12"/>
        <v>0.03</v>
      </c>
      <c r="F119" s="9">
        <f t="shared" si="13"/>
        <v>0.05</v>
      </c>
    </row>
    <row r="120" spans="1:6" x14ac:dyDescent="0.35">
      <c r="A120" s="1">
        <f t="shared" si="9"/>
        <v>43799</v>
      </c>
      <c r="B120" s="1">
        <f t="shared" si="10"/>
        <v>43799</v>
      </c>
      <c r="C120" s="9">
        <f>+VLOOKUP(A120,'Inflación source'!A:B,2,FALSE)</f>
        <v>2.92E-2</v>
      </c>
      <c r="D120" s="6" t="e">
        <f t="shared" si="11"/>
        <v>#N/A</v>
      </c>
      <c r="E120" s="9">
        <f t="shared" si="12"/>
        <v>0.03</v>
      </c>
      <c r="F120" s="9">
        <f t="shared" si="13"/>
        <v>0.05</v>
      </c>
    </row>
    <row r="121" spans="1:6" x14ac:dyDescent="0.35">
      <c r="A121" s="1">
        <f t="shared" si="9"/>
        <v>43830</v>
      </c>
      <c r="B121" s="1">
        <f t="shared" si="10"/>
        <v>43830</v>
      </c>
      <c r="C121" s="9">
        <f>+VLOOKUP(A121,'Inflación source'!A:B,2,FALSE)</f>
        <v>3.4099999999999998E-2</v>
      </c>
      <c r="D121" s="6" t="e">
        <f t="shared" si="11"/>
        <v>#N/A</v>
      </c>
      <c r="E121" s="9">
        <f t="shared" si="12"/>
        <v>0.03</v>
      </c>
      <c r="F121" s="9">
        <f t="shared" si="13"/>
        <v>0.05</v>
      </c>
    </row>
    <row r="122" spans="1:6" x14ac:dyDescent="0.35">
      <c r="A122" s="1">
        <f t="shared" si="9"/>
        <v>43861</v>
      </c>
      <c r="B122" s="1">
        <f t="shared" si="10"/>
        <v>43861</v>
      </c>
      <c r="C122" s="9">
        <f>+VLOOKUP(A122,'Inflación source'!A:B,2,FALSE)</f>
        <v>1.78E-2</v>
      </c>
      <c r="D122" s="6" t="e">
        <f t="shared" si="11"/>
        <v>#N/A</v>
      </c>
      <c r="E122" s="9">
        <f t="shared" si="12"/>
        <v>0.03</v>
      </c>
      <c r="F122" s="9">
        <f t="shared" si="13"/>
        <v>0.05</v>
      </c>
    </row>
    <row r="123" spans="1:6" x14ac:dyDescent="0.35">
      <c r="A123" s="1">
        <f t="shared" si="9"/>
        <v>43890</v>
      </c>
      <c r="B123" s="1">
        <f t="shared" si="10"/>
        <v>43890</v>
      </c>
      <c r="C123" s="9">
        <f>+VLOOKUP(A123,'Inflación source'!A:B,2,FALSE)</f>
        <v>1.24E-2</v>
      </c>
      <c r="D123" s="6" t="e">
        <f t="shared" si="11"/>
        <v>#N/A</v>
      </c>
      <c r="E123" s="9">
        <f t="shared" si="12"/>
        <v>0.03</v>
      </c>
      <c r="F123" s="9">
        <f t="shared" si="13"/>
        <v>0.05</v>
      </c>
    </row>
    <row r="124" spans="1:6" x14ac:dyDescent="0.35">
      <c r="A124" s="1">
        <f t="shared" si="9"/>
        <v>43921</v>
      </c>
      <c r="B124" s="1">
        <f t="shared" si="10"/>
        <v>43921</v>
      </c>
      <c r="C124" s="9">
        <f>+VLOOKUP(A124,'Inflación source'!A:B,2,FALSE)</f>
        <v>1.77E-2</v>
      </c>
      <c r="D124" s="6" t="e">
        <f t="shared" si="11"/>
        <v>#N/A</v>
      </c>
      <c r="E124" s="9">
        <f t="shared" si="12"/>
        <v>0.03</v>
      </c>
      <c r="F124" s="9">
        <f t="shared" si="13"/>
        <v>0.05</v>
      </c>
    </row>
    <row r="125" spans="1:6" x14ac:dyDescent="0.35">
      <c r="A125" s="1">
        <f t="shared" si="9"/>
        <v>43951</v>
      </c>
      <c r="B125" s="1">
        <f t="shared" si="10"/>
        <v>43951</v>
      </c>
      <c r="C125" s="9">
        <f>+VLOOKUP(A125,'Inflación source'!A:B,2,FALSE)</f>
        <v>1.8800000000000001E-2</v>
      </c>
      <c r="D125" s="6" t="e">
        <f t="shared" si="11"/>
        <v>#N/A</v>
      </c>
      <c r="E125" s="9">
        <f t="shared" si="12"/>
        <v>0.03</v>
      </c>
      <c r="F125" s="9">
        <f t="shared" si="13"/>
        <v>0.05</v>
      </c>
    </row>
    <row r="126" spans="1:6" x14ac:dyDescent="0.35">
      <c r="A126" s="1">
        <f t="shared" si="9"/>
        <v>43982</v>
      </c>
      <c r="B126" s="1">
        <f t="shared" si="10"/>
        <v>43982</v>
      </c>
      <c r="C126" s="9">
        <f>+VLOOKUP(A126,'Inflación source'!A:B,2,FALSE)</f>
        <v>1.7999999999999999E-2</v>
      </c>
      <c r="D126" s="6" t="e">
        <f t="shared" si="11"/>
        <v>#N/A</v>
      </c>
      <c r="E126" s="9">
        <f t="shared" si="12"/>
        <v>0.03</v>
      </c>
      <c r="F126" s="9">
        <f t="shared" si="13"/>
        <v>0.05</v>
      </c>
    </row>
    <row r="127" spans="1:6" x14ac:dyDescent="0.35">
      <c r="A127" s="1">
        <f t="shared" si="9"/>
        <v>44012</v>
      </c>
      <c r="B127" s="1">
        <f t="shared" si="10"/>
        <v>44012</v>
      </c>
      <c r="C127" s="9">
        <f>+VLOOKUP(A127,'Inflación source'!A:B,2,FALSE)</f>
        <v>2.3900000000000001E-2</v>
      </c>
      <c r="D127" s="6" t="e">
        <f t="shared" si="11"/>
        <v>#N/A</v>
      </c>
      <c r="E127" s="9">
        <f t="shared" si="12"/>
        <v>0.03</v>
      </c>
      <c r="F127" s="9">
        <f t="shared" si="13"/>
        <v>0.05</v>
      </c>
    </row>
    <row r="128" spans="1:6" x14ac:dyDescent="0.35">
      <c r="A128" s="1">
        <f t="shared" si="9"/>
        <v>44043</v>
      </c>
      <c r="B128" s="1">
        <f t="shared" si="10"/>
        <v>44043</v>
      </c>
      <c r="C128" s="9">
        <f>+VLOOKUP(A128,'Inflación source'!A:B,2,FALSE)</f>
        <v>2.8799999999999999E-2</v>
      </c>
      <c r="D128" s="6" t="e">
        <f t="shared" si="11"/>
        <v>#N/A</v>
      </c>
      <c r="E128" s="9">
        <f t="shared" si="12"/>
        <v>0.03</v>
      </c>
      <c r="F128" s="9">
        <f t="shared" si="13"/>
        <v>0.05</v>
      </c>
    </row>
    <row r="129" spans="1:6" x14ac:dyDescent="0.35">
      <c r="A129" s="1">
        <f t="shared" si="9"/>
        <v>44074</v>
      </c>
      <c r="B129" s="1">
        <f t="shared" si="10"/>
        <v>44074</v>
      </c>
      <c r="C129" s="9">
        <f>+VLOOKUP(A129,'Inflación source'!A:B,2,FALSE)</f>
        <v>4.19E-2</v>
      </c>
      <c r="D129" s="6" t="e">
        <f t="shared" si="11"/>
        <v>#N/A</v>
      </c>
      <c r="E129" s="9">
        <f t="shared" si="12"/>
        <v>0.03</v>
      </c>
      <c r="F129" s="9">
        <f t="shared" si="13"/>
        <v>0.05</v>
      </c>
    </row>
    <row r="130" spans="1:6" x14ac:dyDescent="0.35">
      <c r="A130" s="1">
        <f t="shared" si="9"/>
        <v>44104</v>
      </c>
      <c r="B130" s="1">
        <f t="shared" si="10"/>
        <v>44104</v>
      </c>
      <c r="C130" s="9">
        <f>+VLOOKUP(A130,'Inflación source'!A:B,2,FALSE)</f>
        <v>4.9700000000000001E-2</v>
      </c>
      <c r="D130" s="6" t="e">
        <f t="shared" si="11"/>
        <v>#N/A</v>
      </c>
      <c r="E130" s="9">
        <f t="shared" si="12"/>
        <v>0.03</v>
      </c>
      <c r="F130" s="9">
        <f t="shared" si="13"/>
        <v>0.05</v>
      </c>
    </row>
    <row r="131" spans="1:6" x14ac:dyDescent="0.35">
      <c r="A131" s="1">
        <f t="shared" si="9"/>
        <v>44135</v>
      </c>
      <c r="B131" s="1">
        <f t="shared" si="10"/>
        <v>44135</v>
      </c>
      <c r="C131" s="9">
        <f>+VLOOKUP(A131,'Inflación source'!A:B,2,FALSE)</f>
        <v>5.3400000000000003E-2</v>
      </c>
      <c r="D131" s="6" t="e">
        <f t="shared" si="11"/>
        <v>#N/A</v>
      </c>
      <c r="E131" s="9">
        <f t="shared" si="12"/>
        <v>0.03</v>
      </c>
      <c r="F131" s="9">
        <f t="shared" si="13"/>
        <v>0.05</v>
      </c>
    </row>
    <row r="132" spans="1:6" x14ac:dyDescent="0.35">
      <c r="A132" s="1">
        <f t="shared" ref="A132:A195" si="14">+EOMONTH(A131,1)</f>
        <v>44165</v>
      </c>
      <c r="B132" s="1">
        <f t="shared" si="10"/>
        <v>44165</v>
      </c>
      <c r="C132" s="9">
        <f>+VLOOKUP(A132,'Inflación source'!A:B,2,FALSE)</f>
        <v>5.4600000000000003E-2</v>
      </c>
      <c r="D132" s="6" t="e">
        <f t="shared" si="11"/>
        <v>#N/A</v>
      </c>
      <c r="E132" s="9">
        <f t="shared" si="12"/>
        <v>0.03</v>
      </c>
      <c r="F132" s="9">
        <f t="shared" si="13"/>
        <v>0.05</v>
      </c>
    </row>
    <row r="133" spans="1:6" x14ac:dyDescent="0.35">
      <c r="A133" s="1">
        <f t="shared" si="14"/>
        <v>44196</v>
      </c>
      <c r="B133" s="1">
        <f t="shared" si="10"/>
        <v>44196</v>
      </c>
      <c r="C133" s="9">
        <f>+VLOOKUP(A133,'Inflación source'!A:B,2,FALSE)</f>
        <v>4.82E-2</v>
      </c>
      <c r="D133" s="6" t="e">
        <f t="shared" si="11"/>
        <v>#N/A</v>
      </c>
      <c r="E133" s="9">
        <f t="shared" si="12"/>
        <v>0.03</v>
      </c>
      <c r="F133" s="9">
        <f t="shared" si="13"/>
        <v>0.05</v>
      </c>
    </row>
    <row r="134" spans="1:6" x14ac:dyDescent="0.35">
      <c r="A134" s="1">
        <f t="shared" si="14"/>
        <v>44227</v>
      </c>
      <c r="B134" s="1">
        <f t="shared" si="10"/>
        <v>44227</v>
      </c>
      <c r="C134" s="9">
        <f>+VLOOKUP(A134,'Inflación source'!A:B,2,FALSE)</f>
        <v>5.2400000000000002E-2</v>
      </c>
      <c r="D134" s="6" t="e">
        <f t="shared" si="11"/>
        <v>#N/A</v>
      </c>
      <c r="E134" s="9">
        <f t="shared" si="12"/>
        <v>0.03</v>
      </c>
      <c r="F134" s="9">
        <f t="shared" si="13"/>
        <v>0.05</v>
      </c>
    </row>
    <row r="135" spans="1:6" x14ac:dyDescent="0.35">
      <c r="A135" s="1">
        <f t="shared" si="14"/>
        <v>44255</v>
      </c>
      <c r="B135" s="1">
        <f t="shared" si="10"/>
        <v>44255</v>
      </c>
      <c r="C135" s="9">
        <f>+VLOOKUP(A135,'Inflación source'!A:B,2,FALSE)</f>
        <v>0.06</v>
      </c>
      <c r="D135" s="6" t="e">
        <f t="shared" si="11"/>
        <v>#N/A</v>
      </c>
      <c r="E135" s="9">
        <f t="shared" si="12"/>
        <v>0.03</v>
      </c>
      <c r="F135" s="9">
        <f t="shared" si="13"/>
        <v>0.05</v>
      </c>
    </row>
    <row r="136" spans="1:6" x14ac:dyDescent="0.35">
      <c r="A136" s="1">
        <f t="shared" si="14"/>
        <v>44286</v>
      </c>
      <c r="B136" s="1">
        <f t="shared" si="10"/>
        <v>44286</v>
      </c>
      <c r="C136" s="9">
        <f>+VLOOKUP(A136,'Inflación source'!A:B,2,FALSE)</f>
        <v>5.8400000000000001E-2</v>
      </c>
      <c r="D136" s="6" t="e">
        <f t="shared" si="11"/>
        <v>#N/A</v>
      </c>
      <c r="E136" s="9">
        <f t="shared" si="12"/>
        <v>0.03</v>
      </c>
      <c r="F136" s="9">
        <f t="shared" si="13"/>
        <v>0.05</v>
      </c>
    </row>
    <row r="137" spans="1:6" x14ac:dyDescent="0.35">
      <c r="A137" s="1">
        <f t="shared" si="14"/>
        <v>44316</v>
      </c>
      <c r="B137" s="1">
        <f t="shared" si="10"/>
        <v>44316</v>
      </c>
      <c r="C137" s="9">
        <f>+VLOOKUP(A137,'Inflación source'!A:B,2,FALSE)</f>
        <v>5.1999999999999998E-2</v>
      </c>
      <c r="D137" s="6" t="e">
        <f t="shared" si="11"/>
        <v>#N/A</v>
      </c>
      <c r="E137" s="9">
        <f t="shared" si="12"/>
        <v>0.03</v>
      </c>
      <c r="F137" s="9">
        <f t="shared" si="13"/>
        <v>0.05</v>
      </c>
    </row>
    <row r="138" spans="1:6" x14ac:dyDescent="0.35">
      <c r="A138" s="1">
        <f t="shared" si="14"/>
        <v>44347</v>
      </c>
      <c r="B138" s="1">
        <f t="shared" si="10"/>
        <v>44347</v>
      </c>
      <c r="C138" s="9">
        <f>+VLOOKUP(A138,'Inflación source'!A:B,2,FALSE)</f>
        <v>5.1700000000000003E-2</v>
      </c>
      <c r="D138" s="6" t="e">
        <f t="shared" si="11"/>
        <v>#N/A</v>
      </c>
      <c r="E138" s="9">
        <f t="shared" si="12"/>
        <v>0.03</v>
      </c>
      <c r="F138" s="9">
        <f t="shared" si="13"/>
        <v>0.05</v>
      </c>
    </row>
    <row r="139" spans="1:6" x14ac:dyDescent="0.35">
      <c r="A139" s="1">
        <f t="shared" si="14"/>
        <v>44377</v>
      </c>
      <c r="B139" s="1">
        <f t="shared" si="10"/>
        <v>44377</v>
      </c>
      <c r="C139" s="9">
        <f>+VLOOKUP(A139,'Inflación source'!A:B,2,FALSE)</f>
        <v>3.9100000000000003E-2</v>
      </c>
      <c r="D139" s="6" t="e">
        <f t="shared" si="11"/>
        <v>#N/A</v>
      </c>
      <c r="E139" s="9">
        <f t="shared" si="12"/>
        <v>0.03</v>
      </c>
      <c r="F139" s="9">
        <f t="shared" si="13"/>
        <v>0.05</v>
      </c>
    </row>
    <row r="140" spans="1:6" x14ac:dyDescent="0.35">
      <c r="A140" s="1">
        <f t="shared" si="14"/>
        <v>44408</v>
      </c>
      <c r="B140" s="1">
        <f t="shared" si="10"/>
        <v>44408</v>
      </c>
      <c r="C140" s="9">
        <f>+VLOOKUP(A140,'Inflación source'!A:B,2,FALSE)</f>
        <v>3.8199999999999998E-2</v>
      </c>
      <c r="D140" s="6" t="e">
        <f t="shared" si="11"/>
        <v>#N/A</v>
      </c>
      <c r="E140" s="9">
        <f t="shared" si="12"/>
        <v>0.03</v>
      </c>
      <c r="F140" s="9">
        <f t="shared" si="13"/>
        <v>0.05</v>
      </c>
    </row>
    <row r="141" spans="1:6" x14ac:dyDescent="0.35">
      <c r="A141" s="1">
        <f t="shared" si="14"/>
        <v>44439</v>
      </c>
      <c r="B141" s="1">
        <f t="shared" si="10"/>
        <v>44439</v>
      </c>
      <c r="C141" s="9">
        <f>+VLOOKUP(A141,'Inflación source'!A:B,2,FALSE)</f>
        <v>3.6200000000000003E-2</v>
      </c>
      <c r="D141" s="6" t="e">
        <f t="shared" si="11"/>
        <v>#N/A</v>
      </c>
      <c r="E141" s="9">
        <f t="shared" si="12"/>
        <v>0.03</v>
      </c>
      <c r="F141" s="9">
        <f t="shared" si="13"/>
        <v>0.05</v>
      </c>
    </row>
    <row r="142" spans="1:6" x14ac:dyDescent="0.35">
      <c r="A142" s="1">
        <f t="shared" si="14"/>
        <v>44469</v>
      </c>
      <c r="B142" s="1">
        <f t="shared" si="10"/>
        <v>44469</v>
      </c>
      <c r="C142" s="9">
        <f>+VLOOKUP(A142,'Inflación source'!A:B,2,FALSE)</f>
        <v>3.6700000000000003E-2</v>
      </c>
      <c r="D142" s="6" t="e">
        <f t="shared" si="11"/>
        <v>#N/A</v>
      </c>
      <c r="E142" s="9">
        <f t="shared" si="12"/>
        <v>0.03</v>
      </c>
      <c r="F142" s="9">
        <f t="shared" si="13"/>
        <v>0.05</v>
      </c>
    </row>
    <row r="143" spans="1:6" x14ac:dyDescent="0.35">
      <c r="A143" s="1">
        <f t="shared" si="14"/>
        <v>44500</v>
      </c>
      <c r="B143" s="1">
        <f t="shared" si="10"/>
        <v>44500</v>
      </c>
      <c r="C143" s="9">
        <f>+VLOOKUP(A143,'Inflación source'!A:B,2,FALSE)</f>
        <v>2.9600000000000001E-2</v>
      </c>
      <c r="D143" s="6" t="e">
        <f t="shared" si="11"/>
        <v>#N/A</v>
      </c>
      <c r="E143" s="9">
        <f t="shared" si="12"/>
        <v>0.03</v>
      </c>
      <c r="F143" s="9">
        <f t="shared" si="13"/>
        <v>0.05</v>
      </c>
    </row>
    <row r="144" spans="1:6" x14ac:dyDescent="0.35">
      <c r="A144" s="1">
        <f t="shared" si="14"/>
        <v>44530</v>
      </c>
      <c r="B144" s="1">
        <f t="shared" si="10"/>
        <v>44530</v>
      </c>
      <c r="C144" s="9">
        <f>+VLOOKUP(A144,'Inflación source'!A:B,2,FALSE)</f>
        <v>2.8899999999999999E-2</v>
      </c>
      <c r="D144" s="6" t="e">
        <f t="shared" si="11"/>
        <v>#N/A</v>
      </c>
      <c r="E144" s="9">
        <f t="shared" si="12"/>
        <v>0.03</v>
      </c>
      <c r="F144" s="9">
        <f t="shared" si="13"/>
        <v>0.05</v>
      </c>
    </row>
    <row r="145" spans="1:6" x14ac:dyDescent="0.35">
      <c r="A145" s="1">
        <f t="shared" si="14"/>
        <v>44561</v>
      </c>
      <c r="B145" s="1">
        <f t="shared" si="10"/>
        <v>44561</v>
      </c>
      <c r="C145" s="9">
        <f>+VLOOKUP(A145,'Inflación source'!A:B,2,FALSE)</f>
        <v>3.0700000000000002E-2</v>
      </c>
      <c r="D145" s="6" t="e">
        <f t="shared" si="11"/>
        <v>#N/A</v>
      </c>
      <c r="E145" s="9">
        <f t="shared" si="12"/>
        <v>0.03</v>
      </c>
      <c r="F145" s="9">
        <f t="shared" si="13"/>
        <v>0.05</v>
      </c>
    </row>
    <row r="146" spans="1:6" x14ac:dyDescent="0.35">
      <c r="A146" s="1">
        <f t="shared" si="14"/>
        <v>44592</v>
      </c>
      <c r="B146" s="1">
        <f t="shared" si="10"/>
        <v>44592</v>
      </c>
      <c r="C146" s="9">
        <f>+VLOOKUP(A146,'Inflación source'!A:B,2,FALSE)</f>
        <v>2.87E-2</v>
      </c>
      <c r="D146" s="6" t="e">
        <f t="shared" si="11"/>
        <v>#N/A</v>
      </c>
      <c r="E146" s="9">
        <f t="shared" si="12"/>
        <v>0.03</v>
      </c>
      <c r="F146" s="9">
        <f t="shared" si="13"/>
        <v>0.05</v>
      </c>
    </row>
    <row r="147" spans="1:6" x14ac:dyDescent="0.35">
      <c r="A147" s="1">
        <f t="shared" si="14"/>
        <v>44620</v>
      </c>
      <c r="B147" s="1">
        <f t="shared" si="10"/>
        <v>44620</v>
      </c>
      <c r="C147" s="9">
        <f>+VLOOKUP(A147,'Inflación source'!A:B,2,FALSE)</f>
        <v>2.98E-2</v>
      </c>
      <c r="D147" s="6" t="e">
        <f t="shared" si="11"/>
        <v>#N/A</v>
      </c>
      <c r="E147" s="9">
        <f t="shared" si="12"/>
        <v>0.03</v>
      </c>
      <c r="F147" s="9">
        <f t="shared" si="13"/>
        <v>0.05</v>
      </c>
    </row>
    <row r="148" spans="1:6" x14ac:dyDescent="0.35">
      <c r="A148" s="1">
        <f t="shared" si="14"/>
        <v>44651</v>
      </c>
      <c r="B148" s="1">
        <f t="shared" si="10"/>
        <v>44651</v>
      </c>
      <c r="C148" s="9">
        <f>+VLOOKUP(A148,'Inflación source'!A:B,2,FALSE)</f>
        <v>4.1700000000000001E-2</v>
      </c>
      <c r="D148" s="6" t="e">
        <f t="shared" si="11"/>
        <v>#N/A</v>
      </c>
      <c r="E148" s="9">
        <f t="shared" si="12"/>
        <v>0.03</v>
      </c>
      <c r="F148" s="9">
        <f t="shared" si="13"/>
        <v>0.05</v>
      </c>
    </row>
    <row r="149" spans="1:6" x14ac:dyDescent="0.35">
      <c r="A149" s="1">
        <f t="shared" si="14"/>
        <v>44681</v>
      </c>
      <c r="B149" s="1">
        <f t="shared" si="10"/>
        <v>44681</v>
      </c>
      <c r="C149" s="9">
        <f>+VLOOKUP(A149,'Inflación source'!A:B,2,FALSE)</f>
        <v>4.6199999999999998E-2</v>
      </c>
      <c r="D149" s="6" t="e">
        <f t="shared" si="11"/>
        <v>#N/A</v>
      </c>
      <c r="E149" s="9">
        <f t="shared" si="12"/>
        <v>0.03</v>
      </c>
      <c r="F149" s="9">
        <f t="shared" si="13"/>
        <v>0.05</v>
      </c>
    </row>
    <row r="150" spans="1:6" x14ac:dyDescent="0.35">
      <c r="A150" s="1">
        <f t="shared" si="14"/>
        <v>44712</v>
      </c>
      <c r="B150" s="1">
        <f t="shared" ref="B150:B197" si="15">+IF(ISNA(C150),NA(),A150)</f>
        <v>44712</v>
      </c>
      <c r="C150" s="9">
        <f>+VLOOKUP(A150,'Inflación source'!A:B,2,FALSE)</f>
        <v>5.8200000000000002E-2</v>
      </c>
      <c r="D150" s="6" t="e">
        <f t="shared" ref="D150:D197" si="16">+IF(ISNA(C151),C150,NA())</f>
        <v>#N/A</v>
      </c>
      <c r="E150" s="9">
        <f t="shared" ref="E150:E197" si="17">+IF(ISNA(C150),NA(),0.03)</f>
        <v>0.03</v>
      </c>
      <c r="F150" s="9">
        <f t="shared" ref="F150:F197" si="18">+IF(ISNA(C150),NA(),0.05)</f>
        <v>0.05</v>
      </c>
    </row>
    <row r="151" spans="1:6" x14ac:dyDescent="0.35">
      <c r="A151" s="1">
        <f t="shared" si="14"/>
        <v>44742</v>
      </c>
      <c r="B151" s="1">
        <f t="shared" si="15"/>
        <v>44742</v>
      </c>
      <c r="C151" s="9">
        <f>+VLOOKUP(A151,'Inflación source'!A:B,2,FALSE)</f>
        <v>7.5499999999999998E-2</v>
      </c>
      <c r="D151" s="6" t="e">
        <f t="shared" si="16"/>
        <v>#N/A</v>
      </c>
      <c r="E151" s="9">
        <f t="shared" si="17"/>
        <v>0.03</v>
      </c>
      <c r="F151" s="9">
        <f t="shared" si="18"/>
        <v>0.05</v>
      </c>
    </row>
    <row r="152" spans="1:6" x14ac:dyDescent="0.35">
      <c r="A152" s="1">
        <f t="shared" si="14"/>
        <v>44773</v>
      </c>
      <c r="B152" s="1">
        <f t="shared" si="15"/>
        <v>44773</v>
      </c>
      <c r="C152" s="9">
        <f>+VLOOKUP(A152,'Inflación source'!A:B,2,FALSE)</f>
        <v>8.3599999999999994E-2</v>
      </c>
      <c r="D152" s="6" t="e">
        <f t="shared" si="16"/>
        <v>#N/A</v>
      </c>
      <c r="E152" s="9">
        <f t="shared" si="17"/>
        <v>0.03</v>
      </c>
      <c r="F152" s="9">
        <f t="shared" si="18"/>
        <v>0.05</v>
      </c>
    </row>
    <row r="153" spans="1:6" x14ac:dyDescent="0.35">
      <c r="A153" s="1">
        <f t="shared" si="14"/>
        <v>44804</v>
      </c>
      <c r="B153" s="1">
        <f t="shared" si="15"/>
        <v>44804</v>
      </c>
      <c r="C153" s="9">
        <f>+VLOOKUP(A153,'Inflación source'!A:B,2,FALSE)</f>
        <v>8.8700000000000001E-2</v>
      </c>
      <c r="D153" s="6" t="e">
        <f t="shared" si="16"/>
        <v>#N/A</v>
      </c>
      <c r="E153" s="9">
        <f t="shared" si="17"/>
        <v>0.03</v>
      </c>
      <c r="F153" s="9">
        <f t="shared" si="18"/>
        <v>0.05</v>
      </c>
    </row>
    <row r="154" spans="1:6" x14ac:dyDescent="0.35">
      <c r="A154" s="1">
        <f t="shared" si="14"/>
        <v>44834</v>
      </c>
      <c r="B154" s="1">
        <f t="shared" si="15"/>
        <v>44834</v>
      </c>
      <c r="C154" s="9">
        <f>+VLOOKUP(A154,'Inflación source'!A:B,2,FALSE)</f>
        <v>9.0300000000000005E-2</v>
      </c>
      <c r="D154" s="6" t="e">
        <f t="shared" si="16"/>
        <v>#N/A</v>
      </c>
      <c r="E154" s="9">
        <f t="shared" si="17"/>
        <v>0.03</v>
      </c>
      <c r="F154" s="9">
        <f t="shared" si="18"/>
        <v>0.05</v>
      </c>
    </row>
    <row r="155" spans="1:6" x14ac:dyDescent="0.35">
      <c r="A155" s="1">
        <f t="shared" si="14"/>
        <v>44865</v>
      </c>
      <c r="B155" s="1">
        <f t="shared" si="15"/>
        <v>44865</v>
      </c>
      <c r="C155" s="9">
        <f>+VLOOKUP(A155,'Inflación source'!A:B,2,FALSE)</f>
        <v>9.7000000000000003E-2</v>
      </c>
      <c r="D155" s="6" t="e">
        <f t="shared" si="16"/>
        <v>#N/A</v>
      </c>
      <c r="E155" s="9">
        <f t="shared" si="17"/>
        <v>0.03</v>
      </c>
      <c r="F155" s="9">
        <f t="shared" si="18"/>
        <v>0.05</v>
      </c>
    </row>
    <row r="156" spans="1:6" x14ac:dyDescent="0.35">
      <c r="A156" s="1">
        <f t="shared" si="14"/>
        <v>44895</v>
      </c>
      <c r="B156" s="1">
        <f t="shared" si="15"/>
        <v>44895</v>
      </c>
      <c r="C156" s="9">
        <f>+VLOOKUP(A156,'Inflación source'!A:B,2,FALSE)</f>
        <v>9.1700000000000004E-2</v>
      </c>
      <c r="D156" s="6" t="e">
        <f t="shared" si="16"/>
        <v>#N/A</v>
      </c>
      <c r="E156" s="9">
        <f t="shared" si="17"/>
        <v>0.03</v>
      </c>
      <c r="F156" s="9">
        <f t="shared" si="18"/>
        <v>0.05</v>
      </c>
    </row>
    <row r="157" spans="1:6" x14ac:dyDescent="0.35">
      <c r="A157" s="1">
        <f t="shared" si="14"/>
        <v>44926</v>
      </c>
      <c r="B157" s="1">
        <f t="shared" si="15"/>
        <v>44926</v>
      </c>
      <c r="C157" s="9">
        <f>+VLOOKUP(A157,'Inflación source'!A:B,2,FALSE)</f>
        <v>9.2399999999999996E-2</v>
      </c>
      <c r="D157" s="6" t="e">
        <f t="shared" si="16"/>
        <v>#N/A</v>
      </c>
      <c r="E157" s="9">
        <f t="shared" si="17"/>
        <v>0.03</v>
      </c>
      <c r="F157" s="9">
        <f t="shared" si="18"/>
        <v>0.05</v>
      </c>
    </row>
    <row r="158" spans="1:6" x14ac:dyDescent="0.35">
      <c r="A158" s="1">
        <f t="shared" si="14"/>
        <v>44957</v>
      </c>
      <c r="B158" s="1">
        <f t="shared" si="15"/>
        <v>44957</v>
      </c>
      <c r="C158" s="9">
        <f>+VLOOKUP(A158,'Inflación source'!A:B,2,FALSE)</f>
        <v>9.69E-2</v>
      </c>
      <c r="D158" s="6" t="e">
        <f t="shared" si="16"/>
        <v>#N/A</v>
      </c>
      <c r="E158" s="9">
        <f t="shared" si="17"/>
        <v>0.03</v>
      </c>
      <c r="F158" s="9">
        <f t="shared" si="18"/>
        <v>0.05</v>
      </c>
    </row>
    <row r="159" spans="1:6" x14ac:dyDescent="0.35">
      <c r="A159" s="1">
        <f t="shared" si="14"/>
        <v>44985</v>
      </c>
      <c r="B159" s="1">
        <f t="shared" si="15"/>
        <v>44985</v>
      </c>
      <c r="C159" s="9">
        <f>+VLOOKUP(A159,'Inflación source'!A:B,2,FALSE)</f>
        <v>9.9199999999999997E-2</v>
      </c>
      <c r="D159" s="6" t="e">
        <f t="shared" si="16"/>
        <v>#N/A</v>
      </c>
      <c r="E159" s="9">
        <f t="shared" si="17"/>
        <v>0.03</v>
      </c>
      <c r="F159" s="9">
        <f t="shared" si="18"/>
        <v>0.05</v>
      </c>
    </row>
    <row r="160" spans="1:6" x14ac:dyDescent="0.35">
      <c r="A160" s="1">
        <f t="shared" si="14"/>
        <v>45016</v>
      </c>
      <c r="B160" s="1">
        <f t="shared" si="15"/>
        <v>45016</v>
      </c>
      <c r="C160" s="9">
        <f>+VLOOKUP(A160,'Inflación source'!A:B,2,FALSE)</f>
        <v>8.7099999999999997E-2</v>
      </c>
      <c r="D160" s="6" t="e">
        <f t="shared" si="16"/>
        <v>#N/A</v>
      </c>
      <c r="E160" s="9">
        <f t="shared" si="17"/>
        <v>0.03</v>
      </c>
      <c r="F160" s="9">
        <f t="shared" si="18"/>
        <v>0.05</v>
      </c>
    </row>
    <row r="161" spans="1:6" x14ac:dyDescent="0.35">
      <c r="A161" s="1">
        <f t="shared" si="14"/>
        <v>45046</v>
      </c>
      <c r="B161" s="1">
        <f t="shared" si="15"/>
        <v>45046</v>
      </c>
      <c r="C161" s="9">
        <f>+VLOOKUP(A161,'Inflación source'!A:B,2,FALSE)</f>
        <v>8.3199999999999996E-2</v>
      </c>
      <c r="D161" s="6" t="e">
        <f t="shared" si="16"/>
        <v>#N/A</v>
      </c>
      <c r="E161" s="9">
        <f t="shared" si="17"/>
        <v>0.03</v>
      </c>
      <c r="F161" s="9">
        <f t="shared" si="18"/>
        <v>0.05</v>
      </c>
    </row>
    <row r="162" spans="1:6" x14ac:dyDescent="0.35">
      <c r="A162" s="1">
        <f t="shared" si="14"/>
        <v>45077</v>
      </c>
      <c r="B162" s="1">
        <f t="shared" si="15"/>
        <v>45077</v>
      </c>
      <c r="C162" s="9">
        <f>+VLOOKUP(A162,'Inflación source'!A:B,2,FALSE)</f>
        <v>6.54E-2</v>
      </c>
      <c r="D162" s="6" t="e">
        <f t="shared" si="16"/>
        <v>#N/A</v>
      </c>
      <c r="E162" s="9">
        <f t="shared" si="17"/>
        <v>0.03</v>
      </c>
      <c r="F162" s="9">
        <f t="shared" si="18"/>
        <v>0.05</v>
      </c>
    </row>
    <row r="163" spans="1:6" x14ac:dyDescent="0.35">
      <c r="A163" s="1">
        <f t="shared" si="14"/>
        <v>45107</v>
      </c>
      <c r="B163" s="1">
        <f t="shared" si="15"/>
        <v>45107</v>
      </c>
      <c r="C163" s="9">
        <f>+VLOOKUP(A163,'Inflación source'!A:B,2,FALSE)</f>
        <v>4.9299999999999997E-2</v>
      </c>
      <c r="D163" s="6" t="e">
        <f t="shared" si="16"/>
        <v>#N/A</v>
      </c>
      <c r="E163" s="9">
        <f t="shared" si="17"/>
        <v>0.03</v>
      </c>
      <c r="F163" s="9">
        <f t="shared" si="18"/>
        <v>0.05</v>
      </c>
    </row>
    <row r="164" spans="1:6" x14ac:dyDescent="0.35">
      <c r="A164" s="1">
        <f t="shared" si="14"/>
        <v>45138</v>
      </c>
      <c r="B164" s="1">
        <f t="shared" si="15"/>
        <v>45138</v>
      </c>
      <c r="C164" s="9">
        <f>+VLOOKUP(A164,'Inflación source'!A:B,2,FALSE)</f>
        <v>4.53E-2</v>
      </c>
      <c r="D164" s="6" t="e">
        <f t="shared" si="16"/>
        <v>#N/A</v>
      </c>
      <c r="E164" s="9">
        <f t="shared" si="17"/>
        <v>0.03</v>
      </c>
      <c r="F164" s="9">
        <f t="shared" si="18"/>
        <v>0.05</v>
      </c>
    </row>
    <row r="165" spans="1:6" x14ac:dyDescent="0.35">
      <c r="A165" s="1">
        <f t="shared" si="14"/>
        <v>45169</v>
      </c>
      <c r="B165" s="1">
        <f t="shared" si="15"/>
        <v>45169</v>
      </c>
      <c r="C165" s="9">
        <f>+VLOOKUP(A165,'Inflación source'!A:B,2,FALSE)</f>
        <v>4.4699999999999997E-2</v>
      </c>
      <c r="D165" s="6" t="e">
        <f t="shared" si="16"/>
        <v>#N/A</v>
      </c>
      <c r="E165" s="9">
        <f t="shared" si="17"/>
        <v>0.03</v>
      </c>
      <c r="F165" s="9">
        <f t="shared" si="18"/>
        <v>0.05</v>
      </c>
    </row>
    <row r="166" spans="1:6" x14ac:dyDescent="0.35">
      <c r="A166" s="1">
        <f t="shared" si="14"/>
        <v>45199</v>
      </c>
      <c r="B166" s="1">
        <f t="shared" si="15"/>
        <v>45199</v>
      </c>
      <c r="C166" s="9">
        <f>+VLOOKUP(A166,'Inflación source'!A:B,2,FALSE)</f>
        <v>4.6899999999999997E-2</v>
      </c>
      <c r="D166" s="6" t="e">
        <f t="shared" si="16"/>
        <v>#N/A</v>
      </c>
      <c r="E166" s="9">
        <f t="shared" si="17"/>
        <v>0.03</v>
      </c>
      <c r="F166" s="9">
        <f t="shared" si="18"/>
        <v>0.05</v>
      </c>
    </row>
    <row r="167" spans="1:6" x14ac:dyDescent="0.35">
      <c r="A167" s="1">
        <f t="shared" si="14"/>
        <v>45230</v>
      </c>
      <c r="B167" s="1">
        <f t="shared" si="15"/>
        <v>45230</v>
      </c>
      <c r="C167" s="9">
        <f>+VLOOKUP(A167,'Inflación source'!A:B,2,FALSE)</f>
        <v>4.9799999999999997E-2</v>
      </c>
      <c r="D167" s="6" t="e">
        <f t="shared" si="16"/>
        <v>#N/A</v>
      </c>
      <c r="E167" s="9">
        <f t="shared" si="17"/>
        <v>0.03</v>
      </c>
      <c r="F167" s="9">
        <f t="shared" si="18"/>
        <v>0.05</v>
      </c>
    </row>
    <row r="168" spans="1:6" x14ac:dyDescent="0.35">
      <c r="A168" s="1">
        <f t="shared" si="14"/>
        <v>45260</v>
      </c>
      <c r="B168" s="1">
        <f t="shared" si="15"/>
        <v>45260</v>
      </c>
      <c r="C168" s="9">
        <f>+VLOOKUP(A168,'Inflación source'!A:B,2,FALSE)</f>
        <v>4.2999999999999997E-2</v>
      </c>
      <c r="D168" s="6" t="e">
        <f t="shared" si="16"/>
        <v>#N/A</v>
      </c>
      <c r="E168" s="9">
        <f t="shared" si="17"/>
        <v>0.03</v>
      </c>
      <c r="F168" s="9">
        <f t="shared" si="18"/>
        <v>0.05</v>
      </c>
    </row>
    <row r="169" spans="1:6" x14ac:dyDescent="0.35">
      <c r="A169" s="1">
        <f t="shared" si="14"/>
        <v>45291</v>
      </c>
      <c r="B169" s="1">
        <f t="shared" si="15"/>
        <v>45291</v>
      </c>
      <c r="C169" s="9">
        <f>+VLOOKUP(A169,'Inflación source'!A:B,2,FALSE)</f>
        <v>4.1799999999999997E-2</v>
      </c>
      <c r="D169" s="6" t="e">
        <f t="shared" si="16"/>
        <v>#N/A</v>
      </c>
      <c r="E169" s="9">
        <f t="shared" si="17"/>
        <v>0.03</v>
      </c>
      <c r="F169" s="9">
        <f t="shared" si="18"/>
        <v>0.05</v>
      </c>
    </row>
    <row r="170" spans="1:6" x14ac:dyDescent="0.35">
      <c r="A170" s="1">
        <f t="shared" si="14"/>
        <v>45322</v>
      </c>
      <c r="B170" s="1">
        <f t="shared" si="15"/>
        <v>45322</v>
      </c>
      <c r="C170" s="9">
        <f>+VLOOKUP(A170,'Inflación source'!A:B,2,FALSE)</f>
        <v>3.8199999999999998E-2</v>
      </c>
      <c r="D170" s="6" t="e">
        <f t="shared" si="16"/>
        <v>#N/A</v>
      </c>
      <c r="E170" s="9">
        <f t="shared" si="17"/>
        <v>0.03</v>
      </c>
      <c r="F170" s="9">
        <f t="shared" si="18"/>
        <v>0.05</v>
      </c>
    </row>
    <row r="171" spans="1:6" x14ac:dyDescent="0.35">
      <c r="A171" s="1">
        <f t="shared" si="14"/>
        <v>45351</v>
      </c>
      <c r="B171" s="1">
        <f t="shared" si="15"/>
        <v>45351</v>
      </c>
      <c r="C171" s="9">
        <f>+VLOOKUP(A171,'Inflación source'!A:B,2,FALSE)</f>
        <v>3.3000000000000002E-2</v>
      </c>
      <c r="D171" s="6" t="e">
        <f t="shared" si="16"/>
        <v>#N/A</v>
      </c>
      <c r="E171" s="9">
        <f t="shared" si="17"/>
        <v>0.03</v>
      </c>
      <c r="F171" s="9">
        <f t="shared" si="18"/>
        <v>0.05</v>
      </c>
    </row>
    <row r="172" spans="1:6" x14ac:dyDescent="0.35">
      <c r="A172" s="1">
        <f t="shared" si="14"/>
        <v>45382</v>
      </c>
      <c r="B172" s="1">
        <f t="shared" si="15"/>
        <v>45382</v>
      </c>
      <c r="C172" s="9">
        <f>+VLOOKUP(A172,'Inflación source'!A:B,2,FALSE)</f>
        <v>3.2399999999999998E-2</v>
      </c>
      <c r="D172" s="6" t="e">
        <f t="shared" si="16"/>
        <v>#N/A</v>
      </c>
      <c r="E172" s="9">
        <f t="shared" si="17"/>
        <v>0.03</v>
      </c>
      <c r="F172" s="9">
        <f t="shared" si="18"/>
        <v>0.05</v>
      </c>
    </row>
    <row r="173" spans="1:6" x14ac:dyDescent="0.35">
      <c r="A173" s="1">
        <f t="shared" si="14"/>
        <v>45412</v>
      </c>
      <c r="B173" s="1">
        <f t="shared" si="15"/>
        <v>45412</v>
      </c>
      <c r="C173" s="9">
        <f>+VLOOKUP(A173,'Inflación source'!A:B,2,FALSE)</f>
        <v>3.3599999999999998E-2</v>
      </c>
      <c r="D173" s="6" t="e">
        <f t="shared" si="16"/>
        <v>#N/A</v>
      </c>
      <c r="E173" s="9">
        <f t="shared" si="17"/>
        <v>0.03</v>
      </c>
      <c r="F173" s="9">
        <f t="shared" si="18"/>
        <v>0.05</v>
      </c>
    </row>
    <row r="174" spans="1:6" x14ac:dyDescent="0.35">
      <c r="A174" s="1">
        <f t="shared" si="14"/>
        <v>45443</v>
      </c>
      <c r="B174" s="1">
        <f t="shared" si="15"/>
        <v>45443</v>
      </c>
      <c r="C174" s="9">
        <f>+VLOOKUP(A174,'Inflación source'!A:B,2,FALSE)</f>
        <v>3.7600000000000001E-2</v>
      </c>
      <c r="D174" s="6" t="e">
        <f t="shared" si="16"/>
        <v>#N/A</v>
      </c>
      <c r="E174" s="9">
        <f t="shared" si="17"/>
        <v>0.03</v>
      </c>
      <c r="F174" s="9">
        <f t="shared" si="18"/>
        <v>0.05</v>
      </c>
    </row>
    <row r="175" spans="1:6" x14ac:dyDescent="0.35">
      <c r="A175" s="1">
        <f t="shared" si="14"/>
        <v>45473</v>
      </c>
      <c r="B175" s="1">
        <f t="shared" si="15"/>
        <v>45473</v>
      </c>
      <c r="C175" s="9">
        <f>+VLOOKUP(A175,'Inflación source'!A:B,2,FALSE)</f>
        <v>3.6200000000000003E-2</v>
      </c>
      <c r="D175" s="6" t="e">
        <f t="shared" si="16"/>
        <v>#N/A</v>
      </c>
      <c r="E175" s="9">
        <f t="shared" si="17"/>
        <v>0.03</v>
      </c>
      <c r="F175" s="9">
        <f t="shared" si="18"/>
        <v>0.05</v>
      </c>
    </row>
    <row r="176" spans="1:6" x14ac:dyDescent="0.35">
      <c r="A176" s="1">
        <f t="shared" si="14"/>
        <v>45504</v>
      </c>
      <c r="B176" s="1">
        <f t="shared" si="15"/>
        <v>45504</v>
      </c>
      <c r="C176" s="9">
        <f>+VLOOKUP(A176,'Inflación source'!A:B,2,FALSE)</f>
        <v>3.78E-2</v>
      </c>
      <c r="D176" s="6" t="e">
        <f t="shared" si="16"/>
        <v>#N/A</v>
      </c>
      <c r="E176" s="9">
        <f t="shared" si="17"/>
        <v>0.03</v>
      </c>
      <c r="F176" s="9">
        <f t="shared" si="18"/>
        <v>0.05</v>
      </c>
    </row>
    <row r="177" spans="1:6" x14ac:dyDescent="0.35">
      <c r="A177" s="1">
        <f t="shared" si="14"/>
        <v>45535</v>
      </c>
      <c r="B177" s="1">
        <f t="shared" si="15"/>
        <v>45535</v>
      </c>
      <c r="C177" s="9">
        <f>+VLOOKUP(A177,'Inflación source'!A:B,2,FALSE)</f>
        <v>3.0700000000000002E-2</v>
      </c>
      <c r="D177" s="6" t="e">
        <f t="shared" si="16"/>
        <v>#N/A</v>
      </c>
      <c r="E177" s="9">
        <f t="shared" si="17"/>
        <v>0.03</v>
      </c>
      <c r="F177" s="9">
        <f t="shared" si="18"/>
        <v>0.05</v>
      </c>
    </row>
    <row r="178" spans="1:6" x14ac:dyDescent="0.35">
      <c r="A178" s="1">
        <f t="shared" si="14"/>
        <v>45565</v>
      </c>
      <c r="B178" s="1">
        <f t="shared" si="15"/>
        <v>45565</v>
      </c>
      <c r="C178" s="9">
        <f>+VLOOKUP(A178,'Inflación source'!A:B,2,FALSE)</f>
        <v>2.1100000000000001E-2</v>
      </c>
      <c r="D178" s="6" t="e">
        <f t="shared" si="16"/>
        <v>#N/A</v>
      </c>
      <c r="E178" s="9">
        <f t="shared" si="17"/>
        <v>0.03</v>
      </c>
      <c r="F178" s="9">
        <f t="shared" si="18"/>
        <v>0.05</v>
      </c>
    </row>
    <row r="179" spans="1:6" x14ac:dyDescent="0.35">
      <c r="A179" s="1">
        <f t="shared" si="14"/>
        <v>45596</v>
      </c>
      <c r="B179" s="1">
        <f t="shared" si="15"/>
        <v>45596</v>
      </c>
      <c r="C179" s="9">
        <f>+VLOOKUP(A179,'Inflación source'!A:B,2,FALSE)</f>
        <v>1.1599999999999999E-2</v>
      </c>
      <c r="D179" s="6" t="e">
        <f t="shared" si="16"/>
        <v>#N/A</v>
      </c>
      <c r="E179" s="9">
        <f t="shared" si="17"/>
        <v>0.03</v>
      </c>
      <c r="F179" s="9">
        <f t="shared" si="18"/>
        <v>0.05</v>
      </c>
    </row>
    <row r="180" spans="1:6" x14ac:dyDescent="0.35">
      <c r="A180" s="1">
        <f t="shared" si="14"/>
        <v>45626</v>
      </c>
      <c r="B180" s="1">
        <f t="shared" si="15"/>
        <v>45626</v>
      </c>
      <c r="C180" s="9">
        <f>+VLOOKUP(A180,'Inflación source'!A:B,2,FALSE)</f>
        <v>1.66E-2</v>
      </c>
      <c r="D180" s="6">
        <f t="shared" si="16"/>
        <v>1.66E-2</v>
      </c>
      <c r="E180" s="9">
        <f t="shared" si="17"/>
        <v>0.03</v>
      </c>
      <c r="F180" s="9">
        <f t="shared" si="18"/>
        <v>0.05</v>
      </c>
    </row>
    <row r="181" spans="1:6" x14ac:dyDescent="0.35">
      <c r="A181" s="1">
        <f t="shared" si="14"/>
        <v>45657</v>
      </c>
      <c r="B181" s="1" t="e">
        <f t="shared" si="15"/>
        <v>#N/A</v>
      </c>
      <c r="C181" s="9" t="e">
        <f>+VLOOKUP(A181,'Inflación source'!A:B,2,FALSE)</f>
        <v>#N/A</v>
      </c>
      <c r="D181" s="6" t="e">
        <f t="shared" si="16"/>
        <v>#N/A</v>
      </c>
      <c r="E181" s="9" t="e">
        <f t="shared" si="17"/>
        <v>#N/A</v>
      </c>
      <c r="F181" s="9" t="e">
        <f t="shared" si="18"/>
        <v>#N/A</v>
      </c>
    </row>
    <row r="182" spans="1:6" x14ac:dyDescent="0.35">
      <c r="A182" s="1">
        <f t="shared" si="14"/>
        <v>45688</v>
      </c>
      <c r="B182" s="1" t="e">
        <f t="shared" si="15"/>
        <v>#N/A</v>
      </c>
      <c r="C182" s="9" t="e">
        <f>+VLOOKUP(A182,'Inflación source'!A:B,2,FALSE)</f>
        <v>#N/A</v>
      </c>
      <c r="D182" s="6" t="e">
        <f t="shared" si="16"/>
        <v>#N/A</v>
      </c>
      <c r="E182" s="9" t="e">
        <f t="shared" si="17"/>
        <v>#N/A</v>
      </c>
      <c r="F182" s="9" t="e">
        <f t="shared" si="18"/>
        <v>#N/A</v>
      </c>
    </row>
    <row r="183" spans="1:6" x14ac:dyDescent="0.35">
      <c r="A183" s="1">
        <f t="shared" si="14"/>
        <v>45716</v>
      </c>
      <c r="B183" s="1" t="e">
        <f t="shared" si="15"/>
        <v>#N/A</v>
      </c>
      <c r="C183" s="9" t="e">
        <f>+VLOOKUP(A183,'Inflación source'!A:B,2,FALSE)</f>
        <v>#N/A</v>
      </c>
      <c r="D183" s="6" t="e">
        <f t="shared" si="16"/>
        <v>#N/A</v>
      </c>
      <c r="E183" s="9" t="e">
        <f t="shared" si="17"/>
        <v>#N/A</v>
      </c>
      <c r="F183" s="9" t="e">
        <f t="shared" si="18"/>
        <v>#N/A</v>
      </c>
    </row>
    <row r="184" spans="1:6" x14ac:dyDescent="0.35">
      <c r="A184" s="1">
        <f t="shared" si="14"/>
        <v>45747</v>
      </c>
      <c r="B184" s="1" t="e">
        <f t="shared" si="15"/>
        <v>#N/A</v>
      </c>
      <c r="C184" s="9" t="e">
        <f>+VLOOKUP(A184,'Inflación source'!A:B,2,FALSE)</f>
        <v>#N/A</v>
      </c>
      <c r="D184" s="6" t="e">
        <f t="shared" si="16"/>
        <v>#N/A</v>
      </c>
      <c r="E184" s="9" t="e">
        <f t="shared" si="17"/>
        <v>#N/A</v>
      </c>
      <c r="F184" s="9" t="e">
        <f t="shared" si="18"/>
        <v>#N/A</v>
      </c>
    </row>
    <row r="185" spans="1:6" x14ac:dyDescent="0.35">
      <c r="A185" s="1">
        <f t="shared" si="14"/>
        <v>45777</v>
      </c>
      <c r="B185" s="1" t="e">
        <f t="shared" si="15"/>
        <v>#N/A</v>
      </c>
      <c r="C185" s="9" t="e">
        <f>+VLOOKUP(A185,'Inflación source'!A:B,2,FALSE)</f>
        <v>#N/A</v>
      </c>
      <c r="D185" s="6" t="e">
        <f t="shared" si="16"/>
        <v>#N/A</v>
      </c>
      <c r="E185" s="9" t="e">
        <f t="shared" si="17"/>
        <v>#N/A</v>
      </c>
      <c r="F185" s="9" t="e">
        <f t="shared" si="18"/>
        <v>#N/A</v>
      </c>
    </row>
    <row r="186" spans="1:6" x14ac:dyDescent="0.35">
      <c r="A186" s="1">
        <f t="shared" si="14"/>
        <v>45808</v>
      </c>
      <c r="B186" s="1" t="e">
        <f t="shared" si="15"/>
        <v>#N/A</v>
      </c>
      <c r="C186" s="9" t="e">
        <f>+VLOOKUP(A186,'Inflación source'!A:B,2,FALSE)</f>
        <v>#N/A</v>
      </c>
      <c r="D186" s="6" t="e">
        <f t="shared" si="16"/>
        <v>#N/A</v>
      </c>
      <c r="E186" s="9" t="e">
        <f t="shared" si="17"/>
        <v>#N/A</v>
      </c>
      <c r="F186" s="9" t="e">
        <f t="shared" si="18"/>
        <v>#N/A</v>
      </c>
    </row>
    <row r="187" spans="1:6" x14ac:dyDescent="0.35">
      <c r="A187" s="1">
        <f t="shared" si="14"/>
        <v>45838</v>
      </c>
      <c r="B187" s="1" t="e">
        <f t="shared" si="15"/>
        <v>#N/A</v>
      </c>
      <c r="C187" s="9" t="e">
        <f>+VLOOKUP(A187,'Inflación source'!A:B,2,FALSE)</f>
        <v>#N/A</v>
      </c>
      <c r="D187" s="6" t="e">
        <f t="shared" si="16"/>
        <v>#N/A</v>
      </c>
      <c r="E187" s="9" t="e">
        <f t="shared" si="17"/>
        <v>#N/A</v>
      </c>
      <c r="F187" s="9" t="e">
        <f t="shared" si="18"/>
        <v>#N/A</v>
      </c>
    </row>
    <row r="188" spans="1:6" x14ac:dyDescent="0.35">
      <c r="A188" s="1">
        <f t="shared" si="14"/>
        <v>45869</v>
      </c>
      <c r="B188" s="1" t="e">
        <f t="shared" si="15"/>
        <v>#N/A</v>
      </c>
      <c r="C188" s="9" t="e">
        <f>+VLOOKUP(A188,'Inflación source'!A:B,2,FALSE)</f>
        <v>#N/A</v>
      </c>
      <c r="D188" s="6" t="e">
        <f t="shared" si="16"/>
        <v>#N/A</v>
      </c>
      <c r="E188" s="9" t="e">
        <f t="shared" si="17"/>
        <v>#N/A</v>
      </c>
      <c r="F188" s="9" t="e">
        <f t="shared" si="18"/>
        <v>#N/A</v>
      </c>
    </row>
    <row r="189" spans="1:6" x14ac:dyDescent="0.35">
      <c r="A189" s="1">
        <f t="shared" si="14"/>
        <v>45900</v>
      </c>
      <c r="B189" s="1" t="e">
        <f t="shared" si="15"/>
        <v>#N/A</v>
      </c>
      <c r="C189" s="9" t="e">
        <f>+VLOOKUP(A189,'Inflación source'!A:B,2,FALSE)</f>
        <v>#N/A</v>
      </c>
      <c r="D189" s="6" t="e">
        <f t="shared" si="16"/>
        <v>#N/A</v>
      </c>
      <c r="E189" s="9" t="e">
        <f t="shared" si="17"/>
        <v>#N/A</v>
      </c>
      <c r="F189" s="9" t="e">
        <f t="shared" si="18"/>
        <v>#N/A</v>
      </c>
    </row>
    <row r="190" spans="1:6" x14ac:dyDescent="0.35">
      <c r="A190" s="1">
        <f t="shared" si="14"/>
        <v>45930</v>
      </c>
      <c r="B190" s="1" t="e">
        <f t="shared" si="15"/>
        <v>#N/A</v>
      </c>
      <c r="C190" s="9" t="e">
        <f>+VLOOKUP(A190,'Inflación source'!A:B,2,FALSE)</f>
        <v>#N/A</v>
      </c>
      <c r="D190" s="6" t="e">
        <f t="shared" si="16"/>
        <v>#N/A</v>
      </c>
      <c r="E190" s="9" t="e">
        <f t="shared" si="17"/>
        <v>#N/A</v>
      </c>
      <c r="F190" s="9" t="e">
        <f t="shared" si="18"/>
        <v>#N/A</v>
      </c>
    </row>
    <row r="191" spans="1:6" x14ac:dyDescent="0.35">
      <c r="A191" s="1">
        <f t="shared" si="14"/>
        <v>45961</v>
      </c>
      <c r="B191" s="1" t="e">
        <f t="shared" si="15"/>
        <v>#N/A</v>
      </c>
      <c r="C191" s="9" t="e">
        <f>+VLOOKUP(A191,'Inflación source'!A:B,2,FALSE)</f>
        <v>#N/A</v>
      </c>
      <c r="D191" s="6" t="e">
        <f t="shared" si="16"/>
        <v>#N/A</v>
      </c>
      <c r="E191" s="9" t="e">
        <f t="shared" si="17"/>
        <v>#N/A</v>
      </c>
      <c r="F191" s="9" t="e">
        <f t="shared" si="18"/>
        <v>#N/A</v>
      </c>
    </row>
    <row r="192" spans="1:6" x14ac:dyDescent="0.35">
      <c r="A192" s="1">
        <f t="shared" si="14"/>
        <v>45991</v>
      </c>
      <c r="B192" s="1" t="e">
        <f t="shared" si="15"/>
        <v>#N/A</v>
      </c>
      <c r="C192" s="9" t="e">
        <f>+VLOOKUP(A192,'Inflación source'!A:B,2,FALSE)</f>
        <v>#N/A</v>
      </c>
      <c r="D192" s="6" t="e">
        <f t="shared" si="16"/>
        <v>#N/A</v>
      </c>
      <c r="E192" s="9" t="e">
        <f t="shared" si="17"/>
        <v>#N/A</v>
      </c>
      <c r="F192" s="9" t="e">
        <f t="shared" si="18"/>
        <v>#N/A</v>
      </c>
    </row>
    <row r="193" spans="1:6" x14ac:dyDescent="0.35">
      <c r="A193" s="1">
        <f t="shared" si="14"/>
        <v>46022</v>
      </c>
      <c r="B193" s="1" t="e">
        <f t="shared" si="15"/>
        <v>#N/A</v>
      </c>
      <c r="C193" s="9" t="e">
        <f>+VLOOKUP(A193,'Inflación source'!A:B,2,FALSE)</f>
        <v>#N/A</v>
      </c>
      <c r="D193" s="6" t="e">
        <f t="shared" si="16"/>
        <v>#N/A</v>
      </c>
      <c r="E193" s="9" t="e">
        <f t="shared" si="17"/>
        <v>#N/A</v>
      </c>
      <c r="F193" s="9" t="e">
        <f t="shared" si="18"/>
        <v>#N/A</v>
      </c>
    </row>
    <row r="194" spans="1:6" x14ac:dyDescent="0.35">
      <c r="A194" s="1">
        <f t="shared" si="14"/>
        <v>46053</v>
      </c>
      <c r="B194" s="1" t="e">
        <f t="shared" si="15"/>
        <v>#N/A</v>
      </c>
      <c r="C194" s="9" t="e">
        <f>+VLOOKUP(A194,'Inflación source'!A:B,2,FALSE)</f>
        <v>#N/A</v>
      </c>
      <c r="D194" s="6" t="e">
        <f t="shared" si="16"/>
        <v>#N/A</v>
      </c>
      <c r="E194" s="9" t="e">
        <f t="shared" si="17"/>
        <v>#N/A</v>
      </c>
      <c r="F194" s="9" t="e">
        <f t="shared" si="18"/>
        <v>#N/A</v>
      </c>
    </row>
    <row r="195" spans="1:6" x14ac:dyDescent="0.35">
      <c r="A195" s="1">
        <f t="shared" si="14"/>
        <v>46081</v>
      </c>
      <c r="B195" s="1" t="e">
        <f t="shared" si="15"/>
        <v>#N/A</v>
      </c>
      <c r="C195" s="9" t="e">
        <f>+VLOOKUP(A195,'Inflación source'!A:B,2,FALSE)</f>
        <v>#N/A</v>
      </c>
      <c r="D195" s="6" t="e">
        <f t="shared" si="16"/>
        <v>#N/A</v>
      </c>
      <c r="E195" s="9" t="e">
        <f t="shared" si="17"/>
        <v>#N/A</v>
      </c>
      <c r="F195" s="9" t="e">
        <f t="shared" si="18"/>
        <v>#N/A</v>
      </c>
    </row>
    <row r="196" spans="1:6" x14ac:dyDescent="0.35">
      <c r="A196" s="1">
        <f t="shared" ref="A196:A197" si="19">+EOMONTH(A195,1)</f>
        <v>46112</v>
      </c>
      <c r="B196" s="1" t="e">
        <f t="shared" si="15"/>
        <v>#N/A</v>
      </c>
      <c r="C196" s="9" t="e">
        <f>+VLOOKUP(A196,'Inflación source'!A:B,2,FALSE)</f>
        <v>#N/A</v>
      </c>
      <c r="D196" s="6" t="e">
        <f t="shared" si="16"/>
        <v>#N/A</v>
      </c>
      <c r="E196" s="9" t="e">
        <f t="shared" si="17"/>
        <v>#N/A</v>
      </c>
      <c r="F196" s="9" t="e">
        <f t="shared" si="18"/>
        <v>#N/A</v>
      </c>
    </row>
    <row r="197" spans="1:6" x14ac:dyDescent="0.35">
      <c r="A197" s="1">
        <f t="shared" si="19"/>
        <v>46142</v>
      </c>
      <c r="B197" s="1" t="e">
        <f t="shared" si="15"/>
        <v>#N/A</v>
      </c>
      <c r="C197" s="9" t="e">
        <f>+VLOOKUP(A197,'Inflación source'!A:B,2,FALSE)</f>
        <v>#N/A</v>
      </c>
      <c r="D197" s="6" t="e">
        <f t="shared" si="16"/>
        <v>#N/A</v>
      </c>
      <c r="E197" s="9" t="e">
        <f t="shared" si="17"/>
        <v>#N/A</v>
      </c>
      <c r="F197" s="9" t="e">
        <f t="shared" si="18"/>
        <v>#N/A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9CEF-7815-42CE-BAD3-631C3713F621}">
  <dimension ref="A1:J27"/>
  <sheetViews>
    <sheetView topLeftCell="B1" workbookViewId="0">
      <selection activeCell="W3" sqref="W3"/>
    </sheetView>
  </sheetViews>
  <sheetFormatPr defaultColWidth="8.81640625" defaultRowHeight="14.5" x14ac:dyDescent="0.35"/>
  <cols>
    <col min="1" max="1" width="14.36328125" bestFit="1" customWidth="1"/>
    <col min="2" max="2" width="15.26953125" bestFit="1" customWidth="1"/>
    <col min="3" max="8" width="6.81640625" bestFit="1" customWidth="1"/>
    <col min="9" max="9" width="10.7265625" bestFit="1" customWidth="1"/>
    <col min="10" max="13" width="7" bestFit="1" customWidth="1"/>
    <col min="14" max="14" width="6" bestFit="1" customWidth="1"/>
    <col min="15" max="15" width="7" bestFit="1" customWidth="1"/>
    <col min="16" max="16" width="10.81640625" bestFit="1" customWidth="1"/>
    <col min="17" max="137" width="6" bestFit="1" customWidth="1"/>
    <col min="138" max="138" width="7" bestFit="1" customWidth="1"/>
    <col min="139" max="139" width="10.81640625" bestFit="1" customWidth="1"/>
  </cols>
  <sheetData>
    <row r="1" spans="1:9" x14ac:dyDescent="0.35">
      <c r="A1" s="3" t="s">
        <v>61</v>
      </c>
      <c r="B1" s="3" t="s">
        <v>147</v>
      </c>
    </row>
    <row r="2" spans="1:9" x14ac:dyDescent="0.35">
      <c r="A2" s="3" t="s">
        <v>145</v>
      </c>
      <c r="B2">
        <v>2018</v>
      </c>
      <c r="C2">
        <v>2019</v>
      </c>
      <c r="D2">
        <v>2020</v>
      </c>
      <c r="E2">
        <v>2021</v>
      </c>
      <c r="F2">
        <v>2022</v>
      </c>
      <c r="G2">
        <v>2023</v>
      </c>
      <c r="H2">
        <v>2024</v>
      </c>
      <c r="I2" t="s">
        <v>146</v>
      </c>
    </row>
    <row r="3" spans="1:9" x14ac:dyDescent="0.35">
      <c r="A3" s="4" t="s">
        <v>41</v>
      </c>
      <c r="B3" s="7">
        <v>4.7100000000000003E-2</v>
      </c>
      <c r="C3" s="7">
        <v>4.1000000000000002E-2</v>
      </c>
      <c r="D3" s="7">
        <v>1.78E-2</v>
      </c>
      <c r="E3" s="7">
        <v>5.2400000000000002E-2</v>
      </c>
      <c r="F3" s="7">
        <v>2.87E-2</v>
      </c>
      <c r="G3" s="7">
        <v>9.69E-2</v>
      </c>
      <c r="H3" s="7">
        <v>3.8199999999999998E-2</v>
      </c>
      <c r="I3" s="7">
        <v>0.3221</v>
      </c>
    </row>
    <row r="4" spans="1:9" x14ac:dyDescent="0.35">
      <c r="A4" s="4" t="s">
        <v>42</v>
      </c>
      <c r="B4" s="7">
        <v>4.1500000000000002E-2</v>
      </c>
      <c r="C4" s="7">
        <v>4.4600000000000001E-2</v>
      </c>
      <c r="D4" s="7">
        <v>1.24E-2</v>
      </c>
      <c r="E4" s="7">
        <v>0.06</v>
      </c>
      <c r="F4" s="7">
        <v>2.98E-2</v>
      </c>
      <c r="G4" s="7">
        <v>9.9199999999999997E-2</v>
      </c>
      <c r="H4" s="7">
        <v>3.3000000000000002E-2</v>
      </c>
      <c r="I4" s="7">
        <v>0.32050000000000001</v>
      </c>
    </row>
    <row r="5" spans="1:9" x14ac:dyDescent="0.35">
      <c r="A5" s="4" t="s">
        <v>43</v>
      </c>
      <c r="B5" s="7">
        <v>4.1399999999999999E-2</v>
      </c>
      <c r="C5" s="7">
        <v>4.1700000000000001E-2</v>
      </c>
      <c r="D5" s="7">
        <v>1.77E-2</v>
      </c>
      <c r="E5" s="7">
        <v>5.8400000000000001E-2</v>
      </c>
      <c r="F5" s="7">
        <v>4.1700000000000001E-2</v>
      </c>
      <c r="G5" s="7">
        <v>8.7099999999999997E-2</v>
      </c>
      <c r="H5" s="7">
        <v>3.2399999999999998E-2</v>
      </c>
      <c r="I5" s="7">
        <v>0.32040000000000002</v>
      </c>
    </row>
    <row r="6" spans="1:9" x14ac:dyDescent="0.35">
      <c r="A6" s="4" t="s">
        <v>44</v>
      </c>
      <c r="B6" s="7">
        <v>3.9199999999999999E-2</v>
      </c>
      <c r="C6" s="7">
        <v>4.7500000000000001E-2</v>
      </c>
      <c r="D6" s="7">
        <v>1.8800000000000001E-2</v>
      </c>
      <c r="E6" s="7">
        <v>5.1999999999999998E-2</v>
      </c>
      <c r="F6" s="7">
        <v>4.6199999999999998E-2</v>
      </c>
      <c r="G6" s="7">
        <v>8.3199999999999996E-2</v>
      </c>
      <c r="H6" s="7">
        <v>3.3599999999999998E-2</v>
      </c>
      <c r="I6" s="7">
        <v>0.32050000000000001</v>
      </c>
    </row>
    <row r="7" spans="1:9" x14ac:dyDescent="0.35">
      <c r="A7" s="4" t="s">
        <v>45</v>
      </c>
      <c r="B7" s="7">
        <v>4.0899999999999999E-2</v>
      </c>
      <c r="C7" s="7">
        <v>4.5400000000000003E-2</v>
      </c>
      <c r="D7" s="7">
        <v>1.7999999999999999E-2</v>
      </c>
      <c r="E7" s="7">
        <v>5.1700000000000003E-2</v>
      </c>
      <c r="F7" s="7">
        <v>5.8200000000000002E-2</v>
      </c>
      <c r="G7" s="7">
        <v>6.54E-2</v>
      </c>
      <c r="H7" s="7">
        <v>3.7600000000000001E-2</v>
      </c>
      <c r="I7" s="7">
        <v>0.31720000000000004</v>
      </c>
    </row>
    <row r="8" spans="1:9" x14ac:dyDescent="0.35">
      <c r="A8" s="4" t="s">
        <v>46</v>
      </c>
      <c r="B8" s="7">
        <v>3.7900000000000003E-2</v>
      </c>
      <c r="C8" s="7">
        <v>4.8000000000000001E-2</v>
      </c>
      <c r="D8" s="7">
        <v>2.3900000000000001E-2</v>
      </c>
      <c r="E8" s="7">
        <v>3.9100000000000003E-2</v>
      </c>
      <c r="F8" s="7">
        <v>7.5499999999999998E-2</v>
      </c>
      <c r="G8" s="7">
        <v>4.9299999999999997E-2</v>
      </c>
      <c r="H8" s="7">
        <v>3.6200000000000003E-2</v>
      </c>
      <c r="I8" s="7">
        <v>0.30990000000000001</v>
      </c>
    </row>
    <row r="9" spans="1:9" x14ac:dyDescent="0.35">
      <c r="A9" s="4" t="s">
        <v>47</v>
      </c>
      <c r="B9" s="7">
        <v>2.6100000000000002E-2</v>
      </c>
      <c r="C9" s="7">
        <v>4.3700000000000003E-2</v>
      </c>
      <c r="D9" s="7">
        <v>2.8799999999999999E-2</v>
      </c>
      <c r="E9" s="7">
        <v>3.8199999999999998E-2</v>
      </c>
      <c r="F9" s="7">
        <v>8.3599999999999994E-2</v>
      </c>
      <c r="G9" s="7">
        <v>4.53E-2</v>
      </c>
      <c r="H9" s="7">
        <v>3.78E-2</v>
      </c>
      <c r="I9" s="7">
        <v>0.30349999999999999</v>
      </c>
    </row>
    <row r="10" spans="1:9" x14ac:dyDescent="0.35">
      <c r="A10" s="4" t="s">
        <v>48</v>
      </c>
      <c r="B10" s="7">
        <v>3.3599999999999998E-2</v>
      </c>
      <c r="C10" s="7">
        <v>3.0099999999999998E-2</v>
      </c>
      <c r="D10" s="7">
        <v>4.19E-2</v>
      </c>
      <c r="E10" s="7">
        <v>3.6200000000000003E-2</v>
      </c>
      <c r="F10" s="7">
        <v>8.8700000000000001E-2</v>
      </c>
      <c r="G10" s="7">
        <v>4.4699999999999997E-2</v>
      </c>
      <c r="H10" s="7">
        <v>3.0700000000000002E-2</v>
      </c>
      <c r="I10" s="7">
        <v>0.30590000000000001</v>
      </c>
    </row>
    <row r="11" spans="1:9" x14ac:dyDescent="0.35">
      <c r="A11" s="4" t="s">
        <v>49</v>
      </c>
      <c r="B11" s="7">
        <v>4.5499999999999999E-2</v>
      </c>
      <c r="C11" s="7">
        <v>1.7999999999999999E-2</v>
      </c>
      <c r="D11" s="7">
        <v>4.9700000000000001E-2</v>
      </c>
      <c r="E11" s="7">
        <v>3.6700000000000003E-2</v>
      </c>
      <c r="F11" s="7">
        <v>9.0300000000000005E-2</v>
      </c>
      <c r="G11" s="7">
        <v>4.6899999999999997E-2</v>
      </c>
      <c r="H11" s="7">
        <v>2.1100000000000001E-2</v>
      </c>
      <c r="I11" s="7">
        <v>0.30820000000000003</v>
      </c>
    </row>
    <row r="12" spans="1:9" x14ac:dyDescent="0.35">
      <c r="A12" s="4" t="s">
        <v>50</v>
      </c>
      <c r="B12" s="7">
        <v>4.3400000000000001E-2</v>
      </c>
      <c r="C12" s="7">
        <v>2.1700000000000001E-2</v>
      </c>
      <c r="D12" s="7">
        <v>5.3400000000000003E-2</v>
      </c>
      <c r="E12" s="7">
        <v>2.9600000000000001E-2</v>
      </c>
      <c r="F12" s="7">
        <v>9.7000000000000003E-2</v>
      </c>
      <c r="G12" s="7">
        <v>4.9799999999999997E-2</v>
      </c>
      <c r="H12" s="7">
        <v>1.1599999999999999E-2</v>
      </c>
      <c r="I12" s="7">
        <v>0.30649999999999999</v>
      </c>
    </row>
    <row r="13" spans="1:9" x14ac:dyDescent="0.35">
      <c r="A13" s="4" t="s">
        <v>51</v>
      </c>
      <c r="B13" s="7">
        <v>3.15E-2</v>
      </c>
      <c r="C13" s="7">
        <v>2.92E-2</v>
      </c>
      <c r="D13" s="7">
        <v>5.4600000000000003E-2</v>
      </c>
      <c r="E13" s="7">
        <v>2.8899999999999999E-2</v>
      </c>
      <c r="F13" s="7">
        <v>9.1700000000000004E-2</v>
      </c>
      <c r="G13" s="7">
        <v>4.2999999999999997E-2</v>
      </c>
      <c r="H13" s="7">
        <v>1.66E-2</v>
      </c>
      <c r="I13" s="7">
        <v>0.29550000000000004</v>
      </c>
    </row>
    <row r="14" spans="1:9" x14ac:dyDescent="0.35">
      <c r="A14" s="4" t="s">
        <v>52</v>
      </c>
      <c r="B14" s="7">
        <v>2.3099999999999999E-2</v>
      </c>
      <c r="C14" s="7">
        <v>3.4099999999999998E-2</v>
      </c>
      <c r="D14" s="7">
        <v>4.82E-2</v>
      </c>
      <c r="E14" s="7">
        <v>3.0700000000000002E-2</v>
      </c>
      <c r="F14" s="7">
        <v>9.2399999999999996E-2</v>
      </c>
      <c r="G14" s="7">
        <v>4.1799999999999997E-2</v>
      </c>
      <c r="H14" s="7"/>
      <c r="I14" s="7">
        <v>0.27029999999999998</v>
      </c>
    </row>
    <row r="15" spans="1:9" x14ac:dyDescent="0.35">
      <c r="A15" s="4" t="s">
        <v>146</v>
      </c>
      <c r="B15" s="7">
        <v>0.45120000000000005</v>
      </c>
      <c r="C15" s="7">
        <v>0.44500000000000006</v>
      </c>
      <c r="D15" s="7">
        <v>0.38519999999999999</v>
      </c>
      <c r="E15" s="7">
        <v>0.51390000000000002</v>
      </c>
      <c r="F15" s="7">
        <v>0.82380000000000009</v>
      </c>
      <c r="G15" s="7">
        <v>0.75259999999999982</v>
      </c>
      <c r="H15" s="7">
        <v>0.32879999999999998</v>
      </c>
      <c r="I15" s="7">
        <v>3.7004999999999999</v>
      </c>
    </row>
    <row r="17" spans="8:10" x14ac:dyDescent="0.35">
      <c r="H17" s="7"/>
      <c r="I17" s="7"/>
      <c r="J17" s="7"/>
    </row>
    <row r="18" spans="8:10" x14ac:dyDescent="0.35">
      <c r="H18" s="7"/>
      <c r="I18" s="7"/>
      <c r="J18" s="7"/>
    </row>
    <row r="19" spans="8:10" x14ac:dyDescent="0.35">
      <c r="H19" s="7"/>
      <c r="I19" s="7"/>
      <c r="J19" s="7"/>
    </row>
    <row r="20" spans="8:10" x14ac:dyDescent="0.35">
      <c r="H20" s="7"/>
      <c r="I20" s="7"/>
      <c r="J20" s="7"/>
    </row>
    <row r="21" spans="8:10" x14ac:dyDescent="0.35">
      <c r="H21" s="7"/>
      <c r="I21" s="7"/>
      <c r="J21" s="7"/>
    </row>
    <row r="22" spans="8:10" x14ac:dyDescent="0.35">
      <c r="H22" s="7"/>
      <c r="I22" s="7"/>
      <c r="J22" s="7"/>
    </row>
    <row r="23" spans="8:10" x14ac:dyDescent="0.35">
      <c r="H23" s="7"/>
      <c r="I23" s="7"/>
      <c r="J23" s="7"/>
    </row>
    <row r="24" spans="8:10" x14ac:dyDescent="0.35">
      <c r="H24" s="7"/>
      <c r="I24" s="7"/>
      <c r="J24" s="7"/>
    </row>
    <row r="25" spans="8:10" x14ac:dyDescent="0.35">
      <c r="H25" s="7"/>
      <c r="I25" s="7"/>
      <c r="J25" s="7"/>
    </row>
    <row r="26" spans="8:10" x14ac:dyDescent="0.35">
      <c r="H26" s="7"/>
      <c r="I26" s="7"/>
      <c r="J26" s="7"/>
    </row>
    <row r="27" spans="8:10" x14ac:dyDescent="0.35">
      <c r="H27" s="7"/>
      <c r="I27" s="7"/>
      <c r="J27" s="7"/>
    </row>
  </sheetData>
  <sortState xmlns:xlrd2="http://schemas.microsoft.com/office/spreadsheetml/2017/richdata2" ref="A1:G15">
    <sortCondition ref="A3" customList="Enero,Febrero,Marzo,Abril,Mayo,Junio,Julio,Agosto,Septiembre,Octubre,Noviembre,Diciembre"/>
  </sortState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C62EC-960C-4E49-A753-3FC1AFC30122}">
  <dimension ref="A1:AG13"/>
  <sheetViews>
    <sheetView topLeftCell="O1" workbookViewId="0">
      <selection activeCell="X8" sqref="X8"/>
    </sheetView>
  </sheetViews>
  <sheetFormatPr defaultColWidth="8.81640625" defaultRowHeight="14.5" x14ac:dyDescent="0.35"/>
  <cols>
    <col min="1" max="1" width="7.81640625" bestFit="1" customWidth="1"/>
    <col min="2" max="3" width="12" bestFit="1" customWidth="1"/>
    <col min="4" max="12" width="8" bestFit="1" customWidth="1"/>
    <col min="13" max="15" width="9.1796875" bestFit="1" customWidth="1"/>
    <col min="16" max="25" width="8" bestFit="1" customWidth="1"/>
    <col min="26" max="30" width="9" bestFit="1" customWidth="1"/>
    <col min="31" max="34" width="11.81640625" customWidth="1"/>
    <col min="35" max="36" width="11.81640625" bestFit="1" customWidth="1"/>
  </cols>
  <sheetData>
    <row r="1" spans="1:33" x14ac:dyDescent="0.35">
      <c r="A1" t="s">
        <v>0</v>
      </c>
      <c r="B1" t="s">
        <v>62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63</v>
      </c>
      <c r="N1" t="s">
        <v>64</v>
      </c>
      <c r="O1" t="s">
        <v>65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121</v>
      </c>
      <c r="AD1" t="s">
        <v>119</v>
      </c>
      <c r="AE1" t="s">
        <v>120</v>
      </c>
      <c r="AF1" t="s">
        <v>66</v>
      </c>
      <c r="AG1" t="s">
        <v>122</v>
      </c>
    </row>
    <row r="2" spans="1:33" x14ac:dyDescent="0.35">
      <c r="A2">
        <v>1</v>
      </c>
      <c r="B2">
        <v>7379.9</v>
      </c>
      <c r="C2">
        <v>7899.6481450800002</v>
      </c>
      <c r="D2">
        <v>9050.7000000000007</v>
      </c>
      <c r="E2">
        <v>12265.9</v>
      </c>
      <c r="F2">
        <v>12710.6</v>
      </c>
      <c r="G2">
        <v>14913.3</v>
      </c>
      <c r="H2">
        <v>18260.3</v>
      </c>
      <c r="I2">
        <v>19571.400000000001</v>
      </c>
      <c r="J2">
        <v>22211.5</v>
      </c>
      <c r="K2">
        <v>25520.799999999999</v>
      </c>
      <c r="L2">
        <v>27364.1</v>
      </c>
      <c r="M2">
        <v>32684.5</v>
      </c>
      <c r="N2">
        <v>39298.6</v>
      </c>
      <c r="O2">
        <v>43068.800000000003</v>
      </c>
      <c r="P2">
        <v>45050.5</v>
      </c>
      <c r="Q2">
        <v>48800.5</v>
      </c>
      <c r="R2">
        <v>51661.5</v>
      </c>
      <c r="S2">
        <v>56070</v>
      </c>
      <c r="T2">
        <v>58173.3</v>
      </c>
      <c r="U2">
        <v>61371.6</v>
      </c>
      <c r="V2">
        <v>67461.899999999994</v>
      </c>
      <c r="W2">
        <v>73944.800000000003</v>
      </c>
      <c r="X2">
        <v>76422.899999999994</v>
      </c>
      <c r="Y2">
        <v>82297.899999999994</v>
      </c>
      <c r="Z2">
        <v>90228.800000000003</v>
      </c>
      <c r="AA2">
        <v>104125.6</v>
      </c>
      <c r="AB2">
        <v>131380.9</v>
      </c>
      <c r="AC2">
        <v>163028.6</v>
      </c>
      <c r="AD2">
        <v>146131.29999999999</v>
      </c>
    </row>
    <row r="3" spans="1:33" x14ac:dyDescent="0.35">
      <c r="A3">
        <v>2</v>
      </c>
      <c r="B3">
        <v>7268.6</v>
      </c>
      <c r="C3">
        <v>7867.4</v>
      </c>
      <c r="D3">
        <v>9597.2000000000007</v>
      </c>
      <c r="E3">
        <v>11737.8</v>
      </c>
      <c r="F3">
        <v>12703.3</v>
      </c>
      <c r="G3">
        <v>14510.099999999999</v>
      </c>
      <c r="H3">
        <v>17748.7</v>
      </c>
      <c r="I3">
        <v>19924.900000000001</v>
      </c>
      <c r="J3">
        <v>21887.5</v>
      </c>
      <c r="K3">
        <v>25008.6</v>
      </c>
      <c r="L3">
        <v>27092.5</v>
      </c>
      <c r="M3">
        <v>33053.199999999997</v>
      </c>
      <c r="N3">
        <v>39852.1</v>
      </c>
      <c r="O3">
        <v>42665.2</v>
      </c>
      <c r="P3">
        <v>44462.8</v>
      </c>
      <c r="Q3">
        <v>47174.6</v>
      </c>
      <c r="R3">
        <v>51016.4</v>
      </c>
      <c r="S3">
        <v>55997.599999999999</v>
      </c>
      <c r="T3">
        <v>58315.8</v>
      </c>
      <c r="U3">
        <v>60515.4</v>
      </c>
      <c r="V3">
        <v>68010.5</v>
      </c>
      <c r="W3">
        <v>73339.5</v>
      </c>
      <c r="X3">
        <v>76411.899999999994</v>
      </c>
      <c r="Y3">
        <v>82767.100000000006</v>
      </c>
      <c r="Z3">
        <v>90392.6</v>
      </c>
      <c r="AA3">
        <v>104342</v>
      </c>
      <c r="AB3">
        <v>130681.4</v>
      </c>
      <c r="AC3">
        <v>161387.20000000001</v>
      </c>
      <c r="AD3">
        <v>146184.9</v>
      </c>
    </row>
    <row r="4" spans="1:33" x14ac:dyDescent="0.35">
      <c r="A4">
        <v>3</v>
      </c>
      <c r="B4">
        <v>7431.3</v>
      </c>
      <c r="C4">
        <v>7715.2420253300006</v>
      </c>
      <c r="D4">
        <v>9596.5999999999985</v>
      </c>
      <c r="E4">
        <v>12178.4</v>
      </c>
      <c r="F4">
        <v>13678.3</v>
      </c>
      <c r="G4">
        <v>15609.699999999999</v>
      </c>
      <c r="H4">
        <v>18579.400000000001</v>
      </c>
      <c r="I4">
        <v>20545.7</v>
      </c>
      <c r="J4">
        <v>21939</v>
      </c>
      <c r="K4">
        <v>24777.3</v>
      </c>
      <c r="L4">
        <v>28107</v>
      </c>
      <c r="M4">
        <v>33347.599999999999</v>
      </c>
      <c r="N4">
        <v>40704.9</v>
      </c>
      <c r="O4">
        <v>42644</v>
      </c>
      <c r="P4">
        <v>43957.9</v>
      </c>
      <c r="Q4">
        <v>48039.5</v>
      </c>
      <c r="R4">
        <v>52041.1</v>
      </c>
      <c r="S4">
        <v>55929.4</v>
      </c>
      <c r="T4">
        <v>59950.9</v>
      </c>
      <c r="U4">
        <v>61110.2</v>
      </c>
      <c r="V4">
        <v>69277</v>
      </c>
      <c r="W4">
        <v>73246.2</v>
      </c>
      <c r="X4">
        <v>77476</v>
      </c>
      <c r="Y4">
        <v>84735.5</v>
      </c>
      <c r="Z4">
        <v>92759.4</v>
      </c>
      <c r="AA4">
        <v>105553.60000000001</v>
      </c>
      <c r="AB4">
        <v>131888.4</v>
      </c>
      <c r="AC4">
        <v>166692.5</v>
      </c>
      <c r="AD4">
        <v>147591.9</v>
      </c>
    </row>
    <row r="5" spans="1:33" x14ac:dyDescent="0.35">
      <c r="A5">
        <v>4</v>
      </c>
      <c r="B5">
        <v>7289.8</v>
      </c>
      <c r="C5">
        <v>7670.0739996600005</v>
      </c>
      <c r="D5">
        <v>9492.7000000000007</v>
      </c>
      <c r="E5">
        <v>12440.5</v>
      </c>
      <c r="F5">
        <v>13608.599999999999</v>
      </c>
      <c r="G5">
        <v>15747.4</v>
      </c>
      <c r="H5">
        <v>18322.400000000001</v>
      </c>
      <c r="I5">
        <v>20092.7</v>
      </c>
      <c r="J5">
        <v>22044.6</v>
      </c>
      <c r="K5">
        <v>24761.1</v>
      </c>
      <c r="L5">
        <v>28111.3</v>
      </c>
      <c r="M5">
        <v>33350.199999999997</v>
      </c>
      <c r="N5">
        <v>39723.599999999999</v>
      </c>
      <c r="O5">
        <v>40881.4</v>
      </c>
      <c r="P5">
        <v>43782.8</v>
      </c>
      <c r="Q5">
        <v>47357.7</v>
      </c>
      <c r="R5">
        <v>52848.7</v>
      </c>
      <c r="S5">
        <v>54488.800000000003</v>
      </c>
      <c r="T5">
        <v>58408.5</v>
      </c>
      <c r="U5">
        <v>61550.8</v>
      </c>
      <c r="V5">
        <v>68949.8</v>
      </c>
      <c r="W5">
        <v>74288.600000000006</v>
      </c>
      <c r="X5">
        <v>79167.8</v>
      </c>
      <c r="Y5">
        <v>84310.399999999994</v>
      </c>
      <c r="Z5">
        <v>92776.8</v>
      </c>
      <c r="AA5">
        <v>106312.9</v>
      </c>
      <c r="AB5">
        <v>132162.6</v>
      </c>
      <c r="AC5">
        <v>168063.1</v>
      </c>
      <c r="AD5">
        <v>150170.29999999999</v>
      </c>
    </row>
    <row r="6" spans="1:33" x14ac:dyDescent="0.35">
      <c r="A6">
        <v>5</v>
      </c>
      <c r="B6">
        <v>7108.3</v>
      </c>
      <c r="C6">
        <v>7488.9713166800002</v>
      </c>
      <c r="D6">
        <v>9128.9000000000015</v>
      </c>
      <c r="E6">
        <v>12157.400000000001</v>
      </c>
      <c r="F6">
        <v>13724.6</v>
      </c>
      <c r="G6">
        <v>15619.7</v>
      </c>
      <c r="H6">
        <v>17826.8</v>
      </c>
      <c r="I6">
        <v>19846.099999999999</v>
      </c>
      <c r="J6">
        <v>21757.1</v>
      </c>
      <c r="K6">
        <v>24354.2</v>
      </c>
      <c r="L6">
        <v>28127.7</v>
      </c>
      <c r="M6">
        <v>33586.5</v>
      </c>
      <c r="N6">
        <v>39864.699999999997</v>
      </c>
      <c r="O6">
        <v>40658.199999999997</v>
      </c>
      <c r="P6">
        <v>44405.599999999999</v>
      </c>
      <c r="Q6">
        <v>46492.2</v>
      </c>
      <c r="R6">
        <v>51804</v>
      </c>
      <c r="S6">
        <v>53551.3</v>
      </c>
      <c r="T6">
        <v>58416</v>
      </c>
      <c r="U6">
        <v>61376.9</v>
      </c>
      <c r="V6">
        <v>70546.7</v>
      </c>
      <c r="W6">
        <v>72836.5</v>
      </c>
      <c r="X6">
        <v>77788</v>
      </c>
      <c r="Y6">
        <v>82796.7</v>
      </c>
      <c r="Z6">
        <v>93344.3</v>
      </c>
      <c r="AA6">
        <v>109904.8</v>
      </c>
      <c r="AB6">
        <v>131545.70000000001</v>
      </c>
      <c r="AC6">
        <v>165965.4</v>
      </c>
      <c r="AD6">
        <v>147935</v>
      </c>
    </row>
    <row r="7" spans="1:33" x14ac:dyDescent="0.35">
      <c r="A7">
        <v>6</v>
      </c>
      <c r="B7">
        <v>7228.1</v>
      </c>
      <c r="C7">
        <v>7468.5985225200002</v>
      </c>
      <c r="D7">
        <v>9291.1</v>
      </c>
      <c r="E7">
        <v>12378</v>
      </c>
      <c r="F7">
        <v>13480.5</v>
      </c>
      <c r="G7">
        <v>16194.5</v>
      </c>
      <c r="H7">
        <v>17627</v>
      </c>
      <c r="I7">
        <v>20248.099999999999</v>
      </c>
      <c r="J7">
        <v>22259</v>
      </c>
      <c r="K7">
        <v>24388.5</v>
      </c>
      <c r="L7">
        <v>28516.400000000001</v>
      </c>
      <c r="M7">
        <v>33924.800000000003</v>
      </c>
      <c r="N7">
        <v>40010.400000000001</v>
      </c>
      <c r="O7">
        <v>40820.400000000001</v>
      </c>
      <c r="P7">
        <v>44419.6</v>
      </c>
      <c r="Q7">
        <v>46790.7</v>
      </c>
      <c r="R7">
        <v>52562.1</v>
      </c>
      <c r="S7">
        <v>54551.5</v>
      </c>
      <c r="T7">
        <v>58387.9</v>
      </c>
      <c r="U7">
        <v>61644.9</v>
      </c>
      <c r="V7">
        <v>70410.399999999994</v>
      </c>
      <c r="W7">
        <v>73479.8</v>
      </c>
      <c r="X7">
        <v>78598.3</v>
      </c>
      <c r="Y7">
        <v>84144.4</v>
      </c>
      <c r="Z7">
        <v>94275.9</v>
      </c>
      <c r="AA7">
        <v>113234.9</v>
      </c>
      <c r="AB7">
        <v>133392.6</v>
      </c>
      <c r="AC7">
        <v>170913.2</v>
      </c>
      <c r="AD7">
        <v>149343.79999999999</v>
      </c>
    </row>
    <row r="8" spans="1:33" x14ac:dyDescent="0.35">
      <c r="A8">
        <v>7</v>
      </c>
      <c r="B8">
        <v>7293.4</v>
      </c>
      <c r="C8">
        <v>7736.8776886199994</v>
      </c>
      <c r="D8">
        <v>9840.7999999999993</v>
      </c>
      <c r="E8">
        <v>12016.3</v>
      </c>
      <c r="F8">
        <v>13621.9</v>
      </c>
      <c r="G8">
        <v>16707.8</v>
      </c>
      <c r="H8">
        <v>18358.3</v>
      </c>
      <c r="I8">
        <v>20426.2</v>
      </c>
      <c r="J8">
        <v>23014.2</v>
      </c>
      <c r="K8">
        <v>24533.4</v>
      </c>
      <c r="L8">
        <v>29324.1</v>
      </c>
      <c r="M8">
        <v>34607</v>
      </c>
      <c r="N8">
        <v>40707.699999999997</v>
      </c>
      <c r="O8">
        <v>40551.800000000003</v>
      </c>
      <c r="P8">
        <v>44639</v>
      </c>
      <c r="Q8">
        <v>47559.199999999997</v>
      </c>
      <c r="R8">
        <v>53152</v>
      </c>
      <c r="S8">
        <v>54148.3</v>
      </c>
      <c r="T8">
        <v>58029.4</v>
      </c>
      <c r="U8">
        <v>61658</v>
      </c>
      <c r="V8">
        <v>71329.600000000006</v>
      </c>
      <c r="W8">
        <v>74467.3</v>
      </c>
      <c r="X8">
        <v>79114.899999999994</v>
      </c>
      <c r="Y8">
        <v>84570.9</v>
      </c>
      <c r="Z8">
        <v>94521.600000000006</v>
      </c>
      <c r="AA8">
        <v>116359.4</v>
      </c>
      <c r="AB8">
        <v>135825.1</v>
      </c>
      <c r="AC8">
        <v>171875.1</v>
      </c>
      <c r="AD8">
        <v>151361</v>
      </c>
    </row>
    <row r="9" spans="1:33" x14ac:dyDescent="0.35">
      <c r="A9">
        <v>8</v>
      </c>
      <c r="B9">
        <v>7335.2</v>
      </c>
      <c r="C9">
        <v>7560.4</v>
      </c>
      <c r="D9">
        <v>9853.7999999999993</v>
      </c>
      <c r="E9">
        <v>12468.1</v>
      </c>
      <c r="F9">
        <v>13039.099999999999</v>
      </c>
      <c r="G9">
        <v>16914.699999999997</v>
      </c>
      <c r="H9">
        <v>17607.8</v>
      </c>
      <c r="I9">
        <v>19977.5</v>
      </c>
      <c r="J9">
        <v>23237.4</v>
      </c>
      <c r="K9">
        <v>25019.599999999999</v>
      </c>
      <c r="L9">
        <v>28864.7</v>
      </c>
      <c r="M9">
        <v>34216.300000000003</v>
      </c>
      <c r="N9">
        <v>40816.300000000003</v>
      </c>
      <c r="O9">
        <v>40255.4</v>
      </c>
      <c r="P9">
        <v>43630</v>
      </c>
      <c r="Q9">
        <v>46679.6</v>
      </c>
      <c r="R9">
        <v>51980.6</v>
      </c>
      <c r="S9">
        <v>54557.9</v>
      </c>
      <c r="T9">
        <v>58658.8</v>
      </c>
      <c r="U9">
        <v>62078.9</v>
      </c>
      <c r="V9">
        <v>69697.100000000006</v>
      </c>
      <c r="W9">
        <v>71880.100000000006</v>
      </c>
      <c r="X9">
        <v>77608.2</v>
      </c>
      <c r="Y9">
        <v>84555.8</v>
      </c>
      <c r="Z9">
        <v>95395.4</v>
      </c>
      <c r="AA9">
        <v>117877.1</v>
      </c>
      <c r="AB9">
        <v>133258.70000000001</v>
      </c>
      <c r="AC9">
        <v>169266.7</v>
      </c>
      <c r="AD9">
        <v>148976.1</v>
      </c>
    </row>
    <row r="10" spans="1:33" x14ac:dyDescent="0.35">
      <c r="A10">
        <v>9</v>
      </c>
      <c r="B10">
        <v>7308.1</v>
      </c>
      <c r="C10">
        <v>7460.8</v>
      </c>
      <c r="D10">
        <v>10014.6</v>
      </c>
      <c r="E10">
        <v>11829.5</v>
      </c>
      <c r="F10">
        <v>13061.2</v>
      </c>
      <c r="G10">
        <v>16863.400000000001</v>
      </c>
      <c r="H10">
        <v>18652.3</v>
      </c>
      <c r="I10">
        <v>19819.5</v>
      </c>
      <c r="J10">
        <v>23230.3</v>
      </c>
      <c r="K10">
        <v>24516.5</v>
      </c>
      <c r="L10">
        <v>28869.200000000001</v>
      </c>
      <c r="M10">
        <v>34700.9</v>
      </c>
      <c r="N10">
        <v>41258.1</v>
      </c>
      <c r="O10">
        <v>40514.699999999997</v>
      </c>
      <c r="P10">
        <v>43451</v>
      </c>
      <c r="Q10">
        <v>46927.1</v>
      </c>
      <c r="R10">
        <v>51610.3</v>
      </c>
      <c r="S10">
        <v>53820.3</v>
      </c>
      <c r="T10">
        <v>57504</v>
      </c>
      <c r="U10">
        <v>61123.5</v>
      </c>
      <c r="V10">
        <v>69092.5</v>
      </c>
      <c r="W10">
        <v>72555.399999999994</v>
      </c>
      <c r="X10">
        <v>78371.7</v>
      </c>
      <c r="Y10">
        <v>84425</v>
      </c>
      <c r="Z10">
        <v>95228</v>
      </c>
      <c r="AA10">
        <v>122245</v>
      </c>
      <c r="AB10">
        <v>134646.70000000001</v>
      </c>
      <c r="AC10">
        <v>170219.2</v>
      </c>
      <c r="AD10">
        <v>152879.4</v>
      </c>
    </row>
    <row r="11" spans="1:33" x14ac:dyDescent="0.35">
      <c r="A11">
        <v>10</v>
      </c>
      <c r="B11">
        <v>7341.6</v>
      </c>
      <c r="C11">
        <v>7687.4</v>
      </c>
      <c r="D11">
        <v>10721.9</v>
      </c>
      <c r="E11">
        <v>12014.6</v>
      </c>
      <c r="F11">
        <v>13147.5</v>
      </c>
      <c r="G11">
        <v>16637.3</v>
      </c>
      <c r="H11">
        <v>18507.5</v>
      </c>
      <c r="I11">
        <v>19916.599999999999</v>
      </c>
      <c r="J11">
        <v>24185.3</v>
      </c>
      <c r="K11">
        <v>25241.9</v>
      </c>
      <c r="L11">
        <v>29975.9</v>
      </c>
      <c r="M11">
        <v>34767.300000000003</v>
      </c>
      <c r="N11">
        <v>40958.199999999997</v>
      </c>
      <c r="O11">
        <v>40741.9</v>
      </c>
      <c r="P11">
        <v>43773.5</v>
      </c>
      <c r="Q11">
        <v>47915.6</v>
      </c>
      <c r="R11">
        <v>51992.800000000003</v>
      </c>
      <c r="S11">
        <v>54226.1</v>
      </c>
      <c r="T11">
        <v>57482.5</v>
      </c>
      <c r="U11">
        <v>61734.400000000001</v>
      </c>
      <c r="V11">
        <v>69943.100000000006</v>
      </c>
      <c r="W11">
        <v>73074.8</v>
      </c>
      <c r="X11">
        <v>78685.2</v>
      </c>
      <c r="Y11">
        <v>84274.4</v>
      </c>
      <c r="Z11">
        <v>96199.4</v>
      </c>
      <c r="AA11">
        <v>123763.4</v>
      </c>
      <c r="AB11">
        <v>136319.5</v>
      </c>
      <c r="AC11">
        <v>170465.2</v>
      </c>
      <c r="AD11">
        <v>153910.6</v>
      </c>
    </row>
    <row r="12" spans="1:33" x14ac:dyDescent="0.35">
      <c r="A12">
        <v>11</v>
      </c>
      <c r="B12">
        <v>7316.5</v>
      </c>
      <c r="C12">
        <v>7882.6</v>
      </c>
      <c r="D12">
        <v>11150.8</v>
      </c>
      <c r="E12">
        <v>11943.2</v>
      </c>
      <c r="F12">
        <v>13676.099999999999</v>
      </c>
      <c r="G12">
        <v>17138.800000000003</v>
      </c>
      <c r="H12">
        <v>18938</v>
      </c>
      <c r="I12">
        <v>20379.5</v>
      </c>
      <c r="J12">
        <v>24091.5</v>
      </c>
      <c r="K12">
        <v>25823.5</v>
      </c>
      <c r="L12">
        <v>30682.2</v>
      </c>
      <c r="M12">
        <v>36065.800000000003</v>
      </c>
      <c r="N12">
        <v>41764.699999999997</v>
      </c>
      <c r="O12">
        <v>42446.5</v>
      </c>
      <c r="P12">
        <v>45176.9</v>
      </c>
      <c r="Q12">
        <v>49611.4</v>
      </c>
      <c r="R12">
        <v>53944.5</v>
      </c>
      <c r="S12">
        <v>56699.5</v>
      </c>
      <c r="T12">
        <v>59004.1</v>
      </c>
      <c r="U12">
        <v>62791</v>
      </c>
      <c r="V12">
        <v>69626.3</v>
      </c>
      <c r="W12">
        <v>74427.3</v>
      </c>
      <c r="X12">
        <v>79770.8</v>
      </c>
      <c r="Y12">
        <v>87051.8</v>
      </c>
      <c r="Z12">
        <v>99233</v>
      </c>
      <c r="AA12">
        <v>123479.8</v>
      </c>
      <c r="AB12">
        <v>137556.5</v>
      </c>
      <c r="AC12">
        <v>171614.7</v>
      </c>
      <c r="AD12">
        <v>153417.20000000001</v>
      </c>
    </row>
    <row r="13" spans="1:33" x14ac:dyDescent="0.35">
      <c r="A13">
        <v>12</v>
      </c>
      <c r="B13">
        <v>8064.9141035299999</v>
      </c>
      <c r="C13">
        <v>9099</v>
      </c>
      <c r="D13">
        <v>11948.2</v>
      </c>
      <c r="E13">
        <v>13565.6</v>
      </c>
      <c r="F13">
        <v>15497.2</v>
      </c>
      <c r="G13">
        <v>18651.8</v>
      </c>
      <c r="H13">
        <v>20112.599999999999</v>
      </c>
      <c r="I13">
        <v>21624.5</v>
      </c>
      <c r="J13">
        <v>26051.1</v>
      </c>
      <c r="K13">
        <v>27859.7</v>
      </c>
      <c r="L13">
        <v>32816.199999999997</v>
      </c>
      <c r="M13">
        <v>38739.699999999997</v>
      </c>
      <c r="N13">
        <v>44453.2</v>
      </c>
      <c r="O13">
        <v>45880.7</v>
      </c>
      <c r="P13">
        <v>48490.400000000001</v>
      </c>
      <c r="Q13">
        <v>53076.4</v>
      </c>
      <c r="R13">
        <v>57340.5</v>
      </c>
      <c r="S13">
        <v>61172.1</v>
      </c>
      <c r="T13">
        <v>63030.5</v>
      </c>
      <c r="U13">
        <v>67530.5</v>
      </c>
      <c r="V13">
        <v>75048.2</v>
      </c>
      <c r="W13">
        <v>79517.600000000006</v>
      </c>
      <c r="X13">
        <v>86427.6</v>
      </c>
      <c r="Y13">
        <v>93555</v>
      </c>
      <c r="Z13">
        <v>106164.1</v>
      </c>
      <c r="AA13">
        <v>132969.1</v>
      </c>
      <c r="AB13">
        <v>148342.20000000001</v>
      </c>
      <c r="AC13">
        <v>182167.5</v>
      </c>
      <c r="AD13">
        <v>166095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F14A1-2A83-4A5B-B20A-8FED33415DE4}">
  <dimension ref="A1:G347"/>
  <sheetViews>
    <sheetView topLeftCell="A326" workbookViewId="0">
      <selection activeCell="F344" sqref="F344"/>
    </sheetView>
  </sheetViews>
  <sheetFormatPr defaultColWidth="8.81640625" defaultRowHeight="14.5" x14ac:dyDescent="0.35"/>
  <cols>
    <col min="3" max="3" width="10.54296875" bestFit="1" customWidth="1"/>
    <col min="4" max="4" width="12.54296875" bestFit="1" customWidth="1"/>
    <col min="5" max="5" width="12.54296875" customWidth="1"/>
  </cols>
  <sheetData>
    <row r="1" spans="1:7" x14ac:dyDescent="0.35">
      <c r="C1" t="s">
        <v>27</v>
      </c>
      <c r="D1" t="s">
        <v>67</v>
      </c>
      <c r="E1" t="s">
        <v>70</v>
      </c>
      <c r="F1" t="s">
        <v>68</v>
      </c>
      <c r="G1" t="s">
        <v>69</v>
      </c>
    </row>
    <row r="2" spans="1:7" x14ac:dyDescent="0.35">
      <c r="A2">
        <f>+MONTH(C2)</f>
        <v>1</v>
      </c>
      <c r="B2" t="str">
        <f>+TEXT(YEAR(C2),"0")</f>
        <v>1995</v>
      </c>
      <c r="C2" s="1">
        <v>34730</v>
      </c>
      <c r="D2" s="2" cm="1">
        <f t="array" ref="D2">IF(VLOOKUP($A2,'Medio circulante source'!$1:$1048576,MATCH($B2,LEFT('Medio circulante source'!$1:$1,4),0),FALSE)="",NA(),VLOOKUP($A2,'Medio circulante source'!$1:$1048576,MATCH($B2,LEFT('Medio circulante source'!$1:$1,4),0),FALSE))</f>
        <v>7379.9</v>
      </c>
      <c r="E2" s="2"/>
      <c r="F2">
        <f>+IF(ISNA(D2),1,C2)</f>
        <v>34730</v>
      </c>
      <c r="G2">
        <f>+IF(AND(A2=MONTH(MAX(F:F)),ISNA(D2)=FALSE,_xlfn.NUMBERVALUE(B2)&gt;YEAR(MAX(F:F))-10),1,0)</f>
        <v>0</v>
      </c>
    </row>
    <row r="3" spans="1:7" x14ac:dyDescent="0.35">
      <c r="A3">
        <f t="shared" ref="A3:A66" si="0">+MONTH(C3)</f>
        <v>2</v>
      </c>
      <c r="B3" t="str">
        <f t="shared" ref="B3:B66" si="1">+TEXT(YEAR(C3),"0")</f>
        <v>1995</v>
      </c>
      <c r="C3" s="1">
        <f>+EOMONTH(C2,1)</f>
        <v>34758</v>
      </c>
      <c r="D3" s="2" cm="1">
        <f t="array" ref="D3">IF(VLOOKUP($A3,'Medio circulante source'!$1:$1048576,MATCH($B3,LEFT('Medio circulante source'!$1:$1,4),0),FALSE)="",NA(),VLOOKUP($A3,'Medio circulante source'!$1:$1048576,MATCH($B3,LEFT('Medio circulante source'!$1:$1,4),0),FALSE))</f>
        <v>7268.6</v>
      </c>
      <c r="E3" s="2"/>
      <c r="F3">
        <f t="shared" ref="F3:F66" si="2">+IF(ISNA(D3),1,C3)</f>
        <v>34758</v>
      </c>
      <c r="G3">
        <f t="shared" ref="G3:G66" si="3">+IF(AND(A3=MONTH(MAX(F:F)),ISNA(D3)=FALSE,_xlfn.NUMBERVALUE(B3)&gt;YEAR(MAX(F:F))-10),1,0)</f>
        <v>0</v>
      </c>
    </row>
    <row r="4" spans="1:7" x14ac:dyDescent="0.35">
      <c r="A4">
        <f t="shared" si="0"/>
        <v>3</v>
      </c>
      <c r="B4" t="str">
        <f t="shared" si="1"/>
        <v>1995</v>
      </c>
      <c r="C4" s="1">
        <f t="shared" ref="C4:C67" si="4">+EOMONTH(C3,1)</f>
        <v>34789</v>
      </c>
      <c r="D4" s="2" cm="1">
        <f t="array" ref="D4">IF(VLOOKUP($A4,'Medio circulante source'!$1:$1048576,MATCH($B4,LEFT('Medio circulante source'!$1:$1,4),0),FALSE)="",NA(),VLOOKUP($A4,'Medio circulante source'!$1:$1048576,MATCH($B4,LEFT('Medio circulante source'!$1:$1,4),0),FALSE))</f>
        <v>7431.3</v>
      </c>
      <c r="E4" s="2"/>
      <c r="F4">
        <f t="shared" si="2"/>
        <v>34789</v>
      </c>
      <c r="G4">
        <f t="shared" si="3"/>
        <v>0</v>
      </c>
    </row>
    <row r="5" spans="1:7" x14ac:dyDescent="0.35">
      <c r="A5">
        <f t="shared" si="0"/>
        <v>4</v>
      </c>
      <c r="B5" t="str">
        <f t="shared" si="1"/>
        <v>1995</v>
      </c>
      <c r="C5" s="1">
        <f t="shared" si="4"/>
        <v>34819</v>
      </c>
      <c r="D5" s="2" cm="1">
        <f t="array" ref="D5">IF(VLOOKUP($A5,'Medio circulante source'!$1:$1048576,MATCH($B5,LEFT('Medio circulante source'!$1:$1,4),0),FALSE)="",NA(),VLOOKUP($A5,'Medio circulante source'!$1:$1048576,MATCH($B5,LEFT('Medio circulante source'!$1:$1,4),0),FALSE))</f>
        <v>7289.8</v>
      </c>
      <c r="E5" s="2"/>
      <c r="F5">
        <f t="shared" si="2"/>
        <v>34819</v>
      </c>
      <c r="G5">
        <f t="shared" si="3"/>
        <v>0</v>
      </c>
    </row>
    <row r="6" spans="1:7" x14ac:dyDescent="0.35">
      <c r="A6">
        <f t="shared" si="0"/>
        <v>5</v>
      </c>
      <c r="B6" t="str">
        <f t="shared" si="1"/>
        <v>1995</v>
      </c>
      <c r="C6" s="1">
        <f t="shared" si="4"/>
        <v>34850</v>
      </c>
      <c r="D6" s="2" cm="1">
        <f t="array" ref="D6">IF(VLOOKUP($A6,'Medio circulante source'!$1:$1048576,MATCH($B6,LEFT('Medio circulante source'!$1:$1,4),0),FALSE)="",NA(),VLOOKUP($A6,'Medio circulante source'!$1:$1048576,MATCH($B6,LEFT('Medio circulante source'!$1:$1,4),0),FALSE))</f>
        <v>7108.3</v>
      </c>
      <c r="E6" s="2"/>
      <c r="F6">
        <f t="shared" si="2"/>
        <v>34850</v>
      </c>
      <c r="G6">
        <f t="shared" si="3"/>
        <v>0</v>
      </c>
    </row>
    <row r="7" spans="1:7" x14ac:dyDescent="0.35">
      <c r="A7">
        <f t="shared" si="0"/>
        <v>6</v>
      </c>
      <c r="B7" t="str">
        <f t="shared" si="1"/>
        <v>1995</v>
      </c>
      <c r="C7" s="1">
        <f t="shared" si="4"/>
        <v>34880</v>
      </c>
      <c r="D7" s="2" cm="1">
        <f t="array" ref="D7">IF(VLOOKUP($A7,'Medio circulante source'!$1:$1048576,MATCH($B7,LEFT('Medio circulante source'!$1:$1,4),0),FALSE)="",NA(),VLOOKUP($A7,'Medio circulante source'!$1:$1048576,MATCH($B7,LEFT('Medio circulante source'!$1:$1,4),0),FALSE))</f>
        <v>7228.1</v>
      </c>
      <c r="E7" s="2"/>
      <c r="F7">
        <f t="shared" si="2"/>
        <v>34880</v>
      </c>
      <c r="G7">
        <f t="shared" si="3"/>
        <v>0</v>
      </c>
    </row>
    <row r="8" spans="1:7" x14ac:dyDescent="0.35">
      <c r="A8">
        <f t="shared" si="0"/>
        <v>7</v>
      </c>
      <c r="B8" t="str">
        <f t="shared" si="1"/>
        <v>1995</v>
      </c>
      <c r="C8" s="1">
        <f t="shared" si="4"/>
        <v>34911</v>
      </c>
      <c r="D8" s="2" cm="1">
        <f t="array" ref="D8">IF(VLOOKUP($A8,'Medio circulante source'!$1:$1048576,MATCH($B8,LEFT('Medio circulante source'!$1:$1,4),0),FALSE)="",NA(),VLOOKUP($A8,'Medio circulante source'!$1:$1048576,MATCH($B8,LEFT('Medio circulante source'!$1:$1,4),0),FALSE))</f>
        <v>7293.4</v>
      </c>
      <c r="E8" s="2"/>
      <c r="F8">
        <f t="shared" si="2"/>
        <v>34911</v>
      </c>
      <c r="G8">
        <f t="shared" si="3"/>
        <v>0</v>
      </c>
    </row>
    <row r="9" spans="1:7" x14ac:dyDescent="0.35">
      <c r="A9">
        <f t="shared" si="0"/>
        <v>8</v>
      </c>
      <c r="B9" t="str">
        <f t="shared" si="1"/>
        <v>1995</v>
      </c>
      <c r="C9" s="1">
        <f t="shared" si="4"/>
        <v>34942</v>
      </c>
      <c r="D9" s="2" cm="1">
        <f t="array" ref="D9">IF(VLOOKUP($A9,'Medio circulante source'!$1:$1048576,MATCH($B9,LEFT('Medio circulante source'!$1:$1,4),0),FALSE)="",NA(),VLOOKUP($A9,'Medio circulante source'!$1:$1048576,MATCH($B9,LEFT('Medio circulante source'!$1:$1,4),0),FALSE))</f>
        <v>7335.2</v>
      </c>
      <c r="E9" s="2"/>
      <c r="F9">
        <f t="shared" si="2"/>
        <v>34942</v>
      </c>
      <c r="G9">
        <f t="shared" si="3"/>
        <v>0</v>
      </c>
    </row>
    <row r="10" spans="1:7" x14ac:dyDescent="0.35">
      <c r="A10">
        <f t="shared" si="0"/>
        <v>9</v>
      </c>
      <c r="B10" t="str">
        <f t="shared" si="1"/>
        <v>1995</v>
      </c>
      <c r="C10" s="1">
        <f t="shared" si="4"/>
        <v>34972</v>
      </c>
      <c r="D10" s="2" cm="1">
        <f t="array" ref="D10">IF(VLOOKUP($A10,'Medio circulante source'!$1:$1048576,MATCH($B10,LEFT('Medio circulante source'!$1:$1,4),0),FALSE)="",NA(),VLOOKUP($A10,'Medio circulante source'!$1:$1048576,MATCH($B10,LEFT('Medio circulante source'!$1:$1,4),0),FALSE))</f>
        <v>7308.1</v>
      </c>
      <c r="E10" s="2"/>
      <c r="F10">
        <f t="shared" si="2"/>
        <v>34972</v>
      </c>
      <c r="G10">
        <f t="shared" si="3"/>
        <v>0</v>
      </c>
    </row>
    <row r="11" spans="1:7" x14ac:dyDescent="0.35">
      <c r="A11">
        <f t="shared" si="0"/>
        <v>10</v>
      </c>
      <c r="B11" t="str">
        <f t="shared" si="1"/>
        <v>1995</v>
      </c>
      <c r="C11" s="1">
        <f t="shared" si="4"/>
        <v>35003</v>
      </c>
      <c r="D11" s="2" cm="1">
        <f t="array" ref="D11">IF(VLOOKUP($A11,'Medio circulante source'!$1:$1048576,MATCH($B11,LEFT('Medio circulante source'!$1:$1,4),0),FALSE)="",NA(),VLOOKUP($A11,'Medio circulante source'!$1:$1048576,MATCH($B11,LEFT('Medio circulante source'!$1:$1,4),0),FALSE))</f>
        <v>7341.6</v>
      </c>
      <c r="E11" s="2"/>
      <c r="F11">
        <f t="shared" si="2"/>
        <v>35003</v>
      </c>
      <c r="G11">
        <f t="shared" si="3"/>
        <v>0</v>
      </c>
    </row>
    <row r="12" spans="1:7" x14ac:dyDescent="0.35">
      <c r="A12">
        <f t="shared" si="0"/>
        <v>11</v>
      </c>
      <c r="B12" t="str">
        <f t="shared" si="1"/>
        <v>1995</v>
      </c>
      <c r="C12" s="1">
        <f t="shared" si="4"/>
        <v>35033</v>
      </c>
      <c r="D12" s="2" cm="1">
        <f t="array" ref="D12">IF(VLOOKUP($A12,'Medio circulante source'!$1:$1048576,MATCH($B12,LEFT('Medio circulante source'!$1:$1,4),0),FALSE)="",NA(),VLOOKUP($A12,'Medio circulante source'!$1:$1048576,MATCH($B12,LEFT('Medio circulante source'!$1:$1,4),0),FALSE))</f>
        <v>7316.5</v>
      </c>
      <c r="E12" s="2"/>
      <c r="F12">
        <f t="shared" si="2"/>
        <v>35033</v>
      </c>
      <c r="G12">
        <f t="shared" si="3"/>
        <v>0</v>
      </c>
    </row>
    <row r="13" spans="1:7" x14ac:dyDescent="0.35">
      <c r="A13">
        <f t="shared" si="0"/>
        <v>12</v>
      </c>
      <c r="B13" t="str">
        <f t="shared" si="1"/>
        <v>1995</v>
      </c>
      <c r="C13" s="1">
        <f t="shared" si="4"/>
        <v>35064</v>
      </c>
      <c r="D13" s="2" cm="1">
        <f t="array" ref="D13">IF(VLOOKUP($A13,'Medio circulante source'!$1:$1048576,MATCH($B13,LEFT('Medio circulante source'!$1:$1,4),0),FALSE)="",NA(),VLOOKUP($A13,'Medio circulante source'!$1:$1048576,MATCH($B13,LEFT('Medio circulante source'!$1:$1,4),0),FALSE))</f>
        <v>8064.9141035299999</v>
      </c>
      <c r="E13" s="2"/>
      <c r="F13">
        <f t="shared" si="2"/>
        <v>35064</v>
      </c>
      <c r="G13">
        <f t="shared" si="3"/>
        <v>0</v>
      </c>
    </row>
    <row r="14" spans="1:7" x14ac:dyDescent="0.35">
      <c r="A14">
        <f t="shared" si="0"/>
        <v>1</v>
      </c>
      <c r="B14" t="str">
        <f t="shared" si="1"/>
        <v>1996</v>
      </c>
      <c r="C14" s="1">
        <f t="shared" si="4"/>
        <v>35095</v>
      </c>
      <c r="D14" s="2" cm="1">
        <f t="array" ref="D14">IF(VLOOKUP($A14,'Medio circulante source'!$1:$1048576,MATCH($B14,LEFT('Medio circulante source'!$1:$1,4),0),FALSE)="",NA(),VLOOKUP($A14,'Medio circulante source'!$1:$1048576,MATCH($B14,LEFT('Medio circulante source'!$1:$1,4),0),FALSE))</f>
        <v>7899.6481450800002</v>
      </c>
      <c r="E14" s="2">
        <f>+(D14-D2)/D2</f>
        <v>7.0427532226724016E-2</v>
      </c>
      <c r="F14">
        <f t="shared" si="2"/>
        <v>35095</v>
      </c>
      <c r="G14">
        <f t="shared" si="3"/>
        <v>0</v>
      </c>
    </row>
    <row r="15" spans="1:7" x14ac:dyDescent="0.35">
      <c r="A15">
        <f t="shared" si="0"/>
        <v>2</v>
      </c>
      <c r="B15" t="str">
        <f t="shared" si="1"/>
        <v>1996</v>
      </c>
      <c r="C15" s="1">
        <f t="shared" si="4"/>
        <v>35124</v>
      </c>
      <c r="D15" s="2" cm="1">
        <f t="array" ref="D15">IF(VLOOKUP($A15,'Medio circulante source'!$1:$1048576,MATCH($B15,LEFT('Medio circulante source'!$1:$1,4),0),FALSE)="",NA(),VLOOKUP($A15,'Medio circulante source'!$1:$1048576,MATCH($B15,LEFT('Medio circulante source'!$1:$1,4),0),FALSE))</f>
        <v>7867.4</v>
      </c>
      <c r="E15" s="2">
        <f t="shared" ref="E15:E78" si="5">+(D15-D3)/D3</f>
        <v>8.2381751644057893E-2</v>
      </c>
      <c r="F15">
        <f t="shared" si="2"/>
        <v>35124</v>
      </c>
      <c r="G15">
        <f t="shared" si="3"/>
        <v>0</v>
      </c>
    </row>
    <row r="16" spans="1:7" x14ac:dyDescent="0.35">
      <c r="A16">
        <f t="shared" si="0"/>
        <v>3</v>
      </c>
      <c r="B16" t="str">
        <f t="shared" si="1"/>
        <v>1996</v>
      </c>
      <c r="C16" s="1">
        <f t="shared" si="4"/>
        <v>35155</v>
      </c>
      <c r="D16" s="2" cm="1">
        <f t="array" ref="D16">IF(VLOOKUP($A16,'Medio circulante source'!$1:$1048576,MATCH($B16,LEFT('Medio circulante source'!$1:$1,4),0),FALSE)="",NA(),VLOOKUP($A16,'Medio circulante source'!$1:$1048576,MATCH($B16,LEFT('Medio circulante source'!$1:$1,4),0),FALSE))</f>
        <v>7715.2420253300006</v>
      </c>
      <c r="E16" s="2">
        <f t="shared" si="5"/>
        <v>3.8208930514176578E-2</v>
      </c>
      <c r="F16">
        <f t="shared" si="2"/>
        <v>35155</v>
      </c>
      <c r="G16">
        <f t="shared" si="3"/>
        <v>0</v>
      </c>
    </row>
    <row r="17" spans="1:7" x14ac:dyDescent="0.35">
      <c r="A17">
        <f t="shared" si="0"/>
        <v>4</v>
      </c>
      <c r="B17" t="str">
        <f t="shared" si="1"/>
        <v>1996</v>
      </c>
      <c r="C17" s="1">
        <f t="shared" si="4"/>
        <v>35185</v>
      </c>
      <c r="D17" s="2" cm="1">
        <f t="array" ref="D17">IF(VLOOKUP($A17,'Medio circulante source'!$1:$1048576,MATCH($B17,LEFT('Medio circulante source'!$1:$1,4),0),FALSE)="",NA(),VLOOKUP($A17,'Medio circulante source'!$1:$1048576,MATCH($B17,LEFT('Medio circulante source'!$1:$1,4),0),FALSE))</f>
        <v>7670.0739996600005</v>
      </c>
      <c r="E17" s="2">
        <f t="shared" si="5"/>
        <v>5.2165217106093488E-2</v>
      </c>
      <c r="F17">
        <f t="shared" si="2"/>
        <v>35185</v>
      </c>
      <c r="G17">
        <f t="shared" si="3"/>
        <v>0</v>
      </c>
    </row>
    <row r="18" spans="1:7" x14ac:dyDescent="0.35">
      <c r="A18">
        <f t="shared" si="0"/>
        <v>5</v>
      </c>
      <c r="B18" t="str">
        <f t="shared" si="1"/>
        <v>1996</v>
      </c>
      <c r="C18" s="1">
        <f t="shared" si="4"/>
        <v>35216</v>
      </c>
      <c r="D18" s="2" cm="1">
        <f t="array" ref="D18">IF(VLOOKUP($A18,'Medio circulante source'!$1:$1048576,MATCH($B18,LEFT('Medio circulante source'!$1:$1,4),0),FALSE)="",NA(),VLOOKUP($A18,'Medio circulante source'!$1:$1048576,MATCH($B18,LEFT('Medio circulante source'!$1:$1,4),0),FALSE))</f>
        <v>7488.9713166800002</v>
      </c>
      <c r="E18" s="2">
        <f t="shared" si="5"/>
        <v>5.3553074107733217E-2</v>
      </c>
      <c r="F18">
        <f t="shared" si="2"/>
        <v>35216</v>
      </c>
      <c r="G18">
        <f t="shared" si="3"/>
        <v>0</v>
      </c>
    </row>
    <row r="19" spans="1:7" x14ac:dyDescent="0.35">
      <c r="A19">
        <f t="shared" si="0"/>
        <v>6</v>
      </c>
      <c r="B19" t="str">
        <f t="shared" si="1"/>
        <v>1996</v>
      </c>
      <c r="C19" s="1">
        <f t="shared" si="4"/>
        <v>35246</v>
      </c>
      <c r="D19" s="2" cm="1">
        <f t="array" ref="D19">IF(VLOOKUP($A19,'Medio circulante source'!$1:$1048576,MATCH($B19,LEFT('Medio circulante source'!$1:$1,4),0),FALSE)="",NA(),VLOOKUP($A19,'Medio circulante source'!$1:$1048576,MATCH($B19,LEFT('Medio circulante source'!$1:$1,4),0),FALSE))</f>
        <v>7468.5985225200002</v>
      </c>
      <c r="E19" s="2">
        <f t="shared" si="5"/>
        <v>3.3272716553451091E-2</v>
      </c>
      <c r="F19">
        <f t="shared" si="2"/>
        <v>35246</v>
      </c>
      <c r="G19">
        <f t="shared" si="3"/>
        <v>0</v>
      </c>
    </row>
    <row r="20" spans="1:7" x14ac:dyDescent="0.35">
      <c r="A20">
        <f t="shared" si="0"/>
        <v>7</v>
      </c>
      <c r="B20" t="str">
        <f t="shared" si="1"/>
        <v>1996</v>
      </c>
      <c r="C20" s="1">
        <f t="shared" si="4"/>
        <v>35277</v>
      </c>
      <c r="D20" s="2" cm="1">
        <f t="array" ref="D20">IF(VLOOKUP($A20,'Medio circulante source'!$1:$1048576,MATCH($B20,LEFT('Medio circulante source'!$1:$1,4),0),FALSE)="",NA(),VLOOKUP($A20,'Medio circulante source'!$1:$1048576,MATCH($B20,LEFT('Medio circulante source'!$1:$1,4),0),FALSE))</f>
        <v>7736.8776886199994</v>
      </c>
      <c r="E20" s="2">
        <f t="shared" si="5"/>
        <v>6.0805342997778782E-2</v>
      </c>
      <c r="F20">
        <f t="shared" si="2"/>
        <v>35277</v>
      </c>
      <c r="G20">
        <f t="shared" si="3"/>
        <v>0</v>
      </c>
    </row>
    <row r="21" spans="1:7" x14ac:dyDescent="0.35">
      <c r="A21">
        <f t="shared" si="0"/>
        <v>8</v>
      </c>
      <c r="B21" t="str">
        <f t="shared" si="1"/>
        <v>1996</v>
      </c>
      <c r="C21" s="1">
        <f t="shared" si="4"/>
        <v>35308</v>
      </c>
      <c r="D21" s="2" cm="1">
        <f t="array" ref="D21">IF(VLOOKUP($A21,'Medio circulante source'!$1:$1048576,MATCH($B21,LEFT('Medio circulante source'!$1:$1,4),0),FALSE)="",NA(),VLOOKUP($A21,'Medio circulante source'!$1:$1048576,MATCH($B21,LEFT('Medio circulante source'!$1:$1,4),0),FALSE))</f>
        <v>7560.4</v>
      </c>
      <c r="E21" s="2">
        <f t="shared" si="5"/>
        <v>3.0701276038826456E-2</v>
      </c>
      <c r="F21">
        <f t="shared" si="2"/>
        <v>35308</v>
      </c>
      <c r="G21">
        <f t="shared" si="3"/>
        <v>0</v>
      </c>
    </row>
    <row r="22" spans="1:7" x14ac:dyDescent="0.35">
      <c r="A22">
        <f t="shared" si="0"/>
        <v>9</v>
      </c>
      <c r="B22" t="str">
        <f t="shared" si="1"/>
        <v>1996</v>
      </c>
      <c r="C22" s="1">
        <f t="shared" si="4"/>
        <v>35338</v>
      </c>
      <c r="D22" s="2" cm="1">
        <f t="array" ref="D22">IF(VLOOKUP($A22,'Medio circulante source'!$1:$1048576,MATCH($B22,LEFT('Medio circulante source'!$1:$1,4),0),FALSE)="",NA(),VLOOKUP($A22,'Medio circulante source'!$1:$1048576,MATCH($B22,LEFT('Medio circulante source'!$1:$1,4),0),FALSE))</f>
        <v>7460.8</v>
      </c>
      <c r="E22" s="2">
        <f t="shared" si="5"/>
        <v>2.0894623773621026E-2</v>
      </c>
      <c r="F22">
        <f t="shared" si="2"/>
        <v>35338</v>
      </c>
      <c r="G22">
        <f t="shared" si="3"/>
        <v>0</v>
      </c>
    </row>
    <row r="23" spans="1:7" x14ac:dyDescent="0.35">
      <c r="A23">
        <f t="shared" si="0"/>
        <v>10</v>
      </c>
      <c r="B23" t="str">
        <f t="shared" si="1"/>
        <v>1996</v>
      </c>
      <c r="C23" s="1">
        <f t="shared" si="4"/>
        <v>35369</v>
      </c>
      <c r="D23" s="2" cm="1">
        <f t="array" ref="D23">IF(VLOOKUP($A23,'Medio circulante source'!$1:$1048576,MATCH($B23,LEFT('Medio circulante source'!$1:$1,4),0),FALSE)="",NA(),VLOOKUP($A23,'Medio circulante source'!$1:$1048576,MATCH($B23,LEFT('Medio circulante source'!$1:$1,4),0),FALSE))</f>
        <v>7687.4</v>
      </c>
      <c r="E23" s="2">
        <f t="shared" si="5"/>
        <v>4.7101449275362216E-2</v>
      </c>
      <c r="F23">
        <f t="shared" si="2"/>
        <v>35369</v>
      </c>
      <c r="G23">
        <f t="shared" si="3"/>
        <v>0</v>
      </c>
    </row>
    <row r="24" spans="1:7" x14ac:dyDescent="0.35">
      <c r="A24">
        <f t="shared" si="0"/>
        <v>11</v>
      </c>
      <c r="B24" t="str">
        <f t="shared" si="1"/>
        <v>1996</v>
      </c>
      <c r="C24" s="1">
        <f t="shared" si="4"/>
        <v>35399</v>
      </c>
      <c r="D24" s="2" cm="1">
        <f t="array" ref="D24">IF(VLOOKUP($A24,'Medio circulante source'!$1:$1048576,MATCH($B24,LEFT('Medio circulante source'!$1:$1,4),0),FALSE)="",NA(),VLOOKUP($A24,'Medio circulante source'!$1:$1048576,MATCH($B24,LEFT('Medio circulante source'!$1:$1,4),0),FALSE))</f>
        <v>7882.6</v>
      </c>
      <c r="E24" s="2">
        <f t="shared" si="5"/>
        <v>7.7373060889769751E-2</v>
      </c>
      <c r="F24">
        <f t="shared" si="2"/>
        <v>35399</v>
      </c>
      <c r="G24">
        <f t="shared" si="3"/>
        <v>0</v>
      </c>
    </row>
    <row r="25" spans="1:7" x14ac:dyDescent="0.35">
      <c r="A25">
        <f t="shared" si="0"/>
        <v>12</v>
      </c>
      <c r="B25" t="str">
        <f t="shared" si="1"/>
        <v>1996</v>
      </c>
      <c r="C25" s="1">
        <f t="shared" si="4"/>
        <v>35430</v>
      </c>
      <c r="D25" s="2" cm="1">
        <f t="array" ref="D25">IF(VLOOKUP($A25,'Medio circulante source'!$1:$1048576,MATCH($B25,LEFT('Medio circulante source'!$1:$1,4),0),FALSE)="",NA(),VLOOKUP($A25,'Medio circulante source'!$1:$1048576,MATCH($B25,LEFT('Medio circulante source'!$1:$1,4),0),FALSE))</f>
        <v>9099</v>
      </c>
      <c r="E25" s="2">
        <f t="shared" si="5"/>
        <v>0.12822032363833638</v>
      </c>
      <c r="F25">
        <f t="shared" si="2"/>
        <v>35430</v>
      </c>
      <c r="G25">
        <f t="shared" si="3"/>
        <v>0</v>
      </c>
    </row>
    <row r="26" spans="1:7" x14ac:dyDescent="0.35">
      <c r="A26">
        <f t="shared" si="0"/>
        <v>1</v>
      </c>
      <c r="B26" t="str">
        <f t="shared" si="1"/>
        <v>1997</v>
      </c>
      <c r="C26" s="1">
        <f t="shared" si="4"/>
        <v>35461</v>
      </c>
      <c r="D26" s="2" cm="1">
        <f t="array" ref="D26">IF(VLOOKUP($A26,'Medio circulante source'!$1:$1048576,MATCH($B26,LEFT('Medio circulante source'!$1:$1,4),0),FALSE)="",NA(),VLOOKUP($A26,'Medio circulante source'!$1:$1048576,MATCH($B26,LEFT('Medio circulante source'!$1:$1,4),0),FALSE))</f>
        <v>9050.7000000000007</v>
      </c>
      <c r="E26" s="2">
        <f t="shared" si="5"/>
        <v>0.14570925613147595</v>
      </c>
      <c r="F26">
        <f t="shared" si="2"/>
        <v>35461</v>
      </c>
      <c r="G26">
        <f t="shared" si="3"/>
        <v>0</v>
      </c>
    </row>
    <row r="27" spans="1:7" x14ac:dyDescent="0.35">
      <c r="A27">
        <f t="shared" si="0"/>
        <v>2</v>
      </c>
      <c r="B27" t="str">
        <f t="shared" si="1"/>
        <v>1997</v>
      </c>
      <c r="C27" s="1">
        <f t="shared" si="4"/>
        <v>35489</v>
      </c>
      <c r="D27" s="2" cm="1">
        <f t="array" ref="D27">IF(VLOOKUP($A27,'Medio circulante source'!$1:$1048576,MATCH($B27,LEFT('Medio circulante source'!$1:$1,4),0),FALSE)="",NA(),VLOOKUP($A27,'Medio circulante source'!$1:$1048576,MATCH($B27,LEFT('Medio circulante source'!$1:$1,4),0),FALSE))</f>
        <v>9597.2000000000007</v>
      </c>
      <c r="E27" s="2">
        <f t="shared" si="5"/>
        <v>0.21986933421460725</v>
      </c>
      <c r="F27">
        <f t="shared" si="2"/>
        <v>35489</v>
      </c>
      <c r="G27">
        <f t="shared" si="3"/>
        <v>0</v>
      </c>
    </row>
    <row r="28" spans="1:7" x14ac:dyDescent="0.35">
      <c r="A28">
        <f t="shared" si="0"/>
        <v>3</v>
      </c>
      <c r="B28" t="str">
        <f t="shared" si="1"/>
        <v>1997</v>
      </c>
      <c r="C28" s="1">
        <f t="shared" si="4"/>
        <v>35520</v>
      </c>
      <c r="D28" s="2" cm="1">
        <f t="array" ref="D28">IF(VLOOKUP($A28,'Medio circulante source'!$1:$1048576,MATCH($B28,LEFT('Medio circulante source'!$1:$1,4),0),FALSE)="",NA(),VLOOKUP($A28,'Medio circulante source'!$1:$1048576,MATCH($B28,LEFT('Medio circulante source'!$1:$1,4),0),FALSE))</f>
        <v>9596.5999999999985</v>
      </c>
      <c r="E28" s="2">
        <f t="shared" si="5"/>
        <v>0.24384950834896557</v>
      </c>
      <c r="F28">
        <f t="shared" si="2"/>
        <v>35520</v>
      </c>
      <c r="G28">
        <f t="shared" si="3"/>
        <v>0</v>
      </c>
    </row>
    <row r="29" spans="1:7" x14ac:dyDescent="0.35">
      <c r="A29">
        <f t="shared" si="0"/>
        <v>4</v>
      </c>
      <c r="B29" t="str">
        <f t="shared" si="1"/>
        <v>1997</v>
      </c>
      <c r="C29" s="1">
        <f t="shared" si="4"/>
        <v>35550</v>
      </c>
      <c r="D29" s="2" cm="1">
        <f t="array" ref="D29">IF(VLOOKUP($A29,'Medio circulante source'!$1:$1048576,MATCH($B29,LEFT('Medio circulante source'!$1:$1,4),0),FALSE)="",NA(),VLOOKUP($A29,'Medio circulante source'!$1:$1048576,MATCH($B29,LEFT('Medio circulante source'!$1:$1,4),0),FALSE))</f>
        <v>9492.7000000000007</v>
      </c>
      <c r="E29" s="2">
        <f t="shared" si="5"/>
        <v>0.23762821589736863</v>
      </c>
      <c r="F29">
        <f t="shared" si="2"/>
        <v>35550</v>
      </c>
      <c r="G29">
        <f t="shared" si="3"/>
        <v>0</v>
      </c>
    </row>
    <row r="30" spans="1:7" x14ac:dyDescent="0.35">
      <c r="A30">
        <f t="shared" si="0"/>
        <v>5</v>
      </c>
      <c r="B30" t="str">
        <f t="shared" si="1"/>
        <v>1997</v>
      </c>
      <c r="C30" s="1">
        <f t="shared" si="4"/>
        <v>35581</v>
      </c>
      <c r="D30" s="2" cm="1">
        <f t="array" ref="D30">IF(VLOOKUP($A30,'Medio circulante source'!$1:$1048576,MATCH($B30,LEFT('Medio circulante source'!$1:$1,4),0),FALSE)="",NA(),VLOOKUP($A30,'Medio circulante source'!$1:$1048576,MATCH($B30,LEFT('Medio circulante source'!$1:$1,4),0),FALSE))</f>
        <v>9128.9000000000015</v>
      </c>
      <c r="E30" s="2">
        <f t="shared" si="5"/>
        <v>0.21897916469080722</v>
      </c>
      <c r="F30">
        <f t="shared" si="2"/>
        <v>35581</v>
      </c>
      <c r="G30">
        <f t="shared" si="3"/>
        <v>0</v>
      </c>
    </row>
    <row r="31" spans="1:7" x14ac:dyDescent="0.35">
      <c r="A31">
        <f t="shared" si="0"/>
        <v>6</v>
      </c>
      <c r="B31" t="str">
        <f t="shared" si="1"/>
        <v>1997</v>
      </c>
      <c r="C31" s="1">
        <f t="shared" si="4"/>
        <v>35611</v>
      </c>
      <c r="D31" s="2" cm="1">
        <f t="array" ref="D31">IF(VLOOKUP($A31,'Medio circulante source'!$1:$1048576,MATCH($B31,LEFT('Medio circulante source'!$1:$1,4),0),FALSE)="",NA(),VLOOKUP($A31,'Medio circulante source'!$1:$1048576,MATCH($B31,LEFT('Medio circulante source'!$1:$1,4),0),FALSE))</f>
        <v>9291.1</v>
      </c>
      <c r="E31" s="2">
        <f t="shared" si="5"/>
        <v>0.24402188335396893</v>
      </c>
      <c r="F31">
        <f t="shared" si="2"/>
        <v>35611</v>
      </c>
      <c r="G31">
        <f t="shared" si="3"/>
        <v>0</v>
      </c>
    </row>
    <row r="32" spans="1:7" x14ac:dyDescent="0.35">
      <c r="A32">
        <f t="shared" si="0"/>
        <v>7</v>
      </c>
      <c r="B32" t="str">
        <f t="shared" si="1"/>
        <v>1997</v>
      </c>
      <c r="C32" s="1">
        <f t="shared" si="4"/>
        <v>35642</v>
      </c>
      <c r="D32" s="2" cm="1">
        <f t="array" ref="D32">IF(VLOOKUP($A32,'Medio circulante source'!$1:$1048576,MATCH($B32,LEFT('Medio circulante source'!$1:$1,4),0),FALSE)="",NA(),VLOOKUP($A32,'Medio circulante source'!$1:$1048576,MATCH($B32,LEFT('Medio circulante source'!$1:$1,4),0),FALSE))</f>
        <v>9840.7999999999993</v>
      </c>
      <c r="E32" s="2">
        <f t="shared" si="5"/>
        <v>0.27193428616231224</v>
      </c>
      <c r="F32">
        <f t="shared" si="2"/>
        <v>35642</v>
      </c>
      <c r="G32">
        <f t="shared" si="3"/>
        <v>0</v>
      </c>
    </row>
    <row r="33" spans="1:7" x14ac:dyDescent="0.35">
      <c r="A33">
        <f t="shared" si="0"/>
        <v>8</v>
      </c>
      <c r="B33" t="str">
        <f t="shared" si="1"/>
        <v>1997</v>
      </c>
      <c r="C33" s="1">
        <f t="shared" si="4"/>
        <v>35673</v>
      </c>
      <c r="D33" s="2" cm="1">
        <f t="array" ref="D33">IF(VLOOKUP($A33,'Medio circulante source'!$1:$1048576,MATCH($B33,LEFT('Medio circulante source'!$1:$1,4),0),FALSE)="",NA(),VLOOKUP($A33,'Medio circulante source'!$1:$1048576,MATCH($B33,LEFT('Medio circulante source'!$1:$1,4),0),FALSE))</f>
        <v>9853.7999999999993</v>
      </c>
      <c r="E33" s="2">
        <f t="shared" si="5"/>
        <v>0.30334373842653822</v>
      </c>
      <c r="F33">
        <f t="shared" si="2"/>
        <v>35673</v>
      </c>
      <c r="G33">
        <f t="shared" si="3"/>
        <v>0</v>
      </c>
    </row>
    <row r="34" spans="1:7" x14ac:dyDescent="0.35">
      <c r="A34">
        <f t="shared" si="0"/>
        <v>9</v>
      </c>
      <c r="B34" t="str">
        <f t="shared" si="1"/>
        <v>1997</v>
      </c>
      <c r="C34" s="1">
        <f t="shared" si="4"/>
        <v>35703</v>
      </c>
      <c r="D34" s="2" cm="1">
        <f t="array" ref="D34">IF(VLOOKUP($A34,'Medio circulante source'!$1:$1048576,MATCH($B34,LEFT('Medio circulante source'!$1:$1,4),0),FALSE)="",NA(),VLOOKUP($A34,'Medio circulante source'!$1:$1048576,MATCH($B34,LEFT('Medio circulante source'!$1:$1,4),0),FALSE))</f>
        <v>10014.6</v>
      </c>
      <c r="E34" s="2">
        <f t="shared" si="5"/>
        <v>0.34229573236114091</v>
      </c>
      <c r="F34">
        <f t="shared" si="2"/>
        <v>35703</v>
      </c>
      <c r="G34">
        <f t="shared" si="3"/>
        <v>0</v>
      </c>
    </row>
    <row r="35" spans="1:7" x14ac:dyDescent="0.35">
      <c r="A35">
        <f t="shared" si="0"/>
        <v>10</v>
      </c>
      <c r="B35" t="str">
        <f t="shared" si="1"/>
        <v>1997</v>
      </c>
      <c r="C35" s="1">
        <f t="shared" si="4"/>
        <v>35734</v>
      </c>
      <c r="D35" s="2" cm="1">
        <f t="array" ref="D35">IF(VLOOKUP($A35,'Medio circulante source'!$1:$1048576,MATCH($B35,LEFT('Medio circulante source'!$1:$1,4),0),FALSE)="",NA(),VLOOKUP($A35,'Medio circulante source'!$1:$1048576,MATCH($B35,LEFT('Medio circulante source'!$1:$1,4),0),FALSE))</f>
        <v>10721.9</v>
      </c>
      <c r="E35" s="2">
        <f t="shared" si="5"/>
        <v>0.39473684210526316</v>
      </c>
      <c r="F35">
        <f t="shared" si="2"/>
        <v>35734</v>
      </c>
      <c r="G35">
        <f t="shared" si="3"/>
        <v>0</v>
      </c>
    </row>
    <row r="36" spans="1:7" x14ac:dyDescent="0.35">
      <c r="A36">
        <f t="shared" si="0"/>
        <v>11</v>
      </c>
      <c r="B36" t="str">
        <f t="shared" si="1"/>
        <v>1997</v>
      </c>
      <c r="C36" s="1">
        <f t="shared" si="4"/>
        <v>35764</v>
      </c>
      <c r="D36" s="2" cm="1">
        <f t="array" ref="D36">IF(VLOOKUP($A36,'Medio circulante source'!$1:$1048576,MATCH($B36,LEFT('Medio circulante source'!$1:$1,4),0),FALSE)="",NA(),VLOOKUP($A36,'Medio circulante source'!$1:$1048576,MATCH($B36,LEFT('Medio circulante source'!$1:$1,4),0),FALSE))</f>
        <v>11150.8</v>
      </c>
      <c r="E36" s="2">
        <f t="shared" si="5"/>
        <v>0.41460939283992576</v>
      </c>
      <c r="F36">
        <f t="shared" si="2"/>
        <v>35764</v>
      </c>
      <c r="G36">
        <f t="shared" si="3"/>
        <v>0</v>
      </c>
    </row>
    <row r="37" spans="1:7" x14ac:dyDescent="0.35">
      <c r="A37">
        <f t="shared" si="0"/>
        <v>12</v>
      </c>
      <c r="B37" t="str">
        <f t="shared" si="1"/>
        <v>1997</v>
      </c>
      <c r="C37" s="1">
        <f t="shared" si="4"/>
        <v>35795</v>
      </c>
      <c r="D37" s="2" cm="1">
        <f t="array" ref="D37">IF(VLOOKUP($A37,'Medio circulante source'!$1:$1048576,MATCH($B37,LEFT('Medio circulante source'!$1:$1,4),0),FALSE)="",NA(),VLOOKUP($A37,'Medio circulante source'!$1:$1048576,MATCH($B37,LEFT('Medio circulante source'!$1:$1,4),0),FALSE))</f>
        <v>11948.2</v>
      </c>
      <c r="E37" s="2">
        <f t="shared" si="5"/>
        <v>0.31313331135289602</v>
      </c>
      <c r="F37">
        <f t="shared" si="2"/>
        <v>35795</v>
      </c>
      <c r="G37">
        <f t="shared" si="3"/>
        <v>0</v>
      </c>
    </row>
    <row r="38" spans="1:7" x14ac:dyDescent="0.35">
      <c r="A38">
        <f t="shared" si="0"/>
        <v>1</v>
      </c>
      <c r="B38" t="str">
        <f t="shared" si="1"/>
        <v>1998</v>
      </c>
      <c r="C38" s="1">
        <f t="shared" si="4"/>
        <v>35826</v>
      </c>
      <c r="D38" s="2" cm="1">
        <f t="array" ref="D38">IF(VLOOKUP($A38,'Medio circulante source'!$1:$1048576,MATCH($B38,LEFT('Medio circulante source'!$1:$1,4),0),FALSE)="",NA(),VLOOKUP($A38,'Medio circulante source'!$1:$1048576,MATCH($B38,LEFT('Medio circulante source'!$1:$1,4),0),FALSE))</f>
        <v>12265.9</v>
      </c>
      <c r="E38" s="2">
        <f t="shared" si="5"/>
        <v>0.35524324085429843</v>
      </c>
      <c r="F38">
        <f t="shared" si="2"/>
        <v>35826</v>
      </c>
      <c r="G38">
        <f t="shared" si="3"/>
        <v>0</v>
      </c>
    </row>
    <row r="39" spans="1:7" x14ac:dyDescent="0.35">
      <c r="A39">
        <f t="shared" si="0"/>
        <v>2</v>
      </c>
      <c r="B39" t="str">
        <f t="shared" si="1"/>
        <v>1998</v>
      </c>
      <c r="C39" s="1">
        <f t="shared" si="4"/>
        <v>35854</v>
      </c>
      <c r="D39" s="2" cm="1">
        <f t="array" ref="D39">IF(VLOOKUP($A39,'Medio circulante source'!$1:$1048576,MATCH($B39,LEFT('Medio circulante source'!$1:$1,4),0),FALSE)="",NA(),VLOOKUP($A39,'Medio circulante source'!$1:$1048576,MATCH($B39,LEFT('Medio circulante source'!$1:$1,4),0),FALSE))</f>
        <v>11737.8</v>
      </c>
      <c r="E39" s="2">
        <f t="shared" si="5"/>
        <v>0.22304422123119227</v>
      </c>
      <c r="F39">
        <f t="shared" si="2"/>
        <v>35854</v>
      </c>
      <c r="G39">
        <f t="shared" si="3"/>
        <v>0</v>
      </c>
    </row>
    <row r="40" spans="1:7" x14ac:dyDescent="0.35">
      <c r="A40">
        <f t="shared" si="0"/>
        <v>3</v>
      </c>
      <c r="B40" t="str">
        <f t="shared" si="1"/>
        <v>1998</v>
      </c>
      <c r="C40" s="1">
        <f t="shared" si="4"/>
        <v>35885</v>
      </c>
      <c r="D40" s="2" cm="1">
        <f t="array" ref="D40">IF(VLOOKUP($A40,'Medio circulante source'!$1:$1048576,MATCH($B40,LEFT('Medio circulante source'!$1:$1,4),0),FALSE)="",NA(),VLOOKUP($A40,'Medio circulante source'!$1:$1048576,MATCH($B40,LEFT('Medio circulante source'!$1:$1,4),0),FALSE))</f>
        <v>12178.4</v>
      </c>
      <c r="E40" s="2">
        <f t="shared" si="5"/>
        <v>0.26903278244378231</v>
      </c>
      <c r="F40">
        <f t="shared" si="2"/>
        <v>35885</v>
      </c>
      <c r="G40">
        <f t="shared" si="3"/>
        <v>0</v>
      </c>
    </row>
    <row r="41" spans="1:7" x14ac:dyDescent="0.35">
      <c r="A41">
        <f t="shared" si="0"/>
        <v>4</v>
      </c>
      <c r="B41" t="str">
        <f t="shared" si="1"/>
        <v>1998</v>
      </c>
      <c r="C41" s="1">
        <f t="shared" si="4"/>
        <v>35915</v>
      </c>
      <c r="D41" s="2" cm="1">
        <f t="array" ref="D41">IF(VLOOKUP($A41,'Medio circulante source'!$1:$1048576,MATCH($B41,LEFT('Medio circulante source'!$1:$1,4),0),FALSE)="",NA(),VLOOKUP($A41,'Medio circulante source'!$1:$1048576,MATCH($B41,LEFT('Medio circulante source'!$1:$1,4),0),FALSE))</f>
        <v>12440.5</v>
      </c>
      <c r="E41" s="2">
        <f t="shared" si="5"/>
        <v>0.31053335721133069</v>
      </c>
      <c r="F41">
        <f t="shared" si="2"/>
        <v>35915</v>
      </c>
      <c r="G41">
        <f t="shared" si="3"/>
        <v>0</v>
      </c>
    </row>
    <row r="42" spans="1:7" x14ac:dyDescent="0.35">
      <c r="A42">
        <f t="shared" si="0"/>
        <v>5</v>
      </c>
      <c r="B42" t="str">
        <f t="shared" si="1"/>
        <v>1998</v>
      </c>
      <c r="C42" s="1">
        <f t="shared" si="4"/>
        <v>35946</v>
      </c>
      <c r="D42" s="2" cm="1">
        <f t="array" ref="D42">IF(VLOOKUP($A42,'Medio circulante source'!$1:$1048576,MATCH($B42,LEFT('Medio circulante source'!$1:$1,4),0),FALSE)="",NA(),VLOOKUP($A42,'Medio circulante source'!$1:$1048576,MATCH($B42,LEFT('Medio circulante source'!$1:$1,4),0),FALSE))</f>
        <v>12157.400000000001</v>
      </c>
      <c r="E42" s="2">
        <f t="shared" si="5"/>
        <v>0.33174862250654508</v>
      </c>
      <c r="F42">
        <f t="shared" si="2"/>
        <v>35946</v>
      </c>
      <c r="G42">
        <f t="shared" si="3"/>
        <v>0</v>
      </c>
    </row>
    <row r="43" spans="1:7" x14ac:dyDescent="0.35">
      <c r="A43">
        <f t="shared" si="0"/>
        <v>6</v>
      </c>
      <c r="B43" t="str">
        <f t="shared" si="1"/>
        <v>1998</v>
      </c>
      <c r="C43" s="1">
        <f t="shared" si="4"/>
        <v>35976</v>
      </c>
      <c r="D43" s="2" cm="1">
        <f t="array" ref="D43">IF(VLOOKUP($A43,'Medio circulante source'!$1:$1048576,MATCH($B43,LEFT('Medio circulante source'!$1:$1,4),0),FALSE)="",NA(),VLOOKUP($A43,'Medio circulante source'!$1:$1048576,MATCH($B43,LEFT('Medio circulante source'!$1:$1,4),0),FALSE))</f>
        <v>12378</v>
      </c>
      <c r="E43" s="2">
        <f t="shared" si="5"/>
        <v>0.3322426838587465</v>
      </c>
      <c r="F43">
        <f t="shared" si="2"/>
        <v>35976</v>
      </c>
      <c r="G43">
        <f t="shared" si="3"/>
        <v>0</v>
      </c>
    </row>
    <row r="44" spans="1:7" x14ac:dyDescent="0.35">
      <c r="A44">
        <f t="shared" si="0"/>
        <v>7</v>
      </c>
      <c r="B44" t="str">
        <f t="shared" si="1"/>
        <v>1998</v>
      </c>
      <c r="C44" s="1">
        <f t="shared" si="4"/>
        <v>36007</v>
      </c>
      <c r="D44" s="2" cm="1">
        <f t="array" ref="D44">IF(VLOOKUP($A44,'Medio circulante source'!$1:$1048576,MATCH($B44,LEFT('Medio circulante source'!$1:$1,4),0),FALSE)="",NA(),VLOOKUP($A44,'Medio circulante source'!$1:$1048576,MATCH($B44,LEFT('Medio circulante source'!$1:$1,4),0),FALSE))</f>
        <v>12016.3</v>
      </c>
      <c r="E44" s="2">
        <f t="shared" si="5"/>
        <v>0.22106942524997969</v>
      </c>
      <c r="F44">
        <f t="shared" si="2"/>
        <v>36007</v>
      </c>
      <c r="G44">
        <f t="shared" si="3"/>
        <v>0</v>
      </c>
    </row>
    <row r="45" spans="1:7" x14ac:dyDescent="0.35">
      <c r="A45">
        <f t="shared" si="0"/>
        <v>8</v>
      </c>
      <c r="B45" t="str">
        <f t="shared" si="1"/>
        <v>1998</v>
      </c>
      <c r="C45" s="1">
        <f t="shared" si="4"/>
        <v>36038</v>
      </c>
      <c r="D45" s="2" cm="1">
        <f t="array" ref="D45">IF(VLOOKUP($A45,'Medio circulante source'!$1:$1048576,MATCH($B45,LEFT('Medio circulante source'!$1:$1,4),0),FALSE)="",NA(),VLOOKUP($A45,'Medio circulante source'!$1:$1048576,MATCH($B45,LEFT('Medio circulante source'!$1:$1,4),0),FALSE))</f>
        <v>12468.1</v>
      </c>
      <c r="E45" s="2">
        <f t="shared" si="5"/>
        <v>0.26530881487344998</v>
      </c>
      <c r="F45">
        <f t="shared" si="2"/>
        <v>36038</v>
      </c>
      <c r="G45">
        <f t="shared" si="3"/>
        <v>0</v>
      </c>
    </row>
    <row r="46" spans="1:7" x14ac:dyDescent="0.35">
      <c r="A46">
        <f t="shared" si="0"/>
        <v>9</v>
      </c>
      <c r="B46" t="str">
        <f t="shared" si="1"/>
        <v>1998</v>
      </c>
      <c r="C46" s="1">
        <f t="shared" si="4"/>
        <v>36068</v>
      </c>
      <c r="D46" s="2" cm="1">
        <f t="array" ref="D46">IF(VLOOKUP($A46,'Medio circulante source'!$1:$1048576,MATCH($B46,LEFT('Medio circulante source'!$1:$1,4),0),FALSE)="",NA(),VLOOKUP($A46,'Medio circulante source'!$1:$1048576,MATCH($B46,LEFT('Medio circulante source'!$1:$1,4),0),FALSE))</f>
        <v>11829.5</v>
      </c>
      <c r="E46" s="2">
        <f t="shared" si="5"/>
        <v>0.18122541090008584</v>
      </c>
      <c r="F46">
        <f t="shared" si="2"/>
        <v>36068</v>
      </c>
      <c r="G46">
        <f t="shared" si="3"/>
        <v>0</v>
      </c>
    </row>
    <row r="47" spans="1:7" x14ac:dyDescent="0.35">
      <c r="A47">
        <f t="shared" si="0"/>
        <v>10</v>
      </c>
      <c r="B47" t="str">
        <f t="shared" si="1"/>
        <v>1998</v>
      </c>
      <c r="C47" s="1">
        <f t="shared" si="4"/>
        <v>36099</v>
      </c>
      <c r="D47" s="2" cm="1">
        <f t="array" ref="D47">IF(VLOOKUP($A47,'Medio circulante source'!$1:$1048576,MATCH($B47,LEFT('Medio circulante source'!$1:$1,4),0),FALSE)="",NA(),VLOOKUP($A47,'Medio circulante source'!$1:$1048576,MATCH($B47,LEFT('Medio circulante source'!$1:$1,4),0),FALSE))</f>
        <v>12014.6</v>
      </c>
      <c r="E47" s="2">
        <f t="shared" si="5"/>
        <v>0.12056631753700378</v>
      </c>
      <c r="F47">
        <f t="shared" si="2"/>
        <v>36099</v>
      </c>
      <c r="G47">
        <f t="shared" si="3"/>
        <v>0</v>
      </c>
    </row>
    <row r="48" spans="1:7" x14ac:dyDescent="0.35">
      <c r="A48">
        <f t="shared" si="0"/>
        <v>11</v>
      </c>
      <c r="B48" t="str">
        <f t="shared" si="1"/>
        <v>1998</v>
      </c>
      <c r="C48" s="1">
        <f t="shared" si="4"/>
        <v>36129</v>
      </c>
      <c r="D48" s="2" cm="1">
        <f t="array" ref="D48">IF(VLOOKUP($A48,'Medio circulante source'!$1:$1048576,MATCH($B48,LEFT('Medio circulante source'!$1:$1,4),0),FALSE)="",NA(),VLOOKUP($A48,'Medio circulante source'!$1:$1048576,MATCH($B48,LEFT('Medio circulante source'!$1:$1,4),0),FALSE))</f>
        <v>11943.2</v>
      </c>
      <c r="E48" s="2">
        <f t="shared" si="5"/>
        <v>7.1062165943250849E-2</v>
      </c>
      <c r="F48">
        <f t="shared" si="2"/>
        <v>36129</v>
      </c>
      <c r="G48">
        <f t="shared" si="3"/>
        <v>0</v>
      </c>
    </row>
    <row r="49" spans="1:7" x14ac:dyDescent="0.35">
      <c r="A49">
        <f t="shared" si="0"/>
        <v>12</v>
      </c>
      <c r="B49" t="str">
        <f t="shared" si="1"/>
        <v>1998</v>
      </c>
      <c r="C49" s="1">
        <f t="shared" si="4"/>
        <v>36160</v>
      </c>
      <c r="D49" s="2" cm="1">
        <f t="array" ref="D49">IF(VLOOKUP($A49,'Medio circulante source'!$1:$1048576,MATCH($B49,LEFT('Medio circulante source'!$1:$1,4),0),FALSE)="",NA(),VLOOKUP($A49,'Medio circulante source'!$1:$1048576,MATCH($B49,LEFT('Medio circulante source'!$1:$1,4),0),FALSE))</f>
        <v>13565.6</v>
      </c>
      <c r="E49" s="2">
        <f t="shared" si="5"/>
        <v>0.1353676704440836</v>
      </c>
      <c r="F49">
        <f t="shared" si="2"/>
        <v>36160</v>
      </c>
      <c r="G49">
        <f t="shared" si="3"/>
        <v>0</v>
      </c>
    </row>
    <row r="50" spans="1:7" x14ac:dyDescent="0.35">
      <c r="A50">
        <f t="shared" si="0"/>
        <v>1</v>
      </c>
      <c r="B50" t="str">
        <f t="shared" si="1"/>
        <v>1999</v>
      </c>
      <c r="C50" s="1">
        <f t="shared" si="4"/>
        <v>36191</v>
      </c>
      <c r="D50" s="2" cm="1">
        <f t="array" ref="D50">IF(VLOOKUP($A50,'Medio circulante source'!$1:$1048576,MATCH($B50,LEFT('Medio circulante source'!$1:$1,4),0),FALSE)="",NA(),VLOOKUP($A50,'Medio circulante source'!$1:$1048576,MATCH($B50,LEFT('Medio circulante source'!$1:$1,4),0),FALSE))</f>
        <v>12710.6</v>
      </c>
      <c r="E50" s="2">
        <f t="shared" si="5"/>
        <v>3.6254983327762391E-2</v>
      </c>
      <c r="F50">
        <f t="shared" si="2"/>
        <v>36191</v>
      </c>
      <c r="G50">
        <f t="shared" si="3"/>
        <v>0</v>
      </c>
    </row>
    <row r="51" spans="1:7" x14ac:dyDescent="0.35">
      <c r="A51">
        <f t="shared" si="0"/>
        <v>2</v>
      </c>
      <c r="B51" t="str">
        <f t="shared" si="1"/>
        <v>1999</v>
      </c>
      <c r="C51" s="1">
        <f t="shared" si="4"/>
        <v>36219</v>
      </c>
      <c r="D51" s="2" cm="1">
        <f t="array" ref="D51">IF(VLOOKUP($A51,'Medio circulante source'!$1:$1048576,MATCH($B51,LEFT('Medio circulante source'!$1:$1,4),0),FALSE)="",NA(),VLOOKUP($A51,'Medio circulante source'!$1:$1048576,MATCH($B51,LEFT('Medio circulante source'!$1:$1,4),0),FALSE))</f>
        <v>12703.3</v>
      </c>
      <c r="E51" s="2">
        <f t="shared" si="5"/>
        <v>8.2255618599737609E-2</v>
      </c>
      <c r="F51">
        <f t="shared" si="2"/>
        <v>36219</v>
      </c>
      <c r="G51">
        <f t="shared" si="3"/>
        <v>0</v>
      </c>
    </row>
    <row r="52" spans="1:7" x14ac:dyDescent="0.35">
      <c r="A52">
        <f t="shared" si="0"/>
        <v>3</v>
      </c>
      <c r="B52" t="str">
        <f t="shared" si="1"/>
        <v>1999</v>
      </c>
      <c r="C52" s="1">
        <f t="shared" si="4"/>
        <v>36250</v>
      </c>
      <c r="D52" s="2" cm="1">
        <f t="array" ref="D52">IF(VLOOKUP($A52,'Medio circulante source'!$1:$1048576,MATCH($B52,LEFT('Medio circulante source'!$1:$1,4),0),FALSE)="",NA(),VLOOKUP($A52,'Medio circulante source'!$1:$1048576,MATCH($B52,LEFT('Medio circulante source'!$1:$1,4),0),FALSE))</f>
        <v>13678.3</v>
      </c>
      <c r="E52" s="2">
        <f t="shared" si="5"/>
        <v>0.12316067792156603</v>
      </c>
      <c r="F52">
        <f t="shared" si="2"/>
        <v>36250</v>
      </c>
      <c r="G52">
        <f t="shared" si="3"/>
        <v>0</v>
      </c>
    </row>
    <row r="53" spans="1:7" x14ac:dyDescent="0.35">
      <c r="A53">
        <f t="shared" si="0"/>
        <v>4</v>
      </c>
      <c r="B53" t="str">
        <f t="shared" si="1"/>
        <v>1999</v>
      </c>
      <c r="C53" s="1">
        <f t="shared" si="4"/>
        <v>36280</v>
      </c>
      <c r="D53" s="2" cm="1">
        <f t="array" ref="D53">IF(VLOOKUP($A53,'Medio circulante source'!$1:$1048576,MATCH($B53,LEFT('Medio circulante source'!$1:$1,4),0),FALSE)="",NA(),VLOOKUP($A53,'Medio circulante source'!$1:$1048576,MATCH($B53,LEFT('Medio circulante source'!$1:$1,4),0),FALSE))</f>
        <v>13608.599999999999</v>
      </c>
      <c r="E53" s="2">
        <f t="shared" si="5"/>
        <v>9.3894939913990477E-2</v>
      </c>
      <c r="F53">
        <f t="shared" si="2"/>
        <v>36280</v>
      </c>
      <c r="G53">
        <f t="shared" si="3"/>
        <v>0</v>
      </c>
    </row>
    <row r="54" spans="1:7" x14ac:dyDescent="0.35">
      <c r="A54">
        <f t="shared" si="0"/>
        <v>5</v>
      </c>
      <c r="B54" t="str">
        <f t="shared" si="1"/>
        <v>1999</v>
      </c>
      <c r="C54" s="1">
        <f t="shared" si="4"/>
        <v>36311</v>
      </c>
      <c r="D54" s="2" cm="1">
        <f t="array" ref="D54">IF(VLOOKUP($A54,'Medio circulante source'!$1:$1048576,MATCH($B54,LEFT('Medio circulante source'!$1:$1,4),0),FALSE)="",NA(),VLOOKUP($A54,'Medio circulante source'!$1:$1048576,MATCH($B54,LEFT('Medio circulante source'!$1:$1,4),0),FALSE))</f>
        <v>13724.6</v>
      </c>
      <c r="E54" s="2">
        <f t="shared" si="5"/>
        <v>0.12890914175728352</v>
      </c>
      <c r="F54">
        <f t="shared" si="2"/>
        <v>36311</v>
      </c>
      <c r="G54">
        <f t="shared" si="3"/>
        <v>0</v>
      </c>
    </row>
    <row r="55" spans="1:7" x14ac:dyDescent="0.35">
      <c r="A55">
        <f t="shared" si="0"/>
        <v>6</v>
      </c>
      <c r="B55" t="str">
        <f t="shared" si="1"/>
        <v>1999</v>
      </c>
      <c r="C55" s="1">
        <f t="shared" si="4"/>
        <v>36341</v>
      </c>
      <c r="D55" s="2" cm="1">
        <f t="array" ref="D55">IF(VLOOKUP($A55,'Medio circulante source'!$1:$1048576,MATCH($B55,LEFT('Medio circulante source'!$1:$1,4),0),FALSE)="",NA(),VLOOKUP($A55,'Medio circulante source'!$1:$1048576,MATCH($B55,LEFT('Medio circulante source'!$1:$1,4),0),FALSE))</f>
        <v>13480.5</v>
      </c>
      <c r="E55" s="2">
        <f t="shared" si="5"/>
        <v>8.9069316529326217E-2</v>
      </c>
      <c r="F55">
        <f t="shared" si="2"/>
        <v>36341</v>
      </c>
      <c r="G55">
        <f t="shared" si="3"/>
        <v>0</v>
      </c>
    </row>
    <row r="56" spans="1:7" x14ac:dyDescent="0.35">
      <c r="A56">
        <f t="shared" si="0"/>
        <v>7</v>
      </c>
      <c r="B56" t="str">
        <f t="shared" si="1"/>
        <v>1999</v>
      </c>
      <c r="C56" s="1">
        <f t="shared" si="4"/>
        <v>36372</v>
      </c>
      <c r="D56" s="2" cm="1">
        <f t="array" ref="D56">IF(VLOOKUP($A56,'Medio circulante source'!$1:$1048576,MATCH($B56,LEFT('Medio circulante source'!$1:$1,4),0),FALSE)="",NA(),VLOOKUP($A56,'Medio circulante source'!$1:$1048576,MATCH($B56,LEFT('Medio circulante source'!$1:$1,4),0),FALSE))</f>
        <v>13621.9</v>
      </c>
      <c r="E56" s="2">
        <f t="shared" si="5"/>
        <v>0.13361850153541444</v>
      </c>
      <c r="F56">
        <f t="shared" si="2"/>
        <v>36372</v>
      </c>
      <c r="G56">
        <f t="shared" si="3"/>
        <v>0</v>
      </c>
    </row>
    <row r="57" spans="1:7" x14ac:dyDescent="0.35">
      <c r="A57">
        <f t="shared" si="0"/>
        <v>8</v>
      </c>
      <c r="B57" t="str">
        <f t="shared" si="1"/>
        <v>1999</v>
      </c>
      <c r="C57" s="1">
        <f t="shared" si="4"/>
        <v>36403</v>
      </c>
      <c r="D57" s="2" cm="1">
        <f t="array" ref="D57">IF(VLOOKUP($A57,'Medio circulante source'!$1:$1048576,MATCH($B57,LEFT('Medio circulante source'!$1:$1,4),0),FALSE)="",NA(),VLOOKUP($A57,'Medio circulante source'!$1:$1048576,MATCH($B57,LEFT('Medio circulante source'!$1:$1,4),0),FALSE))</f>
        <v>13039.099999999999</v>
      </c>
      <c r="E57" s="2">
        <f t="shared" si="5"/>
        <v>4.5796873621481875E-2</v>
      </c>
      <c r="F57">
        <f t="shared" si="2"/>
        <v>36403</v>
      </c>
      <c r="G57">
        <f t="shared" si="3"/>
        <v>0</v>
      </c>
    </row>
    <row r="58" spans="1:7" x14ac:dyDescent="0.35">
      <c r="A58">
        <f t="shared" si="0"/>
        <v>9</v>
      </c>
      <c r="B58" t="str">
        <f t="shared" si="1"/>
        <v>1999</v>
      </c>
      <c r="C58" s="1">
        <f t="shared" si="4"/>
        <v>36433</v>
      </c>
      <c r="D58" s="2" cm="1">
        <f t="array" ref="D58">IF(VLOOKUP($A58,'Medio circulante source'!$1:$1048576,MATCH($B58,LEFT('Medio circulante source'!$1:$1,4),0),FALSE)="",NA(),VLOOKUP($A58,'Medio circulante source'!$1:$1048576,MATCH($B58,LEFT('Medio circulante source'!$1:$1,4),0),FALSE))</f>
        <v>13061.2</v>
      </c>
      <c r="E58" s="2">
        <f t="shared" si="5"/>
        <v>0.10412105329895606</v>
      </c>
      <c r="F58">
        <f t="shared" si="2"/>
        <v>36433</v>
      </c>
      <c r="G58">
        <f t="shared" si="3"/>
        <v>0</v>
      </c>
    </row>
    <row r="59" spans="1:7" x14ac:dyDescent="0.35">
      <c r="A59">
        <f t="shared" si="0"/>
        <v>10</v>
      </c>
      <c r="B59" t="str">
        <f t="shared" si="1"/>
        <v>1999</v>
      </c>
      <c r="C59" s="1">
        <f t="shared" si="4"/>
        <v>36464</v>
      </c>
      <c r="D59" s="2" cm="1">
        <f t="array" ref="D59">IF(VLOOKUP($A59,'Medio circulante source'!$1:$1048576,MATCH($B59,LEFT('Medio circulante source'!$1:$1,4),0),FALSE)="",NA(),VLOOKUP($A59,'Medio circulante source'!$1:$1048576,MATCH($B59,LEFT('Medio circulante source'!$1:$1,4),0),FALSE))</f>
        <v>13147.5</v>
      </c>
      <c r="E59" s="2">
        <f t="shared" si="5"/>
        <v>9.4293609441845727E-2</v>
      </c>
      <c r="F59">
        <f t="shared" si="2"/>
        <v>36464</v>
      </c>
      <c r="G59">
        <f t="shared" si="3"/>
        <v>0</v>
      </c>
    </row>
    <row r="60" spans="1:7" x14ac:dyDescent="0.35">
      <c r="A60">
        <f t="shared" si="0"/>
        <v>11</v>
      </c>
      <c r="B60" t="str">
        <f t="shared" si="1"/>
        <v>1999</v>
      </c>
      <c r="C60" s="1">
        <f t="shared" si="4"/>
        <v>36494</v>
      </c>
      <c r="D60" s="2" cm="1">
        <f t="array" ref="D60">IF(VLOOKUP($A60,'Medio circulante source'!$1:$1048576,MATCH($B60,LEFT('Medio circulante source'!$1:$1,4),0),FALSE)="",NA(),VLOOKUP($A60,'Medio circulante source'!$1:$1048576,MATCH($B60,LEFT('Medio circulante source'!$1:$1,4),0),FALSE))</f>
        <v>13676.099999999999</v>
      </c>
      <c r="E60" s="2">
        <f t="shared" si="5"/>
        <v>0.14509511688659638</v>
      </c>
      <c r="F60">
        <f t="shared" si="2"/>
        <v>36494</v>
      </c>
      <c r="G60">
        <f t="shared" si="3"/>
        <v>0</v>
      </c>
    </row>
    <row r="61" spans="1:7" x14ac:dyDescent="0.35">
      <c r="A61">
        <f t="shared" si="0"/>
        <v>12</v>
      </c>
      <c r="B61" t="str">
        <f t="shared" si="1"/>
        <v>1999</v>
      </c>
      <c r="C61" s="1">
        <f t="shared" si="4"/>
        <v>36525</v>
      </c>
      <c r="D61" s="2" cm="1">
        <f t="array" ref="D61">IF(VLOOKUP($A61,'Medio circulante source'!$1:$1048576,MATCH($B61,LEFT('Medio circulante source'!$1:$1,4),0),FALSE)="",NA(),VLOOKUP($A61,'Medio circulante source'!$1:$1048576,MATCH($B61,LEFT('Medio circulante source'!$1:$1,4),0),FALSE))</f>
        <v>15497.2</v>
      </c>
      <c r="E61" s="2">
        <f t="shared" si="5"/>
        <v>0.14238957362741053</v>
      </c>
      <c r="F61">
        <f t="shared" si="2"/>
        <v>36525</v>
      </c>
      <c r="G61">
        <f t="shared" si="3"/>
        <v>0</v>
      </c>
    </row>
    <row r="62" spans="1:7" x14ac:dyDescent="0.35">
      <c r="A62">
        <f t="shared" si="0"/>
        <v>1</v>
      </c>
      <c r="B62" t="str">
        <f t="shared" si="1"/>
        <v>2000</v>
      </c>
      <c r="C62" s="1">
        <f t="shared" si="4"/>
        <v>36556</v>
      </c>
      <c r="D62" s="2" cm="1">
        <f t="array" ref="D62">IF(VLOOKUP($A62,'Medio circulante source'!$1:$1048576,MATCH($B62,LEFT('Medio circulante source'!$1:$1,4),0),FALSE)="",NA(),VLOOKUP($A62,'Medio circulante source'!$1:$1048576,MATCH($B62,LEFT('Medio circulante source'!$1:$1,4),0),FALSE))</f>
        <v>14913.3</v>
      </c>
      <c r="E62" s="2">
        <f t="shared" si="5"/>
        <v>0.17329630387235842</v>
      </c>
      <c r="F62">
        <f t="shared" si="2"/>
        <v>36556</v>
      </c>
      <c r="G62">
        <f t="shared" si="3"/>
        <v>0</v>
      </c>
    </row>
    <row r="63" spans="1:7" x14ac:dyDescent="0.35">
      <c r="A63">
        <f t="shared" si="0"/>
        <v>2</v>
      </c>
      <c r="B63" t="str">
        <f t="shared" si="1"/>
        <v>2000</v>
      </c>
      <c r="C63" s="1">
        <f t="shared" si="4"/>
        <v>36585</v>
      </c>
      <c r="D63" s="2" cm="1">
        <f t="array" ref="D63">IF(VLOOKUP($A63,'Medio circulante source'!$1:$1048576,MATCH($B63,LEFT('Medio circulante source'!$1:$1,4),0),FALSE)="",NA(),VLOOKUP($A63,'Medio circulante source'!$1:$1048576,MATCH($B63,LEFT('Medio circulante source'!$1:$1,4),0),FALSE))</f>
        <v>14510.099999999999</v>
      </c>
      <c r="E63" s="2">
        <f t="shared" si="5"/>
        <v>0.14223075893665421</v>
      </c>
      <c r="F63">
        <f t="shared" si="2"/>
        <v>36585</v>
      </c>
      <c r="G63">
        <f t="shared" si="3"/>
        <v>0</v>
      </c>
    </row>
    <row r="64" spans="1:7" x14ac:dyDescent="0.35">
      <c r="A64">
        <f t="shared" si="0"/>
        <v>3</v>
      </c>
      <c r="B64" t="str">
        <f t="shared" si="1"/>
        <v>2000</v>
      </c>
      <c r="C64" s="1">
        <f t="shared" si="4"/>
        <v>36616</v>
      </c>
      <c r="D64" s="2" cm="1">
        <f t="array" ref="D64">IF(VLOOKUP($A64,'Medio circulante source'!$1:$1048576,MATCH($B64,LEFT('Medio circulante source'!$1:$1,4),0),FALSE)="",NA(),VLOOKUP($A64,'Medio circulante source'!$1:$1048576,MATCH($B64,LEFT('Medio circulante source'!$1:$1,4),0),FALSE))</f>
        <v>15609.699999999999</v>
      </c>
      <c r="E64" s="2">
        <f t="shared" si="5"/>
        <v>0.14120175752834779</v>
      </c>
      <c r="F64">
        <f t="shared" si="2"/>
        <v>36616</v>
      </c>
      <c r="G64">
        <f t="shared" si="3"/>
        <v>0</v>
      </c>
    </row>
    <row r="65" spans="1:7" x14ac:dyDescent="0.35">
      <c r="A65">
        <f t="shared" si="0"/>
        <v>4</v>
      </c>
      <c r="B65" t="str">
        <f t="shared" si="1"/>
        <v>2000</v>
      </c>
      <c r="C65" s="1">
        <f t="shared" si="4"/>
        <v>36646</v>
      </c>
      <c r="D65" s="2" cm="1">
        <f t="array" ref="D65">IF(VLOOKUP($A65,'Medio circulante source'!$1:$1048576,MATCH($B65,LEFT('Medio circulante source'!$1:$1,4),0),FALSE)="",NA(),VLOOKUP($A65,'Medio circulante source'!$1:$1048576,MATCH($B65,LEFT('Medio circulante source'!$1:$1,4),0),FALSE))</f>
        <v>15747.4</v>
      </c>
      <c r="E65" s="2">
        <f t="shared" si="5"/>
        <v>0.15716532192878044</v>
      </c>
      <c r="F65">
        <f t="shared" si="2"/>
        <v>36646</v>
      </c>
      <c r="G65">
        <f t="shared" si="3"/>
        <v>0</v>
      </c>
    </row>
    <row r="66" spans="1:7" x14ac:dyDescent="0.35">
      <c r="A66">
        <f t="shared" si="0"/>
        <v>5</v>
      </c>
      <c r="B66" t="str">
        <f t="shared" si="1"/>
        <v>2000</v>
      </c>
      <c r="C66" s="1">
        <f t="shared" si="4"/>
        <v>36677</v>
      </c>
      <c r="D66" s="2" cm="1">
        <f t="array" ref="D66">IF(VLOOKUP($A66,'Medio circulante source'!$1:$1048576,MATCH($B66,LEFT('Medio circulante source'!$1:$1,4),0),FALSE)="",NA(),VLOOKUP($A66,'Medio circulante source'!$1:$1048576,MATCH($B66,LEFT('Medio circulante source'!$1:$1,4),0),FALSE))</f>
        <v>15619.7</v>
      </c>
      <c r="E66" s="2">
        <f t="shared" si="5"/>
        <v>0.13808052693703279</v>
      </c>
      <c r="F66">
        <f t="shared" si="2"/>
        <v>36677</v>
      </c>
      <c r="G66">
        <f t="shared" si="3"/>
        <v>0</v>
      </c>
    </row>
    <row r="67" spans="1:7" x14ac:dyDescent="0.35">
      <c r="A67">
        <f t="shared" ref="A67:A130" si="6">+MONTH(C67)</f>
        <v>6</v>
      </c>
      <c r="B67" t="str">
        <f t="shared" ref="B67:B130" si="7">+TEXT(YEAR(C67),"0")</f>
        <v>2000</v>
      </c>
      <c r="C67" s="1">
        <f t="shared" si="4"/>
        <v>36707</v>
      </c>
      <c r="D67" s="2" cm="1">
        <f t="array" ref="D67">IF(VLOOKUP($A67,'Medio circulante source'!$1:$1048576,MATCH($B67,LEFT('Medio circulante source'!$1:$1,4),0),FALSE)="",NA(),VLOOKUP($A67,'Medio circulante source'!$1:$1048576,MATCH($B67,LEFT('Medio circulante source'!$1:$1,4),0),FALSE))</f>
        <v>16194.5</v>
      </c>
      <c r="E67" s="2">
        <f t="shared" si="5"/>
        <v>0.20132784392270317</v>
      </c>
      <c r="F67">
        <f t="shared" ref="F67:F130" si="8">+IF(ISNA(D67),1,C67)</f>
        <v>36707</v>
      </c>
      <c r="G67">
        <f t="shared" ref="G67:G130" si="9">+IF(AND(A67=MONTH(MAX(F:F)),ISNA(D67)=FALSE,_xlfn.NUMBERVALUE(B67)&gt;YEAR(MAX(F:F))-10),1,0)</f>
        <v>0</v>
      </c>
    </row>
    <row r="68" spans="1:7" x14ac:dyDescent="0.35">
      <c r="A68">
        <f t="shared" si="6"/>
        <v>7</v>
      </c>
      <c r="B68" t="str">
        <f t="shared" si="7"/>
        <v>2000</v>
      </c>
      <c r="C68" s="1">
        <f t="shared" ref="C68:C131" si="10">+EOMONTH(C67,1)</f>
        <v>36738</v>
      </c>
      <c r="D68" s="2" cm="1">
        <f t="array" ref="D68">IF(VLOOKUP($A68,'Medio circulante source'!$1:$1048576,MATCH($B68,LEFT('Medio circulante source'!$1:$1,4),0),FALSE)="",NA(),VLOOKUP($A68,'Medio circulante source'!$1:$1048576,MATCH($B68,LEFT('Medio circulante source'!$1:$1,4),0),FALSE))</f>
        <v>16707.8</v>
      </c>
      <c r="E68" s="2">
        <f t="shared" si="5"/>
        <v>0.22653961635307848</v>
      </c>
      <c r="F68">
        <f t="shared" si="8"/>
        <v>36738</v>
      </c>
      <c r="G68">
        <f t="shared" si="9"/>
        <v>0</v>
      </c>
    </row>
    <row r="69" spans="1:7" x14ac:dyDescent="0.35">
      <c r="A69">
        <f t="shared" si="6"/>
        <v>8</v>
      </c>
      <c r="B69" t="str">
        <f t="shared" si="7"/>
        <v>2000</v>
      </c>
      <c r="C69" s="1">
        <f t="shared" si="10"/>
        <v>36769</v>
      </c>
      <c r="D69" s="2" cm="1">
        <f t="array" ref="D69">IF(VLOOKUP($A69,'Medio circulante source'!$1:$1048576,MATCH($B69,LEFT('Medio circulante source'!$1:$1,4),0),FALSE)="",NA(),VLOOKUP($A69,'Medio circulante source'!$1:$1048576,MATCH($B69,LEFT('Medio circulante source'!$1:$1,4),0),FALSE))</f>
        <v>16914.699999999997</v>
      </c>
      <c r="E69" s="2">
        <f t="shared" si="5"/>
        <v>0.29722910323565271</v>
      </c>
      <c r="F69">
        <f t="shared" si="8"/>
        <v>36769</v>
      </c>
      <c r="G69">
        <f t="shared" si="9"/>
        <v>0</v>
      </c>
    </row>
    <row r="70" spans="1:7" x14ac:dyDescent="0.35">
      <c r="A70">
        <f t="shared" si="6"/>
        <v>9</v>
      </c>
      <c r="B70" t="str">
        <f t="shared" si="7"/>
        <v>2000</v>
      </c>
      <c r="C70" s="1">
        <f t="shared" si="10"/>
        <v>36799</v>
      </c>
      <c r="D70" s="2" cm="1">
        <f t="array" ref="D70">IF(VLOOKUP($A70,'Medio circulante source'!$1:$1048576,MATCH($B70,LEFT('Medio circulante source'!$1:$1,4),0),FALSE)="",NA(),VLOOKUP($A70,'Medio circulante source'!$1:$1048576,MATCH($B70,LEFT('Medio circulante source'!$1:$1,4),0),FALSE))</f>
        <v>16863.400000000001</v>
      </c>
      <c r="E70" s="2">
        <f t="shared" si="5"/>
        <v>0.29110648332465627</v>
      </c>
      <c r="F70">
        <f t="shared" si="8"/>
        <v>36799</v>
      </c>
      <c r="G70">
        <f t="shared" si="9"/>
        <v>0</v>
      </c>
    </row>
    <row r="71" spans="1:7" x14ac:dyDescent="0.35">
      <c r="A71">
        <f t="shared" si="6"/>
        <v>10</v>
      </c>
      <c r="B71" t="str">
        <f t="shared" si="7"/>
        <v>2000</v>
      </c>
      <c r="C71" s="1">
        <f t="shared" si="10"/>
        <v>36830</v>
      </c>
      <c r="D71" s="2" cm="1">
        <f t="array" ref="D71">IF(VLOOKUP($A71,'Medio circulante source'!$1:$1048576,MATCH($B71,LEFT('Medio circulante source'!$1:$1,4),0),FALSE)="",NA(),VLOOKUP($A71,'Medio circulante source'!$1:$1048576,MATCH($B71,LEFT('Medio circulante source'!$1:$1,4),0),FALSE))</f>
        <v>16637.3</v>
      </c>
      <c r="E71" s="2">
        <f t="shared" si="5"/>
        <v>0.26543449324966717</v>
      </c>
      <c r="F71">
        <f t="shared" si="8"/>
        <v>36830</v>
      </c>
      <c r="G71">
        <f t="shared" si="9"/>
        <v>0</v>
      </c>
    </row>
    <row r="72" spans="1:7" x14ac:dyDescent="0.35">
      <c r="A72">
        <f t="shared" si="6"/>
        <v>11</v>
      </c>
      <c r="B72" t="str">
        <f t="shared" si="7"/>
        <v>2000</v>
      </c>
      <c r="C72" s="1">
        <f t="shared" si="10"/>
        <v>36860</v>
      </c>
      <c r="D72" s="2" cm="1">
        <f t="array" ref="D72">IF(VLOOKUP($A72,'Medio circulante source'!$1:$1048576,MATCH($B72,LEFT('Medio circulante source'!$1:$1,4),0),FALSE)="",NA(),VLOOKUP($A72,'Medio circulante source'!$1:$1048576,MATCH($B72,LEFT('Medio circulante source'!$1:$1,4),0),FALSE))</f>
        <v>17138.800000000003</v>
      </c>
      <c r="E72" s="2">
        <f t="shared" si="5"/>
        <v>0.25319352739450607</v>
      </c>
      <c r="F72">
        <f t="shared" si="8"/>
        <v>36860</v>
      </c>
      <c r="G72">
        <f t="shared" si="9"/>
        <v>0</v>
      </c>
    </row>
    <row r="73" spans="1:7" x14ac:dyDescent="0.35">
      <c r="A73">
        <f t="shared" si="6"/>
        <v>12</v>
      </c>
      <c r="B73" t="str">
        <f t="shared" si="7"/>
        <v>2000</v>
      </c>
      <c r="C73" s="1">
        <f t="shared" si="10"/>
        <v>36891</v>
      </c>
      <c r="D73" s="2" cm="1">
        <f t="array" ref="D73">IF(VLOOKUP($A73,'Medio circulante source'!$1:$1048576,MATCH($B73,LEFT('Medio circulante source'!$1:$1,4),0),FALSE)="",NA(),VLOOKUP($A73,'Medio circulante source'!$1:$1048576,MATCH($B73,LEFT('Medio circulante source'!$1:$1,4),0),FALSE))</f>
        <v>18651.8</v>
      </c>
      <c r="E73" s="2">
        <f t="shared" si="5"/>
        <v>0.20355935265725411</v>
      </c>
      <c r="F73">
        <f t="shared" si="8"/>
        <v>36891</v>
      </c>
      <c r="G73">
        <f t="shared" si="9"/>
        <v>0</v>
      </c>
    </row>
    <row r="74" spans="1:7" x14ac:dyDescent="0.35">
      <c r="A74">
        <f t="shared" si="6"/>
        <v>1</v>
      </c>
      <c r="B74" t="str">
        <f t="shared" si="7"/>
        <v>2001</v>
      </c>
      <c r="C74" s="1">
        <f t="shared" si="10"/>
        <v>36922</v>
      </c>
      <c r="D74" s="2" cm="1">
        <f t="array" ref="D74">IF(VLOOKUP($A74,'Medio circulante source'!$1:$1048576,MATCH($B74,LEFT('Medio circulante source'!$1:$1,4),0),FALSE)="",NA(),VLOOKUP($A74,'Medio circulante source'!$1:$1048576,MATCH($B74,LEFT('Medio circulante source'!$1:$1,4),0),FALSE))</f>
        <v>18260.3</v>
      </c>
      <c r="E74" s="2">
        <f t="shared" si="5"/>
        <v>0.22443054186531486</v>
      </c>
      <c r="F74">
        <f t="shared" si="8"/>
        <v>36922</v>
      </c>
      <c r="G74">
        <f t="shared" si="9"/>
        <v>0</v>
      </c>
    </row>
    <row r="75" spans="1:7" x14ac:dyDescent="0.35">
      <c r="A75">
        <f t="shared" si="6"/>
        <v>2</v>
      </c>
      <c r="B75" t="str">
        <f t="shared" si="7"/>
        <v>2001</v>
      </c>
      <c r="C75" s="1">
        <f t="shared" si="10"/>
        <v>36950</v>
      </c>
      <c r="D75" s="2" cm="1">
        <f t="array" ref="D75">IF(VLOOKUP($A75,'Medio circulante source'!$1:$1048576,MATCH($B75,LEFT('Medio circulante source'!$1:$1,4),0),FALSE)="",NA(),VLOOKUP($A75,'Medio circulante source'!$1:$1048576,MATCH($B75,LEFT('Medio circulante source'!$1:$1,4),0),FALSE))</f>
        <v>17748.7</v>
      </c>
      <c r="E75" s="2">
        <f t="shared" si="5"/>
        <v>0.22319625640071417</v>
      </c>
      <c r="F75">
        <f t="shared" si="8"/>
        <v>36950</v>
      </c>
      <c r="G75">
        <f t="shared" si="9"/>
        <v>0</v>
      </c>
    </row>
    <row r="76" spans="1:7" x14ac:dyDescent="0.35">
      <c r="A76">
        <f t="shared" si="6"/>
        <v>3</v>
      </c>
      <c r="B76" t="str">
        <f t="shared" si="7"/>
        <v>2001</v>
      </c>
      <c r="C76" s="1">
        <f t="shared" si="10"/>
        <v>36981</v>
      </c>
      <c r="D76" s="2" cm="1">
        <f t="array" ref="D76">IF(VLOOKUP($A76,'Medio circulante source'!$1:$1048576,MATCH($B76,LEFT('Medio circulante source'!$1:$1,4),0),FALSE)="",NA(),VLOOKUP($A76,'Medio circulante source'!$1:$1048576,MATCH($B76,LEFT('Medio circulante source'!$1:$1,4),0),FALSE))</f>
        <v>18579.400000000001</v>
      </c>
      <c r="E76" s="2">
        <f t="shared" si="5"/>
        <v>0.19024708995047968</v>
      </c>
      <c r="F76">
        <f t="shared" si="8"/>
        <v>36981</v>
      </c>
      <c r="G76">
        <f t="shared" si="9"/>
        <v>0</v>
      </c>
    </row>
    <row r="77" spans="1:7" x14ac:dyDescent="0.35">
      <c r="A77">
        <f t="shared" si="6"/>
        <v>4</v>
      </c>
      <c r="B77" t="str">
        <f t="shared" si="7"/>
        <v>2001</v>
      </c>
      <c r="C77" s="1">
        <f t="shared" si="10"/>
        <v>37011</v>
      </c>
      <c r="D77" s="2" cm="1">
        <f t="array" ref="D77">IF(VLOOKUP($A77,'Medio circulante source'!$1:$1048576,MATCH($B77,LEFT('Medio circulante source'!$1:$1,4),0),FALSE)="",NA(),VLOOKUP($A77,'Medio circulante source'!$1:$1048576,MATCH($B77,LEFT('Medio circulante source'!$1:$1,4),0),FALSE))</f>
        <v>18322.400000000001</v>
      </c>
      <c r="E77" s="2">
        <f t="shared" si="5"/>
        <v>0.1635190571141904</v>
      </c>
      <c r="F77">
        <f t="shared" si="8"/>
        <v>37011</v>
      </c>
      <c r="G77">
        <f t="shared" si="9"/>
        <v>0</v>
      </c>
    </row>
    <row r="78" spans="1:7" x14ac:dyDescent="0.35">
      <c r="A78">
        <f t="shared" si="6"/>
        <v>5</v>
      </c>
      <c r="B78" t="str">
        <f t="shared" si="7"/>
        <v>2001</v>
      </c>
      <c r="C78" s="1">
        <f t="shared" si="10"/>
        <v>37042</v>
      </c>
      <c r="D78" s="2" cm="1">
        <f t="array" ref="D78">IF(VLOOKUP($A78,'Medio circulante source'!$1:$1048576,MATCH($B78,LEFT('Medio circulante source'!$1:$1,4),0),FALSE)="",NA(),VLOOKUP($A78,'Medio circulante source'!$1:$1048576,MATCH($B78,LEFT('Medio circulante source'!$1:$1,4),0),FALSE))</f>
        <v>17826.8</v>
      </c>
      <c r="E78" s="2">
        <f t="shared" si="5"/>
        <v>0.1413023297502512</v>
      </c>
      <c r="F78">
        <f t="shared" si="8"/>
        <v>37042</v>
      </c>
      <c r="G78">
        <f t="shared" si="9"/>
        <v>0</v>
      </c>
    </row>
    <row r="79" spans="1:7" x14ac:dyDescent="0.35">
      <c r="A79">
        <f t="shared" si="6"/>
        <v>6</v>
      </c>
      <c r="B79" t="str">
        <f t="shared" si="7"/>
        <v>2001</v>
      </c>
      <c r="C79" s="1">
        <f t="shared" si="10"/>
        <v>37072</v>
      </c>
      <c r="D79" s="2" cm="1">
        <f t="array" ref="D79">IF(VLOOKUP($A79,'Medio circulante source'!$1:$1048576,MATCH($B79,LEFT('Medio circulante source'!$1:$1,4),0),FALSE)="",NA(),VLOOKUP($A79,'Medio circulante source'!$1:$1048576,MATCH($B79,LEFT('Medio circulante source'!$1:$1,4),0),FALSE))</f>
        <v>17627</v>
      </c>
      <c r="E79" s="2">
        <f t="shared" ref="E79:E142" si="11">+(D79-D67)/D67</f>
        <v>8.845595726944333E-2</v>
      </c>
      <c r="F79">
        <f t="shared" si="8"/>
        <v>37072</v>
      </c>
      <c r="G79">
        <f t="shared" si="9"/>
        <v>0</v>
      </c>
    </row>
    <row r="80" spans="1:7" x14ac:dyDescent="0.35">
      <c r="A80">
        <f t="shared" si="6"/>
        <v>7</v>
      </c>
      <c r="B80" t="str">
        <f t="shared" si="7"/>
        <v>2001</v>
      </c>
      <c r="C80" s="1">
        <f t="shared" si="10"/>
        <v>37103</v>
      </c>
      <c r="D80" s="2" cm="1">
        <f t="array" ref="D80">IF(VLOOKUP($A80,'Medio circulante source'!$1:$1048576,MATCH($B80,LEFT('Medio circulante source'!$1:$1,4),0),FALSE)="",NA(),VLOOKUP($A80,'Medio circulante source'!$1:$1048576,MATCH($B80,LEFT('Medio circulante source'!$1:$1,4),0),FALSE))</f>
        <v>18358.3</v>
      </c>
      <c r="E80" s="2">
        <f t="shared" si="11"/>
        <v>9.8786195669088694E-2</v>
      </c>
      <c r="F80">
        <f t="shared" si="8"/>
        <v>37103</v>
      </c>
      <c r="G80">
        <f t="shared" si="9"/>
        <v>0</v>
      </c>
    </row>
    <row r="81" spans="1:7" x14ac:dyDescent="0.35">
      <c r="A81">
        <f t="shared" si="6"/>
        <v>8</v>
      </c>
      <c r="B81" t="str">
        <f t="shared" si="7"/>
        <v>2001</v>
      </c>
      <c r="C81" s="1">
        <f t="shared" si="10"/>
        <v>37134</v>
      </c>
      <c r="D81" s="2" cm="1">
        <f t="array" ref="D81">IF(VLOOKUP($A81,'Medio circulante source'!$1:$1048576,MATCH($B81,LEFT('Medio circulante source'!$1:$1,4),0),FALSE)="",NA(),VLOOKUP($A81,'Medio circulante source'!$1:$1048576,MATCH($B81,LEFT('Medio circulante source'!$1:$1,4),0),FALSE))</f>
        <v>17607.8</v>
      </c>
      <c r="E81" s="2">
        <f t="shared" si="11"/>
        <v>4.0976192306100744E-2</v>
      </c>
      <c r="F81">
        <f t="shared" si="8"/>
        <v>37134</v>
      </c>
      <c r="G81">
        <f t="shared" si="9"/>
        <v>0</v>
      </c>
    </row>
    <row r="82" spans="1:7" x14ac:dyDescent="0.35">
      <c r="A82">
        <f t="shared" si="6"/>
        <v>9</v>
      </c>
      <c r="B82" t="str">
        <f t="shared" si="7"/>
        <v>2001</v>
      </c>
      <c r="C82" s="1">
        <f t="shared" si="10"/>
        <v>37164</v>
      </c>
      <c r="D82" s="2" cm="1">
        <f t="array" ref="D82">IF(VLOOKUP($A82,'Medio circulante source'!$1:$1048576,MATCH($B82,LEFT('Medio circulante source'!$1:$1,4),0),FALSE)="",NA(),VLOOKUP($A82,'Medio circulante source'!$1:$1048576,MATCH($B82,LEFT('Medio circulante source'!$1:$1,4),0),FALSE))</f>
        <v>18652.3</v>
      </c>
      <c r="E82" s="2">
        <f t="shared" si="11"/>
        <v>0.10608181031108778</v>
      </c>
      <c r="F82">
        <f t="shared" si="8"/>
        <v>37164</v>
      </c>
      <c r="G82">
        <f t="shared" si="9"/>
        <v>0</v>
      </c>
    </row>
    <row r="83" spans="1:7" x14ac:dyDescent="0.35">
      <c r="A83">
        <f t="shared" si="6"/>
        <v>10</v>
      </c>
      <c r="B83" t="str">
        <f t="shared" si="7"/>
        <v>2001</v>
      </c>
      <c r="C83" s="1">
        <f t="shared" si="10"/>
        <v>37195</v>
      </c>
      <c r="D83" s="2" cm="1">
        <f t="array" ref="D83">IF(VLOOKUP($A83,'Medio circulante source'!$1:$1048576,MATCH($B83,LEFT('Medio circulante source'!$1:$1,4),0),FALSE)="",NA(),VLOOKUP($A83,'Medio circulante source'!$1:$1048576,MATCH($B83,LEFT('Medio circulante source'!$1:$1,4),0),FALSE))</f>
        <v>18507.5</v>
      </c>
      <c r="E83" s="2">
        <f t="shared" si="11"/>
        <v>0.11241006653723866</v>
      </c>
      <c r="F83">
        <f t="shared" si="8"/>
        <v>37195</v>
      </c>
      <c r="G83">
        <f t="shared" si="9"/>
        <v>0</v>
      </c>
    </row>
    <row r="84" spans="1:7" x14ac:dyDescent="0.35">
      <c r="A84">
        <f t="shared" si="6"/>
        <v>11</v>
      </c>
      <c r="B84" t="str">
        <f t="shared" si="7"/>
        <v>2001</v>
      </c>
      <c r="C84" s="1">
        <f t="shared" si="10"/>
        <v>37225</v>
      </c>
      <c r="D84" s="2" cm="1">
        <f t="array" ref="D84">IF(VLOOKUP($A84,'Medio circulante source'!$1:$1048576,MATCH($B84,LEFT('Medio circulante source'!$1:$1,4),0),FALSE)="",NA(),VLOOKUP($A84,'Medio circulante source'!$1:$1048576,MATCH($B84,LEFT('Medio circulante source'!$1:$1,4),0),FALSE))</f>
        <v>18938</v>
      </c>
      <c r="E84" s="2">
        <f t="shared" si="11"/>
        <v>0.10497817816883311</v>
      </c>
      <c r="F84">
        <f t="shared" si="8"/>
        <v>37225</v>
      </c>
      <c r="G84">
        <f t="shared" si="9"/>
        <v>0</v>
      </c>
    </row>
    <row r="85" spans="1:7" x14ac:dyDescent="0.35">
      <c r="A85">
        <f t="shared" si="6"/>
        <v>12</v>
      </c>
      <c r="B85" t="str">
        <f t="shared" si="7"/>
        <v>2001</v>
      </c>
      <c r="C85" s="1">
        <f t="shared" si="10"/>
        <v>37256</v>
      </c>
      <c r="D85" s="2" cm="1">
        <f t="array" ref="D85">IF(VLOOKUP($A85,'Medio circulante source'!$1:$1048576,MATCH($B85,LEFT('Medio circulante source'!$1:$1,4),0),FALSE)="",NA(),VLOOKUP($A85,'Medio circulante source'!$1:$1048576,MATCH($B85,LEFT('Medio circulante source'!$1:$1,4),0),FALSE))</f>
        <v>20112.599999999999</v>
      </c>
      <c r="E85" s="2">
        <f t="shared" si="11"/>
        <v>7.8319518759583484E-2</v>
      </c>
      <c r="F85">
        <f t="shared" si="8"/>
        <v>37256</v>
      </c>
      <c r="G85">
        <f t="shared" si="9"/>
        <v>0</v>
      </c>
    </row>
    <row r="86" spans="1:7" x14ac:dyDescent="0.35">
      <c r="A86">
        <f t="shared" si="6"/>
        <v>1</v>
      </c>
      <c r="B86" t="str">
        <f t="shared" si="7"/>
        <v>2002</v>
      </c>
      <c r="C86" s="1">
        <f t="shared" si="10"/>
        <v>37287</v>
      </c>
      <c r="D86" s="2" cm="1">
        <f t="array" ref="D86">IF(VLOOKUP($A86,'Medio circulante source'!$1:$1048576,MATCH($B86,LEFT('Medio circulante source'!$1:$1,4),0),FALSE)="",NA(),VLOOKUP($A86,'Medio circulante source'!$1:$1048576,MATCH($B86,LEFT('Medio circulante source'!$1:$1,4),0),FALSE))</f>
        <v>19571.400000000001</v>
      </c>
      <c r="E86" s="2">
        <f t="shared" si="11"/>
        <v>7.1800572827390691E-2</v>
      </c>
      <c r="F86">
        <f t="shared" si="8"/>
        <v>37287</v>
      </c>
      <c r="G86">
        <f t="shared" si="9"/>
        <v>0</v>
      </c>
    </row>
    <row r="87" spans="1:7" x14ac:dyDescent="0.35">
      <c r="A87">
        <f t="shared" si="6"/>
        <v>2</v>
      </c>
      <c r="B87" t="str">
        <f t="shared" si="7"/>
        <v>2002</v>
      </c>
      <c r="C87" s="1">
        <f t="shared" si="10"/>
        <v>37315</v>
      </c>
      <c r="D87" s="2" cm="1">
        <f t="array" ref="D87">IF(VLOOKUP($A87,'Medio circulante source'!$1:$1048576,MATCH($B87,LEFT('Medio circulante source'!$1:$1,4),0),FALSE)="",NA(),VLOOKUP($A87,'Medio circulante source'!$1:$1048576,MATCH($B87,LEFT('Medio circulante source'!$1:$1,4),0),FALSE))</f>
        <v>19924.900000000001</v>
      </c>
      <c r="E87" s="2">
        <f t="shared" si="11"/>
        <v>0.12261179692033786</v>
      </c>
      <c r="F87">
        <f t="shared" si="8"/>
        <v>37315</v>
      </c>
      <c r="G87">
        <f t="shared" si="9"/>
        <v>0</v>
      </c>
    </row>
    <row r="88" spans="1:7" x14ac:dyDescent="0.35">
      <c r="A88">
        <f t="shared" si="6"/>
        <v>3</v>
      </c>
      <c r="B88" t="str">
        <f t="shared" si="7"/>
        <v>2002</v>
      </c>
      <c r="C88" s="1">
        <f t="shared" si="10"/>
        <v>37346</v>
      </c>
      <c r="D88" s="2" cm="1">
        <f t="array" ref="D88">IF(VLOOKUP($A88,'Medio circulante source'!$1:$1048576,MATCH($B88,LEFT('Medio circulante source'!$1:$1,4),0),FALSE)="",NA(),VLOOKUP($A88,'Medio circulante source'!$1:$1048576,MATCH($B88,LEFT('Medio circulante source'!$1:$1,4),0),FALSE))</f>
        <v>20545.7</v>
      </c>
      <c r="E88" s="2">
        <f t="shared" si="11"/>
        <v>0.10583226584281512</v>
      </c>
      <c r="F88">
        <f t="shared" si="8"/>
        <v>37346</v>
      </c>
      <c r="G88">
        <f t="shared" si="9"/>
        <v>0</v>
      </c>
    </row>
    <row r="89" spans="1:7" x14ac:dyDescent="0.35">
      <c r="A89">
        <f t="shared" si="6"/>
        <v>4</v>
      </c>
      <c r="B89" t="str">
        <f t="shared" si="7"/>
        <v>2002</v>
      </c>
      <c r="C89" s="1">
        <f t="shared" si="10"/>
        <v>37376</v>
      </c>
      <c r="D89" s="2" cm="1">
        <f t="array" ref="D89">IF(VLOOKUP($A89,'Medio circulante source'!$1:$1048576,MATCH($B89,LEFT('Medio circulante source'!$1:$1,4),0),FALSE)="",NA(),VLOOKUP($A89,'Medio circulante source'!$1:$1048576,MATCH($B89,LEFT('Medio circulante source'!$1:$1,4),0),FALSE))</f>
        <v>20092.7</v>
      </c>
      <c r="E89" s="2">
        <f t="shared" si="11"/>
        <v>9.6619438501506311E-2</v>
      </c>
      <c r="F89">
        <f t="shared" si="8"/>
        <v>37376</v>
      </c>
      <c r="G89">
        <f t="shared" si="9"/>
        <v>0</v>
      </c>
    </row>
    <row r="90" spans="1:7" x14ac:dyDescent="0.35">
      <c r="A90">
        <f t="shared" si="6"/>
        <v>5</v>
      </c>
      <c r="B90" t="str">
        <f t="shared" si="7"/>
        <v>2002</v>
      </c>
      <c r="C90" s="1">
        <f t="shared" si="10"/>
        <v>37407</v>
      </c>
      <c r="D90" s="2" cm="1">
        <f t="array" ref="D90">IF(VLOOKUP($A90,'Medio circulante source'!$1:$1048576,MATCH($B90,LEFT('Medio circulante source'!$1:$1,4),0),FALSE)="",NA(),VLOOKUP($A90,'Medio circulante source'!$1:$1048576,MATCH($B90,LEFT('Medio circulante source'!$1:$1,4),0),FALSE))</f>
        <v>19846.099999999999</v>
      </c>
      <c r="E90" s="2">
        <f t="shared" si="11"/>
        <v>0.11327327394709086</v>
      </c>
      <c r="F90">
        <f t="shared" si="8"/>
        <v>37407</v>
      </c>
      <c r="G90">
        <f t="shared" si="9"/>
        <v>0</v>
      </c>
    </row>
    <row r="91" spans="1:7" x14ac:dyDescent="0.35">
      <c r="A91">
        <f t="shared" si="6"/>
        <v>6</v>
      </c>
      <c r="B91" t="str">
        <f t="shared" si="7"/>
        <v>2002</v>
      </c>
      <c r="C91" s="1">
        <f t="shared" si="10"/>
        <v>37437</v>
      </c>
      <c r="D91" s="2" cm="1">
        <f t="array" ref="D91">IF(VLOOKUP($A91,'Medio circulante source'!$1:$1048576,MATCH($B91,LEFT('Medio circulante source'!$1:$1,4),0),FALSE)="",NA(),VLOOKUP($A91,'Medio circulante source'!$1:$1048576,MATCH($B91,LEFT('Medio circulante source'!$1:$1,4),0),FALSE))</f>
        <v>20248.099999999999</v>
      </c>
      <c r="E91" s="2">
        <f t="shared" si="11"/>
        <v>0.1486980200828274</v>
      </c>
      <c r="F91">
        <f t="shared" si="8"/>
        <v>37437</v>
      </c>
      <c r="G91">
        <f t="shared" si="9"/>
        <v>0</v>
      </c>
    </row>
    <row r="92" spans="1:7" x14ac:dyDescent="0.35">
      <c r="A92">
        <f t="shared" si="6"/>
        <v>7</v>
      </c>
      <c r="B92" t="str">
        <f t="shared" si="7"/>
        <v>2002</v>
      </c>
      <c r="C92" s="1">
        <f t="shared" si="10"/>
        <v>37468</v>
      </c>
      <c r="D92" s="2" cm="1">
        <f t="array" ref="D92">IF(VLOOKUP($A92,'Medio circulante source'!$1:$1048576,MATCH($B92,LEFT('Medio circulante source'!$1:$1,4),0),FALSE)="",NA(),VLOOKUP($A92,'Medio circulante source'!$1:$1048576,MATCH($B92,LEFT('Medio circulante source'!$1:$1,4),0),FALSE))</f>
        <v>20426.2</v>
      </c>
      <c r="E92" s="2">
        <f t="shared" si="11"/>
        <v>0.11264114869023828</v>
      </c>
      <c r="F92">
        <f t="shared" si="8"/>
        <v>37468</v>
      </c>
      <c r="G92">
        <f t="shared" si="9"/>
        <v>0</v>
      </c>
    </row>
    <row r="93" spans="1:7" x14ac:dyDescent="0.35">
      <c r="A93">
        <f t="shared" si="6"/>
        <v>8</v>
      </c>
      <c r="B93" t="str">
        <f t="shared" si="7"/>
        <v>2002</v>
      </c>
      <c r="C93" s="1">
        <f t="shared" si="10"/>
        <v>37499</v>
      </c>
      <c r="D93" s="2" cm="1">
        <f t="array" ref="D93">IF(VLOOKUP($A93,'Medio circulante source'!$1:$1048576,MATCH($B93,LEFT('Medio circulante source'!$1:$1,4),0),FALSE)="",NA(),VLOOKUP($A93,'Medio circulante source'!$1:$1048576,MATCH($B93,LEFT('Medio circulante source'!$1:$1,4),0),FALSE))</f>
        <v>19977.5</v>
      </c>
      <c r="E93" s="2">
        <f t="shared" si="11"/>
        <v>0.1345824009813833</v>
      </c>
      <c r="F93">
        <f t="shared" si="8"/>
        <v>37499</v>
      </c>
      <c r="G93">
        <f t="shared" si="9"/>
        <v>0</v>
      </c>
    </row>
    <row r="94" spans="1:7" x14ac:dyDescent="0.35">
      <c r="A94">
        <f t="shared" si="6"/>
        <v>9</v>
      </c>
      <c r="B94" t="str">
        <f t="shared" si="7"/>
        <v>2002</v>
      </c>
      <c r="C94" s="1">
        <f t="shared" si="10"/>
        <v>37529</v>
      </c>
      <c r="D94" s="2" cm="1">
        <f t="array" ref="D94">IF(VLOOKUP($A94,'Medio circulante source'!$1:$1048576,MATCH($B94,LEFT('Medio circulante source'!$1:$1,4),0),FALSE)="",NA(),VLOOKUP($A94,'Medio circulante source'!$1:$1048576,MATCH($B94,LEFT('Medio circulante source'!$1:$1,4),0),FALSE))</f>
        <v>19819.5</v>
      </c>
      <c r="E94" s="2">
        <f t="shared" si="11"/>
        <v>6.2576733164274687E-2</v>
      </c>
      <c r="F94">
        <f t="shared" si="8"/>
        <v>37529</v>
      </c>
      <c r="G94">
        <f t="shared" si="9"/>
        <v>0</v>
      </c>
    </row>
    <row r="95" spans="1:7" x14ac:dyDescent="0.35">
      <c r="A95">
        <f t="shared" si="6"/>
        <v>10</v>
      </c>
      <c r="B95" t="str">
        <f t="shared" si="7"/>
        <v>2002</v>
      </c>
      <c r="C95" s="1">
        <f t="shared" si="10"/>
        <v>37560</v>
      </c>
      <c r="D95" s="2" cm="1">
        <f t="array" ref="D95">IF(VLOOKUP($A95,'Medio circulante source'!$1:$1048576,MATCH($B95,LEFT('Medio circulante source'!$1:$1,4),0),FALSE)="",NA(),VLOOKUP($A95,'Medio circulante source'!$1:$1048576,MATCH($B95,LEFT('Medio circulante source'!$1:$1,4),0),FALSE))</f>
        <v>19916.599999999999</v>
      </c>
      <c r="E95" s="2">
        <f t="shared" si="11"/>
        <v>7.6136701337295609E-2</v>
      </c>
      <c r="F95">
        <f t="shared" si="8"/>
        <v>37560</v>
      </c>
      <c r="G95">
        <f t="shared" si="9"/>
        <v>0</v>
      </c>
    </row>
    <row r="96" spans="1:7" x14ac:dyDescent="0.35">
      <c r="A96">
        <f t="shared" si="6"/>
        <v>11</v>
      </c>
      <c r="B96" t="str">
        <f t="shared" si="7"/>
        <v>2002</v>
      </c>
      <c r="C96" s="1">
        <f t="shared" si="10"/>
        <v>37590</v>
      </c>
      <c r="D96" s="2" cm="1">
        <f t="array" ref="D96">IF(VLOOKUP($A96,'Medio circulante source'!$1:$1048576,MATCH($B96,LEFT('Medio circulante source'!$1:$1,4),0),FALSE)="",NA(),VLOOKUP($A96,'Medio circulante source'!$1:$1048576,MATCH($B96,LEFT('Medio circulante source'!$1:$1,4),0),FALSE))</f>
        <v>20379.5</v>
      </c>
      <c r="E96" s="2">
        <f t="shared" si="11"/>
        <v>7.6116802196641672E-2</v>
      </c>
      <c r="F96">
        <f t="shared" si="8"/>
        <v>37590</v>
      </c>
      <c r="G96">
        <f t="shared" si="9"/>
        <v>0</v>
      </c>
    </row>
    <row r="97" spans="1:7" x14ac:dyDescent="0.35">
      <c r="A97">
        <f t="shared" si="6"/>
        <v>12</v>
      </c>
      <c r="B97" t="str">
        <f t="shared" si="7"/>
        <v>2002</v>
      </c>
      <c r="C97" s="1">
        <f t="shared" si="10"/>
        <v>37621</v>
      </c>
      <c r="D97" s="2" cm="1">
        <f t="array" ref="D97">IF(VLOOKUP($A97,'Medio circulante source'!$1:$1048576,MATCH($B97,LEFT('Medio circulante source'!$1:$1,4),0),FALSE)="",NA(),VLOOKUP($A97,'Medio circulante source'!$1:$1048576,MATCH($B97,LEFT('Medio circulante source'!$1:$1,4),0),FALSE))</f>
        <v>21624.5</v>
      </c>
      <c r="E97" s="2">
        <f t="shared" si="11"/>
        <v>7.5171782862484285E-2</v>
      </c>
      <c r="F97">
        <f t="shared" si="8"/>
        <v>37621</v>
      </c>
      <c r="G97">
        <f t="shared" si="9"/>
        <v>0</v>
      </c>
    </row>
    <row r="98" spans="1:7" x14ac:dyDescent="0.35">
      <c r="A98">
        <f t="shared" si="6"/>
        <v>1</v>
      </c>
      <c r="B98" t="str">
        <f t="shared" si="7"/>
        <v>2003</v>
      </c>
      <c r="C98" s="1">
        <f t="shared" si="10"/>
        <v>37652</v>
      </c>
      <c r="D98" s="2" cm="1">
        <f t="array" ref="D98">IF(VLOOKUP($A98,'Medio circulante source'!$1:$1048576,MATCH($B98,LEFT('Medio circulante source'!$1:$1,4),0),FALSE)="",NA(),VLOOKUP($A98,'Medio circulante source'!$1:$1048576,MATCH($B98,LEFT('Medio circulante source'!$1:$1,4),0),FALSE))</f>
        <v>22211.5</v>
      </c>
      <c r="E98" s="2">
        <f t="shared" si="11"/>
        <v>0.13489581736615666</v>
      </c>
      <c r="F98">
        <f t="shared" si="8"/>
        <v>37652</v>
      </c>
      <c r="G98">
        <f t="shared" si="9"/>
        <v>0</v>
      </c>
    </row>
    <row r="99" spans="1:7" x14ac:dyDescent="0.35">
      <c r="A99">
        <f t="shared" si="6"/>
        <v>2</v>
      </c>
      <c r="B99" t="str">
        <f t="shared" si="7"/>
        <v>2003</v>
      </c>
      <c r="C99" s="1">
        <f t="shared" si="10"/>
        <v>37680</v>
      </c>
      <c r="D99" s="2" cm="1">
        <f t="array" ref="D99">IF(VLOOKUP($A99,'Medio circulante source'!$1:$1048576,MATCH($B99,LEFT('Medio circulante source'!$1:$1,4),0),FALSE)="",NA(),VLOOKUP($A99,'Medio circulante source'!$1:$1048576,MATCH($B99,LEFT('Medio circulante source'!$1:$1,4),0),FALSE))</f>
        <v>21887.5</v>
      </c>
      <c r="E99" s="2">
        <f t="shared" si="11"/>
        <v>9.8499867000587119E-2</v>
      </c>
      <c r="F99">
        <f t="shared" si="8"/>
        <v>37680</v>
      </c>
      <c r="G99">
        <f t="shared" si="9"/>
        <v>0</v>
      </c>
    </row>
    <row r="100" spans="1:7" x14ac:dyDescent="0.35">
      <c r="A100">
        <f t="shared" si="6"/>
        <v>3</v>
      </c>
      <c r="B100" t="str">
        <f t="shared" si="7"/>
        <v>2003</v>
      </c>
      <c r="C100" s="1">
        <f t="shared" si="10"/>
        <v>37711</v>
      </c>
      <c r="D100" s="2" cm="1">
        <f t="array" ref="D100">IF(VLOOKUP($A100,'Medio circulante source'!$1:$1048576,MATCH($B100,LEFT('Medio circulante source'!$1:$1,4),0),FALSE)="",NA(),VLOOKUP($A100,'Medio circulante source'!$1:$1048576,MATCH($B100,LEFT('Medio circulante source'!$1:$1,4),0),FALSE))</f>
        <v>21939</v>
      </c>
      <c r="E100" s="2">
        <f t="shared" si="11"/>
        <v>6.781467655032436E-2</v>
      </c>
      <c r="F100">
        <f t="shared" si="8"/>
        <v>37711</v>
      </c>
      <c r="G100">
        <f t="shared" si="9"/>
        <v>0</v>
      </c>
    </row>
    <row r="101" spans="1:7" x14ac:dyDescent="0.35">
      <c r="A101">
        <f t="shared" si="6"/>
        <v>4</v>
      </c>
      <c r="B101" t="str">
        <f t="shared" si="7"/>
        <v>2003</v>
      </c>
      <c r="C101" s="1">
        <f t="shared" si="10"/>
        <v>37741</v>
      </c>
      <c r="D101" s="2" cm="1">
        <f t="array" ref="D101">IF(VLOOKUP($A101,'Medio circulante source'!$1:$1048576,MATCH($B101,LEFT('Medio circulante source'!$1:$1,4),0),FALSE)="",NA(),VLOOKUP($A101,'Medio circulante source'!$1:$1048576,MATCH($B101,LEFT('Medio circulante source'!$1:$1,4),0),FALSE))</f>
        <v>22044.6</v>
      </c>
      <c r="E101" s="2">
        <f t="shared" si="11"/>
        <v>9.7144734157181348E-2</v>
      </c>
      <c r="F101">
        <f t="shared" si="8"/>
        <v>37741</v>
      </c>
      <c r="G101">
        <f t="shared" si="9"/>
        <v>0</v>
      </c>
    </row>
    <row r="102" spans="1:7" x14ac:dyDescent="0.35">
      <c r="A102">
        <f t="shared" si="6"/>
        <v>5</v>
      </c>
      <c r="B102" t="str">
        <f t="shared" si="7"/>
        <v>2003</v>
      </c>
      <c r="C102" s="1">
        <f t="shared" si="10"/>
        <v>37772</v>
      </c>
      <c r="D102" s="2" cm="1">
        <f t="array" ref="D102">IF(VLOOKUP($A102,'Medio circulante source'!$1:$1048576,MATCH($B102,LEFT('Medio circulante source'!$1:$1,4),0),FALSE)="",NA(),VLOOKUP($A102,'Medio circulante source'!$1:$1048576,MATCH($B102,LEFT('Medio circulante source'!$1:$1,4),0),FALSE))</f>
        <v>21757.1</v>
      </c>
      <c r="E102" s="2">
        <f t="shared" si="11"/>
        <v>9.6290958928958337E-2</v>
      </c>
      <c r="F102">
        <f t="shared" si="8"/>
        <v>37772</v>
      </c>
      <c r="G102">
        <f t="shared" si="9"/>
        <v>0</v>
      </c>
    </row>
    <row r="103" spans="1:7" x14ac:dyDescent="0.35">
      <c r="A103">
        <f t="shared" si="6"/>
        <v>6</v>
      </c>
      <c r="B103" t="str">
        <f t="shared" si="7"/>
        <v>2003</v>
      </c>
      <c r="C103" s="1">
        <f t="shared" si="10"/>
        <v>37802</v>
      </c>
      <c r="D103" s="2" cm="1">
        <f t="array" ref="D103">IF(VLOOKUP($A103,'Medio circulante source'!$1:$1048576,MATCH($B103,LEFT('Medio circulante source'!$1:$1,4),0),FALSE)="",NA(),VLOOKUP($A103,'Medio circulante source'!$1:$1048576,MATCH($B103,LEFT('Medio circulante source'!$1:$1,4),0),FALSE))</f>
        <v>22259</v>
      </c>
      <c r="E103" s="2">
        <f t="shared" si="11"/>
        <v>9.9313021962554593E-2</v>
      </c>
      <c r="F103">
        <f t="shared" si="8"/>
        <v>37802</v>
      </c>
      <c r="G103">
        <f t="shared" si="9"/>
        <v>0</v>
      </c>
    </row>
    <row r="104" spans="1:7" x14ac:dyDescent="0.35">
      <c r="A104">
        <f t="shared" si="6"/>
        <v>7</v>
      </c>
      <c r="B104" t="str">
        <f t="shared" si="7"/>
        <v>2003</v>
      </c>
      <c r="C104" s="1">
        <f t="shared" si="10"/>
        <v>37833</v>
      </c>
      <c r="D104" s="2" cm="1">
        <f t="array" ref="D104">IF(VLOOKUP($A104,'Medio circulante source'!$1:$1048576,MATCH($B104,LEFT('Medio circulante source'!$1:$1,4),0),FALSE)="",NA(),VLOOKUP($A104,'Medio circulante source'!$1:$1048576,MATCH($B104,LEFT('Medio circulante source'!$1:$1,4),0),FALSE))</f>
        <v>23014.2</v>
      </c>
      <c r="E104" s="2">
        <f t="shared" si="11"/>
        <v>0.12670002252009674</v>
      </c>
      <c r="F104">
        <f t="shared" si="8"/>
        <v>37833</v>
      </c>
      <c r="G104">
        <f t="shared" si="9"/>
        <v>0</v>
      </c>
    </row>
    <row r="105" spans="1:7" x14ac:dyDescent="0.35">
      <c r="A105">
        <f t="shared" si="6"/>
        <v>8</v>
      </c>
      <c r="B105" t="str">
        <f t="shared" si="7"/>
        <v>2003</v>
      </c>
      <c r="C105" s="1">
        <f t="shared" si="10"/>
        <v>37864</v>
      </c>
      <c r="D105" s="2" cm="1">
        <f t="array" ref="D105">IF(VLOOKUP($A105,'Medio circulante source'!$1:$1048576,MATCH($B105,LEFT('Medio circulante source'!$1:$1,4),0),FALSE)="",NA(),VLOOKUP($A105,'Medio circulante source'!$1:$1048576,MATCH($B105,LEFT('Medio circulante source'!$1:$1,4),0),FALSE))</f>
        <v>23237.4</v>
      </c>
      <c r="E105" s="2">
        <f t="shared" si="11"/>
        <v>0.1631785758978852</v>
      </c>
      <c r="F105">
        <f t="shared" si="8"/>
        <v>37864</v>
      </c>
      <c r="G105">
        <f t="shared" si="9"/>
        <v>0</v>
      </c>
    </row>
    <row r="106" spans="1:7" x14ac:dyDescent="0.35">
      <c r="A106">
        <f t="shared" si="6"/>
        <v>9</v>
      </c>
      <c r="B106" t="str">
        <f t="shared" si="7"/>
        <v>2003</v>
      </c>
      <c r="C106" s="1">
        <f t="shared" si="10"/>
        <v>37894</v>
      </c>
      <c r="D106" s="2" cm="1">
        <f t="array" ref="D106">IF(VLOOKUP($A106,'Medio circulante source'!$1:$1048576,MATCH($B106,LEFT('Medio circulante source'!$1:$1,4),0),FALSE)="",NA(),VLOOKUP($A106,'Medio circulante source'!$1:$1048576,MATCH($B106,LEFT('Medio circulante source'!$1:$1,4),0),FALSE))</f>
        <v>23230.3</v>
      </c>
      <c r="E106" s="2">
        <f t="shared" si="11"/>
        <v>0.17209314059385955</v>
      </c>
      <c r="F106">
        <f t="shared" si="8"/>
        <v>37894</v>
      </c>
      <c r="G106">
        <f t="shared" si="9"/>
        <v>0</v>
      </c>
    </row>
    <row r="107" spans="1:7" x14ac:dyDescent="0.35">
      <c r="A107">
        <f t="shared" si="6"/>
        <v>10</v>
      </c>
      <c r="B107" t="str">
        <f t="shared" si="7"/>
        <v>2003</v>
      </c>
      <c r="C107" s="1">
        <f t="shared" si="10"/>
        <v>37925</v>
      </c>
      <c r="D107" s="2" cm="1">
        <f t="array" ref="D107">IF(VLOOKUP($A107,'Medio circulante source'!$1:$1048576,MATCH($B107,LEFT('Medio circulante source'!$1:$1,4),0),FALSE)="",NA(),VLOOKUP($A107,'Medio circulante source'!$1:$1048576,MATCH($B107,LEFT('Medio circulante source'!$1:$1,4),0),FALSE))</f>
        <v>24185.3</v>
      </c>
      <c r="E107" s="2">
        <f t="shared" si="11"/>
        <v>0.21432875089121642</v>
      </c>
      <c r="F107">
        <f t="shared" si="8"/>
        <v>37925</v>
      </c>
      <c r="G107">
        <f t="shared" si="9"/>
        <v>0</v>
      </c>
    </row>
    <row r="108" spans="1:7" x14ac:dyDescent="0.35">
      <c r="A108">
        <f t="shared" si="6"/>
        <v>11</v>
      </c>
      <c r="B108" t="str">
        <f t="shared" si="7"/>
        <v>2003</v>
      </c>
      <c r="C108" s="1">
        <f t="shared" si="10"/>
        <v>37955</v>
      </c>
      <c r="D108" s="2" cm="1">
        <f t="array" ref="D108">IF(VLOOKUP($A108,'Medio circulante source'!$1:$1048576,MATCH($B108,LEFT('Medio circulante source'!$1:$1,4),0),FALSE)="",NA(),VLOOKUP($A108,'Medio circulante source'!$1:$1048576,MATCH($B108,LEFT('Medio circulante source'!$1:$1,4),0),FALSE))</f>
        <v>24091.5</v>
      </c>
      <c r="E108" s="2">
        <f t="shared" si="11"/>
        <v>0.18214382099658971</v>
      </c>
      <c r="F108">
        <f t="shared" si="8"/>
        <v>37955</v>
      </c>
      <c r="G108">
        <f t="shared" si="9"/>
        <v>0</v>
      </c>
    </row>
    <row r="109" spans="1:7" x14ac:dyDescent="0.35">
      <c r="A109">
        <f t="shared" si="6"/>
        <v>12</v>
      </c>
      <c r="B109" t="str">
        <f t="shared" si="7"/>
        <v>2003</v>
      </c>
      <c r="C109" s="1">
        <f t="shared" si="10"/>
        <v>37986</v>
      </c>
      <c r="D109" s="2" cm="1">
        <f t="array" ref="D109">IF(VLOOKUP($A109,'Medio circulante source'!$1:$1048576,MATCH($B109,LEFT('Medio circulante source'!$1:$1,4),0),FALSE)="",NA(),VLOOKUP($A109,'Medio circulante source'!$1:$1048576,MATCH($B109,LEFT('Medio circulante source'!$1:$1,4),0),FALSE))</f>
        <v>26051.1</v>
      </c>
      <c r="E109" s="2">
        <f t="shared" si="11"/>
        <v>0.2047029989132696</v>
      </c>
      <c r="F109">
        <f t="shared" si="8"/>
        <v>37986</v>
      </c>
      <c r="G109">
        <f t="shared" si="9"/>
        <v>0</v>
      </c>
    </row>
    <row r="110" spans="1:7" x14ac:dyDescent="0.35">
      <c r="A110">
        <f t="shared" si="6"/>
        <v>1</v>
      </c>
      <c r="B110" t="str">
        <f t="shared" si="7"/>
        <v>2004</v>
      </c>
      <c r="C110" s="1">
        <f t="shared" si="10"/>
        <v>38017</v>
      </c>
      <c r="D110" s="2" cm="1">
        <f t="array" ref="D110">IF(VLOOKUP($A110,'Medio circulante source'!$1:$1048576,MATCH($B110,LEFT('Medio circulante source'!$1:$1,4),0),FALSE)="",NA(),VLOOKUP($A110,'Medio circulante source'!$1:$1048576,MATCH($B110,LEFT('Medio circulante source'!$1:$1,4),0),FALSE))</f>
        <v>25520.799999999999</v>
      </c>
      <c r="E110" s="2">
        <f t="shared" si="11"/>
        <v>0.14899038786214344</v>
      </c>
      <c r="F110">
        <f t="shared" si="8"/>
        <v>38017</v>
      </c>
      <c r="G110">
        <f t="shared" si="9"/>
        <v>0</v>
      </c>
    </row>
    <row r="111" spans="1:7" x14ac:dyDescent="0.35">
      <c r="A111">
        <f t="shared" si="6"/>
        <v>2</v>
      </c>
      <c r="B111" t="str">
        <f t="shared" si="7"/>
        <v>2004</v>
      </c>
      <c r="C111" s="1">
        <f t="shared" si="10"/>
        <v>38046</v>
      </c>
      <c r="D111" s="2" cm="1">
        <f t="array" ref="D111">IF(VLOOKUP($A111,'Medio circulante source'!$1:$1048576,MATCH($B111,LEFT('Medio circulante source'!$1:$1,4),0),FALSE)="",NA(),VLOOKUP($A111,'Medio circulante source'!$1:$1048576,MATCH($B111,LEFT('Medio circulante source'!$1:$1,4),0),FALSE))</f>
        <v>25008.6</v>
      </c>
      <c r="E111" s="2">
        <f t="shared" si="11"/>
        <v>0.14259737292975436</v>
      </c>
      <c r="F111">
        <f t="shared" si="8"/>
        <v>38046</v>
      </c>
      <c r="G111">
        <f t="shared" si="9"/>
        <v>0</v>
      </c>
    </row>
    <row r="112" spans="1:7" x14ac:dyDescent="0.35">
      <c r="A112">
        <f t="shared" si="6"/>
        <v>3</v>
      </c>
      <c r="B112" t="str">
        <f t="shared" si="7"/>
        <v>2004</v>
      </c>
      <c r="C112" s="1">
        <f t="shared" si="10"/>
        <v>38077</v>
      </c>
      <c r="D112" s="2" cm="1">
        <f t="array" ref="D112">IF(VLOOKUP($A112,'Medio circulante source'!$1:$1048576,MATCH($B112,LEFT('Medio circulante source'!$1:$1,4),0),FALSE)="",NA(),VLOOKUP($A112,'Medio circulante source'!$1:$1048576,MATCH($B112,LEFT('Medio circulante source'!$1:$1,4),0),FALSE))</f>
        <v>24777.3</v>
      </c>
      <c r="E112" s="2">
        <f t="shared" si="11"/>
        <v>0.12937235060850538</v>
      </c>
      <c r="F112">
        <f t="shared" si="8"/>
        <v>38077</v>
      </c>
      <c r="G112">
        <f t="shared" si="9"/>
        <v>0</v>
      </c>
    </row>
    <row r="113" spans="1:7" x14ac:dyDescent="0.35">
      <c r="A113">
        <f t="shared" si="6"/>
        <v>4</v>
      </c>
      <c r="B113" t="str">
        <f t="shared" si="7"/>
        <v>2004</v>
      </c>
      <c r="C113" s="1">
        <f t="shared" si="10"/>
        <v>38107</v>
      </c>
      <c r="D113" s="2" cm="1">
        <f t="array" ref="D113">IF(VLOOKUP($A113,'Medio circulante source'!$1:$1048576,MATCH($B113,LEFT('Medio circulante source'!$1:$1,4),0),FALSE)="",NA(),VLOOKUP($A113,'Medio circulante source'!$1:$1048576,MATCH($B113,LEFT('Medio circulante source'!$1:$1,4),0),FALSE))</f>
        <v>24761.1</v>
      </c>
      <c r="E113" s="2">
        <f t="shared" si="11"/>
        <v>0.12322745706431508</v>
      </c>
      <c r="F113">
        <f t="shared" si="8"/>
        <v>38107</v>
      </c>
      <c r="G113">
        <f t="shared" si="9"/>
        <v>0</v>
      </c>
    </row>
    <row r="114" spans="1:7" x14ac:dyDescent="0.35">
      <c r="A114">
        <f t="shared" si="6"/>
        <v>5</v>
      </c>
      <c r="B114" t="str">
        <f t="shared" si="7"/>
        <v>2004</v>
      </c>
      <c r="C114" s="1">
        <f t="shared" si="10"/>
        <v>38138</v>
      </c>
      <c r="D114" s="2" cm="1">
        <f t="array" ref="D114">IF(VLOOKUP($A114,'Medio circulante source'!$1:$1048576,MATCH($B114,LEFT('Medio circulante source'!$1:$1,4),0),FALSE)="",NA(),VLOOKUP($A114,'Medio circulante source'!$1:$1048576,MATCH($B114,LEFT('Medio circulante source'!$1:$1,4),0),FALSE))</f>
        <v>24354.2</v>
      </c>
      <c r="E114" s="2">
        <f t="shared" si="11"/>
        <v>0.11936793046867471</v>
      </c>
      <c r="F114">
        <f t="shared" si="8"/>
        <v>38138</v>
      </c>
      <c r="G114">
        <f t="shared" si="9"/>
        <v>0</v>
      </c>
    </row>
    <row r="115" spans="1:7" x14ac:dyDescent="0.35">
      <c r="A115">
        <f t="shared" si="6"/>
        <v>6</v>
      </c>
      <c r="B115" t="str">
        <f t="shared" si="7"/>
        <v>2004</v>
      </c>
      <c r="C115" s="1">
        <f t="shared" si="10"/>
        <v>38168</v>
      </c>
      <c r="D115" s="2" cm="1">
        <f t="array" ref="D115">IF(VLOOKUP($A115,'Medio circulante source'!$1:$1048576,MATCH($B115,LEFT('Medio circulante source'!$1:$1,4),0),FALSE)="",NA(),VLOOKUP($A115,'Medio circulante source'!$1:$1048576,MATCH($B115,LEFT('Medio circulante source'!$1:$1,4),0),FALSE))</f>
        <v>24388.5</v>
      </c>
      <c r="E115" s="2">
        <f t="shared" si="11"/>
        <v>9.5669167527741586E-2</v>
      </c>
      <c r="F115">
        <f t="shared" si="8"/>
        <v>38168</v>
      </c>
      <c r="G115">
        <f t="shared" si="9"/>
        <v>0</v>
      </c>
    </row>
    <row r="116" spans="1:7" x14ac:dyDescent="0.35">
      <c r="A116">
        <f t="shared" si="6"/>
        <v>7</v>
      </c>
      <c r="B116" t="str">
        <f t="shared" si="7"/>
        <v>2004</v>
      </c>
      <c r="C116" s="1">
        <f t="shared" si="10"/>
        <v>38199</v>
      </c>
      <c r="D116" s="2" cm="1">
        <f t="array" ref="D116">IF(VLOOKUP($A116,'Medio circulante source'!$1:$1048576,MATCH($B116,LEFT('Medio circulante source'!$1:$1,4),0),FALSE)="",NA(),VLOOKUP($A116,'Medio circulante source'!$1:$1048576,MATCH($B116,LEFT('Medio circulante source'!$1:$1,4),0),FALSE))</f>
        <v>24533.4</v>
      </c>
      <c r="E116" s="2">
        <f t="shared" si="11"/>
        <v>6.6011419036942437E-2</v>
      </c>
      <c r="F116">
        <f t="shared" si="8"/>
        <v>38199</v>
      </c>
      <c r="G116">
        <f t="shared" si="9"/>
        <v>0</v>
      </c>
    </row>
    <row r="117" spans="1:7" x14ac:dyDescent="0.35">
      <c r="A117">
        <f t="shared" si="6"/>
        <v>8</v>
      </c>
      <c r="B117" t="str">
        <f t="shared" si="7"/>
        <v>2004</v>
      </c>
      <c r="C117" s="1">
        <f t="shared" si="10"/>
        <v>38230</v>
      </c>
      <c r="D117" s="2" cm="1">
        <f t="array" ref="D117">IF(VLOOKUP($A117,'Medio circulante source'!$1:$1048576,MATCH($B117,LEFT('Medio circulante source'!$1:$1,4),0),FALSE)="",NA(),VLOOKUP($A117,'Medio circulante source'!$1:$1048576,MATCH($B117,LEFT('Medio circulante source'!$1:$1,4),0),FALSE))</f>
        <v>25019.599999999999</v>
      </c>
      <c r="E117" s="2">
        <f t="shared" si="11"/>
        <v>7.669532736020368E-2</v>
      </c>
      <c r="F117">
        <f t="shared" si="8"/>
        <v>38230</v>
      </c>
      <c r="G117">
        <f t="shared" si="9"/>
        <v>0</v>
      </c>
    </row>
    <row r="118" spans="1:7" x14ac:dyDescent="0.35">
      <c r="A118">
        <f t="shared" si="6"/>
        <v>9</v>
      </c>
      <c r="B118" t="str">
        <f t="shared" si="7"/>
        <v>2004</v>
      </c>
      <c r="C118" s="1">
        <f t="shared" si="10"/>
        <v>38260</v>
      </c>
      <c r="D118" s="2" cm="1">
        <f t="array" ref="D118">IF(VLOOKUP($A118,'Medio circulante source'!$1:$1048576,MATCH($B118,LEFT('Medio circulante source'!$1:$1,4),0),FALSE)="",NA(),VLOOKUP($A118,'Medio circulante source'!$1:$1048576,MATCH($B118,LEFT('Medio circulante source'!$1:$1,4),0),FALSE))</f>
        <v>24516.5</v>
      </c>
      <c r="E118" s="2">
        <f t="shared" si="11"/>
        <v>5.5367343512567668E-2</v>
      </c>
      <c r="F118">
        <f t="shared" si="8"/>
        <v>38260</v>
      </c>
      <c r="G118">
        <f t="shared" si="9"/>
        <v>0</v>
      </c>
    </row>
    <row r="119" spans="1:7" x14ac:dyDescent="0.35">
      <c r="A119">
        <f t="shared" si="6"/>
        <v>10</v>
      </c>
      <c r="B119" t="str">
        <f t="shared" si="7"/>
        <v>2004</v>
      </c>
      <c r="C119" s="1">
        <f t="shared" si="10"/>
        <v>38291</v>
      </c>
      <c r="D119" s="2" cm="1">
        <f t="array" ref="D119">IF(VLOOKUP($A119,'Medio circulante source'!$1:$1048576,MATCH($B119,LEFT('Medio circulante source'!$1:$1,4),0),FALSE)="",NA(),VLOOKUP($A119,'Medio circulante source'!$1:$1048576,MATCH($B119,LEFT('Medio circulante source'!$1:$1,4),0),FALSE))</f>
        <v>25241.9</v>
      </c>
      <c r="E119" s="2">
        <f t="shared" si="11"/>
        <v>4.3687694591342766E-2</v>
      </c>
      <c r="F119">
        <f t="shared" si="8"/>
        <v>38291</v>
      </c>
      <c r="G119">
        <f t="shared" si="9"/>
        <v>0</v>
      </c>
    </row>
    <row r="120" spans="1:7" x14ac:dyDescent="0.35">
      <c r="A120">
        <f t="shared" si="6"/>
        <v>11</v>
      </c>
      <c r="B120" t="str">
        <f t="shared" si="7"/>
        <v>2004</v>
      </c>
      <c r="C120" s="1">
        <f t="shared" si="10"/>
        <v>38321</v>
      </c>
      <c r="D120" s="2" cm="1">
        <f t="array" ref="D120">IF(VLOOKUP($A120,'Medio circulante source'!$1:$1048576,MATCH($B120,LEFT('Medio circulante source'!$1:$1,4),0),FALSE)="",NA(),VLOOKUP($A120,'Medio circulante source'!$1:$1048576,MATCH($B120,LEFT('Medio circulante source'!$1:$1,4),0),FALSE))</f>
        <v>25823.5</v>
      </c>
      <c r="E120" s="2">
        <f t="shared" si="11"/>
        <v>7.1892576219828572E-2</v>
      </c>
      <c r="F120">
        <f t="shared" si="8"/>
        <v>38321</v>
      </c>
      <c r="G120">
        <f t="shared" si="9"/>
        <v>0</v>
      </c>
    </row>
    <row r="121" spans="1:7" x14ac:dyDescent="0.35">
      <c r="A121">
        <f t="shared" si="6"/>
        <v>12</v>
      </c>
      <c r="B121" t="str">
        <f t="shared" si="7"/>
        <v>2004</v>
      </c>
      <c r="C121" s="1">
        <f t="shared" si="10"/>
        <v>38352</v>
      </c>
      <c r="D121" s="2" cm="1">
        <f t="array" ref="D121">IF(VLOOKUP($A121,'Medio circulante source'!$1:$1048576,MATCH($B121,LEFT('Medio circulante source'!$1:$1,4),0),FALSE)="",NA(),VLOOKUP($A121,'Medio circulante source'!$1:$1048576,MATCH($B121,LEFT('Medio circulante source'!$1:$1,4),0),FALSE))</f>
        <v>27859.7</v>
      </c>
      <c r="E121" s="2">
        <f t="shared" si="11"/>
        <v>6.9425091454871468E-2</v>
      </c>
      <c r="F121">
        <f t="shared" si="8"/>
        <v>38352</v>
      </c>
      <c r="G121">
        <f t="shared" si="9"/>
        <v>0</v>
      </c>
    </row>
    <row r="122" spans="1:7" x14ac:dyDescent="0.35">
      <c r="A122">
        <f t="shared" si="6"/>
        <v>1</v>
      </c>
      <c r="B122" t="str">
        <f t="shared" si="7"/>
        <v>2005</v>
      </c>
      <c r="C122" s="1">
        <f t="shared" si="10"/>
        <v>38383</v>
      </c>
      <c r="D122" s="2" cm="1">
        <f t="array" ref="D122">IF(VLOOKUP($A122,'Medio circulante source'!$1:$1048576,MATCH($B122,LEFT('Medio circulante source'!$1:$1,4),0),FALSE)="",NA(),VLOOKUP($A122,'Medio circulante source'!$1:$1048576,MATCH($B122,LEFT('Medio circulante source'!$1:$1,4),0),FALSE))</f>
        <v>27364.1</v>
      </c>
      <c r="E122" s="2">
        <f t="shared" si="11"/>
        <v>7.2227359643898287E-2</v>
      </c>
      <c r="F122">
        <f t="shared" si="8"/>
        <v>38383</v>
      </c>
      <c r="G122">
        <f t="shared" si="9"/>
        <v>0</v>
      </c>
    </row>
    <row r="123" spans="1:7" x14ac:dyDescent="0.35">
      <c r="A123">
        <f t="shared" si="6"/>
        <v>2</v>
      </c>
      <c r="B123" t="str">
        <f t="shared" si="7"/>
        <v>2005</v>
      </c>
      <c r="C123" s="1">
        <f t="shared" si="10"/>
        <v>38411</v>
      </c>
      <c r="D123" s="2" cm="1">
        <f t="array" ref="D123">IF(VLOOKUP($A123,'Medio circulante source'!$1:$1048576,MATCH($B123,LEFT('Medio circulante source'!$1:$1,4),0),FALSE)="",NA(),VLOOKUP($A123,'Medio circulante source'!$1:$1048576,MATCH($B123,LEFT('Medio circulante source'!$1:$1,4),0),FALSE))</f>
        <v>27092.5</v>
      </c>
      <c r="E123" s="2">
        <f t="shared" si="11"/>
        <v>8.3327335396623625E-2</v>
      </c>
      <c r="F123">
        <f t="shared" si="8"/>
        <v>38411</v>
      </c>
      <c r="G123">
        <f t="shared" si="9"/>
        <v>0</v>
      </c>
    </row>
    <row r="124" spans="1:7" x14ac:dyDescent="0.35">
      <c r="A124">
        <f t="shared" si="6"/>
        <v>3</v>
      </c>
      <c r="B124" t="str">
        <f t="shared" si="7"/>
        <v>2005</v>
      </c>
      <c r="C124" s="1">
        <f t="shared" si="10"/>
        <v>38442</v>
      </c>
      <c r="D124" s="2" cm="1">
        <f t="array" ref="D124">IF(VLOOKUP($A124,'Medio circulante source'!$1:$1048576,MATCH($B124,LEFT('Medio circulante source'!$1:$1,4),0),FALSE)="",NA(),VLOOKUP($A124,'Medio circulante source'!$1:$1048576,MATCH($B124,LEFT('Medio circulante source'!$1:$1,4),0),FALSE))</f>
        <v>28107</v>
      </c>
      <c r="E124" s="2">
        <f t="shared" si="11"/>
        <v>0.13438510249300775</v>
      </c>
      <c r="F124">
        <f t="shared" si="8"/>
        <v>38442</v>
      </c>
      <c r="G124">
        <f t="shared" si="9"/>
        <v>0</v>
      </c>
    </row>
    <row r="125" spans="1:7" x14ac:dyDescent="0.35">
      <c r="A125">
        <f t="shared" si="6"/>
        <v>4</v>
      </c>
      <c r="B125" t="str">
        <f t="shared" si="7"/>
        <v>2005</v>
      </c>
      <c r="C125" s="1">
        <f t="shared" si="10"/>
        <v>38472</v>
      </c>
      <c r="D125" s="2" cm="1">
        <f t="array" ref="D125">IF(VLOOKUP($A125,'Medio circulante source'!$1:$1048576,MATCH($B125,LEFT('Medio circulante source'!$1:$1,4),0),FALSE)="",NA(),VLOOKUP($A125,'Medio circulante source'!$1:$1048576,MATCH($B125,LEFT('Medio circulante source'!$1:$1,4),0),FALSE))</f>
        <v>28111.3</v>
      </c>
      <c r="E125" s="2">
        <f t="shared" si="11"/>
        <v>0.13530093574195012</v>
      </c>
      <c r="F125">
        <f t="shared" si="8"/>
        <v>38472</v>
      </c>
      <c r="G125">
        <f t="shared" si="9"/>
        <v>0</v>
      </c>
    </row>
    <row r="126" spans="1:7" x14ac:dyDescent="0.35">
      <c r="A126">
        <f t="shared" si="6"/>
        <v>5</v>
      </c>
      <c r="B126" t="str">
        <f t="shared" si="7"/>
        <v>2005</v>
      </c>
      <c r="C126" s="1">
        <f t="shared" si="10"/>
        <v>38503</v>
      </c>
      <c r="D126" s="2" cm="1">
        <f t="array" ref="D126">IF(VLOOKUP($A126,'Medio circulante source'!$1:$1048576,MATCH($B126,LEFT('Medio circulante source'!$1:$1,4),0),FALSE)="",NA(),VLOOKUP($A126,'Medio circulante source'!$1:$1048576,MATCH($B126,LEFT('Medio circulante source'!$1:$1,4),0),FALSE))</f>
        <v>28127.7</v>
      </c>
      <c r="E126" s="2">
        <f t="shared" si="11"/>
        <v>0.15494247398805955</v>
      </c>
      <c r="F126">
        <f t="shared" si="8"/>
        <v>38503</v>
      </c>
      <c r="G126">
        <f t="shared" si="9"/>
        <v>0</v>
      </c>
    </row>
    <row r="127" spans="1:7" x14ac:dyDescent="0.35">
      <c r="A127">
        <f t="shared" si="6"/>
        <v>6</v>
      </c>
      <c r="B127" t="str">
        <f t="shared" si="7"/>
        <v>2005</v>
      </c>
      <c r="C127" s="1">
        <f t="shared" si="10"/>
        <v>38533</v>
      </c>
      <c r="D127" s="2" cm="1">
        <f t="array" ref="D127">IF(VLOOKUP($A127,'Medio circulante source'!$1:$1048576,MATCH($B127,LEFT('Medio circulante source'!$1:$1,4),0),FALSE)="",NA(),VLOOKUP($A127,'Medio circulante source'!$1:$1048576,MATCH($B127,LEFT('Medio circulante source'!$1:$1,4),0),FALSE))</f>
        <v>28516.400000000001</v>
      </c>
      <c r="E127" s="2">
        <f t="shared" si="11"/>
        <v>0.16925600180412906</v>
      </c>
      <c r="F127">
        <f t="shared" si="8"/>
        <v>38533</v>
      </c>
      <c r="G127">
        <f t="shared" si="9"/>
        <v>0</v>
      </c>
    </row>
    <row r="128" spans="1:7" x14ac:dyDescent="0.35">
      <c r="A128">
        <f t="shared" si="6"/>
        <v>7</v>
      </c>
      <c r="B128" t="str">
        <f t="shared" si="7"/>
        <v>2005</v>
      </c>
      <c r="C128" s="1">
        <f t="shared" si="10"/>
        <v>38564</v>
      </c>
      <c r="D128" s="2" cm="1">
        <f t="array" ref="D128">IF(VLOOKUP($A128,'Medio circulante source'!$1:$1048576,MATCH($B128,LEFT('Medio circulante source'!$1:$1,4),0),FALSE)="",NA(),VLOOKUP($A128,'Medio circulante source'!$1:$1048576,MATCH($B128,LEFT('Medio circulante source'!$1:$1,4),0),FALSE))</f>
        <v>29324.1</v>
      </c>
      <c r="E128" s="2">
        <f t="shared" si="11"/>
        <v>0.19527256719411076</v>
      </c>
      <c r="F128">
        <f t="shared" si="8"/>
        <v>38564</v>
      </c>
      <c r="G128">
        <f t="shared" si="9"/>
        <v>0</v>
      </c>
    </row>
    <row r="129" spans="1:7" x14ac:dyDescent="0.35">
      <c r="A129">
        <f t="shared" si="6"/>
        <v>8</v>
      </c>
      <c r="B129" t="str">
        <f t="shared" si="7"/>
        <v>2005</v>
      </c>
      <c r="C129" s="1">
        <f t="shared" si="10"/>
        <v>38595</v>
      </c>
      <c r="D129" s="2" cm="1">
        <f t="array" ref="D129">IF(VLOOKUP($A129,'Medio circulante source'!$1:$1048576,MATCH($B129,LEFT('Medio circulante source'!$1:$1,4),0),FALSE)="",NA(),VLOOKUP($A129,'Medio circulante source'!$1:$1048576,MATCH($B129,LEFT('Medio circulante source'!$1:$1,4),0),FALSE))</f>
        <v>28864.7</v>
      </c>
      <c r="E129" s="2">
        <f t="shared" si="11"/>
        <v>0.15368351212649292</v>
      </c>
      <c r="F129">
        <f t="shared" si="8"/>
        <v>38595</v>
      </c>
      <c r="G129">
        <f t="shared" si="9"/>
        <v>0</v>
      </c>
    </row>
    <row r="130" spans="1:7" x14ac:dyDescent="0.35">
      <c r="A130">
        <f t="shared" si="6"/>
        <v>9</v>
      </c>
      <c r="B130" t="str">
        <f t="shared" si="7"/>
        <v>2005</v>
      </c>
      <c r="C130" s="1">
        <f t="shared" si="10"/>
        <v>38625</v>
      </c>
      <c r="D130" s="2" cm="1">
        <f t="array" ref="D130">IF(VLOOKUP($A130,'Medio circulante source'!$1:$1048576,MATCH($B130,LEFT('Medio circulante source'!$1:$1,4),0),FALSE)="",NA(),VLOOKUP($A130,'Medio circulante source'!$1:$1048576,MATCH($B130,LEFT('Medio circulante source'!$1:$1,4),0),FALSE))</f>
        <v>28869.200000000001</v>
      </c>
      <c r="E130" s="2">
        <f t="shared" si="11"/>
        <v>0.17754165561968474</v>
      </c>
      <c r="F130">
        <f t="shared" si="8"/>
        <v>38625</v>
      </c>
      <c r="G130">
        <f t="shared" si="9"/>
        <v>0</v>
      </c>
    </row>
    <row r="131" spans="1:7" x14ac:dyDescent="0.35">
      <c r="A131">
        <f t="shared" ref="A131:A194" si="12">+MONTH(C131)</f>
        <v>10</v>
      </c>
      <c r="B131" t="str">
        <f t="shared" ref="B131:B194" si="13">+TEXT(YEAR(C131),"0")</f>
        <v>2005</v>
      </c>
      <c r="C131" s="1">
        <f t="shared" si="10"/>
        <v>38656</v>
      </c>
      <c r="D131" s="2" cm="1">
        <f t="array" ref="D131">IF(VLOOKUP($A131,'Medio circulante source'!$1:$1048576,MATCH($B131,LEFT('Medio circulante source'!$1:$1,4),0),FALSE)="",NA(),VLOOKUP($A131,'Medio circulante source'!$1:$1048576,MATCH($B131,LEFT('Medio circulante source'!$1:$1,4),0),FALSE))</f>
        <v>29975.9</v>
      </c>
      <c r="E131" s="2">
        <f t="shared" si="11"/>
        <v>0.18754531156529419</v>
      </c>
      <c r="F131">
        <f t="shared" ref="F131:F194" si="14">+IF(ISNA(D131),1,C131)</f>
        <v>38656</v>
      </c>
      <c r="G131">
        <f t="shared" ref="G131:G194" si="15">+IF(AND(A131=MONTH(MAX(F:F)),ISNA(D131)=FALSE,_xlfn.NUMBERVALUE(B131)&gt;YEAR(MAX(F:F))-10),1,0)</f>
        <v>0</v>
      </c>
    </row>
    <row r="132" spans="1:7" x14ac:dyDescent="0.35">
      <c r="A132">
        <f t="shared" si="12"/>
        <v>11</v>
      </c>
      <c r="B132" t="str">
        <f t="shared" si="13"/>
        <v>2005</v>
      </c>
      <c r="C132" s="1">
        <f t="shared" ref="C132:C195" si="16">+EOMONTH(C131,1)</f>
        <v>38686</v>
      </c>
      <c r="D132" s="2" cm="1">
        <f t="array" ref="D132">IF(VLOOKUP($A132,'Medio circulante source'!$1:$1048576,MATCH($B132,LEFT('Medio circulante source'!$1:$1,4),0),FALSE)="",NA(),VLOOKUP($A132,'Medio circulante source'!$1:$1048576,MATCH($B132,LEFT('Medio circulante source'!$1:$1,4),0),FALSE))</f>
        <v>30682.2</v>
      </c>
      <c r="E132" s="2">
        <f t="shared" si="11"/>
        <v>0.18815032818943989</v>
      </c>
      <c r="F132">
        <f t="shared" si="14"/>
        <v>38686</v>
      </c>
      <c r="G132">
        <f t="shared" si="15"/>
        <v>0</v>
      </c>
    </row>
    <row r="133" spans="1:7" x14ac:dyDescent="0.35">
      <c r="A133">
        <f t="shared" si="12"/>
        <v>12</v>
      </c>
      <c r="B133" t="str">
        <f t="shared" si="13"/>
        <v>2005</v>
      </c>
      <c r="C133" s="1">
        <f t="shared" si="16"/>
        <v>38717</v>
      </c>
      <c r="D133" s="2" cm="1">
        <f t="array" ref="D133">IF(VLOOKUP($A133,'Medio circulante source'!$1:$1048576,MATCH($B133,LEFT('Medio circulante source'!$1:$1,4),0),FALSE)="",NA(),VLOOKUP($A133,'Medio circulante source'!$1:$1048576,MATCH($B133,LEFT('Medio circulante source'!$1:$1,4),0),FALSE))</f>
        <v>32816.199999999997</v>
      </c>
      <c r="E133" s="2">
        <f t="shared" si="11"/>
        <v>0.17790930986335088</v>
      </c>
      <c r="F133">
        <f t="shared" si="14"/>
        <v>38717</v>
      </c>
      <c r="G133">
        <f t="shared" si="15"/>
        <v>0</v>
      </c>
    </row>
    <row r="134" spans="1:7" x14ac:dyDescent="0.35">
      <c r="A134">
        <f t="shared" si="12"/>
        <v>1</v>
      </c>
      <c r="B134" t="str">
        <f t="shared" si="13"/>
        <v>2006</v>
      </c>
      <c r="C134" s="1">
        <f t="shared" si="16"/>
        <v>38748</v>
      </c>
      <c r="D134" s="2" cm="1">
        <f t="array" ref="D134">IF(VLOOKUP($A134,'Medio circulante source'!$1:$1048576,MATCH($B134,LEFT('Medio circulante source'!$1:$1,4),0),FALSE)="",NA(),VLOOKUP($A134,'Medio circulante source'!$1:$1048576,MATCH($B134,LEFT('Medio circulante source'!$1:$1,4),0),FALSE))</f>
        <v>32684.5</v>
      </c>
      <c r="E134" s="2">
        <f t="shared" si="11"/>
        <v>0.194429928263674</v>
      </c>
      <c r="F134">
        <f t="shared" si="14"/>
        <v>38748</v>
      </c>
      <c r="G134">
        <f t="shared" si="15"/>
        <v>0</v>
      </c>
    </row>
    <row r="135" spans="1:7" x14ac:dyDescent="0.35">
      <c r="A135">
        <f t="shared" si="12"/>
        <v>2</v>
      </c>
      <c r="B135" t="str">
        <f t="shared" si="13"/>
        <v>2006</v>
      </c>
      <c r="C135" s="1">
        <f t="shared" si="16"/>
        <v>38776</v>
      </c>
      <c r="D135" s="2" cm="1">
        <f t="array" ref="D135">IF(VLOOKUP($A135,'Medio circulante source'!$1:$1048576,MATCH($B135,LEFT('Medio circulante source'!$1:$1,4),0),FALSE)="",NA(),VLOOKUP($A135,'Medio circulante source'!$1:$1048576,MATCH($B135,LEFT('Medio circulante source'!$1:$1,4),0),FALSE))</f>
        <v>33053.199999999997</v>
      </c>
      <c r="E135" s="2">
        <f t="shared" si="11"/>
        <v>0.2200129187044384</v>
      </c>
      <c r="F135">
        <f t="shared" si="14"/>
        <v>38776</v>
      </c>
      <c r="G135">
        <f t="shared" si="15"/>
        <v>0</v>
      </c>
    </row>
    <row r="136" spans="1:7" x14ac:dyDescent="0.35">
      <c r="A136">
        <f t="shared" si="12"/>
        <v>3</v>
      </c>
      <c r="B136" t="str">
        <f t="shared" si="13"/>
        <v>2006</v>
      </c>
      <c r="C136" s="1">
        <f t="shared" si="16"/>
        <v>38807</v>
      </c>
      <c r="D136" s="2" cm="1">
        <f t="array" ref="D136">IF(VLOOKUP($A136,'Medio circulante source'!$1:$1048576,MATCH($B136,LEFT('Medio circulante source'!$1:$1,4),0),FALSE)="",NA(),VLOOKUP($A136,'Medio circulante source'!$1:$1048576,MATCH($B136,LEFT('Medio circulante source'!$1:$1,4),0),FALSE))</f>
        <v>33347.599999999999</v>
      </c>
      <c r="E136" s="2">
        <f t="shared" si="11"/>
        <v>0.1864517735795353</v>
      </c>
      <c r="F136">
        <f t="shared" si="14"/>
        <v>38807</v>
      </c>
      <c r="G136">
        <f t="shared" si="15"/>
        <v>0</v>
      </c>
    </row>
    <row r="137" spans="1:7" x14ac:dyDescent="0.35">
      <c r="A137">
        <f t="shared" si="12"/>
        <v>4</v>
      </c>
      <c r="B137" t="str">
        <f t="shared" si="13"/>
        <v>2006</v>
      </c>
      <c r="C137" s="1">
        <f t="shared" si="16"/>
        <v>38837</v>
      </c>
      <c r="D137" s="2" cm="1">
        <f t="array" ref="D137">IF(VLOOKUP($A137,'Medio circulante source'!$1:$1048576,MATCH($B137,LEFT('Medio circulante source'!$1:$1,4),0),FALSE)="",NA(),VLOOKUP($A137,'Medio circulante source'!$1:$1048576,MATCH($B137,LEFT('Medio circulante source'!$1:$1,4),0),FALSE))</f>
        <v>33350.199999999997</v>
      </c>
      <c r="E137" s="2">
        <f t="shared" si="11"/>
        <v>0.18636277938053372</v>
      </c>
      <c r="F137">
        <f t="shared" si="14"/>
        <v>38837</v>
      </c>
      <c r="G137">
        <f t="shared" si="15"/>
        <v>0</v>
      </c>
    </row>
    <row r="138" spans="1:7" x14ac:dyDescent="0.35">
      <c r="A138">
        <f t="shared" si="12"/>
        <v>5</v>
      </c>
      <c r="B138" t="str">
        <f t="shared" si="13"/>
        <v>2006</v>
      </c>
      <c r="C138" s="1">
        <f t="shared" si="16"/>
        <v>38868</v>
      </c>
      <c r="D138" s="2" cm="1">
        <f t="array" ref="D138">IF(VLOOKUP($A138,'Medio circulante source'!$1:$1048576,MATCH($B138,LEFT('Medio circulante source'!$1:$1,4),0),FALSE)="",NA(),VLOOKUP($A138,'Medio circulante source'!$1:$1048576,MATCH($B138,LEFT('Medio circulante source'!$1:$1,4),0),FALSE))</f>
        <v>33586.5</v>
      </c>
      <c r="E138" s="2">
        <f t="shared" si="11"/>
        <v>0.19407203575123452</v>
      </c>
      <c r="F138">
        <f t="shared" si="14"/>
        <v>38868</v>
      </c>
      <c r="G138">
        <f t="shared" si="15"/>
        <v>0</v>
      </c>
    </row>
    <row r="139" spans="1:7" x14ac:dyDescent="0.35">
      <c r="A139">
        <f t="shared" si="12"/>
        <v>6</v>
      </c>
      <c r="B139" t="str">
        <f t="shared" si="13"/>
        <v>2006</v>
      </c>
      <c r="C139" s="1">
        <f t="shared" si="16"/>
        <v>38898</v>
      </c>
      <c r="D139" s="2" cm="1">
        <f t="array" ref="D139">IF(VLOOKUP($A139,'Medio circulante source'!$1:$1048576,MATCH($B139,LEFT('Medio circulante source'!$1:$1,4),0),FALSE)="",NA(),VLOOKUP($A139,'Medio circulante source'!$1:$1048576,MATCH($B139,LEFT('Medio circulante source'!$1:$1,4),0),FALSE))</f>
        <v>33924.800000000003</v>
      </c>
      <c r="E139" s="2">
        <f t="shared" si="11"/>
        <v>0.18965928378056141</v>
      </c>
      <c r="F139">
        <f t="shared" si="14"/>
        <v>38898</v>
      </c>
      <c r="G139">
        <f t="shared" si="15"/>
        <v>0</v>
      </c>
    </row>
    <row r="140" spans="1:7" x14ac:dyDescent="0.35">
      <c r="A140">
        <f t="shared" si="12"/>
        <v>7</v>
      </c>
      <c r="B140" t="str">
        <f t="shared" si="13"/>
        <v>2006</v>
      </c>
      <c r="C140" s="1">
        <f t="shared" si="16"/>
        <v>38929</v>
      </c>
      <c r="D140" s="2" cm="1">
        <f t="array" ref="D140">IF(VLOOKUP($A140,'Medio circulante source'!$1:$1048576,MATCH($B140,LEFT('Medio circulante source'!$1:$1,4),0),FALSE)="",NA(),VLOOKUP($A140,'Medio circulante source'!$1:$1048576,MATCH($B140,LEFT('Medio circulante source'!$1:$1,4),0),FALSE))</f>
        <v>34607</v>
      </c>
      <c r="E140" s="2">
        <f t="shared" si="11"/>
        <v>0.18015557169700014</v>
      </c>
      <c r="F140">
        <f t="shared" si="14"/>
        <v>38929</v>
      </c>
      <c r="G140">
        <f t="shared" si="15"/>
        <v>0</v>
      </c>
    </row>
    <row r="141" spans="1:7" x14ac:dyDescent="0.35">
      <c r="A141">
        <f t="shared" si="12"/>
        <v>8</v>
      </c>
      <c r="B141" t="str">
        <f t="shared" si="13"/>
        <v>2006</v>
      </c>
      <c r="C141" s="1">
        <f t="shared" si="16"/>
        <v>38960</v>
      </c>
      <c r="D141" s="2" cm="1">
        <f t="array" ref="D141">IF(VLOOKUP($A141,'Medio circulante source'!$1:$1048576,MATCH($B141,LEFT('Medio circulante source'!$1:$1,4),0),FALSE)="",NA(),VLOOKUP($A141,'Medio circulante source'!$1:$1048576,MATCH($B141,LEFT('Medio circulante source'!$1:$1,4),0),FALSE))</f>
        <v>34216.300000000003</v>
      </c>
      <c r="E141" s="2">
        <f t="shared" si="11"/>
        <v>0.18540293160850457</v>
      </c>
      <c r="F141">
        <f t="shared" si="14"/>
        <v>38960</v>
      </c>
      <c r="G141">
        <f t="shared" si="15"/>
        <v>0</v>
      </c>
    </row>
    <row r="142" spans="1:7" x14ac:dyDescent="0.35">
      <c r="A142">
        <f t="shared" si="12"/>
        <v>9</v>
      </c>
      <c r="B142" t="str">
        <f t="shared" si="13"/>
        <v>2006</v>
      </c>
      <c r="C142" s="1">
        <f t="shared" si="16"/>
        <v>38990</v>
      </c>
      <c r="D142" s="2" cm="1">
        <f t="array" ref="D142">IF(VLOOKUP($A142,'Medio circulante source'!$1:$1048576,MATCH($B142,LEFT('Medio circulante source'!$1:$1,4),0),FALSE)="",NA(),VLOOKUP($A142,'Medio circulante source'!$1:$1048576,MATCH($B142,LEFT('Medio circulante source'!$1:$1,4),0),FALSE))</f>
        <v>34700.9</v>
      </c>
      <c r="E142" s="2">
        <f t="shared" si="11"/>
        <v>0.20200421210147843</v>
      </c>
      <c r="F142">
        <f t="shared" si="14"/>
        <v>38990</v>
      </c>
      <c r="G142">
        <f t="shared" si="15"/>
        <v>0</v>
      </c>
    </row>
    <row r="143" spans="1:7" x14ac:dyDescent="0.35">
      <c r="A143">
        <f t="shared" si="12"/>
        <v>10</v>
      </c>
      <c r="B143" t="str">
        <f t="shared" si="13"/>
        <v>2006</v>
      </c>
      <c r="C143" s="1">
        <f t="shared" si="16"/>
        <v>39021</v>
      </c>
      <c r="D143" s="2" cm="1">
        <f t="array" ref="D143">IF(VLOOKUP($A143,'Medio circulante source'!$1:$1048576,MATCH($B143,LEFT('Medio circulante source'!$1:$1,4),0),FALSE)="",NA(),VLOOKUP($A143,'Medio circulante source'!$1:$1048576,MATCH($B143,LEFT('Medio circulante source'!$1:$1,4),0),FALSE))</f>
        <v>34767.300000000003</v>
      </c>
      <c r="E143" s="2">
        <f t="shared" ref="E143:E206" si="17">+(D143-D131)/D131</f>
        <v>0.15984173953075642</v>
      </c>
      <c r="F143">
        <f t="shared" si="14"/>
        <v>39021</v>
      </c>
      <c r="G143">
        <f t="shared" si="15"/>
        <v>0</v>
      </c>
    </row>
    <row r="144" spans="1:7" x14ac:dyDescent="0.35">
      <c r="A144">
        <f t="shared" si="12"/>
        <v>11</v>
      </c>
      <c r="B144" t="str">
        <f t="shared" si="13"/>
        <v>2006</v>
      </c>
      <c r="C144" s="1">
        <f t="shared" si="16"/>
        <v>39051</v>
      </c>
      <c r="D144" s="2" cm="1">
        <f t="array" ref="D144">IF(VLOOKUP($A144,'Medio circulante source'!$1:$1048576,MATCH($B144,LEFT('Medio circulante source'!$1:$1,4),0),FALSE)="",NA(),VLOOKUP($A144,'Medio circulante source'!$1:$1048576,MATCH($B144,LEFT('Medio circulante source'!$1:$1,4),0),FALSE))</f>
        <v>36065.800000000003</v>
      </c>
      <c r="E144" s="2">
        <f t="shared" si="17"/>
        <v>0.17546329793821833</v>
      </c>
      <c r="F144">
        <f t="shared" si="14"/>
        <v>39051</v>
      </c>
      <c r="G144">
        <f t="shared" si="15"/>
        <v>0</v>
      </c>
    </row>
    <row r="145" spans="1:7" x14ac:dyDescent="0.35">
      <c r="A145">
        <f t="shared" si="12"/>
        <v>12</v>
      </c>
      <c r="B145" t="str">
        <f t="shared" si="13"/>
        <v>2006</v>
      </c>
      <c r="C145" s="1">
        <f t="shared" si="16"/>
        <v>39082</v>
      </c>
      <c r="D145" s="2" cm="1">
        <f t="array" ref="D145">IF(VLOOKUP($A145,'Medio circulante source'!$1:$1048576,MATCH($B145,LEFT('Medio circulante source'!$1:$1,4),0),FALSE)="",NA(),VLOOKUP($A145,'Medio circulante source'!$1:$1048576,MATCH($B145,LEFT('Medio circulante source'!$1:$1,4),0),FALSE))</f>
        <v>38739.699999999997</v>
      </c>
      <c r="E145" s="2">
        <f t="shared" si="17"/>
        <v>0.1805053601574832</v>
      </c>
      <c r="F145">
        <f t="shared" si="14"/>
        <v>39082</v>
      </c>
      <c r="G145">
        <f t="shared" si="15"/>
        <v>0</v>
      </c>
    </row>
    <row r="146" spans="1:7" x14ac:dyDescent="0.35">
      <c r="A146">
        <f t="shared" si="12"/>
        <v>1</v>
      </c>
      <c r="B146" t="str">
        <f t="shared" si="13"/>
        <v>2007</v>
      </c>
      <c r="C146" s="1">
        <f t="shared" si="16"/>
        <v>39113</v>
      </c>
      <c r="D146" s="2" cm="1">
        <f t="array" ref="D146">IF(VLOOKUP($A146,'Medio circulante source'!$1:$1048576,MATCH($B146,LEFT('Medio circulante source'!$1:$1,4),0),FALSE)="",NA(),VLOOKUP($A146,'Medio circulante source'!$1:$1048576,MATCH($B146,LEFT('Medio circulante source'!$1:$1,4),0),FALSE))</f>
        <v>39298.6</v>
      </c>
      <c r="E146" s="2">
        <f t="shared" si="17"/>
        <v>0.20236197586011714</v>
      </c>
      <c r="F146">
        <f t="shared" si="14"/>
        <v>39113</v>
      </c>
      <c r="G146">
        <f t="shared" si="15"/>
        <v>0</v>
      </c>
    </row>
    <row r="147" spans="1:7" x14ac:dyDescent="0.35">
      <c r="A147">
        <f t="shared" si="12"/>
        <v>2</v>
      </c>
      <c r="B147" t="str">
        <f t="shared" si="13"/>
        <v>2007</v>
      </c>
      <c r="C147" s="1">
        <f t="shared" si="16"/>
        <v>39141</v>
      </c>
      <c r="D147" s="2" cm="1">
        <f t="array" ref="D147">IF(VLOOKUP($A147,'Medio circulante source'!$1:$1048576,MATCH($B147,LEFT('Medio circulante source'!$1:$1,4),0),FALSE)="",NA(),VLOOKUP($A147,'Medio circulante source'!$1:$1048576,MATCH($B147,LEFT('Medio circulante source'!$1:$1,4),0),FALSE))</f>
        <v>39852.1</v>
      </c>
      <c r="E147" s="2">
        <f t="shared" si="17"/>
        <v>0.20569566638025977</v>
      </c>
      <c r="F147">
        <f t="shared" si="14"/>
        <v>39141</v>
      </c>
      <c r="G147">
        <f t="shared" si="15"/>
        <v>0</v>
      </c>
    </row>
    <row r="148" spans="1:7" x14ac:dyDescent="0.35">
      <c r="A148">
        <f t="shared" si="12"/>
        <v>3</v>
      </c>
      <c r="B148" t="str">
        <f t="shared" si="13"/>
        <v>2007</v>
      </c>
      <c r="C148" s="1">
        <f t="shared" si="16"/>
        <v>39172</v>
      </c>
      <c r="D148" s="2" cm="1">
        <f t="array" ref="D148">IF(VLOOKUP($A148,'Medio circulante source'!$1:$1048576,MATCH($B148,LEFT('Medio circulante source'!$1:$1,4),0),FALSE)="",NA(),VLOOKUP($A148,'Medio circulante source'!$1:$1048576,MATCH($B148,LEFT('Medio circulante source'!$1:$1,4),0),FALSE))</f>
        <v>40704.9</v>
      </c>
      <c r="E148" s="2">
        <f t="shared" si="17"/>
        <v>0.22062457268289182</v>
      </c>
      <c r="F148">
        <f t="shared" si="14"/>
        <v>39172</v>
      </c>
      <c r="G148">
        <f t="shared" si="15"/>
        <v>0</v>
      </c>
    </row>
    <row r="149" spans="1:7" x14ac:dyDescent="0.35">
      <c r="A149">
        <f t="shared" si="12"/>
        <v>4</v>
      </c>
      <c r="B149" t="str">
        <f t="shared" si="13"/>
        <v>2007</v>
      </c>
      <c r="C149" s="1">
        <f t="shared" si="16"/>
        <v>39202</v>
      </c>
      <c r="D149" s="2" cm="1">
        <f t="array" ref="D149">IF(VLOOKUP($A149,'Medio circulante source'!$1:$1048576,MATCH($B149,LEFT('Medio circulante source'!$1:$1,4),0),FALSE)="",NA(),VLOOKUP($A149,'Medio circulante source'!$1:$1048576,MATCH($B149,LEFT('Medio circulante source'!$1:$1,4),0),FALSE))</f>
        <v>39723.599999999999</v>
      </c>
      <c r="E149" s="2">
        <f t="shared" si="17"/>
        <v>0.19110530071783682</v>
      </c>
      <c r="F149">
        <f t="shared" si="14"/>
        <v>39202</v>
      </c>
      <c r="G149">
        <f t="shared" si="15"/>
        <v>0</v>
      </c>
    </row>
    <row r="150" spans="1:7" x14ac:dyDescent="0.35">
      <c r="A150">
        <f t="shared" si="12"/>
        <v>5</v>
      </c>
      <c r="B150" t="str">
        <f t="shared" si="13"/>
        <v>2007</v>
      </c>
      <c r="C150" s="1">
        <f t="shared" si="16"/>
        <v>39233</v>
      </c>
      <c r="D150" s="2" cm="1">
        <f t="array" ref="D150">IF(VLOOKUP($A150,'Medio circulante source'!$1:$1048576,MATCH($B150,LEFT('Medio circulante source'!$1:$1,4),0),FALSE)="",NA(),VLOOKUP($A150,'Medio circulante source'!$1:$1048576,MATCH($B150,LEFT('Medio circulante source'!$1:$1,4),0),FALSE))</f>
        <v>39864.699999999997</v>
      </c>
      <c r="E150" s="2">
        <f t="shared" si="17"/>
        <v>0.18692629479106179</v>
      </c>
      <c r="F150">
        <f t="shared" si="14"/>
        <v>39233</v>
      </c>
      <c r="G150">
        <f t="shared" si="15"/>
        <v>0</v>
      </c>
    </row>
    <row r="151" spans="1:7" x14ac:dyDescent="0.35">
      <c r="A151">
        <f t="shared" si="12"/>
        <v>6</v>
      </c>
      <c r="B151" t="str">
        <f t="shared" si="13"/>
        <v>2007</v>
      </c>
      <c r="C151" s="1">
        <f t="shared" si="16"/>
        <v>39263</v>
      </c>
      <c r="D151" s="2" cm="1">
        <f t="array" ref="D151">IF(VLOOKUP($A151,'Medio circulante source'!$1:$1048576,MATCH($B151,LEFT('Medio circulante source'!$1:$1,4),0),FALSE)="",NA(),VLOOKUP($A151,'Medio circulante source'!$1:$1048576,MATCH($B151,LEFT('Medio circulante source'!$1:$1,4),0),FALSE))</f>
        <v>40010.400000000001</v>
      </c>
      <c r="E151" s="2">
        <f t="shared" si="17"/>
        <v>0.17938499268971367</v>
      </c>
      <c r="F151">
        <f t="shared" si="14"/>
        <v>39263</v>
      </c>
      <c r="G151">
        <f t="shared" si="15"/>
        <v>0</v>
      </c>
    </row>
    <row r="152" spans="1:7" x14ac:dyDescent="0.35">
      <c r="A152">
        <f t="shared" si="12"/>
        <v>7</v>
      </c>
      <c r="B152" t="str">
        <f t="shared" si="13"/>
        <v>2007</v>
      </c>
      <c r="C152" s="1">
        <f t="shared" si="16"/>
        <v>39294</v>
      </c>
      <c r="D152" s="2" cm="1">
        <f t="array" ref="D152">IF(VLOOKUP($A152,'Medio circulante source'!$1:$1048576,MATCH($B152,LEFT('Medio circulante source'!$1:$1,4),0),FALSE)="",NA(),VLOOKUP($A152,'Medio circulante source'!$1:$1048576,MATCH($B152,LEFT('Medio circulante source'!$1:$1,4),0),FALSE))</f>
        <v>40707.699999999997</v>
      </c>
      <c r="E152" s="2">
        <f t="shared" si="17"/>
        <v>0.17628514462391992</v>
      </c>
      <c r="F152">
        <f t="shared" si="14"/>
        <v>39294</v>
      </c>
      <c r="G152">
        <f t="shared" si="15"/>
        <v>0</v>
      </c>
    </row>
    <row r="153" spans="1:7" x14ac:dyDescent="0.35">
      <c r="A153">
        <f t="shared" si="12"/>
        <v>8</v>
      </c>
      <c r="B153" t="str">
        <f t="shared" si="13"/>
        <v>2007</v>
      </c>
      <c r="C153" s="1">
        <f t="shared" si="16"/>
        <v>39325</v>
      </c>
      <c r="D153" s="2" cm="1">
        <f t="array" ref="D153">IF(VLOOKUP($A153,'Medio circulante source'!$1:$1048576,MATCH($B153,LEFT('Medio circulante source'!$1:$1,4),0),FALSE)="",NA(),VLOOKUP($A153,'Medio circulante source'!$1:$1048576,MATCH($B153,LEFT('Medio circulante source'!$1:$1,4),0),FALSE))</f>
        <v>40816.300000000003</v>
      </c>
      <c r="E153" s="2">
        <f t="shared" si="17"/>
        <v>0.19289052293789799</v>
      </c>
      <c r="F153">
        <f t="shared" si="14"/>
        <v>39325</v>
      </c>
      <c r="G153">
        <f t="shared" si="15"/>
        <v>0</v>
      </c>
    </row>
    <row r="154" spans="1:7" x14ac:dyDescent="0.35">
      <c r="A154">
        <f t="shared" si="12"/>
        <v>9</v>
      </c>
      <c r="B154" t="str">
        <f t="shared" si="13"/>
        <v>2007</v>
      </c>
      <c r="C154" s="1">
        <f t="shared" si="16"/>
        <v>39355</v>
      </c>
      <c r="D154" s="2" cm="1">
        <f t="array" ref="D154">IF(VLOOKUP($A154,'Medio circulante source'!$1:$1048576,MATCH($B154,LEFT('Medio circulante source'!$1:$1,4),0),FALSE)="",NA(),VLOOKUP($A154,'Medio circulante source'!$1:$1048576,MATCH($B154,LEFT('Medio circulante source'!$1:$1,4),0),FALSE))</f>
        <v>41258.1</v>
      </c>
      <c r="E154" s="2">
        <f t="shared" si="17"/>
        <v>0.18896339864383913</v>
      </c>
      <c r="F154">
        <f t="shared" si="14"/>
        <v>39355</v>
      </c>
      <c r="G154">
        <f t="shared" si="15"/>
        <v>0</v>
      </c>
    </row>
    <row r="155" spans="1:7" x14ac:dyDescent="0.35">
      <c r="A155">
        <f t="shared" si="12"/>
        <v>10</v>
      </c>
      <c r="B155" t="str">
        <f t="shared" si="13"/>
        <v>2007</v>
      </c>
      <c r="C155" s="1">
        <f t="shared" si="16"/>
        <v>39386</v>
      </c>
      <c r="D155" s="2" cm="1">
        <f t="array" ref="D155">IF(VLOOKUP($A155,'Medio circulante source'!$1:$1048576,MATCH($B155,LEFT('Medio circulante source'!$1:$1,4),0),FALSE)="",NA(),VLOOKUP($A155,'Medio circulante source'!$1:$1048576,MATCH($B155,LEFT('Medio circulante source'!$1:$1,4),0),FALSE))</f>
        <v>40958.199999999997</v>
      </c>
      <c r="E155" s="2">
        <f t="shared" si="17"/>
        <v>0.17806674662685895</v>
      </c>
      <c r="F155">
        <f t="shared" si="14"/>
        <v>39386</v>
      </c>
      <c r="G155">
        <f t="shared" si="15"/>
        <v>0</v>
      </c>
    </row>
    <row r="156" spans="1:7" x14ac:dyDescent="0.35">
      <c r="A156">
        <f t="shared" si="12"/>
        <v>11</v>
      </c>
      <c r="B156" t="str">
        <f t="shared" si="13"/>
        <v>2007</v>
      </c>
      <c r="C156" s="1">
        <f t="shared" si="16"/>
        <v>39416</v>
      </c>
      <c r="D156" s="2" cm="1">
        <f t="array" ref="D156">IF(VLOOKUP($A156,'Medio circulante source'!$1:$1048576,MATCH($B156,LEFT('Medio circulante source'!$1:$1,4),0),FALSE)="",NA(),VLOOKUP($A156,'Medio circulante source'!$1:$1048576,MATCH($B156,LEFT('Medio circulante source'!$1:$1,4),0),FALSE))</f>
        <v>41764.699999999997</v>
      </c>
      <c r="E156" s="2">
        <f t="shared" si="17"/>
        <v>0.15801396336695689</v>
      </c>
      <c r="F156">
        <f t="shared" si="14"/>
        <v>39416</v>
      </c>
      <c r="G156">
        <f t="shared" si="15"/>
        <v>0</v>
      </c>
    </row>
    <row r="157" spans="1:7" x14ac:dyDescent="0.35">
      <c r="A157">
        <f t="shared" si="12"/>
        <v>12</v>
      </c>
      <c r="B157" t="str">
        <f t="shared" si="13"/>
        <v>2007</v>
      </c>
      <c r="C157" s="1">
        <f t="shared" si="16"/>
        <v>39447</v>
      </c>
      <c r="D157" s="2" cm="1">
        <f t="array" ref="D157">IF(VLOOKUP($A157,'Medio circulante source'!$1:$1048576,MATCH($B157,LEFT('Medio circulante source'!$1:$1,4),0),FALSE)="",NA(),VLOOKUP($A157,'Medio circulante source'!$1:$1048576,MATCH($B157,LEFT('Medio circulante source'!$1:$1,4),0),FALSE))</f>
        <v>44453.2</v>
      </c>
      <c r="E157" s="2">
        <f t="shared" si="17"/>
        <v>0.14748436358567568</v>
      </c>
      <c r="F157">
        <f t="shared" si="14"/>
        <v>39447</v>
      </c>
      <c r="G157">
        <f t="shared" si="15"/>
        <v>0</v>
      </c>
    </row>
    <row r="158" spans="1:7" x14ac:dyDescent="0.35">
      <c r="A158">
        <f t="shared" si="12"/>
        <v>1</v>
      </c>
      <c r="B158" t="str">
        <f t="shared" si="13"/>
        <v>2008</v>
      </c>
      <c r="C158" s="1">
        <f t="shared" si="16"/>
        <v>39478</v>
      </c>
      <c r="D158" s="2" cm="1">
        <f t="array" ref="D158">IF(VLOOKUP($A158,'Medio circulante source'!$1:$1048576,MATCH($B158,LEFT('Medio circulante source'!$1:$1,4),0),FALSE)="",NA(),VLOOKUP($A158,'Medio circulante source'!$1:$1048576,MATCH($B158,LEFT('Medio circulante source'!$1:$1,4),0),FALSE))</f>
        <v>43068.800000000003</v>
      </c>
      <c r="E158" s="2">
        <f t="shared" si="17"/>
        <v>9.5937259851496093E-2</v>
      </c>
      <c r="F158">
        <f t="shared" si="14"/>
        <v>39478</v>
      </c>
      <c r="G158">
        <f t="shared" si="15"/>
        <v>0</v>
      </c>
    </row>
    <row r="159" spans="1:7" x14ac:dyDescent="0.35">
      <c r="A159">
        <f t="shared" si="12"/>
        <v>2</v>
      </c>
      <c r="B159" t="str">
        <f t="shared" si="13"/>
        <v>2008</v>
      </c>
      <c r="C159" s="1">
        <f t="shared" si="16"/>
        <v>39507</v>
      </c>
      <c r="D159" s="2" cm="1">
        <f t="array" ref="D159">IF(VLOOKUP($A159,'Medio circulante source'!$1:$1048576,MATCH($B159,LEFT('Medio circulante source'!$1:$1,4),0),FALSE)="",NA(),VLOOKUP($A159,'Medio circulante source'!$1:$1048576,MATCH($B159,LEFT('Medio circulante source'!$1:$1,4),0),FALSE))</f>
        <v>42665.2</v>
      </c>
      <c r="E159" s="2">
        <f t="shared" si="17"/>
        <v>7.0588500982382327E-2</v>
      </c>
      <c r="F159">
        <f t="shared" si="14"/>
        <v>39507</v>
      </c>
      <c r="G159">
        <f t="shared" si="15"/>
        <v>0</v>
      </c>
    </row>
    <row r="160" spans="1:7" x14ac:dyDescent="0.35">
      <c r="A160">
        <f t="shared" si="12"/>
        <v>3</v>
      </c>
      <c r="B160" t="str">
        <f t="shared" si="13"/>
        <v>2008</v>
      </c>
      <c r="C160" s="1">
        <f t="shared" si="16"/>
        <v>39538</v>
      </c>
      <c r="D160" s="2" cm="1">
        <f t="array" ref="D160">IF(VLOOKUP($A160,'Medio circulante source'!$1:$1048576,MATCH($B160,LEFT('Medio circulante source'!$1:$1,4),0),FALSE)="",NA(),VLOOKUP($A160,'Medio circulante source'!$1:$1048576,MATCH($B160,LEFT('Medio circulante source'!$1:$1,4),0),FALSE))</f>
        <v>42644</v>
      </c>
      <c r="E160" s="2">
        <f t="shared" si="17"/>
        <v>4.763799935634281E-2</v>
      </c>
      <c r="F160">
        <f t="shared" si="14"/>
        <v>39538</v>
      </c>
      <c r="G160">
        <f t="shared" si="15"/>
        <v>0</v>
      </c>
    </row>
    <row r="161" spans="1:7" x14ac:dyDescent="0.35">
      <c r="A161">
        <f t="shared" si="12"/>
        <v>4</v>
      </c>
      <c r="B161" t="str">
        <f t="shared" si="13"/>
        <v>2008</v>
      </c>
      <c r="C161" s="1">
        <f t="shared" si="16"/>
        <v>39568</v>
      </c>
      <c r="D161" s="2" cm="1">
        <f t="array" ref="D161">IF(VLOOKUP($A161,'Medio circulante source'!$1:$1048576,MATCH($B161,LEFT('Medio circulante source'!$1:$1,4),0),FALSE)="",NA(),VLOOKUP($A161,'Medio circulante source'!$1:$1048576,MATCH($B161,LEFT('Medio circulante source'!$1:$1,4),0),FALSE))</f>
        <v>40881.4</v>
      </c>
      <c r="E161" s="2">
        <f t="shared" si="17"/>
        <v>2.9146401635299996E-2</v>
      </c>
      <c r="F161">
        <f t="shared" si="14"/>
        <v>39568</v>
      </c>
      <c r="G161">
        <f t="shared" si="15"/>
        <v>0</v>
      </c>
    </row>
    <row r="162" spans="1:7" x14ac:dyDescent="0.35">
      <c r="A162">
        <f t="shared" si="12"/>
        <v>5</v>
      </c>
      <c r="B162" t="str">
        <f t="shared" si="13"/>
        <v>2008</v>
      </c>
      <c r="C162" s="1">
        <f t="shared" si="16"/>
        <v>39599</v>
      </c>
      <c r="D162" s="2" cm="1">
        <f t="array" ref="D162">IF(VLOOKUP($A162,'Medio circulante source'!$1:$1048576,MATCH($B162,LEFT('Medio circulante source'!$1:$1,4),0),FALSE)="",NA(),VLOOKUP($A162,'Medio circulante source'!$1:$1048576,MATCH($B162,LEFT('Medio circulante source'!$1:$1,4),0),FALSE))</f>
        <v>40658.199999999997</v>
      </c>
      <c r="E162" s="2">
        <f t="shared" si="17"/>
        <v>1.9904828080983931E-2</v>
      </c>
      <c r="F162">
        <f t="shared" si="14"/>
        <v>39599</v>
      </c>
      <c r="G162">
        <f t="shared" si="15"/>
        <v>0</v>
      </c>
    </row>
    <row r="163" spans="1:7" x14ac:dyDescent="0.35">
      <c r="A163">
        <f t="shared" si="12"/>
        <v>6</v>
      </c>
      <c r="B163" t="str">
        <f t="shared" si="13"/>
        <v>2008</v>
      </c>
      <c r="C163" s="1">
        <f t="shared" si="16"/>
        <v>39629</v>
      </c>
      <c r="D163" s="2" cm="1">
        <f t="array" ref="D163">IF(VLOOKUP($A163,'Medio circulante source'!$1:$1048576,MATCH($B163,LEFT('Medio circulante source'!$1:$1,4),0),FALSE)="",NA(),VLOOKUP($A163,'Medio circulante source'!$1:$1048576,MATCH($B163,LEFT('Medio circulante source'!$1:$1,4),0),FALSE))</f>
        <v>40820.400000000001</v>
      </c>
      <c r="E163" s="2">
        <f t="shared" si="17"/>
        <v>2.0244736368544177E-2</v>
      </c>
      <c r="F163">
        <f t="shared" si="14"/>
        <v>39629</v>
      </c>
      <c r="G163">
        <f t="shared" si="15"/>
        <v>0</v>
      </c>
    </row>
    <row r="164" spans="1:7" x14ac:dyDescent="0.35">
      <c r="A164">
        <f t="shared" si="12"/>
        <v>7</v>
      </c>
      <c r="B164" t="str">
        <f t="shared" si="13"/>
        <v>2008</v>
      </c>
      <c r="C164" s="1">
        <f t="shared" si="16"/>
        <v>39660</v>
      </c>
      <c r="D164" s="2" cm="1">
        <f t="array" ref="D164">IF(VLOOKUP($A164,'Medio circulante source'!$1:$1048576,MATCH($B164,LEFT('Medio circulante source'!$1:$1,4),0),FALSE)="",NA(),VLOOKUP($A164,'Medio circulante source'!$1:$1048576,MATCH($B164,LEFT('Medio circulante source'!$1:$1,4),0),FALSE))</f>
        <v>40551.800000000003</v>
      </c>
      <c r="E164" s="2">
        <f t="shared" si="17"/>
        <v>-3.8297422846290553E-3</v>
      </c>
      <c r="F164">
        <f t="shared" si="14"/>
        <v>39660</v>
      </c>
      <c r="G164">
        <f t="shared" si="15"/>
        <v>0</v>
      </c>
    </row>
    <row r="165" spans="1:7" x14ac:dyDescent="0.35">
      <c r="A165">
        <f t="shared" si="12"/>
        <v>8</v>
      </c>
      <c r="B165" t="str">
        <f t="shared" si="13"/>
        <v>2008</v>
      </c>
      <c r="C165" s="1">
        <f t="shared" si="16"/>
        <v>39691</v>
      </c>
      <c r="D165" s="2" cm="1">
        <f t="array" ref="D165">IF(VLOOKUP($A165,'Medio circulante source'!$1:$1048576,MATCH($B165,LEFT('Medio circulante source'!$1:$1,4),0),FALSE)="",NA(),VLOOKUP($A165,'Medio circulante source'!$1:$1048576,MATCH($B165,LEFT('Medio circulante source'!$1:$1,4),0),FALSE))</f>
        <v>40255.4</v>
      </c>
      <c r="E165" s="2">
        <f t="shared" si="17"/>
        <v>-1.374205893233834E-2</v>
      </c>
      <c r="F165">
        <f t="shared" si="14"/>
        <v>39691</v>
      </c>
      <c r="G165">
        <f t="shared" si="15"/>
        <v>0</v>
      </c>
    </row>
    <row r="166" spans="1:7" x14ac:dyDescent="0.35">
      <c r="A166">
        <f t="shared" si="12"/>
        <v>9</v>
      </c>
      <c r="B166" t="str">
        <f t="shared" si="13"/>
        <v>2008</v>
      </c>
      <c r="C166" s="1">
        <f t="shared" si="16"/>
        <v>39721</v>
      </c>
      <c r="D166" s="2" cm="1">
        <f t="array" ref="D166">IF(VLOOKUP($A166,'Medio circulante source'!$1:$1048576,MATCH($B166,LEFT('Medio circulante source'!$1:$1,4),0),FALSE)="",NA(),VLOOKUP($A166,'Medio circulante source'!$1:$1048576,MATCH($B166,LEFT('Medio circulante source'!$1:$1,4),0),FALSE))</f>
        <v>40514.699999999997</v>
      </c>
      <c r="E166" s="2">
        <f t="shared" si="17"/>
        <v>-1.8018280046827203E-2</v>
      </c>
      <c r="F166">
        <f t="shared" si="14"/>
        <v>39721</v>
      </c>
      <c r="G166">
        <f t="shared" si="15"/>
        <v>0</v>
      </c>
    </row>
    <row r="167" spans="1:7" x14ac:dyDescent="0.35">
      <c r="A167">
        <f t="shared" si="12"/>
        <v>10</v>
      </c>
      <c r="B167" t="str">
        <f t="shared" si="13"/>
        <v>2008</v>
      </c>
      <c r="C167" s="1">
        <f t="shared" si="16"/>
        <v>39752</v>
      </c>
      <c r="D167" s="2" cm="1">
        <f t="array" ref="D167">IF(VLOOKUP($A167,'Medio circulante source'!$1:$1048576,MATCH($B167,LEFT('Medio circulante source'!$1:$1,4),0),FALSE)="",NA(),VLOOKUP($A167,'Medio circulante source'!$1:$1048576,MATCH($B167,LEFT('Medio circulante source'!$1:$1,4),0),FALSE))</f>
        <v>40741.9</v>
      </c>
      <c r="E167" s="2">
        <f t="shared" si="17"/>
        <v>-5.2809937936724675E-3</v>
      </c>
      <c r="F167">
        <f t="shared" si="14"/>
        <v>39752</v>
      </c>
      <c r="G167">
        <f t="shared" si="15"/>
        <v>0</v>
      </c>
    </row>
    <row r="168" spans="1:7" x14ac:dyDescent="0.35">
      <c r="A168">
        <f t="shared" si="12"/>
        <v>11</v>
      </c>
      <c r="B168" t="str">
        <f t="shared" si="13"/>
        <v>2008</v>
      </c>
      <c r="C168" s="1">
        <f t="shared" si="16"/>
        <v>39782</v>
      </c>
      <c r="D168" s="2" cm="1">
        <f t="array" ref="D168">IF(VLOOKUP($A168,'Medio circulante source'!$1:$1048576,MATCH($B168,LEFT('Medio circulante source'!$1:$1,4),0),FALSE)="",NA(),VLOOKUP($A168,'Medio circulante source'!$1:$1048576,MATCH($B168,LEFT('Medio circulante source'!$1:$1,4),0),FALSE))</f>
        <v>42446.5</v>
      </c>
      <c r="E168" s="2">
        <f t="shared" si="17"/>
        <v>1.632479103166078E-2</v>
      </c>
      <c r="F168">
        <f t="shared" si="14"/>
        <v>39782</v>
      </c>
      <c r="G168">
        <f t="shared" si="15"/>
        <v>0</v>
      </c>
    </row>
    <row r="169" spans="1:7" x14ac:dyDescent="0.35">
      <c r="A169">
        <f t="shared" si="12"/>
        <v>12</v>
      </c>
      <c r="B169" t="str">
        <f t="shared" si="13"/>
        <v>2008</v>
      </c>
      <c r="C169" s="1">
        <f t="shared" si="16"/>
        <v>39813</v>
      </c>
      <c r="D169" s="2" cm="1">
        <f t="array" ref="D169">IF(VLOOKUP($A169,'Medio circulante source'!$1:$1048576,MATCH($B169,LEFT('Medio circulante source'!$1:$1,4),0),FALSE)="",NA(),VLOOKUP($A169,'Medio circulante source'!$1:$1048576,MATCH($B169,LEFT('Medio circulante source'!$1:$1,4),0),FALSE))</f>
        <v>45880.7</v>
      </c>
      <c r="E169" s="2">
        <f t="shared" si="17"/>
        <v>3.2112423852501057E-2</v>
      </c>
      <c r="F169">
        <f t="shared" si="14"/>
        <v>39813</v>
      </c>
      <c r="G169">
        <f t="shared" si="15"/>
        <v>0</v>
      </c>
    </row>
    <row r="170" spans="1:7" x14ac:dyDescent="0.35">
      <c r="A170">
        <f t="shared" si="12"/>
        <v>1</v>
      </c>
      <c r="B170" t="str">
        <f t="shared" si="13"/>
        <v>2009</v>
      </c>
      <c r="C170" s="1">
        <f t="shared" si="16"/>
        <v>39844</v>
      </c>
      <c r="D170" s="2" cm="1">
        <f t="array" ref="D170">IF(VLOOKUP($A170,'Medio circulante source'!$1:$1048576,MATCH($B170,LEFT('Medio circulante source'!$1:$1,4),0),FALSE)="",NA(),VLOOKUP($A170,'Medio circulante source'!$1:$1048576,MATCH($B170,LEFT('Medio circulante source'!$1:$1,4),0),FALSE))</f>
        <v>45050.5</v>
      </c>
      <c r="E170" s="2">
        <f t="shared" si="17"/>
        <v>4.60124266290214E-2</v>
      </c>
      <c r="F170">
        <f t="shared" si="14"/>
        <v>39844</v>
      </c>
      <c r="G170">
        <f t="shared" si="15"/>
        <v>0</v>
      </c>
    </row>
    <row r="171" spans="1:7" x14ac:dyDescent="0.35">
      <c r="A171">
        <f t="shared" si="12"/>
        <v>2</v>
      </c>
      <c r="B171" t="str">
        <f t="shared" si="13"/>
        <v>2009</v>
      </c>
      <c r="C171" s="1">
        <f t="shared" si="16"/>
        <v>39872</v>
      </c>
      <c r="D171" s="2" cm="1">
        <f t="array" ref="D171">IF(VLOOKUP($A171,'Medio circulante source'!$1:$1048576,MATCH($B171,LEFT('Medio circulante source'!$1:$1,4),0),FALSE)="",NA(),VLOOKUP($A171,'Medio circulante source'!$1:$1048576,MATCH($B171,LEFT('Medio circulante source'!$1:$1,4),0),FALSE))</f>
        <v>44462.8</v>
      </c>
      <c r="E171" s="2">
        <f t="shared" si="17"/>
        <v>4.2132698311504596E-2</v>
      </c>
      <c r="F171">
        <f t="shared" si="14"/>
        <v>39872</v>
      </c>
      <c r="G171">
        <f t="shared" si="15"/>
        <v>0</v>
      </c>
    </row>
    <row r="172" spans="1:7" x14ac:dyDescent="0.35">
      <c r="A172">
        <f t="shared" si="12"/>
        <v>3</v>
      </c>
      <c r="B172" t="str">
        <f t="shared" si="13"/>
        <v>2009</v>
      </c>
      <c r="C172" s="1">
        <f t="shared" si="16"/>
        <v>39903</v>
      </c>
      <c r="D172" s="2" cm="1">
        <f t="array" ref="D172">IF(VLOOKUP($A172,'Medio circulante source'!$1:$1048576,MATCH($B172,LEFT('Medio circulante source'!$1:$1,4),0),FALSE)="",NA(),VLOOKUP($A172,'Medio circulante source'!$1:$1048576,MATCH($B172,LEFT('Medio circulante source'!$1:$1,4),0),FALSE))</f>
        <v>43957.9</v>
      </c>
      <c r="E172" s="2">
        <f t="shared" si="17"/>
        <v>3.0810899540380861E-2</v>
      </c>
      <c r="F172">
        <f t="shared" si="14"/>
        <v>39903</v>
      </c>
      <c r="G172">
        <f t="shared" si="15"/>
        <v>0</v>
      </c>
    </row>
    <row r="173" spans="1:7" x14ac:dyDescent="0.35">
      <c r="A173">
        <f t="shared" si="12"/>
        <v>4</v>
      </c>
      <c r="B173" t="str">
        <f t="shared" si="13"/>
        <v>2009</v>
      </c>
      <c r="C173" s="1">
        <f t="shared" si="16"/>
        <v>39933</v>
      </c>
      <c r="D173" s="2" cm="1">
        <f t="array" ref="D173">IF(VLOOKUP($A173,'Medio circulante source'!$1:$1048576,MATCH($B173,LEFT('Medio circulante source'!$1:$1,4),0),FALSE)="",NA(),VLOOKUP($A173,'Medio circulante source'!$1:$1048576,MATCH($B173,LEFT('Medio circulante source'!$1:$1,4),0),FALSE))</f>
        <v>43782.8</v>
      </c>
      <c r="E173" s="2">
        <f t="shared" si="17"/>
        <v>7.0971150694447871E-2</v>
      </c>
      <c r="F173">
        <f t="shared" si="14"/>
        <v>39933</v>
      </c>
      <c r="G173">
        <f t="shared" si="15"/>
        <v>0</v>
      </c>
    </row>
    <row r="174" spans="1:7" x14ac:dyDescent="0.35">
      <c r="A174">
        <f t="shared" si="12"/>
        <v>5</v>
      </c>
      <c r="B174" t="str">
        <f t="shared" si="13"/>
        <v>2009</v>
      </c>
      <c r="C174" s="1">
        <f t="shared" si="16"/>
        <v>39964</v>
      </c>
      <c r="D174" s="2" cm="1">
        <f t="array" ref="D174">IF(VLOOKUP($A174,'Medio circulante source'!$1:$1048576,MATCH($B174,LEFT('Medio circulante source'!$1:$1,4),0),FALSE)="",NA(),VLOOKUP($A174,'Medio circulante source'!$1:$1048576,MATCH($B174,LEFT('Medio circulante source'!$1:$1,4),0),FALSE))</f>
        <v>44405.599999999999</v>
      </c>
      <c r="E174" s="2">
        <f t="shared" si="17"/>
        <v>9.2168369480203294E-2</v>
      </c>
      <c r="F174">
        <f t="shared" si="14"/>
        <v>39964</v>
      </c>
      <c r="G174">
        <f t="shared" si="15"/>
        <v>0</v>
      </c>
    </row>
    <row r="175" spans="1:7" x14ac:dyDescent="0.35">
      <c r="A175">
        <f t="shared" si="12"/>
        <v>6</v>
      </c>
      <c r="B175" t="str">
        <f t="shared" si="13"/>
        <v>2009</v>
      </c>
      <c r="C175" s="1">
        <f t="shared" si="16"/>
        <v>39994</v>
      </c>
      <c r="D175" s="2" cm="1">
        <f t="array" ref="D175">IF(VLOOKUP($A175,'Medio circulante source'!$1:$1048576,MATCH($B175,LEFT('Medio circulante source'!$1:$1,4),0),FALSE)="",NA(),VLOOKUP($A175,'Medio circulante source'!$1:$1048576,MATCH($B175,LEFT('Medio circulante source'!$1:$1,4),0),FALSE))</f>
        <v>44419.6</v>
      </c>
      <c r="E175" s="2">
        <f t="shared" si="17"/>
        <v>8.8171600474272596E-2</v>
      </c>
      <c r="F175">
        <f t="shared" si="14"/>
        <v>39994</v>
      </c>
      <c r="G175">
        <f t="shared" si="15"/>
        <v>0</v>
      </c>
    </row>
    <row r="176" spans="1:7" x14ac:dyDescent="0.35">
      <c r="A176">
        <f t="shared" si="12"/>
        <v>7</v>
      </c>
      <c r="B176" t="str">
        <f t="shared" si="13"/>
        <v>2009</v>
      </c>
      <c r="C176" s="1">
        <f t="shared" si="16"/>
        <v>40025</v>
      </c>
      <c r="D176" s="2" cm="1">
        <f t="array" ref="D176">IF(VLOOKUP($A176,'Medio circulante source'!$1:$1048576,MATCH($B176,LEFT('Medio circulante source'!$1:$1,4),0),FALSE)="",NA(),VLOOKUP($A176,'Medio circulante source'!$1:$1048576,MATCH($B176,LEFT('Medio circulante source'!$1:$1,4),0),FALSE))</f>
        <v>44639</v>
      </c>
      <c r="E176" s="2">
        <f t="shared" si="17"/>
        <v>0.10078960736638069</v>
      </c>
      <c r="F176">
        <f t="shared" si="14"/>
        <v>40025</v>
      </c>
      <c r="G176">
        <f t="shared" si="15"/>
        <v>0</v>
      </c>
    </row>
    <row r="177" spans="1:7" x14ac:dyDescent="0.35">
      <c r="A177">
        <f t="shared" si="12"/>
        <v>8</v>
      </c>
      <c r="B177" t="str">
        <f t="shared" si="13"/>
        <v>2009</v>
      </c>
      <c r="C177" s="1">
        <f t="shared" si="16"/>
        <v>40056</v>
      </c>
      <c r="D177" s="2" cm="1">
        <f t="array" ref="D177">IF(VLOOKUP($A177,'Medio circulante source'!$1:$1048576,MATCH($B177,LEFT('Medio circulante source'!$1:$1,4),0),FALSE)="",NA(),VLOOKUP($A177,'Medio circulante source'!$1:$1048576,MATCH($B177,LEFT('Medio circulante source'!$1:$1,4),0),FALSE))</f>
        <v>43630</v>
      </c>
      <c r="E177" s="2">
        <f t="shared" si="17"/>
        <v>8.3829747064989996E-2</v>
      </c>
      <c r="F177">
        <f t="shared" si="14"/>
        <v>40056</v>
      </c>
      <c r="G177">
        <f t="shared" si="15"/>
        <v>0</v>
      </c>
    </row>
    <row r="178" spans="1:7" x14ac:dyDescent="0.35">
      <c r="A178">
        <f t="shared" si="12"/>
        <v>9</v>
      </c>
      <c r="B178" t="str">
        <f t="shared" si="13"/>
        <v>2009</v>
      </c>
      <c r="C178" s="1">
        <f t="shared" si="16"/>
        <v>40086</v>
      </c>
      <c r="D178" s="2" cm="1">
        <f t="array" ref="D178">IF(VLOOKUP($A178,'Medio circulante source'!$1:$1048576,MATCH($B178,LEFT('Medio circulante source'!$1:$1,4),0),FALSE)="",NA(),VLOOKUP($A178,'Medio circulante source'!$1:$1048576,MATCH($B178,LEFT('Medio circulante source'!$1:$1,4),0),FALSE))</f>
        <v>43451</v>
      </c>
      <c r="E178" s="2">
        <f t="shared" si="17"/>
        <v>7.2474928852984302E-2</v>
      </c>
      <c r="F178">
        <f t="shared" si="14"/>
        <v>40086</v>
      </c>
      <c r="G178">
        <f t="shared" si="15"/>
        <v>0</v>
      </c>
    </row>
    <row r="179" spans="1:7" x14ac:dyDescent="0.35">
      <c r="A179">
        <f t="shared" si="12"/>
        <v>10</v>
      </c>
      <c r="B179" t="str">
        <f t="shared" si="13"/>
        <v>2009</v>
      </c>
      <c r="C179" s="1">
        <f t="shared" si="16"/>
        <v>40117</v>
      </c>
      <c r="D179" s="2" cm="1">
        <f t="array" ref="D179">IF(VLOOKUP($A179,'Medio circulante source'!$1:$1048576,MATCH($B179,LEFT('Medio circulante source'!$1:$1,4),0),FALSE)="",NA(),VLOOKUP($A179,'Medio circulante source'!$1:$1048576,MATCH($B179,LEFT('Medio circulante source'!$1:$1,4),0),FALSE))</f>
        <v>43773.5</v>
      </c>
      <c r="E179" s="2">
        <f t="shared" si="17"/>
        <v>7.4409882700610386E-2</v>
      </c>
      <c r="F179">
        <f t="shared" si="14"/>
        <v>40117</v>
      </c>
      <c r="G179">
        <f t="shared" si="15"/>
        <v>0</v>
      </c>
    </row>
    <row r="180" spans="1:7" x14ac:dyDescent="0.35">
      <c r="A180">
        <f t="shared" si="12"/>
        <v>11</v>
      </c>
      <c r="B180" t="str">
        <f t="shared" si="13"/>
        <v>2009</v>
      </c>
      <c r="C180" s="1">
        <f t="shared" si="16"/>
        <v>40147</v>
      </c>
      <c r="D180" s="2" cm="1">
        <f t="array" ref="D180">IF(VLOOKUP($A180,'Medio circulante source'!$1:$1048576,MATCH($B180,LEFT('Medio circulante source'!$1:$1,4),0),FALSE)="",NA(),VLOOKUP($A180,'Medio circulante source'!$1:$1048576,MATCH($B180,LEFT('Medio circulante source'!$1:$1,4),0),FALSE))</f>
        <v>45176.9</v>
      </c>
      <c r="E180" s="2">
        <f t="shared" si="17"/>
        <v>6.4325680562590595E-2</v>
      </c>
      <c r="F180">
        <f t="shared" si="14"/>
        <v>40147</v>
      </c>
      <c r="G180">
        <f t="shared" si="15"/>
        <v>0</v>
      </c>
    </row>
    <row r="181" spans="1:7" x14ac:dyDescent="0.35">
      <c r="A181">
        <f t="shared" si="12"/>
        <v>12</v>
      </c>
      <c r="B181" t="str">
        <f t="shared" si="13"/>
        <v>2009</v>
      </c>
      <c r="C181" s="1">
        <f t="shared" si="16"/>
        <v>40178</v>
      </c>
      <c r="D181" s="2" cm="1">
        <f t="array" ref="D181">IF(VLOOKUP($A181,'Medio circulante source'!$1:$1048576,MATCH($B181,LEFT('Medio circulante source'!$1:$1,4),0),FALSE)="",NA(),VLOOKUP($A181,'Medio circulante source'!$1:$1048576,MATCH($B181,LEFT('Medio circulante source'!$1:$1,4),0),FALSE))</f>
        <v>48490.400000000001</v>
      </c>
      <c r="E181" s="2">
        <f t="shared" si="17"/>
        <v>5.6880126066080172E-2</v>
      </c>
      <c r="F181">
        <f t="shared" si="14"/>
        <v>40178</v>
      </c>
      <c r="G181">
        <f t="shared" si="15"/>
        <v>0</v>
      </c>
    </row>
    <row r="182" spans="1:7" x14ac:dyDescent="0.35">
      <c r="A182">
        <f t="shared" si="12"/>
        <v>1</v>
      </c>
      <c r="B182" t="str">
        <f t="shared" si="13"/>
        <v>2010</v>
      </c>
      <c r="C182" s="1">
        <f t="shared" si="16"/>
        <v>40209</v>
      </c>
      <c r="D182" s="2" cm="1">
        <f t="array" ref="D182">IF(VLOOKUP($A182,'Medio circulante source'!$1:$1048576,MATCH($B182,LEFT('Medio circulante source'!$1:$1,4),0),FALSE)="",NA(),VLOOKUP($A182,'Medio circulante source'!$1:$1048576,MATCH($B182,LEFT('Medio circulante source'!$1:$1,4),0),FALSE))</f>
        <v>48800.5</v>
      </c>
      <c r="E182" s="2">
        <f t="shared" si="17"/>
        <v>8.3239919645730909E-2</v>
      </c>
      <c r="F182">
        <f t="shared" si="14"/>
        <v>40209</v>
      </c>
      <c r="G182">
        <f t="shared" si="15"/>
        <v>0</v>
      </c>
    </row>
    <row r="183" spans="1:7" x14ac:dyDescent="0.35">
      <c r="A183">
        <f t="shared" si="12"/>
        <v>2</v>
      </c>
      <c r="B183" t="str">
        <f t="shared" si="13"/>
        <v>2010</v>
      </c>
      <c r="C183" s="1">
        <f t="shared" si="16"/>
        <v>40237</v>
      </c>
      <c r="D183" s="2" cm="1">
        <f t="array" ref="D183">IF(VLOOKUP($A183,'Medio circulante source'!$1:$1048576,MATCH($B183,LEFT('Medio circulante source'!$1:$1,4),0),FALSE)="",NA(),VLOOKUP($A183,'Medio circulante source'!$1:$1048576,MATCH($B183,LEFT('Medio circulante source'!$1:$1,4),0),FALSE))</f>
        <v>47174.6</v>
      </c>
      <c r="E183" s="2">
        <f t="shared" si="17"/>
        <v>6.0990311001556254E-2</v>
      </c>
      <c r="F183">
        <f t="shared" si="14"/>
        <v>40237</v>
      </c>
      <c r="G183">
        <f t="shared" si="15"/>
        <v>0</v>
      </c>
    </row>
    <row r="184" spans="1:7" x14ac:dyDescent="0.35">
      <c r="A184">
        <f t="shared" si="12"/>
        <v>3</v>
      </c>
      <c r="B184" t="str">
        <f t="shared" si="13"/>
        <v>2010</v>
      </c>
      <c r="C184" s="1">
        <f t="shared" si="16"/>
        <v>40268</v>
      </c>
      <c r="D184" s="2" cm="1">
        <f t="array" ref="D184">IF(VLOOKUP($A184,'Medio circulante source'!$1:$1048576,MATCH($B184,LEFT('Medio circulante source'!$1:$1,4),0),FALSE)="",NA(),VLOOKUP($A184,'Medio circulante source'!$1:$1048576,MATCH($B184,LEFT('Medio circulante source'!$1:$1,4),0),FALSE))</f>
        <v>48039.5</v>
      </c>
      <c r="E184" s="2">
        <f t="shared" si="17"/>
        <v>9.2852479304061347E-2</v>
      </c>
      <c r="F184">
        <f t="shared" si="14"/>
        <v>40268</v>
      </c>
      <c r="G184">
        <f t="shared" si="15"/>
        <v>0</v>
      </c>
    </row>
    <row r="185" spans="1:7" x14ac:dyDescent="0.35">
      <c r="A185">
        <f t="shared" si="12"/>
        <v>4</v>
      </c>
      <c r="B185" t="str">
        <f t="shared" si="13"/>
        <v>2010</v>
      </c>
      <c r="C185" s="1">
        <f t="shared" si="16"/>
        <v>40298</v>
      </c>
      <c r="D185" s="2" cm="1">
        <f t="array" ref="D185">IF(VLOOKUP($A185,'Medio circulante source'!$1:$1048576,MATCH($B185,LEFT('Medio circulante source'!$1:$1,4),0),FALSE)="",NA(),VLOOKUP($A185,'Medio circulante source'!$1:$1048576,MATCH($B185,LEFT('Medio circulante source'!$1:$1,4),0),FALSE))</f>
        <v>47357.7</v>
      </c>
      <c r="E185" s="2">
        <f t="shared" si="17"/>
        <v>8.1650785239865742E-2</v>
      </c>
      <c r="F185">
        <f t="shared" si="14"/>
        <v>40298</v>
      </c>
      <c r="G185">
        <f t="shared" si="15"/>
        <v>0</v>
      </c>
    </row>
    <row r="186" spans="1:7" x14ac:dyDescent="0.35">
      <c r="A186">
        <f t="shared" si="12"/>
        <v>5</v>
      </c>
      <c r="B186" t="str">
        <f t="shared" si="13"/>
        <v>2010</v>
      </c>
      <c r="C186" s="1">
        <f t="shared" si="16"/>
        <v>40329</v>
      </c>
      <c r="D186" s="2" cm="1">
        <f t="array" ref="D186">IF(VLOOKUP($A186,'Medio circulante source'!$1:$1048576,MATCH($B186,LEFT('Medio circulante source'!$1:$1,4),0),FALSE)="",NA(),VLOOKUP($A186,'Medio circulante source'!$1:$1048576,MATCH($B186,LEFT('Medio circulante source'!$1:$1,4),0),FALSE))</f>
        <v>46492.2</v>
      </c>
      <c r="E186" s="2">
        <f t="shared" si="17"/>
        <v>4.6989568883203887E-2</v>
      </c>
      <c r="F186">
        <f t="shared" si="14"/>
        <v>40329</v>
      </c>
      <c r="G186">
        <f t="shared" si="15"/>
        <v>0</v>
      </c>
    </row>
    <row r="187" spans="1:7" x14ac:dyDescent="0.35">
      <c r="A187">
        <f t="shared" si="12"/>
        <v>6</v>
      </c>
      <c r="B187" t="str">
        <f t="shared" si="13"/>
        <v>2010</v>
      </c>
      <c r="C187" s="1">
        <f t="shared" si="16"/>
        <v>40359</v>
      </c>
      <c r="D187" s="2" cm="1">
        <f t="array" ref="D187">IF(VLOOKUP($A187,'Medio circulante source'!$1:$1048576,MATCH($B187,LEFT('Medio circulante source'!$1:$1,4),0),FALSE)="",NA(),VLOOKUP($A187,'Medio circulante source'!$1:$1048576,MATCH($B187,LEFT('Medio circulante source'!$1:$1,4),0),FALSE))</f>
        <v>46790.7</v>
      </c>
      <c r="E187" s="2">
        <f t="shared" si="17"/>
        <v>5.3379589190357381E-2</v>
      </c>
      <c r="F187">
        <f t="shared" si="14"/>
        <v>40359</v>
      </c>
      <c r="G187">
        <f t="shared" si="15"/>
        <v>0</v>
      </c>
    </row>
    <row r="188" spans="1:7" x14ac:dyDescent="0.35">
      <c r="A188">
        <f t="shared" si="12"/>
        <v>7</v>
      </c>
      <c r="B188" t="str">
        <f t="shared" si="13"/>
        <v>2010</v>
      </c>
      <c r="C188" s="1">
        <f t="shared" si="16"/>
        <v>40390</v>
      </c>
      <c r="D188" s="2" cm="1">
        <f t="array" ref="D188">IF(VLOOKUP($A188,'Medio circulante source'!$1:$1048576,MATCH($B188,LEFT('Medio circulante source'!$1:$1,4),0),FALSE)="",NA(),VLOOKUP($A188,'Medio circulante source'!$1:$1048576,MATCH($B188,LEFT('Medio circulante source'!$1:$1,4),0),FALSE))</f>
        <v>47559.199999999997</v>
      </c>
      <c r="E188" s="2">
        <f t="shared" si="17"/>
        <v>6.541813212661568E-2</v>
      </c>
      <c r="F188">
        <f t="shared" si="14"/>
        <v>40390</v>
      </c>
      <c r="G188">
        <f t="shared" si="15"/>
        <v>0</v>
      </c>
    </row>
    <row r="189" spans="1:7" x14ac:dyDescent="0.35">
      <c r="A189">
        <f t="shared" si="12"/>
        <v>8</v>
      </c>
      <c r="B189" t="str">
        <f t="shared" si="13"/>
        <v>2010</v>
      </c>
      <c r="C189" s="1">
        <f t="shared" si="16"/>
        <v>40421</v>
      </c>
      <c r="D189" s="2" cm="1">
        <f t="array" ref="D189">IF(VLOOKUP($A189,'Medio circulante source'!$1:$1048576,MATCH($B189,LEFT('Medio circulante source'!$1:$1,4),0),FALSE)="",NA(),VLOOKUP($A189,'Medio circulante source'!$1:$1048576,MATCH($B189,LEFT('Medio circulante source'!$1:$1,4),0),FALSE))</f>
        <v>46679.6</v>
      </c>
      <c r="E189" s="2">
        <f t="shared" si="17"/>
        <v>6.9896859958743951E-2</v>
      </c>
      <c r="F189">
        <f t="shared" si="14"/>
        <v>40421</v>
      </c>
      <c r="G189">
        <f t="shared" si="15"/>
        <v>0</v>
      </c>
    </row>
    <row r="190" spans="1:7" x14ac:dyDescent="0.35">
      <c r="A190">
        <f t="shared" si="12"/>
        <v>9</v>
      </c>
      <c r="B190" t="str">
        <f t="shared" si="13"/>
        <v>2010</v>
      </c>
      <c r="C190" s="1">
        <f t="shared" si="16"/>
        <v>40451</v>
      </c>
      <c r="D190" s="2" cm="1">
        <f t="array" ref="D190">IF(VLOOKUP($A190,'Medio circulante source'!$1:$1048576,MATCH($B190,LEFT('Medio circulante source'!$1:$1,4),0),FALSE)="",NA(),VLOOKUP($A190,'Medio circulante source'!$1:$1048576,MATCH($B190,LEFT('Medio circulante source'!$1:$1,4),0),FALSE))</f>
        <v>46927.1</v>
      </c>
      <c r="E190" s="2">
        <f t="shared" si="17"/>
        <v>8.0000460288600916E-2</v>
      </c>
      <c r="F190">
        <f t="shared" si="14"/>
        <v>40451</v>
      </c>
      <c r="G190">
        <f t="shared" si="15"/>
        <v>0</v>
      </c>
    </row>
    <row r="191" spans="1:7" x14ac:dyDescent="0.35">
      <c r="A191">
        <f t="shared" si="12"/>
        <v>10</v>
      </c>
      <c r="B191" t="str">
        <f t="shared" si="13"/>
        <v>2010</v>
      </c>
      <c r="C191" s="1">
        <f t="shared" si="16"/>
        <v>40482</v>
      </c>
      <c r="D191" s="2" cm="1">
        <f t="array" ref="D191">IF(VLOOKUP($A191,'Medio circulante source'!$1:$1048576,MATCH($B191,LEFT('Medio circulante source'!$1:$1,4),0),FALSE)="",NA(),VLOOKUP($A191,'Medio circulante source'!$1:$1048576,MATCH($B191,LEFT('Medio circulante source'!$1:$1,4),0),FALSE))</f>
        <v>47915.6</v>
      </c>
      <c r="E191" s="2">
        <f t="shared" si="17"/>
        <v>9.4625743886141131E-2</v>
      </c>
      <c r="F191">
        <f t="shared" si="14"/>
        <v>40482</v>
      </c>
      <c r="G191">
        <f t="shared" si="15"/>
        <v>0</v>
      </c>
    </row>
    <row r="192" spans="1:7" x14ac:dyDescent="0.35">
      <c r="A192">
        <f t="shared" si="12"/>
        <v>11</v>
      </c>
      <c r="B192" t="str">
        <f t="shared" si="13"/>
        <v>2010</v>
      </c>
      <c r="C192" s="1">
        <f t="shared" si="16"/>
        <v>40512</v>
      </c>
      <c r="D192" s="2" cm="1">
        <f t="array" ref="D192">IF(VLOOKUP($A192,'Medio circulante source'!$1:$1048576,MATCH($B192,LEFT('Medio circulante source'!$1:$1,4),0),FALSE)="",NA(),VLOOKUP($A192,'Medio circulante source'!$1:$1048576,MATCH($B192,LEFT('Medio circulante source'!$1:$1,4),0),FALSE))</f>
        <v>49611.4</v>
      </c>
      <c r="E192" s="2">
        <f t="shared" si="17"/>
        <v>9.815857219065495E-2</v>
      </c>
      <c r="F192">
        <f t="shared" si="14"/>
        <v>40512</v>
      </c>
      <c r="G192">
        <f t="shared" si="15"/>
        <v>0</v>
      </c>
    </row>
    <row r="193" spans="1:7" x14ac:dyDescent="0.35">
      <c r="A193">
        <f t="shared" si="12"/>
        <v>12</v>
      </c>
      <c r="B193" t="str">
        <f t="shared" si="13"/>
        <v>2010</v>
      </c>
      <c r="C193" s="1">
        <f t="shared" si="16"/>
        <v>40543</v>
      </c>
      <c r="D193" s="2" cm="1">
        <f t="array" ref="D193">IF(VLOOKUP($A193,'Medio circulante source'!$1:$1048576,MATCH($B193,LEFT('Medio circulante source'!$1:$1,4),0),FALSE)="",NA(),VLOOKUP($A193,'Medio circulante source'!$1:$1048576,MATCH($B193,LEFT('Medio circulante source'!$1:$1,4),0),FALSE))</f>
        <v>53076.4</v>
      </c>
      <c r="E193" s="2">
        <f t="shared" si="17"/>
        <v>9.457542111428241E-2</v>
      </c>
      <c r="F193">
        <f t="shared" si="14"/>
        <v>40543</v>
      </c>
      <c r="G193">
        <f t="shared" si="15"/>
        <v>0</v>
      </c>
    </row>
    <row r="194" spans="1:7" x14ac:dyDescent="0.35">
      <c r="A194">
        <f t="shared" si="12"/>
        <v>1</v>
      </c>
      <c r="B194" t="str">
        <f t="shared" si="13"/>
        <v>2011</v>
      </c>
      <c r="C194" s="1">
        <f t="shared" si="16"/>
        <v>40574</v>
      </c>
      <c r="D194" s="2" cm="1">
        <f t="array" ref="D194">IF(VLOOKUP($A194,'Medio circulante source'!$1:$1048576,MATCH($B194,LEFT('Medio circulante source'!$1:$1,4),0),FALSE)="",NA(),VLOOKUP($A194,'Medio circulante source'!$1:$1048576,MATCH($B194,LEFT('Medio circulante source'!$1:$1,4),0),FALSE))</f>
        <v>51661.5</v>
      </c>
      <c r="E194" s="2">
        <f t="shared" si="17"/>
        <v>5.8626448499503075E-2</v>
      </c>
      <c r="F194">
        <f t="shared" si="14"/>
        <v>40574</v>
      </c>
      <c r="G194">
        <f t="shared" si="15"/>
        <v>0</v>
      </c>
    </row>
    <row r="195" spans="1:7" x14ac:dyDescent="0.35">
      <c r="A195">
        <f t="shared" ref="A195:A258" si="18">+MONTH(C195)</f>
        <v>2</v>
      </c>
      <c r="B195" t="str">
        <f t="shared" ref="B195:B258" si="19">+TEXT(YEAR(C195),"0")</f>
        <v>2011</v>
      </c>
      <c r="C195" s="1">
        <f t="shared" si="16"/>
        <v>40602</v>
      </c>
      <c r="D195" s="2" cm="1">
        <f t="array" ref="D195">IF(VLOOKUP($A195,'Medio circulante source'!$1:$1048576,MATCH($B195,LEFT('Medio circulante source'!$1:$1,4),0),FALSE)="",NA(),VLOOKUP($A195,'Medio circulante source'!$1:$1048576,MATCH($B195,LEFT('Medio circulante source'!$1:$1,4),0),FALSE))</f>
        <v>51016.4</v>
      </c>
      <c r="E195" s="2">
        <f t="shared" si="17"/>
        <v>8.1437892425161057E-2</v>
      </c>
      <c r="F195">
        <f t="shared" ref="F195:F258" si="20">+IF(ISNA(D195),1,C195)</f>
        <v>40602</v>
      </c>
      <c r="G195">
        <f t="shared" ref="G195:G258" si="21">+IF(AND(A195=MONTH(MAX(F:F)),ISNA(D195)=FALSE,_xlfn.NUMBERVALUE(B195)&gt;YEAR(MAX(F:F))-10),1,0)</f>
        <v>0</v>
      </c>
    </row>
    <row r="196" spans="1:7" x14ac:dyDescent="0.35">
      <c r="A196">
        <f t="shared" si="18"/>
        <v>3</v>
      </c>
      <c r="B196" t="str">
        <f t="shared" si="19"/>
        <v>2011</v>
      </c>
      <c r="C196" s="1">
        <f t="shared" ref="C196:C259" si="22">+EOMONTH(C195,1)</f>
        <v>40633</v>
      </c>
      <c r="D196" s="2" cm="1">
        <f t="array" ref="D196">IF(VLOOKUP($A196,'Medio circulante source'!$1:$1048576,MATCH($B196,LEFT('Medio circulante source'!$1:$1,4),0),FALSE)="",NA(),VLOOKUP($A196,'Medio circulante source'!$1:$1048576,MATCH($B196,LEFT('Medio circulante source'!$1:$1,4),0),FALSE))</f>
        <v>52041.1</v>
      </c>
      <c r="E196" s="2">
        <f t="shared" si="17"/>
        <v>8.3298119256028869E-2</v>
      </c>
      <c r="F196">
        <f t="shared" si="20"/>
        <v>40633</v>
      </c>
      <c r="G196">
        <f t="shared" si="21"/>
        <v>0</v>
      </c>
    </row>
    <row r="197" spans="1:7" x14ac:dyDescent="0.35">
      <c r="A197">
        <f t="shared" si="18"/>
        <v>4</v>
      </c>
      <c r="B197" t="str">
        <f t="shared" si="19"/>
        <v>2011</v>
      </c>
      <c r="C197" s="1">
        <f t="shared" si="22"/>
        <v>40663</v>
      </c>
      <c r="D197" s="2" cm="1">
        <f t="array" ref="D197">IF(VLOOKUP($A197,'Medio circulante source'!$1:$1048576,MATCH($B197,LEFT('Medio circulante source'!$1:$1,4),0),FALSE)="",NA(),VLOOKUP($A197,'Medio circulante source'!$1:$1048576,MATCH($B197,LEFT('Medio circulante source'!$1:$1,4),0),FALSE))</f>
        <v>52848.7</v>
      </c>
      <c r="E197" s="2">
        <f t="shared" si="17"/>
        <v>0.11594735386220192</v>
      </c>
      <c r="F197">
        <f t="shared" si="20"/>
        <v>40663</v>
      </c>
      <c r="G197">
        <f t="shared" si="21"/>
        <v>0</v>
      </c>
    </row>
    <row r="198" spans="1:7" x14ac:dyDescent="0.35">
      <c r="A198">
        <f t="shared" si="18"/>
        <v>5</v>
      </c>
      <c r="B198" t="str">
        <f t="shared" si="19"/>
        <v>2011</v>
      </c>
      <c r="C198" s="1">
        <f t="shared" si="22"/>
        <v>40694</v>
      </c>
      <c r="D198" s="2" cm="1">
        <f t="array" ref="D198">IF(VLOOKUP($A198,'Medio circulante source'!$1:$1048576,MATCH($B198,LEFT('Medio circulante source'!$1:$1,4),0),FALSE)="",NA(),VLOOKUP($A198,'Medio circulante source'!$1:$1048576,MATCH($B198,LEFT('Medio circulante source'!$1:$1,4),0),FALSE))</f>
        <v>51804</v>
      </c>
      <c r="E198" s="2">
        <f t="shared" si="17"/>
        <v>0.11425142281931169</v>
      </c>
      <c r="F198">
        <f t="shared" si="20"/>
        <v>40694</v>
      </c>
      <c r="G198">
        <f t="shared" si="21"/>
        <v>0</v>
      </c>
    </row>
    <row r="199" spans="1:7" x14ac:dyDescent="0.35">
      <c r="A199">
        <f t="shared" si="18"/>
        <v>6</v>
      </c>
      <c r="B199" t="str">
        <f t="shared" si="19"/>
        <v>2011</v>
      </c>
      <c r="C199" s="1">
        <f t="shared" si="22"/>
        <v>40724</v>
      </c>
      <c r="D199" s="2" cm="1">
        <f t="array" ref="D199">IF(VLOOKUP($A199,'Medio circulante source'!$1:$1048576,MATCH($B199,LEFT('Medio circulante source'!$1:$1,4),0),FALSE)="",NA(),VLOOKUP($A199,'Medio circulante source'!$1:$1048576,MATCH($B199,LEFT('Medio circulante source'!$1:$1,4),0),FALSE))</f>
        <v>52562.1</v>
      </c>
      <c r="E199" s="2">
        <f t="shared" si="17"/>
        <v>0.12334502369060522</v>
      </c>
      <c r="F199">
        <f t="shared" si="20"/>
        <v>40724</v>
      </c>
      <c r="G199">
        <f t="shared" si="21"/>
        <v>0</v>
      </c>
    </row>
    <row r="200" spans="1:7" x14ac:dyDescent="0.35">
      <c r="A200">
        <f t="shared" si="18"/>
        <v>7</v>
      </c>
      <c r="B200" t="str">
        <f t="shared" si="19"/>
        <v>2011</v>
      </c>
      <c r="C200" s="1">
        <f t="shared" si="22"/>
        <v>40755</v>
      </c>
      <c r="D200" s="2" cm="1">
        <f t="array" ref="D200">IF(VLOOKUP($A200,'Medio circulante source'!$1:$1048576,MATCH($B200,LEFT('Medio circulante source'!$1:$1,4),0),FALSE)="",NA(),VLOOKUP($A200,'Medio circulante source'!$1:$1048576,MATCH($B200,LEFT('Medio circulante source'!$1:$1,4),0),FALSE))</f>
        <v>53152</v>
      </c>
      <c r="E200" s="2">
        <f t="shared" si="17"/>
        <v>0.11759659540110017</v>
      </c>
      <c r="F200">
        <f t="shared" si="20"/>
        <v>40755</v>
      </c>
      <c r="G200">
        <f t="shared" si="21"/>
        <v>0</v>
      </c>
    </row>
    <row r="201" spans="1:7" x14ac:dyDescent="0.35">
      <c r="A201">
        <f t="shared" si="18"/>
        <v>8</v>
      </c>
      <c r="B201" t="str">
        <f t="shared" si="19"/>
        <v>2011</v>
      </c>
      <c r="C201" s="1">
        <f t="shared" si="22"/>
        <v>40786</v>
      </c>
      <c r="D201" s="2" cm="1">
        <f t="array" ref="D201">IF(VLOOKUP($A201,'Medio circulante source'!$1:$1048576,MATCH($B201,LEFT('Medio circulante source'!$1:$1,4),0),FALSE)="",NA(),VLOOKUP($A201,'Medio circulante source'!$1:$1048576,MATCH($B201,LEFT('Medio circulante source'!$1:$1,4),0),FALSE))</f>
        <v>51980.6</v>
      </c>
      <c r="E201" s="2">
        <f t="shared" si="17"/>
        <v>0.11356138441631891</v>
      </c>
      <c r="F201">
        <f t="shared" si="20"/>
        <v>40786</v>
      </c>
      <c r="G201">
        <f t="shared" si="21"/>
        <v>0</v>
      </c>
    </row>
    <row r="202" spans="1:7" x14ac:dyDescent="0.35">
      <c r="A202">
        <f t="shared" si="18"/>
        <v>9</v>
      </c>
      <c r="B202" t="str">
        <f t="shared" si="19"/>
        <v>2011</v>
      </c>
      <c r="C202" s="1">
        <f t="shared" si="22"/>
        <v>40816</v>
      </c>
      <c r="D202" s="2" cm="1">
        <f t="array" ref="D202">IF(VLOOKUP($A202,'Medio circulante source'!$1:$1048576,MATCH($B202,LEFT('Medio circulante source'!$1:$1,4),0),FALSE)="",NA(),VLOOKUP($A202,'Medio circulante source'!$1:$1048576,MATCH($B202,LEFT('Medio circulante source'!$1:$1,4),0),FALSE))</f>
        <v>51610.3</v>
      </c>
      <c r="E202" s="2">
        <f t="shared" si="17"/>
        <v>9.9797345244006228E-2</v>
      </c>
      <c r="F202">
        <f t="shared" si="20"/>
        <v>40816</v>
      </c>
      <c r="G202">
        <f t="shared" si="21"/>
        <v>0</v>
      </c>
    </row>
    <row r="203" spans="1:7" x14ac:dyDescent="0.35">
      <c r="A203">
        <f t="shared" si="18"/>
        <v>10</v>
      </c>
      <c r="B203" t="str">
        <f t="shared" si="19"/>
        <v>2011</v>
      </c>
      <c r="C203" s="1">
        <f t="shared" si="22"/>
        <v>40847</v>
      </c>
      <c r="D203" s="2" cm="1">
        <f t="array" ref="D203">IF(VLOOKUP($A203,'Medio circulante source'!$1:$1048576,MATCH($B203,LEFT('Medio circulante source'!$1:$1,4),0),FALSE)="",NA(),VLOOKUP($A203,'Medio circulante source'!$1:$1048576,MATCH($B203,LEFT('Medio circulante source'!$1:$1,4),0),FALSE))</f>
        <v>51992.800000000003</v>
      </c>
      <c r="E203" s="2">
        <f t="shared" si="17"/>
        <v>8.5091285510355802E-2</v>
      </c>
      <c r="F203">
        <f t="shared" si="20"/>
        <v>40847</v>
      </c>
      <c r="G203">
        <f t="shared" si="21"/>
        <v>0</v>
      </c>
    </row>
    <row r="204" spans="1:7" x14ac:dyDescent="0.35">
      <c r="A204">
        <f t="shared" si="18"/>
        <v>11</v>
      </c>
      <c r="B204" t="str">
        <f t="shared" si="19"/>
        <v>2011</v>
      </c>
      <c r="C204" s="1">
        <f t="shared" si="22"/>
        <v>40877</v>
      </c>
      <c r="D204" s="2" cm="1">
        <f t="array" ref="D204">IF(VLOOKUP($A204,'Medio circulante source'!$1:$1048576,MATCH($B204,LEFT('Medio circulante source'!$1:$1,4),0),FALSE)="",NA(),VLOOKUP($A204,'Medio circulante source'!$1:$1048576,MATCH($B204,LEFT('Medio circulante source'!$1:$1,4),0),FALSE))</f>
        <v>53944.5</v>
      </c>
      <c r="E204" s="2">
        <f t="shared" si="17"/>
        <v>8.7340812797058714E-2</v>
      </c>
      <c r="F204">
        <f t="shared" si="20"/>
        <v>40877</v>
      </c>
      <c r="G204">
        <f t="shared" si="21"/>
        <v>0</v>
      </c>
    </row>
    <row r="205" spans="1:7" x14ac:dyDescent="0.35">
      <c r="A205">
        <f t="shared" si="18"/>
        <v>12</v>
      </c>
      <c r="B205" t="str">
        <f t="shared" si="19"/>
        <v>2011</v>
      </c>
      <c r="C205" s="1">
        <f t="shared" si="22"/>
        <v>40908</v>
      </c>
      <c r="D205" s="2" cm="1">
        <f t="array" ref="D205">IF(VLOOKUP($A205,'Medio circulante source'!$1:$1048576,MATCH($B205,LEFT('Medio circulante source'!$1:$1,4),0),FALSE)="",NA(),VLOOKUP($A205,'Medio circulante source'!$1:$1048576,MATCH($B205,LEFT('Medio circulante source'!$1:$1,4),0),FALSE))</f>
        <v>57340.5</v>
      </c>
      <c r="E205" s="2">
        <f t="shared" si="17"/>
        <v>8.0338907687785885E-2</v>
      </c>
      <c r="F205">
        <f t="shared" si="20"/>
        <v>40908</v>
      </c>
      <c r="G205">
        <f t="shared" si="21"/>
        <v>0</v>
      </c>
    </row>
    <row r="206" spans="1:7" x14ac:dyDescent="0.35">
      <c r="A206">
        <f t="shared" si="18"/>
        <v>1</v>
      </c>
      <c r="B206" t="str">
        <f t="shared" si="19"/>
        <v>2012</v>
      </c>
      <c r="C206" s="1">
        <f t="shared" si="22"/>
        <v>40939</v>
      </c>
      <c r="D206" s="2" cm="1">
        <f t="array" ref="D206">IF(VLOOKUP($A206,'Medio circulante source'!$1:$1048576,MATCH($B206,LEFT('Medio circulante source'!$1:$1,4),0),FALSE)="",NA(),VLOOKUP($A206,'Medio circulante source'!$1:$1048576,MATCH($B206,LEFT('Medio circulante source'!$1:$1,4),0),FALSE))</f>
        <v>56070</v>
      </c>
      <c r="E206" s="2">
        <f t="shared" si="17"/>
        <v>8.5334339885601462E-2</v>
      </c>
      <c r="F206">
        <f t="shared" si="20"/>
        <v>40939</v>
      </c>
      <c r="G206">
        <f t="shared" si="21"/>
        <v>0</v>
      </c>
    </row>
    <row r="207" spans="1:7" x14ac:dyDescent="0.35">
      <c r="A207">
        <f t="shared" si="18"/>
        <v>2</v>
      </c>
      <c r="B207" t="str">
        <f t="shared" si="19"/>
        <v>2012</v>
      </c>
      <c r="C207" s="1">
        <f t="shared" si="22"/>
        <v>40968</v>
      </c>
      <c r="D207" s="2" cm="1">
        <f t="array" ref="D207">IF(VLOOKUP($A207,'Medio circulante source'!$1:$1048576,MATCH($B207,LEFT('Medio circulante source'!$1:$1,4),0),FALSE)="",NA(),VLOOKUP($A207,'Medio circulante source'!$1:$1048576,MATCH($B207,LEFT('Medio circulante source'!$1:$1,4),0),FALSE))</f>
        <v>55997.599999999999</v>
      </c>
      <c r="E207" s="2">
        <f t="shared" ref="E207:E270" si="23">+(D207-D195)/D195</f>
        <v>9.7639190534808351E-2</v>
      </c>
      <c r="F207">
        <f t="shared" si="20"/>
        <v>40968</v>
      </c>
      <c r="G207">
        <f t="shared" si="21"/>
        <v>0</v>
      </c>
    </row>
    <row r="208" spans="1:7" x14ac:dyDescent="0.35">
      <c r="A208">
        <f t="shared" si="18"/>
        <v>3</v>
      </c>
      <c r="B208" t="str">
        <f t="shared" si="19"/>
        <v>2012</v>
      </c>
      <c r="C208" s="1">
        <f t="shared" si="22"/>
        <v>40999</v>
      </c>
      <c r="D208" s="2" cm="1">
        <f t="array" ref="D208">IF(VLOOKUP($A208,'Medio circulante source'!$1:$1048576,MATCH($B208,LEFT('Medio circulante source'!$1:$1,4),0),FALSE)="",NA(),VLOOKUP($A208,'Medio circulante source'!$1:$1048576,MATCH($B208,LEFT('Medio circulante source'!$1:$1,4),0),FALSE))</f>
        <v>55929.4</v>
      </c>
      <c r="E208" s="2">
        <f t="shared" si="23"/>
        <v>7.4715945666021716E-2</v>
      </c>
      <c r="F208">
        <f t="shared" si="20"/>
        <v>40999</v>
      </c>
      <c r="G208">
        <f t="shared" si="21"/>
        <v>0</v>
      </c>
    </row>
    <row r="209" spans="1:7" x14ac:dyDescent="0.35">
      <c r="A209">
        <f t="shared" si="18"/>
        <v>4</v>
      </c>
      <c r="B209" t="str">
        <f t="shared" si="19"/>
        <v>2012</v>
      </c>
      <c r="C209" s="1">
        <f t="shared" si="22"/>
        <v>41029</v>
      </c>
      <c r="D209" s="2" cm="1">
        <f t="array" ref="D209">IF(VLOOKUP($A209,'Medio circulante source'!$1:$1048576,MATCH($B209,LEFT('Medio circulante source'!$1:$1,4),0),FALSE)="",NA(),VLOOKUP($A209,'Medio circulante source'!$1:$1048576,MATCH($B209,LEFT('Medio circulante source'!$1:$1,4),0),FALSE))</f>
        <v>54488.800000000003</v>
      </c>
      <c r="E209" s="2">
        <f t="shared" si="23"/>
        <v>3.1033875951537237E-2</v>
      </c>
      <c r="F209">
        <f t="shared" si="20"/>
        <v>41029</v>
      </c>
      <c r="G209">
        <f t="shared" si="21"/>
        <v>0</v>
      </c>
    </row>
    <row r="210" spans="1:7" x14ac:dyDescent="0.35">
      <c r="A210">
        <f t="shared" si="18"/>
        <v>5</v>
      </c>
      <c r="B210" t="str">
        <f t="shared" si="19"/>
        <v>2012</v>
      </c>
      <c r="C210" s="1">
        <f t="shared" si="22"/>
        <v>41060</v>
      </c>
      <c r="D210" s="2" cm="1">
        <f t="array" ref="D210">IF(VLOOKUP($A210,'Medio circulante source'!$1:$1048576,MATCH($B210,LEFT('Medio circulante source'!$1:$1,4),0),FALSE)="",NA(),VLOOKUP($A210,'Medio circulante source'!$1:$1048576,MATCH($B210,LEFT('Medio circulante source'!$1:$1,4),0),FALSE))</f>
        <v>53551.3</v>
      </c>
      <c r="E210" s="2">
        <f t="shared" si="23"/>
        <v>3.3729055671376781E-2</v>
      </c>
      <c r="F210">
        <f t="shared" si="20"/>
        <v>41060</v>
      </c>
      <c r="G210">
        <f t="shared" si="21"/>
        <v>0</v>
      </c>
    </row>
    <row r="211" spans="1:7" x14ac:dyDescent="0.35">
      <c r="A211">
        <f t="shared" si="18"/>
        <v>6</v>
      </c>
      <c r="B211" t="str">
        <f t="shared" si="19"/>
        <v>2012</v>
      </c>
      <c r="C211" s="1">
        <f t="shared" si="22"/>
        <v>41090</v>
      </c>
      <c r="D211" s="2" cm="1">
        <f t="array" ref="D211">IF(VLOOKUP($A211,'Medio circulante source'!$1:$1048576,MATCH($B211,LEFT('Medio circulante source'!$1:$1,4),0),FALSE)="",NA(),VLOOKUP($A211,'Medio circulante source'!$1:$1048576,MATCH($B211,LEFT('Medio circulante source'!$1:$1,4),0),FALSE))</f>
        <v>54551.5</v>
      </c>
      <c r="E211" s="2">
        <f t="shared" si="23"/>
        <v>3.7848563889190147E-2</v>
      </c>
      <c r="F211">
        <f t="shared" si="20"/>
        <v>41090</v>
      </c>
      <c r="G211">
        <f t="shared" si="21"/>
        <v>0</v>
      </c>
    </row>
    <row r="212" spans="1:7" x14ac:dyDescent="0.35">
      <c r="A212">
        <f t="shared" si="18"/>
        <v>7</v>
      </c>
      <c r="B212" t="str">
        <f t="shared" si="19"/>
        <v>2012</v>
      </c>
      <c r="C212" s="1">
        <f t="shared" si="22"/>
        <v>41121</v>
      </c>
      <c r="D212" s="2" cm="1">
        <f t="array" ref="D212">IF(VLOOKUP($A212,'Medio circulante source'!$1:$1048576,MATCH($B212,LEFT('Medio circulante source'!$1:$1,4),0),FALSE)="",NA(),VLOOKUP($A212,'Medio circulante source'!$1:$1048576,MATCH($B212,LEFT('Medio circulante source'!$1:$1,4),0),FALSE))</f>
        <v>54148.3</v>
      </c>
      <c r="E212" s="2">
        <f t="shared" si="23"/>
        <v>1.8744355809753217E-2</v>
      </c>
      <c r="F212">
        <f t="shared" si="20"/>
        <v>41121</v>
      </c>
      <c r="G212">
        <f t="shared" si="21"/>
        <v>0</v>
      </c>
    </row>
    <row r="213" spans="1:7" x14ac:dyDescent="0.35">
      <c r="A213">
        <f t="shared" si="18"/>
        <v>8</v>
      </c>
      <c r="B213" t="str">
        <f t="shared" si="19"/>
        <v>2012</v>
      </c>
      <c r="C213" s="1">
        <f t="shared" si="22"/>
        <v>41152</v>
      </c>
      <c r="D213" s="2" cm="1">
        <f t="array" ref="D213">IF(VLOOKUP($A213,'Medio circulante source'!$1:$1048576,MATCH($B213,LEFT('Medio circulante source'!$1:$1,4),0),FALSE)="",NA(),VLOOKUP($A213,'Medio circulante source'!$1:$1048576,MATCH($B213,LEFT('Medio circulante source'!$1:$1,4),0),FALSE))</f>
        <v>54557.9</v>
      </c>
      <c r="E213" s="2">
        <f t="shared" si="23"/>
        <v>4.9581959423323371E-2</v>
      </c>
      <c r="F213">
        <f t="shared" si="20"/>
        <v>41152</v>
      </c>
      <c r="G213">
        <f t="shared" si="21"/>
        <v>0</v>
      </c>
    </row>
    <row r="214" spans="1:7" x14ac:dyDescent="0.35">
      <c r="A214">
        <f t="shared" si="18"/>
        <v>9</v>
      </c>
      <c r="B214" t="str">
        <f t="shared" si="19"/>
        <v>2012</v>
      </c>
      <c r="C214" s="1">
        <f t="shared" si="22"/>
        <v>41182</v>
      </c>
      <c r="D214" s="2" cm="1">
        <f t="array" ref="D214">IF(VLOOKUP($A214,'Medio circulante source'!$1:$1048576,MATCH($B214,LEFT('Medio circulante source'!$1:$1,4),0),FALSE)="",NA(),VLOOKUP($A214,'Medio circulante source'!$1:$1048576,MATCH($B214,LEFT('Medio circulante source'!$1:$1,4),0),FALSE))</f>
        <v>53820.3</v>
      </c>
      <c r="E214" s="2">
        <f t="shared" si="23"/>
        <v>4.2820909779637005E-2</v>
      </c>
      <c r="F214">
        <f t="shared" si="20"/>
        <v>41182</v>
      </c>
      <c r="G214">
        <f t="shared" si="21"/>
        <v>0</v>
      </c>
    </row>
    <row r="215" spans="1:7" x14ac:dyDescent="0.35">
      <c r="A215">
        <f t="shared" si="18"/>
        <v>10</v>
      </c>
      <c r="B215" t="str">
        <f t="shared" si="19"/>
        <v>2012</v>
      </c>
      <c r="C215" s="1">
        <f t="shared" si="22"/>
        <v>41213</v>
      </c>
      <c r="D215" s="2" cm="1">
        <f t="array" ref="D215">IF(VLOOKUP($A215,'Medio circulante source'!$1:$1048576,MATCH($B215,LEFT('Medio circulante source'!$1:$1,4),0),FALSE)="",NA(),VLOOKUP($A215,'Medio circulante source'!$1:$1048576,MATCH($B215,LEFT('Medio circulante source'!$1:$1,4),0),FALSE))</f>
        <v>54226.1</v>
      </c>
      <c r="E215" s="2">
        <f t="shared" si="23"/>
        <v>4.2954024403378845E-2</v>
      </c>
      <c r="F215">
        <f t="shared" si="20"/>
        <v>41213</v>
      </c>
      <c r="G215">
        <f t="shared" si="21"/>
        <v>0</v>
      </c>
    </row>
    <row r="216" spans="1:7" x14ac:dyDescent="0.35">
      <c r="A216">
        <f t="shared" si="18"/>
        <v>11</v>
      </c>
      <c r="B216" t="str">
        <f t="shared" si="19"/>
        <v>2012</v>
      </c>
      <c r="C216" s="1">
        <f t="shared" si="22"/>
        <v>41243</v>
      </c>
      <c r="D216" s="2" cm="1">
        <f t="array" ref="D216">IF(VLOOKUP($A216,'Medio circulante source'!$1:$1048576,MATCH($B216,LEFT('Medio circulante source'!$1:$1,4),0),FALSE)="",NA(),VLOOKUP($A216,'Medio circulante source'!$1:$1048576,MATCH($B216,LEFT('Medio circulante source'!$1:$1,4),0),FALSE))</f>
        <v>56699.5</v>
      </c>
      <c r="E216" s="2">
        <f t="shared" si="23"/>
        <v>5.1071008165800034E-2</v>
      </c>
      <c r="F216">
        <f t="shared" si="20"/>
        <v>41243</v>
      </c>
      <c r="G216">
        <f t="shared" si="21"/>
        <v>0</v>
      </c>
    </row>
    <row r="217" spans="1:7" x14ac:dyDescent="0.35">
      <c r="A217">
        <f t="shared" si="18"/>
        <v>12</v>
      </c>
      <c r="B217" t="str">
        <f t="shared" si="19"/>
        <v>2012</v>
      </c>
      <c r="C217" s="1">
        <f t="shared" si="22"/>
        <v>41274</v>
      </c>
      <c r="D217" s="2" cm="1">
        <f t="array" ref="D217">IF(VLOOKUP($A217,'Medio circulante source'!$1:$1048576,MATCH($B217,LEFT('Medio circulante source'!$1:$1,4),0),FALSE)="",NA(),VLOOKUP($A217,'Medio circulante source'!$1:$1048576,MATCH($B217,LEFT('Medio circulante source'!$1:$1,4),0),FALSE))</f>
        <v>61172.1</v>
      </c>
      <c r="E217" s="2">
        <f t="shared" si="23"/>
        <v>6.6821879823161609E-2</v>
      </c>
      <c r="F217">
        <f t="shared" si="20"/>
        <v>41274</v>
      </c>
      <c r="G217">
        <f t="shared" si="21"/>
        <v>0</v>
      </c>
    </row>
    <row r="218" spans="1:7" x14ac:dyDescent="0.35">
      <c r="A218">
        <f t="shared" si="18"/>
        <v>1</v>
      </c>
      <c r="B218" t="str">
        <f t="shared" si="19"/>
        <v>2013</v>
      </c>
      <c r="C218" s="1">
        <f t="shared" si="22"/>
        <v>41305</v>
      </c>
      <c r="D218" s="2" cm="1">
        <f t="array" ref="D218">IF(VLOOKUP($A218,'Medio circulante source'!$1:$1048576,MATCH($B218,LEFT('Medio circulante source'!$1:$1,4),0),FALSE)="",NA(),VLOOKUP($A218,'Medio circulante source'!$1:$1048576,MATCH($B218,LEFT('Medio circulante source'!$1:$1,4),0),FALSE))</f>
        <v>58173.3</v>
      </c>
      <c r="E218" s="2">
        <f t="shared" si="23"/>
        <v>3.7512038523274532E-2</v>
      </c>
      <c r="F218">
        <f t="shared" si="20"/>
        <v>41305</v>
      </c>
      <c r="G218">
        <f t="shared" si="21"/>
        <v>0</v>
      </c>
    </row>
    <row r="219" spans="1:7" x14ac:dyDescent="0.35">
      <c r="A219">
        <f t="shared" si="18"/>
        <v>2</v>
      </c>
      <c r="B219" t="str">
        <f t="shared" si="19"/>
        <v>2013</v>
      </c>
      <c r="C219" s="1">
        <f t="shared" si="22"/>
        <v>41333</v>
      </c>
      <c r="D219" s="2" cm="1">
        <f t="array" ref="D219">IF(VLOOKUP($A219,'Medio circulante source'!$1:$1048576,MATCH($B219,LEFT('Medio circulante source'!$1:$1,4),0),FALSE)="",NA(),VLOOKUP($A219,'Medio circulante source'!$1:$1048576,MATCH($B219,LEFT('Medio circulante source'!$1:$1,4),0),FALSE))</f>
        <v>58315.8</v>
      </c>
      <c r="E219" s="2">
        <f t="shared" si="23"/>
        <v>4.1398202780119228E-2</v>
      </c>
      <c r="F219">
        <f t="shared" si="20"/>
        <v>41333</v>
      </c>
      <c r="G219">
        <f t="shared" si="21"/>
        <v>0</v>
      </c>
    </row>
    <row r="220" spans="1:7" x14ac:dyDescent="0.35">
      <c r="A220">
        <f t="shared" si="18"/>
        <v>3</v>
      </c>
      <c r="B220" t="str">
        <f t="shared" si="19"/>
        <v>2013</v>
      </c>
      <c r="C220" s="1">
        <f t="shared" si="22"/>
        <v>41364</v>
      </c>
      <c r="D220" s="2" cm="1">
        <f t="array" ref="D220">IF(VLOOKUP($A220,'Medio circulante source'!$1:$1048576,MATCH($B220,LEFT('Medio circulante source'!$1:$1,4),0),FALSE)="",NA(),VLOOKUP($A220,'Medio circulante source'!$1:$1048576,MATCH($B220,LEFT('Medio circulante source'!$1:$1,4),0),FALSE))</f>
        <v>59950.9</v>
      </c>
      <c r="E220" s="2">
        <f t="shared" si="23"/>
        <v>7.1903149327545088E-2</v>
      </c>
      <c r="F220">
        <f t="shared" si="20"/>
        <v>41364</v>
      </c>
      <c r="G220">
        <f t="shared" si="21"/>
        <v>0</v>
      </c>
    </row>
    <row r="221" spans="1:7" x14ac:dyDescent="0.35">
      <c r="A221">
        <f t="shared" si="18"/>
        <v>4</v>
      </c>
      <c r="B221" t="str">
        <f t="shared" si="19"/>
        <v>2013</v>
      </c>
      <c r="C221" s="1">
        <f t="shared" si="22"/>
        <v>41394</v>
      </c>
      <c r="D221" s="2" cm="1">
        <f t="array" ref="D221">IF(VLOOKUP($A221,'Medio circulante source'!$1:$1048576,MATCH($B221,LEFT('Medio circulante source'!$1:$1,4),0),FALSE)="",NA(),VLOOKUP($A221,'Medio circulante source'!$1:$1048576,MATCH($B221,LEFT('Medio circulante source'!$1:$1,4),0),FALSE))</f>
        <v>58408.5</v>
      </c>
      <c r="E221" s="2">
        <f t="shared" si="23"/>
        <v>7.1935884071588962E-2</v>
      </c>
      <c r="F221">
        <f t="shared" si="20"/>
        <v>41394</v>
      </c>
      <c r="G221">
        <f t="shared" si="21"/>
        <v>0</v>
      </c>
    </row>
    <row r="222" spans="1:7" x14ac:dyDescent="0.35">
      <c r="A222">
        <f t="shared" si="18"/>
        <v>5</v>
      </c>
      <c r="B222" t="str">
        <f t="shared" si="19"/>
        <v>2013</v>
      </c>
      <c r="C222" s="1">
        <f t="shared" si="22"/>
        <v>41425</v>
      </c>
      <c r="D222" s="2" cm="1">
        <f t="array" ref="D222">IF(VLOOKUP($A222,'Medio circulante source'!$1:$1048576,MATCH($B222,LEFT('Medio circulante source'!$1:$1,4),0),FALSE)="",NA(),VLOOKUP($A222,'Medio circulante source'!$1:$1048576,MATCH($B222,LEFT('Medio circulante source'!$1:$1,4),0),FALSE))</f>
        <v>58416</v>
      </c>
      <c r="E222" s="2">
        <f t="shared" si="23"/>
        <v>9.0841865650320291E-2</v>
      </c>
      <c r="F222">
        <f t="shared" si="20"/>
        <v>41425</v>
      </c>
      <c r="G222">
        <f t="shared" si="21"/>
        <v>0</v>
      </c>
    </row>
    <row r="223" spans="1:7" x14ac:dyDescent="0.35">
      <c r="A223">
        <f t="shared" si="18"/>
        <v>6</v>
      </c>
      <c r="B223" t="str">
        <f t="shared" si="19"/>
        <v>2013</v>
      </c>
      <c r="C223" s="1">
        <f t="shared" si="22"/>
        <v>41455</v>
      </c>
      <c r="D223" s="2" cm="1">
        <f t="array" ref="D223">IF(VLOOKUP($A223,'Medio circulante source'!$1:$1048576,MATCH($B223,LEFT('Medio circulante source'!$1:$1,4),0),FALSE)="",NA(),VLOOKUP($A223,'Medio circulante source'!$1:$1048576,MATCH($B223,LEFT('Medio circulante source'!$1:$1,4),0),FALSE))</f>
        <v>58387.9</v>
      </c>
      <c r="E223" s="2">
        <f t="shared" si="23"/>
        <v>7.032620551222242E-2</v>
      </c>
      <c r="F223">
        <f t="shared" si="20"/>
        <v>41455</v>
      </c>
      <c r="G223">
        <f t="shared" si="21"/>
        <v>0</v>
      </c>
    </row>
    <row r="224" spans="1:7" x14ac:dyDescent="0.35">
      <c r="A224">
        <f t="shared" si="18"/>
        <v>7</v>
      </c>
      <c r="B224" t="str">
        <f t="shared" si="19"/>
        <v>2013</v>
      </c>
      <c r="C224" s="1">
        <f t="shared" si="22"/>
        <v>41486</v>
      </c>
      <c r="D224" s="2" cm="1">
        <f t="array" ref="D224">IF(VLOOKUP($A224,'Medio circulante source'!$1:$1048576,MATCH($B224,LEFT('Medio circulante source'!$1:$1,4),0),FALSE)="",NA(),VLOOKUP($A224,'Medio circulante source'!$1:$1048576,MATCH($B224,LEFT('Medio circulante source'!$1:$1,4),0),FALSE))</f>
        <v>58029.4</v>
      </c>
      <c r="E224" s="2">
        <f t="shared" si="23"/>
        <v>7.1675380390520071E-2</v>
      </c>
      <c r="F224">
        <f t="shared" si="20"/>
        <v>41486</v>
      </c>
      <c r="G224">
        <f t="shared" si="21"/>
        <v>0</v>
      </c>
    </row>
    <row r="225" spans="1:7" x14ac:dyDescent="0.35">
      <c r="A225">
        <f t="shared" si="18"/>
        <v>8</v>
      </c>
      <c r="B225" t="str">
        <f t="shared" si="19"/>
        <v>2013</v>
      </c>
      <c r="C225" s="1">
        <f t="shared" si="22"/>
        <v>41517</v>
      </c>
      <c r="D225" s="2" cm="1">
        <f t="array" ref="D225">IF(VLOOKUP($A225,'Medio circulante source'!$1:$1048576,MATCH($B225,LEFT('Medio circulante source'!$1:$1,4),0),FALSE)="",NA(),VLOOKUP($A225,'Medio circulante source'!$1:$1048576,MATCH($B225,LEFT('Medio circulante source'!$1:$1,4),0),FALSE))</f>
        <v>58658.8</v>
      </c>
      <c r="E225" s="2">
        <f t="shared" si="23"/>
        <v>7.516601628728381E-2</v>
      </c>
      <c r="F225">
        <f t="shared" si="20"/>
        <v>41517</v>
      </c>
      <c r="G225">
        <f t="shared" si="21"/>
        <v>0</v>
      </c>
    </row>
    <row r="226" spans="1:7" x14ac:dyDescent="0.35">
      <c r="A226">
        <f t="shared" si="18"/>
        <v>9</v>
      </c>
      <c r="B226" t="str">
        <f t="shared" si="19"/>
        <v>2013</v>
      </c>
      <c r="C226" s="1">
        <f t="shared" si="22"/>
        <v>41547</v>
      </c>
      <c r="D226" s="2" cm="1">
        <f t="array" ref="D226">IF(VLOOKUP($A226,'Medio circulante source'!$1:$1048576,MATCH($B226,LEFT('Medio circulante source'!$1:$1,4),0),FALSE)="",NA(),VLOOKUP($A226,'Medio circulante source'!$1:$1048576,MATCH($B226,LEFT('Medio circulante source'!$1:$1,4),0),FALSE))</f>
        <v>57504</v>
      </c>
      <c r="E226" s="2">
        <f t="shared" si="23"/>
        <v>6.8444434534924492E-2</v>
      </c>
      <c r="F226">
        <f t="shared" si="20"/>
        <v>41547</v>
      </c>
      <c r="G226">
        <f t="shared" si="21"/>
        <v>0</v>
      </c>
    </row>
    <row r="227" spans="1:7" x14ac:dyDescent="0.35">
      <c r="A227">
        <f t="shared" si="18"/>
        <v>10</v>
      </c>
      <c r="B227" t="str">
        <f t="shared" si="19"/>
        <v>2013</v>
      </c>
      <c r="C227" s="1">
        <f t="shared" si="22"/>
        <v>41578</v>
      </c>
      <c r="D227" s="2" cm="1">
        <f t="array" ref="D227">IF(VLOOKUP($A227,'Medio circulante source'!$1:$1048576,MATCH($B227,LEFT('Medio circulante source'!$1:$1,4),0),FALSE)="",NA(),VLOOKUP($A227,'Medio circulante source'!$1:$1048576,MATCH($B227,LEFT('Medio circulante source'!$1:$1,4),0),FALSE))</f>
        <v>57482.5</v>
      </c>
      <c r="E227" s="2">
        <f t="shared" si="23"/>
        <v>6.0052262655805995E-2</v>
      </c>
      <c r="F227">
        <f t="shared" si="20"/>
        <v>41578</v>
      </c>
      <c r="G227">
        <f t="shared" si="21"/>
        <v>0</v>
      </c>
    </row>
    <row r="228" spans="1:7" x14ac:dyDescent="0.35">
      <c r="A228">
        <f t="shared" si="18"/>
        <v>11</v>
      </c>
      <c r="B228" t="str">
        <f t="shared" si="19"/>
        <v>2013</v>
      </c>
      <c r="C228" s="1">
        <f t="shared" si="22"/>
        <v>41608</v>
      </c>
      <c r="D228" s="2" cm="1">
        <f t="array" ref="D228">IF(VLOOKUP($A228,'Medio circulante source'!$1:$1048576,MATCH($B228,LEFT('Medio circulante source'!$1:$1,4),0),FALSE)="",NA(),VLOOKUP($A228,'Medio circulante source'!$1:$1048576,MATCH($B228,LEFT('Medio circulante source'!$1:$1,4),0),FALSE))</f>
        <v>59004.1</v>
      </c>
      <c r="E228" s="2">
        <f t="shared" si="23"/>
        <v>4.0645861074612627E-2</v>
      </c>
      <c r="F228">
        <f t="shared" si="20"/>
        <v>41608</v>
      </c>
      <c r="G228">
        <f t="shared" si="21"/>
        <v>0</v>
      </c>
    </row>
    <row r="229" spans="1:7" x14ac:dyDescent="0.35">
      <c r="A229">
        <f t="shared" si="18"/>
        <v>12</v>
      </c>
      <c r="B229" t="str">
        <f t="shared" si="19"/>
        <v>2013</v>
      </c>
      <c r="C229" s="1">
        <f t="shared" si="22"/>
        <v>41639</v>
      </c>
      <c r="D229" s="2" cm="1">
        <f t="array" ref="D229">IF(VLOOKUP($A229,'Medio circulante source'!$1:$1048576,MATCH($B229,LEFT('Medio circulante source'!$1:$1,4),0),FALSE)="",NA(),VLOOKUP($A229,'Medio circulante source'!$1:$1048576,MATCH($B229,LEFT('Medio circulante source'!$1:$1,4),0),FALSE))</f>
        <v>63030.5</v>
      </c>
      <c r="E229" s="2">
        <f t="shared" si="23"/>
        <v>3.037986271519208E-2</v>
      </c>
      <c r="F229">
        <f t="shared" si="20"/>
        <v>41639</v>
      </c>
      <c r="G229">
        <f t="shared" si="21"/>
        <v>0</v>
      </c>
    </row>
    <row r="230" spans="1:7" x14ac:dyDescent="0.35">
      <c r="A230">
        <f t="shared" si="18"/>
        <v>1</v>
      </c>
      <c r="B230" t="str">
        <f t="shared" si="19"/>
        <v>2014</v>
      </c>
      <c r="C230" s="1">
        <f t="shared" si="22"/>
        <v>41670</v>
      </c>
      <c r="D230" s="2" cm="1">
        <f t="array" ref="D230">IF(VLOOKUP($A230,'Medio circulante source'!$1:$1048576,MATCH($B230,LEFT('Medio circulante source'!$1:$1,4),0),FALSE)="",NA(),VLOOKUP($A230,'Medio circulante source'!$1:$1048576,MATCH($B230,LEFT('Medio circulante source'!$1:$1,4),0),FALSE))</f>
        <v>61371.6</v>
      </c>
      <c r="E230" s="2">
        <f t="shared" si="23"/>
        <v>5.4978830494401991E-2</v>
      </c>
      <c r="F230">
        <f t="shared" si="20"/>
        <v>41670</v>
      </c>
      <c r="G230">
        <f t="shared" si="21"/>
        <v>0</v>
      </c>
    </row>
    <row r="231" spans="1:7" x14ac:dyDescent="0.35">
      <c r="A231">
        <f t="shared" si="18"/>
        <v>2</v>
      </c>
      <c r="B231" t="str">
        <f t="shared" si="19"/>
        <v>2014</v>
      </c>
      <c r="C231" s="1">
        <f t="shared" si="22"/>
        <v>41698</v>
      </c>
      <c r="D231" s="2" cm="1">
        <f t="array" ref="D231">IF(VLOOKUP($A231,'Medio circulante source'!$1:$1048576,MATCH($B231,LEFT('Medio circulante source'!$1:$1,4),0),FALSE)="",NA(),VLOOKUP($A231,'Medio circulante source'!$1:$1048576,MATCH($B231,LEFT('Medio circulante source'!$1:$1,4),0),FALSE))</f>
        <v>60515.4</v>
      </c>
      <c r="E231" s="2">
        <f t="shared" si="23"/>
        <v>3.7718765754735394E-2</v>
      </c>
      <c r="F231">
        <f t="shared" si="20"/>
        <v>41698</v>
      </c>
      <c r="G231">
        <f t="shared" si="21"/>
        <v>0</v>
      </c>
    </row>
    <row r="232" spans="1:7" x14ac:dyDescent="0.35">
      <c r="A232">
        <f t="shared" si="18"/>
        <v>3</v>
      </c>
      <c r="B232" t="str">
        <f t="shared" si="19"/>
        <v>2014</v>
      </c>
      <c r="C232" s="1">
        <f t="shared" si="22"/>
        <v>41729</v>
      </c>
      <c r="D232" s="2" cm="1">
        <f t="array" ref="D232">IF(VLOOKUP($A232,'Medio circulante source'!$1:$1048576,MATCH($B232,LEFT('Medio circulante source'!$1:$1,4),0),FALSE)="",NA(),VLOOKUP($A232,'Medio circulante source'!$1:$1048576,MATCH($B232,LEFT('Medio circulante source'!$1:$1,4),0),FALSE))</f>
        <v>61110.2</v>
      </c>
      <c r="E232" s="2">
        <f t="shared" si="23"/>
        <v>1.9337491180282457E-2</v>
      </c>
      <c r="F232">
        <f t="shared" si="20"/>
        <v>41729</v>
      </c>
      <c r="G232">
        <f t="shared" si="21"/>
        <v>0</v>
      </c>
    </row>
    <row r="233" spans="1:7" x14ac:dyDescent="0.35">
      <c r="A233">
        <f t="shared" si="18"/>
        <v>4</v>
      </c>
      <c r="B233" t="str">
        <f t="shared" si="19"/>
        <v>2014</v>
      </c>
      <c r="C233" s="1">
        <f t="shared" si="22"/>
        <v>41759</v>
      </c>
      <c r="D233" s="2" cm="1">
        <f t="array" ref="D233">IF(VLOOKUP($A233,'Medio circulante source'!$1:$1048576,MATCH($B233,LEFT('Medio circulante source'!$1:$1,4),0),FALSE)="",NA(),VLOOKUP($A233,'Medio circulante source'!$1:$1048576,MATCH($B233,LEFT('Medio circulante source'!$1:$1,4),0),FALSE))</f>
        <v>61550.8</v>
      </c>
      <c r="E233" s="2">
        <f t="shared" si="23"/>
        <v>5.3798676562486672E-2</v>
      </c>
      <c r="F233">
        <f t="shared" si="20"/>
        <v>41759</v>
      </c>
      <c r="G233">
        <f t="shared" si="21"/>
        <v>0</v>
      </c>
    </row>
    <row r="234" spans="1:7" x14ac:dyDescent="0.35">
      <c r="A234">
        <f t="shared" si="18"/>
        <v>5</v>
      </c>
      <c r="B234" t="str">
        <f t="shared" si="19"/>
        <v>2014</v>
      </c>
      <c r="C234" s="1">
        <f t="shared" si="22"/>
        <v>41790</v>
      </c>
      <c r="D234" s="2" cm="1">
        <f t="array" ref="D234">IF(VLOOKUP($A234,'Medio circulante source'!$1:$1048576,MATCH($B234,LEFT('Medio circulante source'!$1:$1,4),0),FALSE)="",NA(),VLOOKUP($A234,'Medio circulante source'!$1:$1048576,MATCH($B234,LEFT('Medio circulante source'!$1:$1,4),0),FALSE))</f>
        <v>61376.9</v>
      </c>
      <c r="E234" s="2">
        <f t="shared" si="23"/>
        <v>5.068645576554371E-2</v>
      </c>
      <c r="F234">
        <f t="shared" si="20"/>
        <v>41790</v>
      </c>
      <c r="G234">
        <f t="shared" si="21"/>
        <v>0</v>
      </c>
    </row>
    <row r="235" spans="1:7" x14ac:dyDescent="0.35">
      <c r="A235">
        <f t="shared" si="18"/>
        <v>6</v>
      </c>
      <c r="B235" t="str">
        <f t="shared" si="19"/>
        <v>2014</v>
      </c>
      <c r="C235" s="1">
        <f t="shared" si="22"/>
        <v>41820</v>
      </c>
      <c r="D235" s="2" cm="1">
        <f t="array" ref="D235">IF(VLOOKUP($A235,'Medio circulante source'!$1:$1048576,MATCH($B235,LEFT('Medio circulante source'!$1:$1,4),0),FALSE)="",NA(),VLOOKUP($A235,'Medio circulante source'!$1:$1048576,MATCH($B235,LEFT('Medio circulante source'!$1:$1,4),0),FALSE))</f>
        <v>61644.9</v>
      </c>
      <c r="E235" s="2">
        <f t="shared" si="23"/>
        <v>5.5782105538990101E-2</v>
      </c>
      <c r="F235">
        <f t="shared" si="20"/>
        <v>41820</v>
      </c>
      <c r="G235">
        <f t="shared" si="21"/>
        <v>0</v>
      </c>
    </row>
    <row r="236" spans="1:7" x14ac:dyDescent="0.35">
      <c r="A236">
        <f t="shared" si="18"/>
        <v>7</v>
      </c>
      <c r="B236" t="str">
        <f t="shared" si="19"/>
        <v>2014</v>
      </c>
      <c r="C236" s="1">
        <f t="shared" si="22"/>
        <v>41851</v>
      </c>
      <c r="D236" s="2" cm="1">
        <f t="array" ref="D236">IF(VLOOKUP($A236,'Medio circulante source'!$1:$1048576,MATCH($B236,LEFT('Medio circulante source'!$1:$1,4),0),FALSE)="",NA(),VLOOKUP($A236,'Medio circulante source'!$1:$1048576,MATCH($B236,LEFT('Medio circulante source'!$1:$1,4),0),FALSE))</f>
        <v>61658</v>
      </c>
      <c r="E236" s="2">
        <f t="shared" si="23"/>
        <v>6.253037253530104E-2</v>
      </c>
      <c r="F236">
        <f t="shared" si="20"/>
        <v>41851</v>
      </c>
      <c r="G236">
        <f t="shared" si="21"/>
        <v>0</v>
      </c>
    </row>
    <row r="237" spans="1:7" x14ac:dyDescent="0.35">
      <c r="A237">
        <f t="shared" si="18"/>
        <v>8</v>
      </c>
      <c r="B237" t="str">
        <f t="shared" si="19"/>
        <v>2014</v>
      </c>
      <c r="C237" s="1">
        <f t="shared" si="22"/>
        <v>41882</v>
      </c>
      <c r="D237" s="2" cm="1">
        <f t="array" ref="D237">IF(VLOOKUP($A237,'Medio circulante source'!$1:$1048576,MATCH($B237,LEFT('Medio circulante source'!$1:$1,4),0),FALSE)="",NA(),VLOOKUP($A237,'Medio circulante source'!$1:$1048576,MATCH($B237,LEFT('Medio circulante source'!$1:$1,4),0),FALSE))</f>
        <v>62078.9</v>
      </c>
      <c r="E237" s="2">
        <f t="shared" si="23"/>
        <v>5.8304977258314156E-2</v>
      </c>
      <c r="F237">
        <f t="shared" si="20"/>
        <v>41882</v>
      </c>
      <c r="G237">
        <f t="shared" si="21"/>
        <v>0</v>
      </c>
    </row>
    <row r="238" spans="1:7" x14ac:dyDescent="0.35">
      <c r="A238">
        <f t="shared" si="18"/>
        <v>9</v>
      </c>
      <c r="B238" t="str">
        <f t="shared" si="19"/>
        <v>2014</v>
      </c>
      <c r="C238" s="1">
        <f t="shared" si="22"/>
        <v>41912</v>
      </c>
      <c r="D238" s="2" cm="1">
        <f t="array" ref="D238">IF(VLOOKUP($A238,'Medio circulante source'!$1:$1048576,MATCH($B238,LEFT('Medio circulante source'!$1:$1,4),0),FALSE)="",NA(),VLOOKUP($A238,'Medio circulante source'!$1:$1048576,MATCH($B238,LEFT('Medio circulante source'!$1:$1,4),0),FALSE))</f>
        <v>61123.5</v>
      </c>
      <c r="E238" s="2">
        <f t="shared" si="23"/>
        <v>6.2943447412353928E-2</v>
      </c>
      <c r="F238">
        <f t="shared" si="20"/>
        <v>41912</v>
      </c>
      <c r="G238">
        <f t="shared" si="21"/>
        <v>0</v>
      </c>
    </row>
    <row r="239" spans="1:7" x14ac:dyDescent="0.35">
      <c r="A239">
        <f t="shared" si="18"/>
        <v>10</v>
      </c>
      <c r="B239" t="str">
        <f t="shared" si="19"/>
        <v>2014</v>
      </c>
      <c r="C239" s="1">
        <f t="shared" si="22"/>
        <v>41943</v>
      </c>
      <c r="D239" s="2" cm="1">
        <f t="array" ref="D239">IF(VLOOKUP($A239,'Medio circulante source'!$1:$1048576,MATCH($B239,LEFT('Medio circulante source'!$1:$1,4),0),FALSE)="",NA(),VLOOKUP($A239,'Medio circulante source'!$1:$1048576,MATCH($B239,LEFT('Medio circulante source'!$1:$1,4),0),FALSE))</f>
        <v>61734.400000000001</v>
      </c>
      <c r="E239" s="2">
        <f t="shared" si="23"/>
        <v>7.3968599138868371E-2</v>
      </c>
      <c r="F239">
        <f t="shared" si="20"/>
        <v>41943</v>
      </c>
      <c r="G239">
        <f t="shared" si="21"/>
        <v>1</v>
      </c>
    </row>
    <row r="240" spans="1:7" x14ac:dyDescent="0.35">
      <c r="A240">
        <f t="shared" si="18"/>
        <v>11</v>
      </c>
      <c r="B240" t="str">
        <f t="shared" si="19"/>
        <v>2014</v>
      </c>
      <c r="C240" s="1">
        <f t="shared" si="22"/>
        <v>41973</v>
      </c>
      <c r="D240" s="2" cm="1">
        <f t="array" ref="D240">IF(VLOOKUP($A240,'Medio circulante source'!$1:$1048576,MATCH($B240,LEFT('Medio circulante source'!$1:$1,4),0),FALSE)="",NA(),VLOOKUP($A240,'Medio circulante source'!$1:$1048576,MATCH($B240,LEFT('Medio circulante source'!$1:$1,4),0),FALSE))</f>
        <v>62791</v>
      </c>
      <c r="E240" s="2">
        <f t="shared" si="23"/>
        <v>6.4180285776751139E-2</v>
      </c>
      <c r="F240">
        <f t="shared" si="20"/>
        <v>41973</v>
      </c>
      <c r="G240">
        <f t="shared" si="21"/>
        <v>0</v>
      </c>
    </row>
    <row r="241" spans="1:7" x14ac:dyDescent="0.35">
      <c r="A241">
        <f t="shared" si="18"/>
        <v>12</v>
      </c>
      <c r="B241" t="str">
        <f t="shared" si="19"/>
        <v>2014</v>
      </c>
      <c r="C241" s="1">
        <f t="shared" si="22"/>
        <v>42004</v>
      </c>
      <c r="D241" s="2" cm="1">
        <f t="array" ref="D241">IF(VLOOKUP($A241,'Medio circulante source'!$1:$1048576,MATCH($B241,LEFT('Medio circulante source'!$1:$1,4),0),FALSE)="",NA(),VLOOKUP($A241,'Medio circulante source'!$1:$1048576,MATCH($B241,LEFT('Medio circulante source'!$1:$1,4),0),FALSE))</f>
        <v>67530.5</v>
      </c>
      <c r="E241" s="2">
        <f t="shared" si="23"/>
        <v>7.1394007662956824E-2</v>
      </c>
      <c r="F241">
        <f t="shared" si="20"/>
        <v>42004</v>
      </c>
      <c r="G241">
        <f t="shared" si="21"/>
        <v>0</v>
      </c>
    </row>
    <row r="242" spans="1:7" x14ac:dyDescent="0.35">
      <c r="A242">
        <f t="shared" si="18"/>
        <v>1</v>
      </c>
      <c r="B242" t="str">
        <f t="shared" si="19"/>
        <v>2015</v>
      </c>
      <c r="C242" s="1">
        <f t="shared" si="22"/>
        <v>42035</v>
      </c>
      <c r="D242" s="2" cm="1">
        <f t="array" ref="D242">IF(VLOOKUP($A242,'Medio circulante source'!$1:$1048576,MATCH($B242,LEFT('Medio circulante source'!$1:$1,4),0),FALSE)="",NA(),VLOOKUP($A242,'Medio circulante source'!$1:$1048576,MATCH($B242,LEFT('Medio circulante source'!$1:$1,4),0),FALSE))</f>
        <v>67461.899999999994</v>
      </c>
      <c r="E242" s="2">
        <f t="shared" si="23"/>
        <v>9.9236454646774663E-2</v>
      </c>
      <c r="F242">
        <f t="shared" si="20"/>
        <v>42035</v>
      </c>
      <c r="G242">
        <f t="shared" si="21"/>
        <v>0</v>
      </c>
    </row>
    <row r="243" spans="1:7" x14ac:dyDescent="0.35">
      <c r="A243">
        <f t="shared" si="18"/>
        <v>2</v>
      </c>
      <c r="B243" t="str">
        <f t="shared" si="19"/>
        <v>2015</v>
      </c>
      <c r="C243" s="1">
        <f t="shared" si="22"/>
        <v>42063</v>
      </c>
      <c r="D243" s="2" cm="1">
        <f t="array" ref="D243">IF(VLOOKUP($A243,'Medio circulante source'!$1:$1048576,MATCH($B243,LEFT('Medio circulante source'!$1:$1,4),0),FALSE)="",NA(),VLOOKUP($A243,'Medio circulante source'!$1:$1048576,MATCH($B243,LEFT('Medio circulante source'!$1:$1,4),0),FALSE))</f>
        <v>68010.5</v>
      </c>
      <c r="E243" s="2">
        <f t="shared" si="23"/>
        <v>0.12385442383261118</v>
      </c>
      <c r="F243">
        <f t="shared" si="20"/>
        <v>42063</v>
      </c>
      <c r="G243">
        <f t="shared" si="21"/>
        <v>0</v>
      </c>
    </row>
    <row r="244" spans="1:7" x14ac:dyDescent="0.35">
      <c r="A244">
        <f t="shared" si="18"/>
        <v>3</v>
      </c>
      <c r="B244" t="str">
        <f t="shared" si="19"/>
        <v>2015</v>
      </c>
      <c r="C244" s="1">
        <f t="shared" si="22"/>
        <v>42094</v>
      </c>
      <c r="D244" s="2" cm="1">
        <f t="array" ref="D244">IF(VLOOKUP($A244,'Medio circulante source'!$1:$1048576,MATCH($B244,LEFT('Medio circulante source'!$1:$1,4),0),FALSE)="",NA(),VLOOKUP($A244,'Medio circulante source'!$1:$1048576,MATCH($B244,LEFT('Medio circulante source'!$1:$1,4),0),FALSE))</f>
        <v>69277</v>
      </c>
      <c r="E244" s="2">
        <f t="shared" si="23"/>
        <v>0.13364053791347441</v>
      </c>
      <c r="F244">
        <f t="shared" si="20"/>
        <v>42094</v>
      </c>
      <c r="G244">
        <f t="shared" si="21"/>
        <v>0</v>
      </c>
    </row>
    <row r="245" spans="1:7" x14ac:dyDescent="0.35">
      <c r="A245">
        <f t="shared" si="18"/>
        <v>4</v>
      </c>
      <c r="B245" t="str">
        <f t="shared" si="19"/>
        <v>2015</v>
      </c>
      <c r="C245" s="1">
        <f t="shared" si="22"/>
        <v>42124</v>
      </c>
      <c r="D245" s="2" cm="1">
        <f t="array" ref="D245">IF(VLOOKUP($A245,'Medio circulante source'!$1:$1048576,MATCH($B245,LEFT('Medio circulante source'!$1:$1,4),0),FALSE)="",NA(),VLOOKUP($A245,'Medio circulante source'!$1:$1048576,MATCH($B245,LEFT('Medio circulante source'!$1:$1,4),0),FALSE))</f>
        <v>68949.8</v>
      </c>
      <c r="E245" s="2">
        <f t="shared" si="23"/>
        <v>0.12020964796558289</v>
      </c>
      <c r="F245">
        <f t="shared" si="20"/>
        <v>42124</v>
      </c>
      <c r="G245">
        <f t="shared" si="21"/>
        <v>0</v>
      </c>
    </row>
    <row r="246" spans="1:7" x14ac:dyDescent="0.35">
      <c r="A246">
        <f t="shared" si="18"/>
        <v>5</v>
      </c>
      <c r="B246" t="str">
        <f t="shared" si="19"/>
        <v>2015</v>
      </c>
      <c r="C246" s="1">
        <f t="shared" si="22"/>
        <v>42155</v>
      </c>
      <c r="D246" s="2" cm="1">
        <f t="array" ref="D246">IF(VLOOKUP($A246,'Medio circulante source'!$1:$1048576,MATCH($B246,LEFT('Medio circulante source'!$1:$1,4),0),FALSE)="",NA(),VLOOKUP($A246,'Medio circulante source'!$1:$1048576,MATCH($B246,LEFT('Medio circulante source'!$1:$1,4),0),FALSE))</f>
        <v>70546.7</v>
      </c>
      <c r="E246" s="2">
        <f t="shared" si="23"/>
        <v>0.1494014849234809</v>
      </c>
      <c r="F246">
        <f t="shared" si="20"/>
        <v>42155</v>
      </c>
      <c r="G246">
        <f t="shared" si="21"/>
        <v>0</v>
      </c>
    </row>
    <row r="247" spans="1:7" x14ac:dyDescent="0.35">
      <c r="A247">
        <f t="shared" si="18"/>
        <v>6</v>
      </c>
      <c r="B247" t="str">
        <f t="shared" si="19"/>
        <v>2015</v>
      </c>
      <c r="C247" s="1">
        <f t="shared" si="22"/>
        <v>42185</v>
      </c>
      <c r="D247" s="2" cm="1">
        <f t="array" ref="D247">IF(VLOOKUP($A247,'Medio circulante source'!$1:$1048576,MATCH($B247,LEFT('Medio circulante source'!$1:$1,4),0),FALSE)="",NA(),VLOOKUP($A247,'Medio circulante source'!$1:$1048576,MATCH($B247,LEFT('Medio circulante source'!$1:$1,4),0),FALSE))</f>
        <v>70410.399999999994</v>
      </c>
      <c r="E247" s="2">
        <f t="shared" si="23"/>
        <v>0.1421934336822672</v>
      </c>
      <c r="F247">
        <f t="shared" si="20"/>
        <v>42185</v>
      </c>
      <c r="G247">
        <f t="shared" si="21"/>
        <v>0</v>
      </c>
    </row>
    <row r="248" spans="1:7" x14ac:dyDescent="0.35">
      <c r="A248">
        <f t="shared" si="18"/>
        <v>7</v>
      </c>
      <c r="B248" t="str">
        <f t="shared" si="19"/>
        <v>2015</v>
      </c>
      <c r="C248" s="1">
        <f t="shared" si="22"/>
        <v>42216</v>
      </c>
      <c r="D248" s="2" cm="1">
        <f t="array" ref="D248">IF(VLOOKUP($A248,'Medio circulante source'!$1:$1048576,MATCH($B248,LEFT('Medio circulante source'!$1:$1,4),0),FALSE)="",NA(),VLOOKUP($A248,'Medio circulante source'!$1:$1048576,MATCH($B248,LEFT('Medio circulante source'!$1:$1,4),0),FALSE))</f>
        <v>71329.600000000006</v>
      </c>
      <c r="E248" s="2">
        <f t="shared" si="23"/>
        <v>0.15685880177754721</v>
      </c>
      <c r="F248">
        <f t="shared" si="20"/>
        <v>42216</v>
      </c>
      <c r="G248">
        <f t="shared" si="21"/>
        <v>0</v>
      </c>
    </row>
    <row r="249" spans="1:7" x14ac:dyDescent="0.35">
      <c r="A249">
        <f t="shared" si="18"/>
        <v>8</v>
      </c>
      <c r="B249" t="str">
        <f t="shared" si="19"/>
        <v>2015</v>
      </c>
      <c r="C249" s="1">
        <f t="shared" si="22"/>
        <v>42247</v>
      </c>
      <c r="D249" s="2" cm="1">
        <f t="array" ref="D249">IF(VLOOKUP($A249,'Medio circulante source'!$1:$1048576,MATCH($B249,LEFT('Medio circulante source'!$1:$1,4),0),FALSE)="",NA(),VLOOKUP($A249,'Medio circulante source'!$1:$1048576,MATCH($B249,LEFT('Medio circulante source'!$1:$1,4),0),FALSE))</f>
        <v>69697.100000000006</v>
      </c>
      <c r="E249" s="2">
        <f t="shared" si="23"/>
        <v>0.12271802496500428</v>
      </c>
      <c r="F249">
        <f t="shared" si="20"/>
        <v>42247</v>
      </c>
      <c r="G249">
        <f t="shared" si="21"/>
        <v>0</v>
      </c>
    </row>
    <row r="250" spans="1:7" x14ac:dyDescent="0.35">
      <c r="A250">
        <f t="shared" si="18"/>
        <v>9</v>
      </c>
      <c r="B250" t="str">
        <f t="shared" si="19"/>
        <v>2015</v>
      </c>
      <c r="C250" s="1">
        <f t="shared" si="22"/>
        <v>42277</v>
      </c>
      <c r="D250" s="2" cm="1">
        <f t="array" ref="D250">IF(VLOOKUP($A250,'Medio circulante source'!$1:$1048576,MATCH($B250,LEFT('Medio circulante source'!$1:$1,4),0),FALSE)="",NA(),VLOOKUP($A250,'Medio circulante source'!$1:$1048576,MATCH($B250,LEFT('Medio circulante source'!$1:$1,4),0),FALSE))</f>
        <v>69092.5</v>
      </c>
      <c r="E250" s="2">
        <f t="shared" si="23"/>
        <v>0.13037538753507244</v>
      </c>
      <c r="F250">
        <f t="shared" si="20"/>
        <v>42277</v>
      </c>
      <c r="G250">
        <f t="shared" si="21"/>
        <v>0</v>
      </c>
    </row>
    <row r="251" spans="1:7" x14ac:dyDescent="0.35">
      <c r="A251">
        <f t="shared" si="18"/>
        <v>10</v>
      </c>
      <c r="B251" t="str">
        <f t="shared" si="19"/>
        <v>2015</v>
      </c>
      <c r="C251" s="1">
        <f t="shared" si="22"/>
        <v>42308</v>
      </c>
      <c r="D251" s="2" cm="1">
        <f t="array" ref="D251">IF(VLOOKUP($A251,'Medio circulante source'!$1:$1048576,MATCH($B251,LEFT('Medio circulante source'!$1:$1,4),0),FALSE)="",NA(),VLOOKUP($A251,'Medio circulante source'!$1:$1048576,MATCH($B251,LEFT('Medio circulante source'!$1:$1,4),0),FALSE))</f>
        <v>69943.100000000006</v>
      </c>
      <c r="E251" s="2">
        <f t="shared" si="23"/>
        <v>0.13296800487248608</v>
      </c>
      <c r="F251">
        <f t="shared" si="20"/>
        <v>42308</v>
      </c>
      <c r="G251">
        <f t="shared" si="21"/>
        <v>1</v>
      </c>
    </row>
    <row r="252" spans="1:7" x14ac:dyDescent="0.35">
      <c r="A252">
        <f t="shared" si="18"/>
        <v>11</v>
      </c>
      <c r="B252" t="str">
        <f t="shared" si="19"/>
        <v>2015</v>
      </c>
      <c r="C252" s="1">
        <f t="shared" si="22"/>
        <v>42338</v>
      </c>
      <c r="D252" s="2" cm="1">
        <f t="array" ref="D252">IF(VLOOKUP($A252,'Medio circulante source'!$1:$1048576,MATCH($B252,LEFT('Medio circulante source'!$1:$1,4),0),FALSE)="",NA(),VLOOKUP($A252,'Medio circulante source'!$1:$1048576,MATCH($B252,LEFT('Medio circulante source'!$1:$1,4),0),FALSE))</f>
        <v>69626.3</v>
      </c>
      <c r="E252" s="2">
        <f t="shared" si="23"/>
        <v>0.10885795735057577</v>
      </c>
      <c r="F252">
        <f t="shared" si="20"/>
        <v>42338</v>
      </c>
      <c r="G252">
        <f t="shared" si="21"/>
        <v>0</v>
      </c>
    </row>
    <row r="253" spans="1:7" x14ac:dyDescent="0.35">
      <c r="A253">
        <f t="shared" si="18"/>
        <v>12</v>
      </c>
      <c r="B253" t="str">
        <f t="shared" si="19"/>
        <v>2015</v>
      </c>
      <c r="C253" s="1">
        <f t="shared" si="22"/>
        <v>42369</v>
      </c>
      <c r="D253" s="2" cm="1">
        <f t="array" ref="D253">IF(VLOOKUP($A253,'Medio circulante source'!$1:$1048576,MATCH($B253,LEFT('Medio circulante source'!$1:$1,4),0),FALSE)="",NA(),VLOOKUP($A253,'Medio circulante source'!$1:$1048576,MATCH($B253,LEFT('Medio circulante source'!$1:$1,4),0),FALSE))</f>
        <v>75048.2</v>
      </c>
      <c r="E253" s="2">
        <f t="shared" si="23"/>
        <v>0.11132303181525381</v>
      </c>
      <c r="F253">
        <f t="shared" si="20"/>
        <v>42369</v>
      </c>
      <c r="G253">
        <f t="shared" si="21"/>
        <v>0</v>
      </c>
    </row>
    <row r="254" spans="1:7" x14ac:dyDescent="0.35">
      <c r="A254">
        <f t="shared" si="18"/>
        <v>1</v>
      </c>
      <c r="B254" t="str">
        <f t="shared" si="19"/>
        <v>2016</v>
      </c>
      <c r="C254" s="1">
        <f t="shared" si="22"/>
        <v>42400</v>
      </c>
      <c r="D254" s="2" cm="1">
        <f t="array" ref="D254">IF(VLOOKUP($A254,'Medio circulante source'!$1:$1048576,MATCH($B254,LEFT('Medio circulante source'!$1:$1,4),0),FALSE)="",NA(),VLOOKUP($A254,'Medio circulante source'!$1:$1048576,MATCH($B254,LEFT('Medio circulante source'!$1:$1,4),0),FALSE))</f>
        <v>73944.800000000003</v>
      </c>
      <c r="E254" s="2">
        <f t="shared" si="23"/>
        <v>9.6097204496167599E-2</v>
      </c>
      <c r="F254">
        <f t="shared" si="20"/>
        <v>42400</v>
      </c>
      <c r="G254">
        <f t="shared" si="21"/>
        <v>0</v>
      </c>
    </row>
    <row r="255" spans="1:7" x14ac:dyDescent="0.35">
      <c r="A255">
        <f t="shared" si="18"/>
        <v>2</v>
      </c>
      <c r="B255" t="str">
        <f t="shared" si="19"/>
        <v>2016</v>
      </c>
      <c r="C255" s="1">
        <f t="shared" si="22"/>
        <v>42429</v>
      </c>
      <c r="D255" s="2" cm="1">
        <f t="array" ref="D255">IF(VLOOKUP($A255,'Medio circulante source'!$1:$1048576,MATCH($B255,LEFT('Medio circulante source'!$1:$1,4),0),FALSE)="",NA(),VLOOKUP($A255,'Medio circulante source'!$1:$1048576,MATCH($B255,LEFT('Medio circulante source'!$1:$1,4),0),FALSE))</f>
        <v>73339.5</v>
      </c>
      <c r="E255" s="2">
        <f t="shared" si="23"/>
        <v>7.8355548040376116E-2</v>
      </c>
      <c r="F255">
        <f t="shared" si="20"/>
        <v>42429</v>
      </c>
      <c r="G255">
        <f t="shared" si="21"/>
        <v>0</v>
      </c>
    </row>
    <row r="256" spans="1:7" x14ac:dyDescent="0.35">
      <c r="A256">
        <f t="shared" si="18"/>
        <v>3</v>
      </c>
      <c r="B256" t="str">
        <f t="shared" si="19"/>
        <v>2016</v>
      </c>
      <c r="C256" s="1">
        <f t="shared" si="22"/>
        <v>42460</v>
      </c>
      <c r="D256" s="2" cm="1">
        <f t="array" ref="D256">IF(VLOOKUP($A256,'Medio circulante source'!$1:$1048576,MATCH($B256,LEFT('Medio circulante source'!$1:$1,4),0),FALSE)="",NA(),VLOOKUP($A256,'Medio circulante source'!$1:$1048576,MATCH($B256,LEFT('Medio circulante source'!$1:$1,4),0),FALSE))</f>
        <v>73246.2</v>
      </c>
      <c r="E256" s="2">
        <f t="shared" si="23"/>
        <v>5.7294628808984178E-2</v>
      </c>
      <c r="F256">
        <f t="shared" si="20"/>
        <v>42460</v>
      </c>
      <c r="G256">
        <f t="shared" si="21"/>
        <v>0</v>
      </c>
    </row>
    <row r="257" spans="1:7" x14ac:dyDescent="0.35">
      <c r="A257">
        <f t="shared" si="18"/>
        <v>4</v>
      </c>
      <c r="B257" t="str">
        <f t="shared" si="19"/>
        <v>2016</v>
      </c>
      <c r="C257" s="1">
        <f t="shared" si="22"/>
        <v>42490</v>
      </c>
      <c r="D257" s="2" cm="1">
        <f t="array" ref="D257">IF(VLOOKUP($A257,'Medio circulante source'!$1:$1048576,MATCH($B257,LEFT('Medio circulante source'!$1:$1,4),0),FALSE)="",NA(),VLOOKUP($A257,'Medio circulante source'!$1:$1048576,MATCH($B257,LEFT('Medio circulante source'!$1:$1,4),0),FALSE))</f>
        <v>74288.600000000006</v>
      </c>
      <c r="E257" s="2">
        <f t="shared" si="23"/>
        <v>7.7430246353143925E-2</v>
      </c>
      <c r="F257">
        <f t="shared" si="20"/>
        <v>42490</v>
      </c>
      <c r="G257">
        <f t="shared" si="21"/>
        <v>0</v>
      </c>
    </row>
    <row r="258" spans="1:7" x14ac:dyDescent="0.35">
      <c r="A258">
        <f t="shared" si="18"/>
        <v>5</v>
      </c>
      <c r="B258" t="str">
        <f t="shared" si="19"/>
        <v>2016</v>
      </c>
      <c r="C258" s="1">
        <f t="shared" si="22"/>
        <v>42521</v>
      </c>
      <c r="D258" s="2" cm="1">
        <f t="array" ref="D258">IF(VLOOKUP($A258,'Medio circulante source'!$1:$1048576,MATCH($B258,LEFT('Medio circulante source'!$1:$1,4),0),FALSE)="",NA(),VLOOKUP($A258,'Medio circulante source'!$1:$1048576,MATCH($B258,LEFT('Medio circulante source'!$1:$1,4),0),FALSE))</f>
        <v>72836.5</v>
      </c>
      <c r="E258" s="2">
        <f t="shared" si="23"/>
        <v>3.2457932121559237E-2</v>
      </c>
      <c r="F258">
        <f t="shared" si="20"/>
        <v>42521</v>
      </c>
      <c r="G258">
        <f t="shared" si="21"/>
        <v>0</v>
      </c>
    </row>
    <row r="259" spans="1:7" x14ac:dyDescent="0.35">
      <c r="A259">
        <f t="shared" ref="A259:A322" si="24">+MONTH(C259)</f>
        <v>6</v>
      </c>
      <c r="B259" t="str">
        <f t="shared" ref="B259:B322" si="25">+TEXT(YEAR(C259),"0")</f>
        <v>2016</v>
      </c>
      <c r="C259" s="1">
        <f t="shared" si="22"/>
        <v>42551</v>
      </c>
      <c r="D259" s="2" cm="1">
        <f t="array" ref="D259">IF(VLOOKUP($A259,'Medio circulante source'!$1:$1048576,MATCH($B259,LEFT('Medio circulante source'!$1:$1,4),0),FALSE)="",NA(),VLOOKUP($A259,'Medio circulante source'!$1:$1048576,MATCH($B259,LEFT('Medio circulante source'!$1:$1,4),0),FALSE))</f>
        <v>73479.8</v>
      </c>
      <c r="E259" s="2">
        <f t="shared" si="23"/>
        <v>4.3592991944371981E-2</v>
      </c>
      <c r="F259">
        <f t="shared" ref="F259:F322" si="26">+IF(ISNA(D259),1,C259)</f>
        <v>42551</v>
      </c>
      <c r="G259">
        <f t="shared" ref="G259:G322" si="27">+IF(AND(A259=MONTH(MAX(F:F)),ISNA(D259)=FALSE,_xlfn.NUMBERVALUE(B259)&gt;YEAR(MAX(F:F))-10),1,0)</f>
        <v>0</v>
      </c>
    </row>
    <row r="260" spans="1:7" x14ac:dyDescent="0.35">
      <c r="A260">
        <f t="shared" si="24"/>
        <v>7</v>
      </c>
      <c r="B260" t="str">
        <f t="shared" si="25"/>
        <v>2016</v>
      </c>
      <c r="C260" s="1">
        <f t="shared" ref="C260:C292" si="28">+EOMONTH(C259,1)</f>
        <v>42582</v>
      </c>
      <c r="D260" s="2" cm="1">
        <f t="array" ref="D260">IF(VLOOKUP($A260,'Medio circulante source'!$1:$1048576,MATCH($B260,LEFT('Medio circulante source'!$1:$1,4),0),FALSE)="",NA(),VLOOKUP($A260,'Medio circulante source'!$1:$1048576,MATCH($B260,LEFT('Medio circulante source'!$1:$1,4),0),FALSE))</f>
        <v>74467.3</v>
      </c>
      <c r="E260" s="2">
        <f t="shared" si="23"/>
        <v>4.3988750813126622E-2</v>
      </c>
      <c r="F260">
        <f t="shared" si="26"/>
        <v>42582</v>
      </c>
      <c r="G260">
        <f t="shared" si="27"/>
        <v>0</v>
      </c>
    </row>
    <row r="261" spans="1:7" x14ac:dyDescent="0.35">
      <c r="A261">
        <f t="shared" si="24"/>
        <v>8</v>
      </c>
      <c r="B261" t="str">
        <f t="shared" si="25"/>
        <v>2016</v>
      </c>
      <c r="C261" s="1">
        <f t="shared" si="28"/>
        <v>42613</v>
      </c>
      <c r="D261" s="2" cm="1">
        <f t="array" ref="D261">IF(VLOOKUP($A261,'Medio circulante source'!$1:$1048576,MATCH($B261,LEFT('Medio circulante source'!$1:$1,4),0),FALSE)="",NA(),VLOOKUP($A261,'Medio circulante source'!$1:$1048576,MATCH($B261,LEFT('Medio circulante source'!$1:$1,4),0),FALSE))</f>
        <v>71880.100000000006</v>
      </c>
      <c r="E261" s="2">
        <f t="shared" si="23"/>
        <v>3.1321245790714387E-2</v>
      </c>
      <c r="F261">
        <f t="shared" si="26"/>
        <v>42613</v>
      </c>
      <c r="G261">
        <f t="shared" si="27"/>
        <v>0</v>
      </c>
    </row>
    <row r="262" spans="1:7" x14ac:dyDescent="0.35">
      <c r="A262">
        <f t="shared" si="24"/>
        <v>9</v>
      </c>
      <c r="B262" t="str">
        <f t="shared" si="25"/>
        <v>2016</v>
      </c>
      <c r="C262" s="1">
        <f t="shared" si="28"/>
        <v>42643</v>
      </c>
      <c r="D262" s="2" cm="1">
        <f t="array" ref="D262">IF(VLOOKUP($A262,'Medio circulante source'!$1:$1048576,MATCH($B262,LEFT('Medio circulante source'!$1:$1,4),0),FALSE)="",NA(),VLOOKUP($A262,'Medio circulante source'!$1:$1048576,MATCH($B262,LEFT('Medio circulante source'!$1:$1,4),0),FALSE))</f>
        <v>72555.399999999994</v>
      </c>
      <c r="E262" s="2">
        <f t="shared" si="23"/>
        <v>5.011976697904974E-2</v>
      </c>
      <c r="F262">
        <f t="shared" si="26"/>
        <v>42643</v>
      </c>
      <c r="G262">
        <f t="shared" si="27"/>
        <v>0</v>
      </c>
    </row>
    <row r="263" spans="1:7" x14ac:dyDescent="0.35">
      <c r="A263">
        <f t="shared" si="24"/>
        <v>10</v>
      </c>
      <c r="B263" t="str">
        <f t="shared" si="25"/>
        <v>2016</v>
      </c>
      <c r="C263" s="1">
        <f t="shared" si="28"/>
        <v>42674</v>
      </c>
      <c r="D263" s="2" cm="1">
        <f t="array" ref="D263">IF(VLOOKUP($A263,'Medio circulante source'!$1:$1048576,MATCH($B263,LEFT('Medio circulante source'!$1:$1,4),0),FALSE)="",NA(),VLOOKUP($A263,'Medio circulante source'!$1:$1048576,MATCH($B263,LEFT('Medio circulante source'!$1:$1,4),0),FALSE))</f>
        <v>73074.8</v>
      </c>
      <c r="E263" s="2">
        <f t="shared" si="23"/>
        <v>4.4774967080383865E-2</v>
      </c>
      <c r="F263">
        <f t="shared" si="26"/>
        <v>42674</v>
      </c>
      <c r="G263">
        <f t="shared" si="27"/>
        <v>1</v>
      </c>
    </row>
    <row r="264" spans="1:7" x14ac:dyDescent="0.35">
      <c r="A264">
        <f t="shared" si="24"/>
        <v>11</v>
      </c>
      <c r="B264" t="str">
        <f t="shared" si="25"/>
        <v>2016</v>
      </c>
      <c r="C264" s="1">
        <f t="shared" si="28"/>
        <v>42704</v>
      </c>
      <c r="D264" s="2" cm="1">
        <f t="array" ref="D264">IF(VLOOKUP($A264,'Medio circulante source'!$1:$1048576,MATCH($B264,LEFT('Medio circulante source'!$1:$1,4),0),FALSE)="",NA(),VLOOKUP($A264,'Medio circulante source'!$1:$1048576,MATCH($B264,LEFT('Medio circulante source'!$1:$1,4),0),FALSE))</f>
        <v>74427.3</v>
      </c>
      <c r="E264" s="2">
        <f t="shared" si="23"/>
        <v>6.8953829228323202E-2</v>
      </c>
      <c r="F264">
        <f t="shared" si="26"/>
        <v>42704</v>
      </c>
      <c r="G264">
        <f t="shared" si="27"/>
        <v>0</v>
      </c>
    </row>
    <row r="265" spans="1:7" x14ac:dyDescent="0.35">
      <c r="A265">
        <f t="shared" si="24"/>
        <v>12</v>
      </c>
      <c r="B265" t="str">
        <f t="shared" si="25"/>
        <v>2016</v>
      </c>
      <c r="C265" s="1">
        <f t="shared" si="28"/>
        <v>42735</v>
      </c>
      <c r="D265" s="2" cm="1">
        <f t="array" ref="D265">IF(VLOOKUP($A265,'Medio circulante source'!$1:$1048576,MATCH($B265,LEFT('Medio circulante source'!$1:$1,4),0),FALSE)="",NA(),VLOOKUP($A265,'Medio circulante source'!$1:$1048576,MATCH($B265,LEFT('Medio circulante source'!$1:$1,4),0),FALSE))</f>
        <v>79517.600000000006</v>
      </c>
      <c r="E265" s="2">
        <f t="shared" si="23"/>
        <v>5.955372680490683E-2</v>
      </c>
      <c r="F265">
        <f t="shared" si="26"/>
        <v>42735</v>
      </c>
      <c r="G265">
        <f t="shared" si="27"/>
        <v>0</v>
      </c>
    </row>
    <row r="266" spans="1:7" x14ac:dyDescent="0.35">
      <c r="A266">
        <f t="shared" si="24"/>
        <v>1</v>
      </c>
      <c r="B266" t="str">
        <f t="shared" si="25"/>
        <v>2017</v>
      </c>
      <c r="C266" s="1">
        <f t="shared" si="28"/>
        <v>42766</v>
      </c>
      <c r="D266" s="2" cm="1">
        <f t="array" ref="D266">IF(VLOOKUP($A266,'Medio circulante source'!$1:$1048576,MATCH($B266,LEFT('Medio circulante source'!$1:$1,4),0),FALSE)="",NA(),VLOOKUP($A266,'Medio circulante source'!$1:$1048576,MATCH($B266,LEFT('Medio circulante source'!$1:$1,4),0),FALSE))</f>
        <v>76422.899999999994</v>
      </c>
      <c r="E266" s="2">
        <f t="shared" si="23"/>
        <v>3.3512836602438457E-2</v>
      </c>
      <c r="F266">
        <f t="shared" si="26"/>
        <v>42766</v>
      </c>
      <c r="G266">
        <f t="shared" si="27"/>
        <v>0</v>
      </c>
    </row>
    <row r="267" spans="1:7" x14ac:dyDescent="0.35">
      <c r="A267">
        <f t="shared" si="24"/>
        <v>2</v>
      </c>
      <c r="B267" t="str">
        <f t="shared" si="25"/>
        <v>2017</v>
      </c>
      <c r="C267" s="1">
        <f t="shared" si="28"/>
        <v>42794</v>
      </c>
      <c r="D267" s="2" cm="1">
        <f t="array" ref="D267">IF(VLOOKUP($A267,'Medio circulante source'!$1:$1048576,MATCH($B267,LEFT('Medio circulante source'!$1:$1,4),0),FALSE)="",NA(),VLOOKUP($A267,'Medio circulante source'!$1:$1048576,MATCH($B267,LEFT('Medio circulante source'!$1:$1,4),0),FALSE))</f>
        <v>76411.899999999994</v>
      </c>
      <c r="E267" s="2">
        <f t="shared" si="23"/>
        <v>4.1892840829293822E-2</v>
      </c>
      <c r="F267">
        <f t="shared" si="26"/>
        <v>42794</v>
      </c>
      <c r="G267">
        <f t="shared" si="27"/>
        <v>0</v>
      </c>
    </row>
    <row r="268" spans="1:7" x14ac:dyDescent="0.35">
      <c r="A268">
        <f t="shared" si="24"/>
        <v>3</v>
      </c>
      <c r="B268" t="str">
        <f t="shared" si="25"/>
        <v>2017</v>
      </c>
      <c r="C268" s="1">
        <f t="shared" si="28"/>
        <v>42825</v>
      </c>
      <c r="D268" s="2" cm="1">
        <f t="array" ref="D268">IF(VLOOKUP($A268,'Medio circulante source'!$1:$1048576,MATCH($B268,LEFT('Medio circulante source'!$1:$1,4),0),FALSE)="",NA(),VLOOKUP($A268,'Medio circulante source'!$1:$1048576,MATCH($B268,LEFT('Medio circulante source'!$1:$1,4),0),FALSE))</f>
        <v>77476</v>
      </c>
      <c r="E268" s="2">
        <f t="shared" si="23"/>
        <v>5.7747705683025237E-2</v>
      </c>
      <c r="F268">
        <f t="shared" si="26"/>
        <v>42825</v>
      </c>
      <c r="G268">
        <f t="shared" si="27"/>
        <v>0</v>
      </c>
    </row>
    <row r="269" spans="1:7" x14ac:dyDescent="0.35">
      <c r="A269">
        <f t="shared" si="24"/>
        <v>4</v>
      </c>
      <c r="B269" t="str">
        <f t="shared" si="25"/>
        <v>2017</v>
      </c>
      <c r="C269" s="1">
        <f t="shared" si="28"/>
        <v>42855</v>
      </c>
      <c r="D269" s="2" cm="1">
        <f t="array" ref="D269">IF(VLOOKUP($A269,'Medio circulante source'!$1:$1048576,MATCH($B269,LEFT('Medio circulante source'!$1:$1,4),0),FALSE)="",NA(),VLOOKUP($A269,'Medio circulante source'!$1:$1048576,MATCH($B269,LEFT('Medio circulante source'!$1:$1,4),0),FALSE))</f>
        <v>79167.8</v>
      </c>
      <c r="E269" s="2">
        <f t="shared" si="23"/>
        <v>6.5678987085501628E-2</v>
      </c>
      <c r="F269">
        <f t="shared" si="26"/>
        <v>42855</v>
      </c>
      <c r="G269">
        <f t="shared" si="27"/>
        <v>0</v>
      </c>
    </row>
    <row r="270" spans="1:7" x14ac:dyDescent="0.35">
      <c r="A270">
        <f t="shared" si="24"/>
        <v>5</v>
      </c>
      <c r="B270" t="str">
        <f t="shared" si="25"/>
        <v>2017</v>
      </c>
      <c r="C270" s="1">
        <f t="shared" si="28"/>
        <v>42886</v>
      </c>
      <c r="D270" s="2" cm="1">
        <f t="array" ref="D270">IF(VLOOKUP($A270,'Medio circulante source'!$1:$1048576,MATCH($B270,LEFT('Medio circulante source'!$1:$1,4),0),FALSE)="",NA(),VLOOKUP($A270,'Medio circulante source'!$1:$1048576,MATCH($B270,LEFT('Medio circulante source'!$1:$1,4),0),FALSE))</f>
        <v>77788</v>
      </c>
      <c r="E270" s="2">
        <f t="shared" si="23"/>
        <v>6.7981025996581387E-2</v>
      </c>
      <c r="F270">
        <f t="shared" si="26"/>
        <v>42886</v>
      </c>
      <c r="G270">
        <f t="shared" si="27"/>
        <v>0</v>
      </c>
    </row>
    <row r="271" spans="1:7" x14ac:dyDescent="0.35">
      <c r="A271">
        <f t="shared" si="24"/>
        <v>6</v>
      </c>
      <c r="B271" t="str">
        <f t="shared" si="25"/>
        <v>2017</v>
      </c>
      <c r="C271" s="1">
        <f t="shared" si="28"/>
        <v>42916</v>
      </c>
      <c r="D271" s="2" cm="1">
        <f t="array" ref="D271">IF(VLOOKUP($A271,'Medio circulante source'!$1:$1048576,MATCH($B271,LEFT('Medio circulante source'!$1:$1,4),0),FALSE)="",NA(),VLOOKUP($A271,'Medio circulante source'!$1:$1048576,MATCH($B271,LEFT('Medio circulante source'!$1:$1,4),0),FALSE))</f>
        <v>78598.3</v>
      </c>
      <c r="E271" s="2">
        <f t="shared" ref="E271:E334" si="29">+(D271-D259)/D259</f>
        <v>6.9658600050626157E-2</v>
      </c>
      <c r="F271">
        <f t="shared" si="26"/>
        <v>42916</v>
      </c>
      <c r="G271">
        <f t="shared" si="27"/>
        <v>0</v>
      </c>
    </row>
    <row r="272" spans="1:7" x14ac:dyDescent="0.35">
      <c r="A272">
        <f t="shared" si="24"/>
        <v>7</v>
      </c>
      <c r="B272" t="str">
        <f t="shared" si="25"/>
        <v>2017</v>
      </c>
      <c r="C272" s="1">
        <f t="shared" si="28"/>
        <v>42947</v>
      </c>
      <c r="D272" s="2" cm="1">
        <f t="array" ref="D272">IF(VLOOKUP($A272,'Medio circulante source'!$1:$1048576,MATCH($B272,LEFT('Medio circulante source'!$1:$1,4),0),FALSE)="",NA(),VLOOKUP($A272,'Medio circulante source'!$1:$1048576,MATCH($B272,LEFT('Medio circulante source'!$1:$1,4),0),FALSE))</f>
        <v>79114.899999999994</v>
      </c>
      <c r="E272" s="2">
        <f t="shared" si="29"/>
        <v>6.2411286564706805E-2</v>
      </c>
      <c r="F272">
        <f t="shared" si="26"/>
        <v>42947</v>
      </c>
      <c r="G272">
        <f t="shared" si="27"/>
        <v>0</v>
      </c>
    </row>
    <row r="273" spans="1:7" x14ac:dyDescent="0.35">
      <c r="A273">
        <f t="shared" si="24"/>
        <v>8</v>
      </c>
      <c r="B273" t="str">
        <f t="shared" si="25"/>
        <v>2017</v>
      </c>
      <c r="C273" s="1">
        <f t="shared" si="28"/>
        <v>42978</v>
      </c>
      <c r="D273" s="2" cm="1">
        <f t="array" ref="D273">IF(VLOOKUP($A273,'Medio circulante source'!$1:$1048576,MATCH($B273,LEFT('Medio circulante source'!$1:$1,4),0),FALSE)="",NA(),VLOOKUP($A273,'Medio circulante source'!$1:$1048576,MATCH($B273,LEFT('Medio circulante source'!$1:$1,4),0),FALSE))</f>
        <v>77608.2</v>
      </c>
      <c r="E273" s="2">
        <f t="shared" si="29"/>
        <v>7.9689649847454178E-2</v>
      </c>
      <c r="F273">
        <f t="shared" si="26"/>
        <v>42978</v>
      </c>
      <c r="G273">
        <f t="shared" si="27"/>
        <v>0</v>
      </c>
    </row>
    <row r="274" spans="1:7" x14ac:dyDescent="0.35">
      <c r="A274">
        <f t="shared" si="24"/>
        <v>9</v>
      </c>
      <c r="B274" t="str">
        <f t="shared" si="25"/>
        <v>2017</v>
      </c>
      <c r="C274" s="1">
        <f t="shared" si="28"/>
        <v>43008</v>
      </c>
      <c r="D274" s="2" cm="1">
        <f t="array" ref="D274">IF(VLOOKUP($A274,'Medio circulante source'!$1:$1048576,MATCH($B274,LEFT('Medio circulante source'!$1:$1,4),0),FALSE)="",NA(),VLOOKUP($A274,'Medio circulante source'!$1:$1048576,MATCH($B274,LEFT('Medio circulante source'!$1:$1,4),0),FALSE))</f>
        <v>78371.7</v>
      </c>
      <c r="E274" s="2">
        <f t="shared" si="29"/>
        <v>8.0163571560490379E-2</v>
      </c>
      <c r="F274">
        <f t="shared" si="26"/>
        <v>43008</v>
      </c>
      <c r="G274">
        <f t="shared" si="27"/>
        <v>0</v>
      </c>
    </row>
    <row r="275" spans="1:7" x14ac:dyDescent="0.35">
      <c r="A275">
        <f t="shared" si="24"/>
        <v>10</v>
      </c>
      <c r="B275" t="str">
        <f t="shared" si="25"/>
        <v>2017</v>
      </c>
      <c r="C275" s="1">
        <f t="shared" si="28"/>
        <v>43039</v>
      </c>
      <c r="D275" s="2" cm="1">
        <f t="array" ref="D275">IF(VLOOKUP($A275,'Medio circulante source'!$1:$1048576,MATCH($B275,LEFT('Medio circulante source'!$1:$1,4),0),FALSE)="",NA(),VLOOKUP($A275,'Medio circulante source'!$1:$1048576,MATCH($B275,LEFT('Medio circulante source'!$1:$1,4),0),FALSE))</f>
        <v>78685.2</v>
      </c>
      <c r="E275" s="2">
        <f t="shared" si="29"/>
        <v>7.6776125285324001E-2</v>
      </c>
      <c r="F275">
        <f t="shared" si="26"/>
        <v>43039</v>
      </c>
      <c r="G275">
        <f t="shared" si="27"/>
        <v>1</v>
      </c>
    </row>
    <row r="276" spans="1:7" x14ac:dyDescent="0.35">
      <c r="A276">
        <f t="shared" si="24"/>
        <v>11</v>
      </c>
      <c r="B276" t="str">
        <f t="shared" si="25"/>
        <v>2017</v>
      </c>
      <c r="C276" s="1">
        <f t="shared" si="28"/>
        <v>43069</v>
      </c>
      <c r="D276" s="2" cm="1">
        <f t="array" ref="D276">IF(VLOOKUP($A276,'Medio circulante source'!$1:$1048576,MATCH($B276,LEFT('Medio circulante source'!$1:$1,4),0),FALSE)="",NA(),VLOOKUP($A276,'Medio circulante source'!$1:$1048576,MATCH($B276,LEFT('Medio circulante source'!$1:$1,4),0),FALSE))</f>
        <v>79770.8</v>
      </c>
      <c r="E276" s="2">
        <f t="shared" si="29"/>
        <v>7.1794892465533472E-2</v>
      </c>
      <c r="F276">
        <f t="shared" si="26"/>
        <v>43069</v>
      </c>
      <c r="G276">
        <f t="shared" si="27"/>
        <v>0</v>
      </c>
    </row>
    <row r="277" spans="1:7" x14ac:dyDescent="0.35">
      <c r="A277">
        <f t="shared" si="24"/>
        <v>12</v>
      </c>
      <c r="B277" t="str">
        <f t="shared" si="25"/>
        <v>2017</v>
      </c>
      <c r="C277" s="1">
        <f t="shared" si="28"/>
        <v>43100</v>
      </c>
      <c r="D277" s="2" cm="1">
        <f t="array" ref="D277">IF(VLOOKUP($A277,'Medio circulante source'!$1:$1048576,MATCH($B277,LEFT('Medio circulante source'!$1:$1,4),0),FALSE)="",NA(),VLOOKUP($A277,'Medio circulante source'!$1:$1048576,MATCH($B277,LEFT('Medio circulante source'!$1:$1,4),0),FALSE))</f>
        <v>86427.6</v>
      </c>
      <c r="E277" s="2">
        <f t="shared" si="29"/>
        <v>8.6899000975884572E-2</v>
      </c>
      <c r="F277">
        <f t="shared" si="26"/>
        <v>43100</v>
      </c>
      <c r="G277">
        <f t="shared" si="27"/>
        <v>0</v>
      </c>
    </row>
    <row r="278" spans="1:7" x14ac:dyDescent="0.35">
      <c r="A278">
        <f t="shared" si="24"/>
        <v>1</v>
      </c>
      <c r="B278" t="str">
        <f t="shared" si="25"/>
        <v>2018</v>
      </c>
      <c r="C278" s="1">
        <f t="shared" si="28"/>
        <v>43131</v>
      </c>
      <c r="D278" s="2" cm="1">
        <f t="array" ref="D278">IF(VLOOKUP($A278,'Medio circulante source'!$1:$1048576,MATCH($B278,LEFT('Medio circulante source'!$1:$1,4),0),FALSE)="",NA(),VLOOKUP($A278,'Medio circulante source'!$1:$1048576,MATCH($B278,LEFT('Medio circulante source'!$1:$1,4),0),FALSE))</f>
        <v>82297.899999999994</v>
      </c>
      <c r="E278" s="2">
        <f t="shared" si="29"/>
        <v>7.6874863424444773E-2</v>
      </c>
      <c r="F278">
        <f t="shared" si="26"/>
        <v>43131</v>
      </c>
      <c r="G278">
        <f t="shared" si="27"/>
        <v>0</v>
      </c>
    </row>
    <row r="279" spans="1:7" x14ac:dyDescent="0.35">
      <c r="A279">
        <f t="shared" si="24"/>
        <v>2</v>
      </c>
      <c r="B279" t="str">
        <f t="shared" si="25"/>
        <v>2018</v>
      </c>
      <c r="C279" s="1">
        <f t="shared" si="28"/>
        <v>43159</v>
      </c>
      <c r="D279" s="2" cm="1">
        <f t="array" ref="D279">IF(VLOOKUP($A279,'Medio circulante source'!$1:$1048576,MATCH($B279,LEFT('Medio circulante source'!$1:$1,4),0),FALSE)="",NA(),VLOOKUP($A279,'Medio circulante source'!$1:$1048576,MATCH($B279,LEFT('Medio circulante source'!$1:$1,4),0),FALSE))</f>
        <v>82767.100000000006</v>
      </c>
      <c r="E279" s="2">
        <f t="shared" si="29"/>
        <v>8.3170291538360017E-2</v>
      </c>
      <c r="F279">
        <f t="shared" si="26"/>
        <v>43159</v>
      </c>
      <c r="G279">
        <f t="shared" si="27"/>
        <v>0</v>
      </c>
    </row>
    <row r="280" spans="1:7" x14ac:dyDescent="0.35">
      <c r="A280">
        <f t="shared" si="24"/>
        <v>3</v>
      </c>
      <c r="B280" t="str">
        <f t="shared" si="25"/>
        <v>2018</v>
      </c>
      <c r="C280" s="1">
        <f t="shared" si="28"/>
        <v>43190</v>
      </c>
      <c r="D280" s="2" cm="1">
        <f t="array" ref="D280">IF(VLOOKUP($A280,'Medio circulante source'!$1:$1048576,MATCH($B280,LEFT('Medio circulante source'!$1:$1,4),0),FALSE)="",NA(),VLOOKUP($A280,'Medio circulante source'!$1:$1048576,MATCH($B280,LEFT('Medio circulante source'!$1:$1,4),0),FALSE))</f>
        <v>84735.5</v>
      </c>
      <c r="E280" s="2">
        <f t="shared" si="29"/>
        <v>9.3699984511332546E-2</v>
      </c>
      <c r="F280">
        <f t="shared" si="26"/>
        <v>43190</v>
      </c>
      <c r="G280">
        <f t="shared" si="27"/>
        <v>0</v>
      </c>
    </row>
    <row r="281" spans="1:7" x14ac:dyDescent="0.35">
      <c r="A281">
        <f t="shared" si="24"/>
        <v>4</v>
      </c>
      <c r="B281" t="str">
        <f t="shared" si="25"/>
        <v>2018</v>
      </c>
      <c r="C281" s="1">
        <f t="shared" si="28"/>
        <v>43220</v>
      </c>
      <c r="D281" s="2" cm="1">
        <f t="array" ref="D281">IF(VLOOKUP($A281,'Medio circulante source'!$1:$1048576,MATCH($B281,LEFT('Medio circulante source'!$1:$1,4),0),FALSE)="",NA(),VLOOKUP($A281,'Medio circulante source'!$1:$1048576,MATCH($B281,LEFT('Medio circulante source'!$1:$1,4),0),FALSE))</f>
        <v>84310.399999999994</v>
      </c>
      <c r="E281" s="2">
        <f t="shared" si="29"/>
        <v>6.4958227966420576E-2</v>
      </c>
      <c r="F281">
        <f t="shared" si="26"/>
        <v>43220</v>
      </c>
      <c r="G281">
        <f t="shared" si="27"/>
        <v>0</v>
      </c>
    </row>
    <row r="282" spans="1:7" x14ac:dyDescent="0.35">
      <c r="A282">
        <f t="shared" si="24"/>
        <v>5</v>
      </c>
      <c r="B282" t="str">
        <f t="shared" si="25"/>
        <v>2018</v>
      </c>
      <c r="C282" s="1">
        <f t="shared" si="28"/>
        <v>43251</v>
      </c>
      <c r="D282" s="2" cm="1">
        <f t="array" ref="D282">IF(VLOOKUP($A282,'Medio circulante source'!$1:$1048576,MATCH($B282,LEFT('Medio circulante source'!$1:$1,4),0),FALSE)="",NA(),VLOOKUP($A282,'Medio circulante source'!$1:$1048576,MATCH($B282,LEFT('Medio circulante source'!$1:$1,4),0),FALSE))</f>
        <v>82796.7</v>
      </c>
      <c r="E282" s="2">
        <f t="shared" si="29"/>
        <v>6.4389108859978367E-2</v>
      </c>
      <c r="F282">
        <f t="shared" si="26"/>
        <v>43251</v>
      </c>
      <c r="G282">
        <f t="shared" si="27"/>
        <v>0</v>
      </c>
    </row>
    <row r="283" spans="1:7" x14ac:dyDescent="0.35">
      <c r="A283">
        <f t="shared" si="24"/>
        <v>6</v>
      </c>
      <c r="B283" t="str">
        <f t="shared" si="25"/>
        <v>2018</v>
      </c>
      <c r="C283" s="1">
        <f t="shared" si="28"/>
        <v>43281</v>
      </c>
      <c r="D283" s="2" cm="1">
        <f t="array" ref="D283">IF(VLOOKUP($A283,'Medio circulante source'!$1:$1048576,MATCH($B283,LEFT('Medio circulante source'!$1:$1,4),0),FALSE)="",NA(),VLOOKUP($A283,'Medio circulante source'!$1:$1048576,MATCH($B283,LEFT('Medio circulante source'!$1:$1,4),0),FALSE))</f>
        <v>84144.4</v>
      </c>
      <c r="E283" s="2">
        <f t="shared" si="29"/>
        <v>7.0562594865283226E-2</v>
      </c>
      <c r="F283">
        <f t="shared" si="26"/>
        <v>43281</v>
      </c>
      <c r="G283">
        <f t="shared" si="27"/>
        <v>0</v>
      </c>
    </row>
    <row r="284" spans="1:7" x14ac:dyDescent="0.35">
      <c r="A284">
        <f t="shared" si="24"/>
        <v>7</v>
      </c>
      <c r="B284" t="str">
        <f t="shared" si="25"/>
        <v>2018</v>
      </c>
      <c r="C284" s="1">
        <f t="shared" si="28"/>
        <v>43312</v>
      </c>
      <c r="D284" s="2" cm="1">
        <f t="array" ref="D284">IF(VLOOKUP($A284,'Medio circulante source'!$1:$1048576,MATCH($B284,LEFT('Medio circulante source'!$1:$1,4),0),FALSE)="",NA(),VLOOKUP($A284,'Medio circulante source'!$1:$1048576,MATCH($B284,LEFT('Medio circulante source'!$1:$1,4),0),FALSE))</f>
        <v>84570.9</v>
      </c>
      <c r="E284" s="2">
        <f t="shared" si="29"/>
        <v>6.8962989272564335E-2</v>
      </c>
      <c r="F284">
        <f t="shared" si="26"/>
        <v>43312</v>
      </c>
      <c r="G284">
        <f t="shared" si="27"/>
        <v>0</v>
      </c>
    </row>
    <row r="285" spans="1:7" x14ac:dyDescent="0.35">
      <c r="A285">
        <f t="shared" si="24"/>
        <v>8</v>
      </c>
      <c r="B285" t="str">
        <f t="shared" si="25"/>
        <v>2018</v>
      </c>
      <c r="C285" s="1">
        <f t="shared" si="28"/>
        <v>43343</v>
      </c>
      <c r="D285" s="2" cm="1">
        <f t="array" ref="D285">IF(VLOOKUP($A285,'Medio circulante source'!$1:$1048576,MATCH($B285,LEFT('Medio circulante source'!$1:$1,4),0),FALSE)="",NA(),VLOOKUP($A285,'Medio circulante source'!$1:$1048576,MATCH($B285,LEFT('Medio circulante source'!$1:$1,4),0),FALSE))</f>
        <v>84555.8</v>
      </c>
      <c r="E285" s="2">
        <f t="shared" si="29"/>
        <v>8.9521468092289294E-2</v>
      </c>
      <c r="F285">
        <f t="shared" si="26"/>
        <v>43343</v>
      </c>
      <c r="G285">
        <f t="shared" si="27"/>
        <v>0</v>
      </c>
    </row>
    <row r="286" spans="1:7" x14ac:dyDescent="0.35">
      <c r="A286">
        <f t="shared" si="24"/>
        <v>9</v>
      </c>
      <c r="B286" t="str">
        <f t="shared" si="25"/>
        <v>2018</v>
      </c>
      <c r="C286" s="1">
        <f t="shared" si="28"/>
        <v>43373</v>
      </c>
      <c r="D286" s="2" cm="1">
        <f t="array" ref="D286">IF(VLOOKUP($A286,'Medio circulante source'!$1:$1048576,MATCH($B286,LEFT('Medio circulante source'!$1:$1,4),0),FALSE)="",NA(),VLOOKUP($A286,'Medio circulante source'!$1:$1048576,MATCH($B286,LEFT('Medio circulante source'!$1:$1,4),0),FALSE))</f>
        <v>84425</v>
      </c>
      <c r="E286" s="2">
        <f t="shared" si="29"/>
        <v>7.7238339859923968E-2</v>
      </c>
      <c r="F286">
        <f t="shared" si="26"/>
        <v>43373</v>
      </c>
      <c r="G286">
        <f t="shared" si="27"/>
        <v>0</v>
      </c>
    </row>
    <row r="287" spans="1:7" x14ac:dyDescent="0.35">
      <c r="A287">
        <f t="shared" si="24"/>
        <v>10</v>
      </c>
      <c r="B287" t="str">
        <f t="shared" si="25"/>
        <v>2018</v>
      </c>
      <c r="C287" s="1">
        <f t="shared" si="28"/>
        <v>43404</v>
      </c>
      <c r="D287" s="2" cm="1">
        <f t="array" ref="D287">IF(VLOOKUP($A287,'Medio circulante source'!$1:$1048576,MATCH($B287,LEFT('Medio circulante source'!$1:$1,4),0),FALSE)="",NA(),VLOOKUP($A287,'Medio circulante source'!$1:$1048576,MATCH($B287,LEFT('Medio circulante source'!$1:$1,4),0),FALSE))</f>
        <v>84274.4</v>
      </c>
      <c r="E287" s="2">
        <f t="shared" si="29"/>
        <v>7.1032417786318108E-2</v>
      </c>
      <c r="F287">
        <f t="shared" si="26"/>
        <v>43404</v>
      </c>
      <c r="G287">
        <f t="shared" si="27"/>
        <v>1</v>
      </c>
    </row>
    <row r="288" spans="1:7" x14ac:dyDescent="0.35">
      <c r="A288">
        <f t="shared" si="24"/>
        <v>11</v>
      </c>
      <c r="B288" t="str">
        <f t="shared" si="25"/>
        <v>2018</v>
      </c>
      <c r="C288" s="1">
        <f t="shared" si="28"/>
        <v>43434</v>
      </c>
      <c r="D288" s="2" cm="1">
        <f t="array" ref="D288">IF(VLOOKUP($A288,'Medio circulante source'!$1:$1048576,MATCH($B288,LEFT('Medio circulante source'!$1:$1,4),0),FALSE)="",NA(),VLOOKUP($A288,'Medio circulante source'!$1:$1048576,MATCH($B288,LEFT('Medio circulante source'!$1:$1,4),0),FALSE))</f>
        <v>87051.8</v>
      </c>
      <c r="E288" s="2">
        <f t="shared" si="29"/>
        <v>9.1274000010028736E-2</v>
      </c>
      <c r="F288">
        <f t="shared" si="26"/>
        <v>43434</v>
      </c>
      <c r="G288">
        <f t="shared" si="27"/>
        <v>0</v>
      </c>
    </row>
    <row r="289" spans="1:7" x14ac:dyDescent="0.35">
      <c r="A289">
        <f t="shared" si="24"/>
        <v>12</v>
      </c>
      <c r="B289" t="str">
        <f t="shared" si="25"/>
        <v>2018</v>
      </c>
      <c r="C289" s="1">
        <f t="shared" si="28"/>
        <v>43465</v>
      </c>
      <c r="D289" s="2" cm="1">
        <f t="array" ref="D289">IF(VLOOKUP($A289,'Medio circulante source'!$1:$1048576,MATCH($B289,LEFT('Medio circulante source'!$1:$1,4),0),FALSE)="",NA(),VLOOKUP($A289,'Medio circulante source'!$1:$1048576,MATCH($B289,LEFT('Medio circulante source'!$1:$1,4),0),FALSE))</f>
        <v>93555</v>
      </c>
      <c r="E289" s="2">
        <f t="shared" si="29"/>
        <v>8.246671202254828E-2</v>
      </c>
      <c r="F289">
        <f t="shared" si="26"/>
        <v>43465</v>
      </c>
      <c r="G289">
        <f t="shared" si="27"/>
        <v>0</v>
      </c>
    </row>
    <row r="290" spans="1:7" x14ac:dyDescent="0.35">
      <c r="A290">
        <f t="shared" si="24"/>
        <v>1</v>
      </c>
      <c r="B290" t="str">
        <f t="shared" si="25"/>
        <v>2019</v>
      </c>
      <c r="C290" s="1">
        <f t="shared" si="28"/>
        <v>43496</v>
      </c>
      <c r="D290" s="2" cm="1">
        <f t="array" ref="D290">IF(VLOOKUP($A290,'Medio circulante source'!$1:$1048576,MATCH($B290,LEFT('Medio circulante source'!$1:$1,4),0),FALSE)="",NA(),VLOOKUP($A290,'Medio circulante source'!$1:$1048576,MATCH($B290,LEFT('Medio circulante source'!$1:$1,4),0),FALSE))</f>
        <v>90228.800000000003</v>
      </c>
      <c r="E290" s="2">
        <f t="shared" si="29"/>
        <v>9.636819408514688E-2</v>
      </c>
      <c r="F290">
        <f t="shared" si="26"/>
        <v>43496</v>
      </c>
      <c r="G290">
        <f t="shared" si="27"/>
        <v>0</v>
      </c>
    </row>
    <row r="291" spans="1:7" x14ac:dyDescent="0.35">
      <c r="A291">
        <f t="shared" si="24"/>
        <v>2</v>
      </c>
      <c r="B291" t="str">
        <f t="shared" si="25"/>
        <v>2019</v>
      </c>
      <c r="C291" s="1">
        <f t="shared" si="28"/>
        <v>43524</v>
      </c>
      <c r="D291" s="2" cm="1">
        <f t="array" ref="D291">IF(VLOOKUP($A291,'Medio circulante source'!$1:$1048576,MATCH($B291,LEFT('Medio circulante source'!$1:$1,4),0),FALSE)="",NA(),VLOOKUP($A291,'Medio circulante source'!$1:$1048576,MATCH($B291,LEFT('Medio circulante source'!$1:$1,4),0),FALSE))</f>
        <v>90392.6</v>
      </c>
      <c r="E291" s="2">
        <f t="shared" si="29"/>
        <v>9.2132018640256816E-2</v>
      </c>
      <c r="F291">
        <f t="shared" si="26"/>
        <v>43524</v>
      </c>
      <c r="G291">
        <f t="shared" si="27"/>
        <v>0</v>
      </c>
    </row>
    <row r="292" spans="1:7" x14ac:dyDescent="0.35">
      <c r="A292">
        <f t="shared" si="24"/>
        <v>3</v>
      </c>
      <c r="B292" t="str">
        <f t="shared" si="25"/>
        <v>2019</v>
      </c>
      <c r="C292" s="1">
        <f t="shared" si="28"/>
        <v>43555</v>
      </c>
      <c r="D292" s="2" cm="1">
        <f t="array" ref="D292">IF(VLOOKUP($A292,'Medio circulante source'!$1:$1048576,MATCH($B292,LEFT('Medio circulante source'!$1:$1,4),0),FALSE)="",NA(),VLOOKUP($A292,'Medio circulante source'!$1:$1048576,MATCH($B292,LEFT('Medio circulante source'!$1:$1,4),0),FALSE))</f>
        <v>92759.4</v>
      </c>
      <c r="E292" s="2">
        <f t="shared" si="29"/>
        <v>9.4693487381321814E-2</v>
      </c>
      <c r="F292">
        <f t="shared" si="26"/>
        <v>43555</v>
      </c>
      <c r="G292">
        <f t="shared" si="27"/>
        <v>0</v>
      </c>
    </row>
    <row r="293" spans="1:7" x14ac:dyDescent="0.35">
      <c r="A293">
        <f t="shared" si="24"/>
        <v>4</v>
      </c>
      <c r="B293" t="str">
        <f t="shared" si="25"/>
        <v>2019</v>
      </c>
      <c r="C293" s="1">
        <f>+EOMONTH(C292,1)</f>
        <v>43585</v>
      </c>
      <c r="D293" s="2" cm="1">
        <f t="array" ref="D293">IF(VLOOKUP($A293,'Medio circulante source'!$1:$1048576,MATCH($B293,LEFT('Medio circulante source'!$1:$1,4),0),FALSE)="",NA(),VLOOKUP($A293,'Medio circulante source'!$1:$1048576,MATCH($B293,LEFT('Medio circulante source'!$1:$1,4),0),FALSE))</f>
        <v>92776.8</v>
      </c>
      <c r="E293" s="2">
        <f t="shared" si="29"/>
        <v>0.10041940258853012</v>
      </c>
      <c r="F293">
        <f t="shared" si="26"/>
        <v>43585</v>
      </c>
      <c r="G293">
        <f t="shared" si="27"/>
        <v>0</v>
      </c>
    </row>
    <row r="294" spans="1:7" x14ac:dyDescent="0.35">
      <c r="A294">
        <f t="shared" si="24"/>
        <v>5</v>
      </c>
      <c r="B294" t="str">
        <f t="shared" si="25"/>
        <v>2019</v>
      </c>
      <c r="C294" s="1">
        <f t="shared" ref="C294:C308" si="30">+EOMONTH(C293,1)</f>
        <v>43616</v>
      </c>
      <c r="D294" s="2" cm="1">
        <f t="array" ref="D294">IF(VLOOKUP($A294,'Medio circulante source'!$1:$1048576,MATCH($B294,LEFT('Medio circulante source'!$1:$1,4),0),FALSE)="",NA(),VLOOKUP($A294,'Medio circulante source'!$1:$1048576,MATCH($B294,LEFT('Medio circulante source'!$1:$1,4),0),FALSE))</f>
        <v>93344.3</v>
      </c>
      <c r="E294" s="2">
        <f t="shared" si="29"/>
        <v>0.12739155062943339</v>
      </c>
      <c r="F294">
        <f t="shared" si="26"/>
        <v>43616</v>
      </c>
      <c r="G294">
        <f t="shared" si="27"/>
        <v>0</v>
      </c>
    </row>
    <row r="295" spans="1:7" x14ac:dyDescent="0.35">
      <c r="A295">
        <f t="shared" si="24"/>
        <v>6</v>
      </c>
      <c r="B295" t="str">
        <f t="shared" si="25"/>
        <v>2019</v>
      </c>
      <c r="C295" s="1">
        <f t="shared" si="30"/>
        <v>43646</v>
      </c>
      <c r="D295" s="2" cm="1">
        <f t="array" ref="D295">IF(VLOOKUP($A295,'Medio circulante source'!$1:$1048576,MATCH($B295,LEFT('Medio circulante source'!$1:$1,4),0),FALSE)="",NA(),VLOOKUP($A295,'Medio circulante source'!$1:$1048576,MATCH($B295,LEFT('Medio circulante source'!$1:$1,4),0),FALSE))</f>
        <v>94275.9</v>
      </c>
      <c r="E295" s="2">
        <f t="shared" si="29"/>
        <v>0.12040611139897606</v>
      </c>
      <c r="F295">
        <f t="shared" si="26"/>
        <v>43646</v>
      </c>
      <c r="G295">
        <f t="shared" si="27"/>
        <v>0</v>
      </c>
    </row>
    <row r="296" spans="1:7" x14ac:dyDescent="0.35">
      <c r="A296">
        <f t="shared" si="24"/>
        <v>7</v>
      </c>
      <c r="B296" t="str">
        <f t="shared" si="25"/>
        <v>2019</v>
      </c>
      <c r="C296" s="1">
        <f t="shared" si="30"/>
        <v>43677</v>
      </c>
      <c r="D296" s="2" cm="1">
        <f t="array" ref="D296">IF(VLOOKUP($A296,'Medio circulante source'!$1:$1048576,MATCH($B296,LEFT('Medio circulante source'!$1:$1,4),0),FALSE)="",NA(),VLOOKUP($A296,'Medio circulante source'!$1:$1048576,MATCH($B296,LEFT('Medio circulante source'!$1:$1,4),0),FALSE))</f>
        <v>94521.600000000006</v>
      </c>
      <c r="E296" s="2">
        <f t="shared" si="29"/>
        <v>0.11766103943555067</v>
      </c>
      <c r="F296">
        <f t="shared" si="26"/>
        <v>43677</v>
      </c>
      <c r="G296">
        <f t="shared" si="27"/>
        <v>0</v>
      </c>
    </row>
    <row r="297" spans="1:7" x14ac:dyDescent="0.35">
      <c r="A297">
        <f t="shared" si="24"/>
        <v>8</v>
      </c>
      <c r="B297" t="str">
        <f t="shared" si="25"/>
        <v>2019</v>
      </c>
      <c r="C297" s="1">
        <f t="shared" si="30"/>
        <v>43708</v>
      </c>
      <c r="D297" s="2" cm="1">
        <f t="array" ref="D297">IF(VLOOKUP($A297,'Medio circulante source'!$1:$1048576,MATCH($B297,LEFT('Medio circulante source'!$1:$1,4),0),FALSE)="",NA(),VLOOKUP($A297,'Medio circulante source'!$1:$1048576,MATCH($B297,LEFT('Medio circulante source'!$1:$1,4),0),FALSE))</f>
        <v>95395.4</v>
      </c>
      <c r="E297" s="2">
        <f t="shared" si="29"/>
        <v>0.12819463596820077</v>
      </c>
      <c r="F297">
        <f t="shared" si="26"/>
        <v>43708</v>
      </c>
      <c r="G297">
        <f t="shared" si="27"/>
        <v>0</v>
      </c>
    </row>
    <row r="298" spans="1:7" x14ac:dyDescent="0.35">
      <c r="A298">
        <f t="shared" si="24"/>
        <v>9</v>
      </c>
      <c r="B298" t="str">
        <f t="shared" si="25"/>
        <v>2019</v>
      </c>
      <c r="C298" s="1">
        <f t="shared" si="30"/>
        <v>43738</v>
      </c>
      <c r="D298" s="2" cm="1">
        <f t="array" ref="D298">IF(VLOOKUP($A298,'Medio circulante source'!$1:$1048576,MATCH($B298,LEFT('Medio circulante source'!$1:$1,4),0),FALSE)="",NA(),VLOOKUP($A298,'Medio circulante source'!$1:$1048576,MATCH($B298,LEFT('Medio circulante source'!$1:$1,4),0),FALSE))</f>
        <v>95228</v>
      </c>
      <c r="E298" s="2">
        <f t="shared" si="29"/>
        <v>0.1279597275688481</v>
      </c>
      <c r="F298">
        <f t="shared" si="26"/>
        <v>43738</v>
      </c>
      <c r="G298">
        <f t="shared" si="27"/>
        <v>0</v>
      </c>
    </row>
    <row r="299" spans="1:7" x14ac:dyDescent="0.35">
      <c r="A299">
        <f t="shared" si="24"/>
        <v>10</v>
      </c>
      <c r="B299" t="str">
        <f t="shared" si="25"/>
        <v>2019</v>
      </c>
      <c r="C299" s="1">
        <f t="shared" si="30"/>
        <v>43769</v>
      </c>
      <c r="D299" s="2" cm="1">
        <f t="array" ref="D299">IF(VLOOKUP($A299,'Medio circulante source'!$1:$1048576,MATCH($B299,LEFT('Medio circulante source'!$1:$1,4),0),FALSE)="",NA(),VLOOKUP($A299,'Medio circulante source'!$1:$1048576,MATCH($B299,LEFT('Medio circulante source'!$1:$1,4),0),FALSE))</f>
        <v>96199.4</v>
      </c>
      <c r="E299" s="2">
        <f t="shared" si="29"/>
        <v>0.14150204569833782</v>
      </c>
      <c r="F299">
        <f t="shared" si="26"/>
        <v>43769</v>
      </c>
      <c r="G299">
        <f t="shared" si="27"/>
        <v>1</v>
      </c>
    </row>
    <row r="300" spans="1:7" x14ac:dyDescent="0.35">
      <c r="A300">
        <f t="shared" si="24"/>
        <v>11</v>
      </c>
      <c r="B300" t="str">
        <f t="shared" si="25"/>
        <v>2019</v>
      </c>
      <c r="C300" s="1">
        <f t="shared" si="30"/>
        <v>43799</v>
      </c>
      <c r="D300" s="2" cm="1">
        <f t="array" ref="D300">IF(VLOOKUP($A300,'Medio circulante source'!$1:$1048576,MATCH($B300,LEFT('Medio circulante source'!$1:$1,4),0),FALSE)="",NA(),VLOOKUP($A300,'Medio circulante source'!$1:$1048576,MATCH($B300,LEFT('Medio circulante source'!$1:$1,4),0),FALSE))</f>
        <v>99233</v>
      </c>
      <c r="E300" s="2">
        <f t="shared" si="29"/>
        <v>0.13993047817506354</v>
      </c>
      <c r="F300">
        <f t="shared" si="26"/>
        <v>43799</v>
      </c>
      <c r="G300">
        <f t="shared" si="27"/>
        <v>0</v>
      </c>
    </row>
    <row r="301" spans="1:7" x14ac:dyDescent="0.35">
      <c r="A301">
        <f t="shared" si="24"/>
        <v>12</v>
      </c>
      <c r="B301" t="str">
        <f t="shared" si="25"/>
        <v>2019</v>
      </c>
      <c r="C301" s="1">
        <f t="shared" si="30"/>
        <v>43830</v>
      </c>
      <c r="D301" s="2" cm="1">
        <f t="array" ref="D301">IF(VLOOKUP($A301,'Medio circulante source'!$1:$1048576,MATCH($B301,LEFT('Medio circulante source'!$1:$1,4),0),FALSE)="",NA(),VLOOKUP($A301,'Medio circulante source'!$1:$1048576,MATCH($B301,LEFT('Medio circulante source'!$1:$1,4),0),FALSE))</f>
        <v>106164.1</v>
      </c>
      <c r="E301" s="2">
        <f t="shared" si="29"/>
        <v>0.13477740366629262</v>
      </c>
      <c r="F301">
        <f t="shared" si="26"/>
        <v>43830</v>
      </c>
      <c r="G301">
        <f t="shared" si="27"/>
        <v>0</v>
      </c>
    </row>
    <row r="302" spans="1:7" x14ac:dyDescent="0.35">
      <c r="A302">
        <f t="shared" si="24"/>
        <v>1</v>
      </c>
      <c r="B302" t="str">
        <f t="shared" si="25"/>
        <v>2020</v>
      </c>
      <c r="C302" s="1">
        <f t="shared" si="30"/>
        <v>43861</v>
      </c>
      <c r="D302" s="2" cm="1">
        <f t="array" ref="D302">IF(VLOOKUP($A302,'Medio circulante source'!$1:$1048576,MATCH($B302,LEFT('Medio circulante source'!$1:$1,4),0),FALSE)="",NA(),VLOOKUP($A302,'Medio circulante source'!$1:$1048576,MATCH($B302,LEFT('Medio circulante source'!$1:$1,4),0),FALSE))</f>
        <v>104125.6</v>
      </c>
      <c r="E302" s="2">
        <f t="shared" si="29"/>
        <v>0.15401734257797955</v>
      </c>
      <c r="F302">
        <f t="shared" si="26"/>
        <v>43861</v>
      </c>
      <c r="G302">
        <f t="shared" si="27"/>
        <v>0</v>
      </c>
    </row>
    <row r="303" spans="1:7" x14ac:dyDescent="0.35">
      <c r="A303">
        <f t="shared" si="24"/>
        <v>2</v>
      </c>
      <c r="B303" t="str">
        <f t="shared" si="25"/>
        <v>2020</v>
      </c>
      <c r="C303" s="1">
        <f t="shared" si="30"/>
        <v>43890</v>
      </c>
      <c r="D303" s="2" cm="1">
        <f t="array" ref="D303">IF(VLOOKUP($A303,'Medio circulante source'!$1:$1048576,MATCH($B303,LEFT('Medio circulante source'!$1:$1,4),0),FALSE)="",NA(),VLOOKUP($A303,'Medio circulante source'!$1:$1048576,MATCH($B303,LEFT('Medio circulante source'!$1:$1,4),0),FALSE))</f>
        <v>104342</v>
      </c>
      <c r="E303" s="2">
        <f t="shared" si="29"/>
        <v>0.15432015452592351</v>
      </c>
      <c r="F303">
        <f t="shared" si="26"/>
        <v>43890</v>
      </c>
      <c r="G303">
        <f t="shared" si="27"/>
        <v>0</v>
      </c>
    </row>
    <row r="304" spans="1:7" x14ac:dyDescent="0.35">
      <c r="A304">
        <f t="shared" si="24"/>
        <v>3</v>
      </c>
      <c r="B304" t="str">
        <f t="shared" si="25"/>
        <v>2020</v>
      </c>
      <c r="C304" s="1">
        <f t="shared" si="30"/>
        <v>43921</v>
      </c>
      <c r="D304" s="2" cm="1">
        <f t="array" ref="D304">IF(VLOOKUP($A304,'Medio circulante source'!$1:$1048576,MATCH($B304,LEFT('Medio circulante source'!$1:$1,4),0),FALSE)="",NA(),VLOOKUP($A304,'Medio circulante source'!$1:$1048576,MATCH($B304,LEFT('Medio circulante source'!$1:$1,4),0),FALSE))</f>
        <v>105553.60000000001</v>
      </c>
      <c r="E304" s="2">
        <f t="shared" si="29"/>
        <v>0.13792887836704434</v>
      </c>
      <c r="F304">
        <f t="shared" si="26"/>
        <v>43921</v>
      </c>
      <c r="G304">
        <f t="shared" si="27"/>
        <v>0</v>
      </c>
    </row>
    <row r="305" spans="1:7" x14ac:dyDescent="0.35">
      <c r="A305">
        <f t="shared" si="24"/>
        <v>4</v>
      </c>
      <c r="B305" t="str">
        <f t="shared" si="25"/>
        <v>2020</v>
      </c>
      <c r="C305" s="1">
        <f t="shared" si="30"/>
        <v>43951</v>
      </c>
      <c r="D305" s="2" cm="1">
        <f t="array" ref="D305">IF(VLOOKUP($A305,'Medio circulante source'!$1:$1048576,MATCH($B305,LEFT('Medio circulante source'!$1:$1,4),0),FALSE)="",NA(),VLOOKUP($A305,'Medio circulante source'!$1:$1048576,MATCH($B305,LEFT('Medio circulante source'!$1:$1,4),0),FALSE))</f>
        <v>106312.9</v>
      </c>
      <c r="E305" s="2">
        <f t="shared" si="29"/>
        <v>0.14589962145708832</v>
      </c>
      <c r="F305">
        <f t="shared" si="26"/>
        <v>43951</v>
      </c>
      <c r="G305">
        <f t="shared" si="27"/>
        <v>0</v>
      </c>
    </row>
    <row r="306" spans="1:7" x14ac:dyDescent="0.35">
      <c r="A306">
        <f t="shared" si="24"/>
        <v>5</v>
      </c>
      <c r="B306" t="str">
        <f t="shared" si="25"/>
        <v>2020</v>
      </c>
      <c r="C306" s="1">
        <f t="shared" si="30"/>
        <v>43982</v>
      </c>
      <c r="D306" s="2" cm="1">
        <f t="array" ref="D306">IF(VLOOKUP($A306,'Medio circulante source'!$1:$1048576,MATCH($B306,LEFT('Medio circulante source'!$1:$1,4),0),FALSE)="",NA(),VLOOKUP($A306,'Medio circulante source'!$1:$1048576,MATCH($B306,LEFT('Medio circulante source'!$1:$1,4),0),FALSE))</f>
        <v>109904.8</v>
      </c>
      <c r="E306" s="2">
        <f t="shared" si="29"/>
        <v>0.1774130825342308</v>
      </c>
      <c r="F306">
        <f t="shared" si="26"/>
        <v>43982</v>
      </c>
      <c r="G306">
        <f t="shared" si="27"/>
        <v>0</v>
      </c>
    </row>
    <row r="307" spans="1:7" x14ac:dyDescent="0.35">
      <c r="A307">
        <f t="shared" si="24"/>
        <v>6</v>
      </c>
      <c r="B307" t="str">
        <f t="shared" si="25"/>
        <v>2020</v>
      </c>
      <c r="C307" s="1">
        <f t="shared" si="30"/>
        <v>44012</v>
      </c>
      <c r="D307" s="2" cm="1">
        <f t="array" ref="D307">IF(VLOOKUP($A307,'Medio circulante source'!$1:$1048576,MATCH($B307,LEFT('Medio circulante source'!$1:$1,4),0),FALSE)="",NA(),VLOOKUP($A307,'Medio circulante source'!$1:$1048576,MATCH($B307,LEFT('Medio circulante source'!$1:$1,4),0),FALSE))</f>
        <v>113234.9</v>
      </c>
      <c r="E307" s="2">
        <f t="shared" si="29"/>
        <v>0.20110123584076101</v>
      </c>
      <c r="F307">
        <f t="shared" si="26"/>
        <v>44012</v>
      </c>
      <c r="G307">
        <f t="shared" si="27"/>
        <v>0</v>
      </c>
    </row>
    <row r="308" spans="1:7" x14ac:dyDescent="0.35">
      <c r="A308">
        <f t="shared" si="24"/>
        <v>7</v>
      </c>
      <c r="B308" t="str">
        <f t="shared" si="25"/>
        <v>2020</v>
      </c>
      <c r="C308" s="1">
        <f t="shared" si="30"/>
        <v>44043</v>
      </c>
      <c r="D308" s="2" cm="1">
        <f t="array" ref="D308">IF(VLOOKUP($A308,'Medio circulante source'!$1:$1048576,MATCH($B308,LEFT('Medio circulante source'!$1:$1,4),0),FALSE)="",NA(),VLOOKUP($A308,'Medio circulante source'!$1:$1048576,MATCH($B308,LEFT('Medio circulante source'!$1:$1,4),0),FALSE))</f>
        <v>116359.4</v>
      </c>
      <c r="E308" s="2">
        <f t="shared" si="29"/>
        <v>0.23103502268264595</v>
      </c>
      <c r="F308">
        <f t="shared" si="26"/>
        <v>44043</v>
      </c>
      <c r="G308">
        <f t="shared" si="27"/>
        <v>0</v>
      </c>
    </row>
    <row r="309" spans="1:7" x14ac:dyDescent="0.35">
      <c r="A309">
        <f t="shared" si="24"/>
        <v>8</v>
      </c>
      <c r="B309" t="str">
        <f t="shared" si="25"/>
        <v>2020</v>
      </c>
      <c r="C309" s="1">
        <f>+EOMONTH(C308,1)</f>
        <v>44074</v>
      </c>
      <c r="D309" s="2" cm="1">
        <f t="array" ref="D309">IF(VLOOKUP($A309,'Medio circulante source'!$1:$1048576,MATCH($B309,LEFT('Medio circulante source'!$1:$1,4),0),FALSE)="",NA(),VLOOKUP($A309,'Medio circulante source'!$1:$1048576,MATCH($B309,LEFT('Medio circulante source'!$1:$1,4),0),FALSE))</f>
        <v>117877.1</v>
      </c>
      <c r="E309" s="2">
        <f t="shared" si="29"/>
        <v>0.23566859617969013</v>
      </c>
      <c r="F309">
        <f t="shared" si="26"/>
        <v>44074</v>
      </c>
      <c r="G309">
        <f t="shared" si="27"/>
        <v>0</v>
      </c>
    </row>
    <row r="310" spans="1:7" x14ac:dyDescent="0.35">
      <c r="A310">
        <f t="shared" si="24"/>
        <v>9</v>
      </c>
      <c r="B310" t="str">
        <f t="shared" si="25"/>
        <v>2020</v>
      </c>
      <c r="C310" s="1">
        <f t="shared" ref="C310:C347" si="31">+EOMONTH(C309,1)</f>
        <v>44104</v>
      </c>
      <c r="D310" s="2" cm="1">
        <f t="array" ref="D310">IF(VLOOKUP($A310,'Medio circulante source'!$1:$1048576,MATCH($B310,LEFT('Medio circulante source'!$1:$1,4),0),FALSE)="",NA(),VLOOKUP($A310,'Medio circulante source'!$1:$1048576,MATCH($B310,LEFT('Medio circulante source'!$1:$1,4),0),FALSE))</f>
        <v>122245</v>
      </c>
      <c r="E310" s="2">
        <f t="shared" si="29"/>
        <v>0.28370857310874953</v>
      </c>
      <c r="F310">
        <f t="shared" si="26"/>
        <v>44104</v>
      </c>
      <c r="G310">
        <f t="shared" si="27"/>
        <v>0</v>
      </c>
    </row>
    <row r="311" spans="1:7" x14ac:dyDescent="0.35">
      <c r="A311">
        <f t="shared" si="24"/>
        <v>10</v>
      </c>
      <c r="B311" t="str">
        <f t="shared" si="25"/>
        <v>2020</v>
      </c>
      <c r="C311" s="1">
        <f t="shared" si="31"/>
        <v>44135</v>
      </c>
      <c r="D311" s="2" cm="1">
        <f t="array" ref="D311">IF(VLOOKUP($A311,'Medio circulante source'!$1:$1048576,MATCH($B311,LEFT('Medio circulante source'!$1:$1,4),0),FALSE)="",NA(),VLOOKUP($A311,'Medio circulante source'!$1:$1048576,MATCH($B311,LEFT('Medio circulante source'!$1:$1,4),0),FALSE))</f>
        <v>123763.4</v>
      </c>
      <c r="E311" s="2">
        <f t="shared" si="29"/>
        <v>0.28652985361655064</v>
      </c>
      <c r="F311">
        <f t="shared" si="26"/>
        <v>44135</v>
      </c>
      <c r="G311">
        <f t="shared" si="27"/>
        <v>1</v>
      </c>
    </row>
    <row r="312" spans="1:7" x14ac:dyDescent="0.35">
      <c r="A312">
        <f t="shared" si="24"/>
        <v>11</v>
      </c>
      <c r="B312" t="str">
        <f t="shared" si="25"/>
        <v>2020</v>
      </c>
      <c r="C312" s="1">
        <f t="shared" si="31"/>
        <v>44165</v>
      </c>
      <c r="D312" s="2" cm="1">
        <f t="array" ref="D312">IF(VLOOKUP($A312,'Medio circulante source'!$1:$1048576,MATCH($B312,LEFT('Medio circulante source'!$1:$1,4),0),FALSE)="",NA(),VLOOKUP($A312,'Medio circulante source'!$1:$1048576,MATCH($B312,LEFT('Medio circulante source'!$1:$1,4),0),FALSE))</f>
        <v>123479.8</v>
      </c>
      <c r="E312" s="2">
        <f t="shared" si="29"/>
        <v>0.24434210393719835</v>
      </c>
      <c r="F312">
        <f t="shared" si="26"/>
        <v>44165</v>
      </c>
      <c r="G312">
        <f t="shared" si="27"/>
        <v>0</v>
      </c>
    </row>
    <row r="313" spans="1:7" x14ac:dyDescent="0.35">
      <c r="A313">
        <f t="shared" si="24"/>
        <v>12</v>
      </c>
      <c r="B313" t="str">
        <f t="shared" si="25"/>
        <v>2020</v>
      </c>
      <c r="C313" s="1">
        <f t="shared" si="31"/>
        <v>44196</v>
      </c>
      <c r="D313" s="2" cm="1">
        <f t="array" ref="D313">IF(VLOOKUP($A313,'Medio circulante source'!$1:$1048576,MATCH($B313,LEFT('Medio circulante source'!$1:$1,4),0),FALSE)="",NA(),VLOOKUP($A313,'Medio circulante source'!$1:$1048576,MATCH($B313,LEFT('Medio circulante source'!$1:$1,4),0),FALSE))</f>
        <v>132969.1</v>
      </c>
      <c r="E313" s="2">
        <f t="shared" si="29"/>
        <v>0.25248648083485847</v>
      </c>
      <c r="F313">
        <f t="shared" si="26"/>
        <v>44196</v>
      </c>
      <c r="G313">
        <f t="shared" si="27"/>
        <v>0</v>
      </c>
    </row>
    <row r="314" spans="1:7" x14ac:dyDescent="0.35">
      <c r="A314">
        <f t="shared" si="24"/>
        <v>1</v>
      </c>
      <c r="B314" t="str">
        <f t="shared" si="25"/>
        <v>2021</v>
      </c>
      <c r="C314" s="1">
        <f t="shared" si="31"/>
        <v>44227</v>
      </c>
      <c r="D314" s="2" cm="1">
        <f t="array" ref="D314">IF(VLOOKUP($A314,'Medio circulante source'!$1:$1048576,MATCH($B314,LEFT('Medio circulante source'!$1:$1,4),0),FALSE)="",NA(),VLOOKUP($A314,'Medio circulante source'!$1:$1048576,MATCH($B314,LEFT('Medio circulante source'!$1:$1,4),0),FALSE))</f>
        <v>131380.9</v>
      </c>
      <c r="E314" s="2">
        <f t="shared" si="29"/>
        <v>0.2617540739261045</v>
      </c>
      <c r="F314">
        <f t="shared" si="26"/>
        <v>44227</v>
      </c>
      <c r="G314">
        <f t="shared" si="27"/>
        <v>0</v>
      </c>
    </row>
    <row r="315" spans="1:7" x14ac:dyDescent="0.35">
      <c r="A315">
        <f t="shared" si="24"/>
        <v>2</v>
      </c>
      <c r="B315" t="str">
        <f t="shared" si="25"/>
        <v>2021</v>
      </c>
      <c r="C315" s="1">
        <f t="shared" si="31"/>
        <v>44255</v>
      </c>
      <c r="D315" s="2" cm="1">
        <f t="array" ref="D315">IF(VLOOKUP($A315,'Medio circulante source'!$1:$1048576,MATCH($B315,LEFT('Medio circulante source'!$1:$1,4),0),FALSE)="",NA(),VLOOKUP($A315,'Medio circulante source'!$1:$1048576,MATCH($B315,LEFT('Medio circulante source'!$1:$1,4),0),FALSE))</f>
        <v>130681.4</v>
      </c>
      <c r="E315" s="2">
        <f t="shared" si="29"/>
        <v>0.25243334419505081</v>
      </c>
      <c r="F315">
        <f t="shared" si="26"/>
        <v>44255</v>
      </c>
      <c r="G315">
        <f t="shared" si="27"/>
        <v>0</v>
      </c>
    </row>
    <row r="316" spans="1:7" x14ac:dyDescent="0.35">
      <c r="A316">
        <f t="shared" si="24"/>
        <v>3</v>
      </c>
      <c r="B316" t="str">
        <f t="shared" si="25"/>
        <v>2021</v>
      </c>
      <c r="C316" s="1">
        <f t="shared" si="31"/>
        <v>44286</v>
      </c>
      <c r="D316" s="2" cm="1">
        <f t="array" ref="D316">IF(VLOOKUP($A316,'Medio circulante source'!$1:$1048576,MATCH($B316,LEFT('Medio circulante source'!$1:$1,4),0),FALSE)="",NA(),VLOOKUP($A316,'Medio circulante source'!$1:$1048576,MATCH($B316,LEFT('Medio circulante source'!$1:$1,4),0),FALSE))</f>
        <v>131888.4</v>
      </c>
      <c r="E316" s="2">
        <f t="shared" si="29"/>
        <v>0.24949220111867323</v>
      </c>
      <c r="F316">
        <f t="shared" si="26"/>
        <v>44286</v>
      </c>
      <c r="G316">
        <f t="shared" si="27"/>
        <v>0</v>
      </c>
    </row>
    <row r="317" spans="1:7" x14ac:dyDescent="0.35">
      <c r="A317">
        <f t="shared" si="24"/>
        <v>4</v>
      </c>
      <c r="B317" t="str">
        <f t="shared" si="25"/>
        <v>2021</v>
      </c>
      <c r="C317" s="1">
        <f t="shared" si="31"/>
        <v>44316</v>
      </c>
      <c r="D317" s="2" cm="1">
        <f t="array" ref="D317">IF(VLOOKUP($A317,'Medio circulante source'!$1:$1048576,MATCH($B317,LEFT('Medio circulante source'!$1:$1,4),0),FALSE)="",NA(),VLOOKUP($A317,'Medio circulante source'!$1:$1048576,MATCH($B317,LEFT('Medio circulante source'!$1:$1,4),0),FALSE))</f>
        <v>132162.6</v>
      </c>
      <c r="E317" s="2">
        <f t="shared" si="29"/>
        <v>0.24314735088592271</v>
      </c>
      <c r="F317">
        <f t="shared" si="26"/>
        <v>44316</v>
      </c>
      <c r="G317">
        <f t="shared" si="27"/>
        <v>0</v>
      </c>
    </row>
    <row r="318" spans="1:7" x14ac:dyDescent="0.35">
      <c r="A318">
        <f t="shared" si="24"/>
        <v>5</v>
      </c>
      <c r="B318" t="str">
        <f t="shared" si="25"/>
        <v>2021</v>
      </c>
      <c r="C318" s="1">
        <f t="shared" si="31"/>
        <v>44347</v>
      </c>
      <c r="D318" s="2" cm="1">
        <f t="array" ref="D318">IF(VLOOKUP($A318,'Medio circulante source'!$1:$1048576,MATCH($B318,LEFT('Medio circulante source'!$1:$1,4),0),FALSE)="",NA(),VLOOKUP($A318,'Medio circulante source'!$1:$1048576,MATCH($B318,LEFT('Medio circulante source'!$1:$1,4),0),FALSE))</f>
        <v>131545.70000000001</v>
      </c>
      <c r="E318" s="2">
        <f t="shared" si="29"/>
        <v>0.19690586762361614</v>
      </c>
      <c r="F318">
        <f t="shared" si="26"/>
        <v>44347</v>
      </c>
      <c r="G318">
        <f t="shared" si="27"/>
        <v>0</v>
      </c>
    </row>
    <row r="319" spans="1:7" x14ac:dyDescent="0.35">
      <c r="A319">
        <f t="shared" si="24"/>
        <v>6</v>
      </c>
      <c r="B319" t="str">
        <f t="shared" si="25"/>
        <v>2021</v>
      </c>
      <c r="C319" s="1">
        <f t="shared" si="31"/>
        <v>44377</v>
      </c>
      <c r="D319" s="2" cm="1">
        <f t="array" ref="D319">IF(VLOOKUP($A319,'Medio circulante source'!$1:$1048576,MATCH($B319,LEFT('Medio circulante source'!$1:$1,4),0),FALSE)="",NA(),VLOOKUP($A319,'Medio circulante source'!$1:$1048576,MATCH($B319,LEFT('Medio circulante source'!$1:$1,4),0),FALSE))</f>
        <v>133392.6</v>
      </c>
      <c r="E319" s="2">
        <f t="shared" si="29"/>
        <v>0.1780166715385452</v>
      </c>
      <c r="F319">
        <f t="shared" si="26"/>
        <v>44377</v>
      </c>
      <c r="G319">
        <f t="shared" si="27"/>
        <v>0</v>
      </c>
    </row>
    <row r="320" spans="1:7" x14ac:dyDescent="0.35">
      <c r="A320">
        <f t="shared" si="24"/>
        <v>7</v>
      </c>
      <c r="B320" t="str">
        <f t="shared" si="25"/>
        <v>2021</v>
      </c>
      <c r="C320" s="1">
        <f t="shared" si="31"/>
        <v>44408</v>
      </c>
      <c r="D320" s="2" cm="1">
        <f t="array" ref="D320">IF(VLOOKUP($A320,'Medio circulante source'!$1:$1048576,MATCH($B320,LEFT('Medio circulante source'!$1:$1,4),0),FALSE)="",NA(),VLOOKUP($A320,'Medio circulante source'!$1:$1048576,MATCH($B320,LEFT('Medio circulante source'!$1:$1,4),0),FALSE))</f>
        <v>135825.1</v>
      </c>
      <c r="E320" s="2">
        <f t="shared" si="29"/>
        <v>0.16728944975653032</v>
      </c>
      <c r="F320">
        <f t="shared" si="26"/>
        <v>44408</v>
      </c>
      <c r="G320">
        <f t="shared" si="27"/>
        <v>0</v>
      </c>
    </row>
    <row r="321" spans="1:7" x14ac:dyDescent="0.35">
      <c r="A321">
        <f t="shared" si="24"/>
        <v>8</v>
      </c>
      <c r="B321" t="str">
        <f t="shared" si="25"/>
        <v>2021</v>
      </c>
      <c r="C321" s="1">
        <f t="shared" si="31"/>
        <v>44439</v>
      </c>
      <c r="D321" s="2" cm="1">
        <f t="array" ref="D321">IF(VLOOKUP($A321,'Medio circulante source'!$1:$1048576,MATCH($B321,LEFT('Medio circulante source'!$1:$1,4),0),FALSE)="",NA(),VLOOKUP($A321,'Medio circulante source'!$1:$1048576,MATCH($B321,LEFT('Medio circulante source'!$1:$1,4),0),FALSE))</f>
        <v>133258.70000000001</v>
      </c>
      <c r="E321" s="2">
        <f t="shared" si="29"/>
        <v>0.13048844941044532</v>
      </c>
      <c r="F321">
        <f t="shared" si="26"/>
        <v>44439</v>
      </c>
      <c r="G321">
        <f t="shared" si="27"/>
        <v>0</v>
      </c>
    </row>
    <row r="322" spans="1:7" x14ac:dyDescent="0.35">
      <c r="A322">
        <f t="shared" si="24"/>
        <v>9</v>
      </c>
      <c r="B322" t="str">
        <f t="shared" si="25"/>
        <v>2021</v>
      </c>
      <c r="C322" s="1">
        <f t="shared" si="31"/>
        <v>44469</v>
      </c>
      <c r="D322" s="2" cm="1">
        <f t="array" ref="D322">IF(VLOOKUP($A322,'Medio circulante source'!$1:$1048576,MATCH($B322,LEFT('Medio circulante source'!$1:$1,4),0),FALSE)="",NA(),VLOOKUP($A322,'Medio circulante source'!$1:$1048576,MATCH($B322,LEFT('Medio circulante source'!$1:$1,4),0),FALSE))</f>
        <v>134646.70000000001</v>
      </c>
      <c r="E322" s="2">
        <f t="shared" si="29"/>
        <v>0.10144954803877469</v>
      </c>
      <c r="F322">
        <f t="shared" si="26"/>
        <v>44469</v>
      </c>
      <c r="G322">
        <f t="shared" si="27"/>
        <v>0</v>
      </c>
    </row>
    <row r="323" spans="1:7" x14ac:dyDescent="0.35">
      <c r="A323">
        <f t="shared" ref="A323:A325" si="32">+MONTH(C323)</f>
        <v>10</v>
      </c>
      <c r="B323" t="str">
        <f t="shared" ref="B323:B325" si="33">+TEXT(YEAR(C323),"0")</f>
        <v>2021</v>
      </c>
      <c r="C323" s="1">
        <f t="shared" si="31"/>
        <v>44500</v>
      </c>
      <c r="D323" s="2" cm="1">
        <f t="array" ref="D323">IF(VLOOKUP($A323,'Medio circulante source'!$1:$1048576,MATCH($B323,LEFT('Medio circulante source'!$1:$1,4),0),FALSE)="",NA(),VLOOKUP($A323,'Medio circulante source'!$1:$1048576,MATCH($B323,LEFT('Medio circulante source'!$1:$1,4),0),FALSE))</f>
        <v>136319.5</v>
      </c>
      <c r="E323" s="2">
        <f t="shared" si="29"/>
        <v>0.10145244878534369</v>
      </c>
      <c r="F323">
        <f t="shared" ref="F323:F335" si="34">+IF(ISNA(D323),1,C323)</f>
        <v>44500</v>
      </c>
      <c r="G323">
        <f t="shared" ref="G323:G335" si="35">+IF(AND(A323=MONTH(MAX(F:F)),ISNA(D323)=FALSE,_xlfn.NUMBERVALUE(B323)&gt;YEAR(MAX(F:F))-10),1,0)</f>
        <v>1</v>
      </c>
    </row>
    <row r="324" spans="1:7" x14ac:dyDescent="0.35">
      <c r="A324">
        <f t="shared" si="32"/>
        <v>11</v>
      </c>
      <c r="B324" t="str">
        <f t="shared" si="33"/>
        <v>2021</v>
      </c>
      <c r="C324" s="1">
        <f t="shared" si="31"/>
        <v>44530</v>
      </c>
      <c r="D324" s="2" cm="1">
        <f t="array" ref="D324">IF(VLOOKUP($A324,'Medio circulante source'!$1:$1048576,MATCH($B324,LEFT('Medio circulante source'!$1:$1,4),0),FALSE)="",NA(),VLOOKUP($A324,'Medio circulante source'!$1:$1048576,MATCH($B324,LEFT('Medio circulante source'!$1:$1,4),0),FALSE))</f>
        <v>137556.5</v>
      </c>
      <c r="E324" s="2">
        <f t="shared" si="29"/>
        <v>0.11400002267577367</v>
      </c>
      <c r="F324">
        <f t="shared" si="34"/>
        <v>44530</v>
      </c>
      <c r="G324">
        <f t="shared" si="35"/>
        <v>0</v>
      </c>
    </row>
    <row r="325" spans="1:7" x14ac:dyDescent="0.35">
      <c r="A325">
        <f t="shared" si="32"/>
        <v>12</v>
      </c>
      <c r="B325" t="str">
        <f t="shared" si="33"/>
        <v>2021</v>
      </c>
      <c r="C325" s="1">
        <f t="shared" si="31"/>
        <v>44561</v>
      </c>
      <c r="D325" s="2" cm="1">
        <f t="array" ref="D325">IF(VLOOKUP($A325,'Medio circulante source'!$1:$1048576,MATCH($B325,LEFT('Medio circulante source'!$1:$1,4),0),FALSE)="",NA(),VLOOKUP($A325,'Medio circulante source'!$1:$1048576,MATCH($B325,LEFT('Medio circulante source'!$1:$1,4),0),FALSE))</f>
        <v>148342.20000000001</v>
      </c>
      <c r="E325" s="2">
        <f t="shared" si="29"/>
        <v>0.11561407875965171</v>
      </c>
      <c r="F325">
        <f t="shared" si="34"/>
        <v>44561</v>
      </c>
      <c r="G325">
        <f t="shared" si="35"/>
        <v>0</v>
      </c>
    </row>
    <row r="326" spans="1:7" x14ac:dyDescent="0.35">
      <c r="A326">
        <f t="shared" ref="A326:A335" si="36">+MONTH(C326)</f>
        <v>1</v>
      </c>
      <c r="B326" t="str">
        <f t="shared" ref="B326:B335" si="37">+TEXT(YEAR(C326),"0")</f>
        <v>2022</v>
      </c>
      <c r="C326" s="1">
        <f t="shared" si="31"/>
        <v>44592</v>
      </c>
      <c r="D326" s="2" cm="1">
        <f t="array" ref="D326">IF(VLOOKUP($A326,'Medio circulante source'!$1:$1048576,MATCH($B326,LEFT('Medio circulante source'!$1:$1,4),0),FALSE)="",NA(),VLOOKUP($A326,'Medio circulante source'!$1:$1048576,MATCH($B326,LEFT('Medio circulante source'!$1:$1,4),0),FALSE))</f>
        <v>146131.29999999999</v>
      </c>
      <c r="E326" s="2">
        <f t="shared" si="29"/>
        <v>0.11227202736470822</v>
      </c>
      <c r="F326">
        <f t="shared" si="34"/>
        <v>44592</v>
      </c>
      <c r="G326">
        <f t="shared" si="35"/>
        <v>0</v>
      </c>
    </row>
    <row r="327" spans="1:7" x14ac:dyDescent="0.35">
      <c r="A327">
        <f t="shared" si="36"/>
        <v>2</v>
      </c>
      <c r="B327" t="str">
        <f t="shared" si="37"/>
        <v>2022</v>
      </c>
      <c r="C327" s="1">
        <f t="shared" si="31"/>
        <v>44620</v>
      </c>
      <c r="D327" s="2" cm="1">
        <f t="array" ref="D327">IF(VLOOKUP($A327,'Medio circulante source'!$1:$1048576,MATCH($B327,LEFT('Medio circulante source'!$1:$1,4),0),FALSE)="",NA(),VLOOKUP($A327,'Medio circulante source'!$1:$1048576,MATCH($B327,LEFT('Medio circulante source'!$1:$1,4),0),FALSE))</f>
        <v>146184.9</v>
      </c>
      <c r="E327" s="2">
        <f t="shared" si="29"/>
        <v>0.11863585789561483</v>
      </c>
      <c r="F327">
        <f t="shared" si="34"/>
        <v>44620</v>
      </c>
      <c r="G327">
        <f t="shared" si="35"/>
        <v>0</v>
      </c>
    </row>
    <row r="328" spans="1:7" x14ac:dyDescent="0.35">
      <c r="A328">
        <f t="shared" si="36"/>
        <v>3</v>
      </c>
      <c r="B328" t="str">
        <f t="shared" si="37"/>
        <v>2022</v>
      </c>
      <c r="C328" s="1">
        <f t="shared" si="31"/>
        <v>44651</v>
      </c>
      <c r="D328" s="2" cm="1">
        <f t="array" ref="D328">IF(VLOOKUP($A328,'Medio circulante source'!$1:$1048576,MATCH($B328,LEFT('Medio circulante source'!$1:$1,4),0),FALSE)="",NA(),VLOOKUP($A328,'Medio circulante source'!$1:$1048576,MATCH($B328,LEFT('Medio circulante source'!$1:$1,4),0),FALSE))</f>
        <v>147591.9</v>
      </c>
      <c r="E328" s="2">
        <f t="shared" si="29"/>
        <v>0.11906657446750435</v>
      </c>
      <c r="F328">
        <f t="shared" si="34"/>
        <v>44651</v>
      </c>
      <c r="G328">
        <f t="shared" si="35"/>
        <v>0</v>
      </c>
    </row>
    <row r="329" spans="1:7" x14ac:dyDescent="0.35">
      <c r="A329">
        <f t="shared" si="36"/>
        <v>4</v>
      </c>
      <c r="B329" t="str">
        <f t="shared" si="37"/>
        <v>2022</v>
      </c>
      <c r="C329" s="1">
        <f t="shared" si="31"/>
        <v>44681</v>
      </c>
      <c r="D329" s="2" cm="1">
        <f t="array" ref="D329">IF(VLOOKUP($A329,'Medio circulante source'!$1:$1048576,MATCH($B329,LEFT('Medio circulante source'!$1:$1,4),0),FALSE)="",NA(),VLOOKUP($A329,'Medio circulante source'!$1:$1048576,MATCH($B329,LEFT('Medio circulante source'!$1:$1,4),0),FALSE))</f>
        <v>150170.29999999999</v>
      </c>
      <c r="E329" s="2">
        <f t="shared" si="29"/>
        <v>0.13625412938304771</v>
      </c>
      <c r="F329">
        <f t="shared" si="34"/>
        <v>44681</v>
      </c>
      <c r="G329">
        <f t="shared" si="35"/>
        <v>0</v>
      </c>
    </row>
    <row r="330" spans="1:7" x14ac:dyDescent="0.35">
      <c r="A330">
        <f t="shared" si="36"/>
        <v>5</v>
      </c>
      <c r="B330" t="str">
        <f t="shared" si="37"/>
        <v>2022</v>
      </c>
      <c r="C330" s="1">
        <f t="shared" si="31"/>
        <v>44712</v>
      </c>
      <c r="D330" s="2" cm="1">
        <f t="array" ref="D330">IF(VLOOKUP($A330,'Medio circulante source'!$1:$1048576,MATCH($B330,LEFT('Medio circulante source'!$1:$1,4),0),FALSE)="",NA(),VLOOKUP($A330,'Medio circulante source'!$1:$1048576,MATCH($B330,LEFT('Medio circulante source'!$1:$1,4),0),FALSE))</f>
        <v>147935</v>
      </c>
      <c r="E330" s="2">
        <f t="shared" si="29"/>
        <v>0.12459016144199306</v>
      </c>
      <c r="F330">
        <f t="shared" si="34"/>
        <v>44712</v>
      </c>
      <c r="G330">
        <f t="shared" si="35"/>
        <v>0</v>
      </c>
    </row>
    <row r="331" spans="1:7" x14ac:dyDescent="0.35">
      <c r="A331">
        <f t="shared" si="36"/>
        <v>6</v>
      </c>
      <c r="B331" t="str">
        <f t="shared" si="37"/>
        <v>2022</v>
      </c>
      <c r="C331" s="1">
        <f t="shared" si="31"/>
        <v>44742</v>
      </c>
      <c r="D331" s="2" cm="1">
        <f t="array" ref="D331">IF(VLOOKUP($A331,'Medio circulante source'!$1:$1048576,MATCH($B331,LEFT('Medio circulante source'!$1:$1,4),0),FALSE)="",NA(),VLOOKUP($A331,'Medio circulante source'!$1:$1048576,MATCH($B331,LEFT('Medio circulante source'!$1:$1,4),0),FALSE))</f>
        <v>149343.79999999999</v>
      </c>
      <c r="E331" s="2">
        <f t="shared" si="29"/>
        <v>0.11958084631381337</v>
      </c>
      <c r="F331">
        <f t="shared" si="34"/>
        <v>44742</v>
      </c>
      <c r="G331">
        <f t="shared" si="35"/>
        <v>0</v>
      </c>
    </row>
    <row r="332" spans="1:7" x14ac:dyDescent="0.35">
      <c r="A332">
        <f t="shared" si="36"/>
        <v>7</v>
      </c>
      <c r="B332" t="str">
        <f t="shared" si="37"/>
        <v>2022</v>
      </c>
      <c r="C332" s="1">
        <f t="shared" si="31"/>
        <v>44773</v>
      </c>
      <c r="D332" s="2" cm="1">
        <f t="array" ref="D332">IF(VLOOKUP($A332,'Medio circulante source'!$1:$1048576,MATCH($B332,LEFT('Medio circulante source'!$1:$1,4),0),FALSE)="",NA(),VLOOKUP($A332,'Medio circulante source'!$1:$1048576,MATCH($B332,LEFT('Medio circulante source'!$1:$1,4),0),FALSE))</f>
        <v>151361</v>
      </c>
      <c r="E332" s="2">
        <f t="shared" si="29"/>
        <v>0.11438165699859594</v>
      </c>
      <c r="F332">
        <f t="shared" si="34"/>
        <v>44773</v>
      </c>
      <c r="G332">
        <f t="shared" si="35"/>
        <v>0</v>
      </c>
    </row>
    <row r="333" spans="1:7" x14ac:dyDescent="0.35">
      <c r="A333">
        <f t="shared" si="36"/>
        <v>8</v>
      </c>
      <c r="B333" t="str">
        <f t="shared" si="37"/>
        <v>2022</v>
      </c>
      <c r="C333" s="1">
        <f t="shared" si="31"/>
        <v>44804</v>
      </c>
      <c r="D333" s="2" cm="1">
        <f t="array" ref="D333">IF(VLOOKUP($A333,'Medio circulante source'!$1:$1048576,MATCH($B333,LEFT('Medio circulante source'!$1:$1,4),0),FALSE)="",NA(),VLOOKUP($A333,'Medio circulante source'!$1:$1048576,MATCH($B333,LEFT('Medio circulante source'!$1:$1,4),0),FALSE))</f>
        <v>148976.1</v>
      </c>
      <c r="E333" s="2">
        <f t="shared" si="29"/>
        <v>0.11794652056488614</v>
      </c>
      <c r="F333">
        <f t="shared" si="34"/>
        <v>44804</v>
      </c>
      <c r="G333">
        <f t="shared" si="35"/>
        <v>0</v>
      </c>
    </row>
    <row r="334" spans="1:7" x14ac:dyDescent="0.35">
      <c r="A334">
        <f t="shared" si="36"/>
        <v>9</v>
      </c>
      <c r="B334" t="str">
        <f t="shared" si="37"/>
        <v>2022</v>
      </c>
      <c r="C334" s="1">
        <f t="shared" si="31"/>
        <v>44834</v>
      </c>
      <c r="D334" s="2" cm="1">
        <f t="array" ref="D334">IF(VLOOKUP($A334,'Medio circulante source'!$1:$1048576,MATCH($B334,LEFT('Medio circulante source'!$1:$1,4),0),FALSE)="",NA(),VLOOKUP($A334,'Medio circulante source'!$1:$1048576,MATCH($B334,LEFT('Medio circulante source'!$1:$1,4),0),FALSE))</f>
        <v>152879.4</v>
      </c>
      <c r="E334" s="2">
        <f t="shared" si="29"/>
        <v>0.13541141372198487</v>
      </c>
      <c r="F334">
        <f t="shared" si="34"/>
        <v>44834</v>
      </c>
      <c r="G334">
        <f t="shared" si="35"/>
        <v>0</v>
      </c>
    </row>
    <row r="335" spans="1:7" x14ac:dyDescent="0.35">
      <c r="A335">
        <f t="shared" si="36"/>
        <v>10</v>
      </c>
      <c r="B335" t="str">
        <f t="shared" si="37"/>
        <v>2022</v>
      </c>
      <c r="C335" s="1">
        <f t="shared" si="31"/>
        <v>44865</v>
      </c>
      <c r="D335" s="2" cm="1">
        <f t="array" ref="D335">IF(VLOOKUP($A335,'Medio circulante source'!$1:$1048576,MATCH($B335,LEFT('Medio circulante source'!$1:$1,4),0),FALSE)="",NA(),VLOOKUP($A335,'Medio circulante source'!$1:$1048576,MATCH($B335,LEFT('Medio circulante source'!$1:$1,4),0),FALSE))</f>
        <v>153910.6</v>
      </c>
      <c r="E335" s="2">
        <f t="shared" ref="E335" si="38">+(D335-D323)/D323</f>
        <v>0.12904316697170989</v>
      </c>
      <c r="F335">
        <f t="shared" si="34"/>
        <v>44865</v>
      </c>
      <c r="G335">
        <f t="shared" si="35"/>
        <v>1</v>
      </c>
    </row>
    <row r="336" spans="1:7" x14ac:dyDescent="0.35">
      <c r="A336">
        <f t="shared" ref="A336:A347" si="39">+MONTH(C336)</f>
        <v>11</v>
      </c>
      <c r="B336" t="str">
        <f t="shared" ref="B336:B347" si="40">+TEXT(YEAR(C336),"0")</f>
        <v>2022</v>
      </c>
      <c r="C336" s="1">
        <f t="shared" si="31"/>
        <v>44895</v>
      </c>
      <c r="D336" s="2" cm="1">
        <f t="array" ref="D336">IF(VLOOKUP($A336,'Medio circulante source'!$1:$1048576,MATCH($B336,LEFT('Medio circulante source'!$1:$1,4),0),FALSE)="",NA(),VLOOKUP($A336,'Medio circulante source'!$1:$1048576,MATCH($B336,LEFT('Medio circulante source'!$1:$1,4),0),FALSE))</f>
        <v>153417.20000000001</v>
      </c>
      <c r="E336" s="2">
        <f t="shared" ref="E336:E347" si="41">+(D336-D324)/D324</f>
        <v>0.11530316633528777</v>
      </c>
      <c r="F336">
        <f t="shared" ref="F336:F347" si="42">+IF(ISNA(D336),1,C336)</f>
        <v>44895</v>
      </c>
      <c r="G336">
        <f t="shared" ref="G336:G347" si="43">+IF(AND(A336=MONTH(MAX(F:F)),ISNA(D336)=FALSE,_xlfn.NUMBERVALUE(B336)&gt;YEAR(MAX(F:F))-10),1,0)</f>
        <v>0</v>
      </c>
    </row>
    <row r="337" spans="1:7" x14ac:dyDescent="0.35">
      <c r="A337">
        <f t="shared" si="39"/>
        <v>12</v>
      </c>
      <c r="B337" t="str">
        <f t="shared" si="40"/>
        <v>2022</v>
      </c>
      <c r="C337" s="1">
        <f t="shared" si="31"/>
        <v>44926</v>
      </c>
      <c r="D337" s="2" cm="1">
        <f t="array" ref="D337">IF(VLOOKUP($A337,'Medio circulante source'!$1:$1048576,MATCH($B337,LEFT('Medio circulante source'!$1:$1,4),0),FALSE)="",NA(),VLOOKUP($A337,'Medio circulante source'!$1:$1048576,MATCH($B337,LEFT('Medio circulante source'!$1:$1,4),0),FALSE))</f>
        <v>166095</v>
      </c>
      <c r="E337" s="2">
        <f t="shared" si="41"/>
        <v>0.11967464416733732</v>
      </c>
      <c r="F337">
        <f t="shared" si="42"/>
        <v>44926</v>
      </c>
      <c r="G337">
        <f t="shared" si="43"/>
        <v>0</v>
      </c>
    </row>
    <row r="338" spans="1:7" x14ac:dyDescent="0.35">
      <c r="A338">
        <f t="shared" si="39"/>
        <v>1</v>
      </c>
      <c r="B338" t="str">
        <f t="shared" si="40"/>
        <v>2023</v>
      </c>
      <c r="C338" s="1">
        <f t="shared" si="31"/>
        <v>44957</v>
      </c>
      <c r="D338" s="2" cm="1">
        <f t="array" ref="D338">IF(VLOOKUP($A338,'Medio circulante source'!$1:$1048576,MATCH($B338,LEFT('Medio circulante source'!$1:$1,4),0),FALSE)="",NA(),VLOOKUP($A338,'Medio circulante source'!$1:$1048576,MATCH($B338,LEFT('Medio circulante source'!$1:$1,4),0),FALSE))</f>
        <v>163028.6</v>
      </c>
      <c r="E338" s="2">
        <f t="shared" si="41"/>
        <v>0.11563094285755357</v>
      </c>
      <c r="F338">
        <f t="shared" si="42"/>
        <v>44957</v>
      </c>
      <c r="G338">
        <f t="shared" si="43"/>
        <v>0</v>
      </c>
    </row>
    <row r="339" spans="1:7" x14ac:dyDescent="0.35">
      <c r="A339">
        <f t="shared" si="39"/>
        <v>2</v>
      </c>
      <c r="B339" t="str">
        <f t="shared" si="40"/>
        <v>2023</v>
      </c>
      <c r="C339" s="1">
        <f t="shared" si="31"/>
        <v>44985</v>
      </c>
      <c r="D339" s="2" cm="1">
        <f t="array" ref="D339">IF(VLOOKUP($A339,'Medio circulante source'!$1:$1048576,MATCH($B339,LEFT('Medio circulante source'!$1:$1,4),0),FALSE)="",NA(),VLOOKUP($A339,'Medio circulante source'!$1:$1048576,MATCH($B339,LEFT('Medio circulante source'!$1:$1,4),0),FALSE))</f>
        <v>161387.20000000001</v>
      </c>
      <c r="E339" s="2">
        <f t="shared" si="41"/>
        <v>0.10399364093008251</v>
      </c>
      <c r="F339">
        <f t="shared" si="42"/>
        <v>44985</v>
      </c>
      <c r="G339">
        <f t="shared" si="43"/>
        <v>0</v>
      </c>
    </row>
    <row r="340" spans="1:7" x14ac:dyDescent="0.35">
      <c r="A340">
        <f t="shared" si="39"/>
        <v>3</v>
      </c>
      <c r="B340" t="str">
        <f t="shared" si="40"/>
        <v>2023</v>
      </c>
      <c r="C340" s="1">
        <f t="shared" si="31"/>
        <v>45016</v>
      </c>
      <c r="D340" s="2" cm="1">
        <f t="array" ref="D340">IF(VLOOKUP($A340,'Medio circulante source'!$1:$1048576,MATCH($B340,LEFT('Medio circulante source'!$1:$1,4),0),FALSE)="",NA(),VLOOKUP($A340,'Medio circulante source'!$1:$1048576,MATCH($B340,LEFT('Medio circulante source'!$1:$1,4),0),FALSE))</f>
        <v>166692.5</v>
      </c>
      <c r="E340" s="2">
        <f t="shared" si="41"/>
        <v>0.12941496111914005</v>
      </c>
      <c r="F340">
        <f t="shared" si="42"/>
        <v>45016</v>
      </c>
      <c r="G340">
        <f t="shared" si="43"/>
        <v>0</v>
      </c>
    </row>
    <row r="341" spans="1:7" x14ac:dyDescent="0.35">
      <c r="A341">
        <f t="shared" si="39"/>
        <v>4</v>
      </c>
      <c r="B341" t="str">
        <f t="shared" si="40"/>
        <v>2023</v>
      </c>
      <c r="C341" s="1">
        <f t="shared" si="31"/>
        <v>45046</v>
      </c>
      <c r="D341" s="2" cm="1">
        <f t="array" ref="D341">IF(VLOOKUP($A341,'Medio circulante source'!$1:$1048576,MATCH($B341,LEFT('Medio circulante source'!$1:$1,4),0),FALSE)="",NA(),VLOOKUP($A341,'Medio circulante source'!$1:$1048576,MATCH($B341,LEFT('Medio circulante source'!$1:$1,4),0),FALSE))</f>
        <v>168063.1</v>
      </c>
      <c r="E341" s="2">
        <f t="shared" si="41"/>
        <v>0.11915005830047631</v>
      </c>
      <c r="F341">
        <f t="shared" si="42"/>
        <v>45046</v>
      </c>
      <c r="G341">
        <f t="shared" si="43"/>
        <v>0</v>
      </c>
    </row>
    <row r="342" spans="1:7" x14ac:dyDescent="0.35">
      <c r="A342">
        <f t="shared" si="39"/>
        <v>5</v>
      </c>
      <c r="B342" t="str">
        <f t="shared" si="40"/>
        <v>2023</v>
      </c>
      <c r="C342" s="1">
        <f t="shared" si="31"/>
        <v>45077</v>
      </c>
      <c r="D342" s="2" cm="1">
        <f t="array" ref="D342">IF(VLOOKUP($A342,'Medio circulante source'!$1:$1048576,MATCH($B342,LEFT('Medio circulante source'!$1:$1,4),0),FALSE)="",NA(),VLOOKUP($A342,'Medio circulante source'!$1:$1048576,MATCH($B342,LEFT('Medio circulante source'!$1:$1,4),0),FALSE))</f>
        <v>165965.4</v>
      </c>
      <c r="E342" s="2">
        <f t="shared" si="41"/>
        <v>0.1218805556494406</v>
      </c>
      <c r="F342">
        <f t="shared" si="42"/>
        <v>45077</v>
      </c>
      <c r="G342">
        <f t="shared" si="43"/>
        <v>0</v>
      </c>
    </row>
    <row r="343" spans="1:7" x14ac:dyDescent="0.35">
      <c r="A343">
        <f t="shared" si="39"/>
        <v>6</v>
      </c>
      <c r="B343" t="str">
        <f t="shared" si="40"/>
        <v>2023</v>
      </c>
      <c r="C343" s="1">
        <f t="shared" si="31"/>
        <v>45107</v>
      </c>
      <c r="D343" s="2" cm="1">
        <f t="array" ref="D343">IF(VLOOKUP($A343,'Medio circulante source'!$1:$1048576,MATCH($B343,LEFT('Medio circulante source'!$1:$1,4),0),FALSE)="",NA(),VLOOKUP($A343,'Medio circulante source'!$1:$1048576,MATCH($B343,LEFT('Medio circulante source'!$1:$1,4),0),FALSE))</f>
        <v>170913.2</v>
      </c>
      <c r="E343" s="2">
        <f t="shared" si="41"/>
        <v>0.14442782358557921</v>
      </c>
      <c r="F343">
        <f t="shared" si="42"/>
        <v>45107</v>
      </c>
      <c r="G343">
        <f t="shared" si="43"/>
        <v>0</v>
      </c>
    </row>
    <row r="344" spans="1:7" x14ac:dyDescent="0.35">
      <c r="A344">
        <f t="shared" si="39"/>
        <v>7</v>
      </c>
      <c r="B344" t="str">
        <f t="shared" si="40"/>
        <v>2023</v>
      </c>
      <c r="C344" s="1">
        <f t="shared" si="31"/>
        <v>45138</v>
      </c>
      <c r="D344" s="2" cm="1">
        <f t="array" ref="D344">IF(VLOOKUP($A344,'Medio circulante source'!$1:$1048576,MATCH($B344,LEFT('Medio circulante source'!$1:$1,4),0),FALSE)="",NA(),VLOOKUP($A344,'Medio circulante source'!$1:$1048576,MATCH($B344,LEFT('Medio circulante source'!$1:$1,4),0),FALSE))</f>
        <v>171875.1</v>
      </c>
      <c r="E344" s="2">
        <f t="shared" si="41"/>
        <v>0.13553094918770361</v>
      </c>
      <c r="F344">
        <f t="shared" si="42"/>
        <v>45138</v>
      </c>
      <c r="G344">
        <f t="shared" si="43"/>
        <v>0</v>
      </c>
    </row>
    <row r="345" spans="1:7" x14ac:dyDescent="0.35">
      <c r="A345">
        <f t="shared" si="39"/>
        <v>8</v>
      </c>
      <c r="B345" t="str">
        <f t="shared" si="40"/>
        <v>2023</v>
      </c>
      <c r="C345" s="1">
        <f t="shared" si="31"/>
        <v>45169</v>
      </c>
      <c r="D345" s="2" cm="1">
        <f t="array" ref="D345">IF(VLOOKUP($A345,'Medio circulante source'!$1:$1048576,MATCH($B345,LEFT('Medio circulante source'!$1:$1,4),0),FALSE)="",NA(),VLOOKUP($A345,'Medio circulante source'!$1:$1048576,MATCH($B345,LEFT('Medio circulante source'!$1:$1,4),0),FALSE))</f>
        <v>169266.7</v>
      </c>
      <c r="E345" s="2">
        <f t="shared" si="41"/>
        <v>0.13620037039498284</v>
      </c>
      <c r="F345">
        <f t="shared" si="42"/>
        <v>45169</v>
      </c>
      <c r="G345">
        <f t="shared" si="43"/>
        <v>0</v>
      </c>
    </row>
    <row r="346" spans="1:7" x14ac:dyDescent="0.35">
      <c r="A346">
        <f t="shared" si="39"/>
        <v>9</v>
      </c>
      <c r="B346" t="str">
        <f t="shared" si="40"/>
        <v>2023</v>
      </c>
      <c r="C346" s="1">
        <f t="shared" si="31"/>
        <v>45199</v>
      </c>
      <c r="D346" s="2" cm="1">
        <f t="array" ref="D346">IF(VLOOKUP($A346,'Medio circulante source'!$1:$1048576,MATCH($B346,LEFT('Medio circulante source'!$1:$1,4),0),FALSE)="",NA(),VLOOKUP($A346,'Medio circulante source'!$1:$1048576,MATCH($B346,LEFT('Medio circulante source'!$1:$1,4),0),FALSE))</f>
        <v>170219.2</v>
      </c>
      <c r="E346" s="2">
        <f t="shared" si="41"/>
        <v>0.11342142891717275</v>
      </c>
      <c r="F346">
        <f t="shared" si="42"/>
        <v>45199</v>
      </c>
      <c r="G346">
        <f t="shared" si="43"/>
        <v>0</v>
      </c>
    </row>
    <row r="347" spans="1:7" x14ac:dyDescent="0.35">
      <c r="A347">
        <f t="shared" si="39"/>
        <v>10</v>
      </c>
      <c r="B347" t="str">
        <f t="shared" si="40"/>
        <v>2023</v>
      </c>
      <c r="C347" s="1">
        <f t="shared" si="31"/>
        <v>45230</v>
      </c>
      <c r="D347" s="2" cm="1">
        <f t="array" ref="D347">IF(VLOOKUP($A347,'Medio circulante source'!$1:$1048576,MATCH($B347,LEFT('Medio circulante source'!$1:$1,4),0),FALSE)="",NA(),VLOOKUP($A347,'Medio circulante source'!$1:$1048576,MATCH($B347,LEFT('Medio circulante source'!$1:$1,4),0),FALSE))</f>
        <v>170465.2</v>
      </c>
      <c r="E347" s="2">
        <f t="shared" si="41"/>
        <v>0.10755984318169122</v>
      </c>
      <c r="F347">
        <f t="shared" si="42"/>
        <v>45230</v>
      </c>
      <c r="G347">
        <f t="shared" si="43"/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3D6AF-E023-4100-B135-76548ED878E9}">
  <dimension ref="A1:B24"/>
  <sheetViews>
    <sheetView zoomScale="70" zoomScaleNormal="70" workbookViewId="0">
      <selection activeCell="B6" sqref="B6"/>
    </sheetView>
  </sheetViews>
  <sheetFormatPr defaultColWidth="8.81640625" defaultRowHeight="14.5" x14ac:dyDescent="0.35"/>
  <cols>
    <col min="1" max="1" width="13.08984375" bestFit="1" customWidth="1"/>
    <col min="2" max="2" width="17.36328125" bestFit="1" customWidth="1"/>
  </cols>
  <sheetData>
    <row r="1" spans="1:2" x14ac:dyDescent="0.35">
      <c r="A1" s="3" t="s">
        <v>69</v>
      </c>
      <c r="B1" s="4">
        <v>1</v>
      </c>
    </row>
    <row r="3" spans="1:2" x14ac:dyDescent="0.35">
      <c r="A3" s="3" t="s">
        <v>145</v>
      </c>
      <c r="B3" t="s">
        <v>71</v>
      </c>
    </row>
    <row r="4" spans="1:2" x14ac:dyDescent="0.35">
      <c r="A4" s="5">
        <v>41943</v>
      </c>
      <c r="B4" s="7">
        <v>7.3968599138868371E-2</v>
      </c>
    </row>
    <row r="5" spans="1:2" x14ac:dyDescent="0.35">
      <c r="A5" s="5">
        <v>42308</v>
      </c>
      <c r="B5" s="7">
        <v>0.13296800487248608</v>
      </c>
    </row>
    <row r="6" spans="1:2" x14ac:dyDescent="0.35">
      <c r="A6" s="5">
        <v>42674</v>
      </c>
      <c r="B6" s="7">
        <v>4.4774967080383865E-2</v>
      </c>
    </row>
    <row r="7" spans="1:2" x14ac:dyDescent="0.35">
      <c r="A7" s="5">
        <v>43039</v>
      </c>
      <c r="B7" s="7">
        <v>7.6776125285324001E-2</v>
      </c>
    </row>
    <row r="8" spans="1:2" x14ac:dyDescent="0.35">
      <c r="A8" s="5">
        <v>43404</v>
      </c>
      <c r="B8" s="7">
        <v>7.1032417786318108E-2</v>
      </c>
    </row>
    <row r="9" spans="1:2" x14ac:dyDescent="0.35">
      <c r="A9" s="5">
        <v>43769</v>
      </c>
      <c r="B9" s="7">
        <v>0.14150204569833782</v>
      </c>
    </row>
    <row r="10" spans="1:2" x14ac:dyDescent="0.35">
      <c r="A10" s="5">
        <v>44135</v>
      </c>
      <c r="B10" s="7">
        <v>0.28652985361655064</v>
      </c>
    </row>
    <row r="11" spans="1:2" x14ac:dyDescent="0.35">
      <c r="A11" s="5">
        <v>44500</v>
      </c>
      <c r="B11" s="7">
        <v>0.10145244878534369</v>
      </c>
    </row>
    <row r="12" spans="1:2" x14ac:dyDescent="0.35">
      <c r="A12" s="5">
        <v>44865</v>
      </c>
      <c r="B12" s="7">
        <v>0.12904316697170989</v>
      </c>
    </row>
    <row r="13" spans="1:2" x14ac:dyDescent="0.35">
      <c r="A13" s="5">
        <v>45230</v>
      </c>
      <c r="B13" s="7">
        <v>0.10755984318169122</v>
      </c>
    </row>
    <row r="14" spans="1:2" x14ac:dyDescent="0.35">
      <c r="A14" s="4" t="s">
        <v>146</v>
      </c>
      <c r="B14" s="7">
        <v>1.1656074724170136</v>
      </c>
    </row>
    <row r="16" spans="1:2" x14ac:dyDescent="0.35">
      <c r="B16" s="7"/>
    </row>
    <row r="17" spans="2:2" x14ac:dyDescent="0.35">
      <c r="B17" s="7"/>
    </row>
    <row r="18" spans="2:2" x14ac:dyDescent="0.35">
      <c r="B18" s="7"/>
    </row>
    <row r="19" spans="2:2" x14ac:dyDescent="0.35">
      <c r="B19" s="7"/>
    </row>
    <row r="20" spans="2:2" x14ac:dyDescent="0.35">
      <c r="B20" s="7"/>
    </row>
    <row r="21" spans="2:2" x14ac:dyDescent="0.35">
      <c r="B21" s="7"/>
    </row>
    <row r="22" spans="2:2" x14ac:dyDescent="0.35">
      <c r="B22" s="7"/>
    </row>
    <row r="23" spans="2:2" x14ac:dyDescent="0.35">
      <c r="B23" s="7"/>
    </row>
    <row r="24" spans="2:2" x14ac:dyDescent="0.35">
      <c r="B24" s="7"/>
    </row>
  </sheetData>
  <pageMargins left="0.7" right="0.7" top="0.75" bottom="0.75" header="0.3" footer="0.3"/>
  <pageSetup orientation="portrait" verticalDpi="300" r:id="rId2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61963-1906-42F6-9848-101FACAEFEF8}">
  <dimension ref="A1:AF13"/>
  <sheetViews>
    <sheetView topLeftCell="F1" workbookViewId="0">
      <selection activeCell="AD9" sqref="AD9"/>
    </sheetView>
  </sheetViews>
  <sheetFormatPr defaultColWidth="8.81640625" defaultRowHeight="14.5" x14ac:dyDescent="0.35"/>
  <cols>
    <col min="1" max="1" width="7.7265625" bestFit="1" customWidth="1"/>
    <col min="2" max="9" width="7.08984375" bestFit="1" customWidth="1"/>
    <col min="10" max="10" width="7.81640625" bestFit="1" customWidth="1"/>
    <col min="11" max="11" width="11.81640625" bestFit="1" customWidth="1"/>
    <col min="12" max="12" width="7.81640625" bestFit="1" customWidth="1"/>
    <col min="13" max="15" width="8.90625" bestFit="1" customWidth="1"/>
    <col min="16" max="16" width="7.81640625" bestFit="1" customWidth="1"/>
    <col min="17" max="17" width="11.81640625" bestFit="1" customWidth="1"/>
    <col min="18" max="30" width="7.81640625" bestFit="1" customWidth="1"/>
    <col min="31" max="31" width="11.54296875" bestFit="1" customWidth="1"/>
    <col min="32" max="32" width="7.81640625" bestFit="1" customWidth="1"/>
    <col min="33" max="34" width="8" bestFit="1" customWidth="1"/>
    <col min="35" max="35" width="11.81640625" bestFit="1" customWidth="1"/>
  </cols>
  <sheetData>
    <row r="1" spans="1:32" x14ac:dyDescent="0.35">
      <c r="A1" t="s">
        <v>0</v>
      </c>
      <c r="B1" t="s">
        <v>62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63</v>
      </c>
      <c r="N1" t="s">
        <v>64</v>
      </c>
      <c r="O1" t="s">
        <v>65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121</v>
      </c>
      <c r="AD1" t="s">
        <v>144</v>
      </c>
      <c r="AE1" t="s">
        <v>66</v>
      </c>
      <c r="AF1" t="s">
        <v>119</v>
      </c>
    </row>
    <row r="2" spans="1:32" x14ac:dyDescent="0.35">
      <c r="A2">
        <v>1</v>
      </c>
      <c r="B2">
        <v>3912.6</v>
      </c>
      <c r="C2">
        <v>4139.8</v>
      </c>
      <c r="D2">
        <v>4549.3999999999996</v>
      </c>
      <c r="E2">
        <v>5232.6000000000004</v>
      </c>
      <c r="F2">
        <v>5946.3</v>
      </c>
      <c r="G2">
        <v>7614</v>
      </c>
      <c r="H2">
        <v>7598.5</v>
      </c>
      <c r="I2">
        <v>8783.1</v>
      </c>
      <c r="J2">
        <v>9410.4</v>
      </c>
      <c r="K2">
        <v>11122.6</v>
      </c>
      <c r="L2">
        <v>11999</v>
      </c>
      <c r="M2">
        <v>13639.1</v>
      </c>
      <c r="N2">
        <v>16410.400000000001</v>
      </c>
      <c r="O2">
        <v>18666.400000000001</v>
      </c>
      <c r="P2">
        <v>18124.7</v>
      </c>
      <c r="Q2">
        <v>20081</v>
      </c>
      <c r="R2">
        <v>22652.9</v>
      </c>
      <c r="S2">
        <v>23189.200000000001</v>
      </c>
      <c r="T2">
        <v>24517.3</v>
      </c>
      <c r="U2">
        <v>24811.8</v>
      </c>
      <c r="V2">
        <v>27231.5</v>
      </c>
      <c r="W2">
        <v>30658.2</v>
      </c>
      <c r="X2">
        <v>33936.300000000003</v>
      </c>
      <c r="Y2">
        <v>37706.199999999997</v>
      </c>
      <c r="Z2">
        <v>41996.800000000003</v>
      </c>
      <c r="AA2">
        <v>48844.6</v>
      </c>
      <c r="AB2">
        <v>61390.1</v>
      </c>
      <c r="AC2">
        <v>78162.100000000006</v>
      </c>
      <c r="AD2">
        <v>89045.4</v>
      </c>
      <c r="AF2">
        <v>69730</v>
      </c>
    </row>
    <row r="3" spans="1:32" x14ac:dyDescent="0.35">
      <c r="A3">
        <v>2</v>
      </c>
      <c r="B3">
        <v>3981.9</v>
      </c>
      <c r="C3">
        <v>4171.5</v>
      </c>
      <c r="D3">
        <v>4631.8</v>
      </c>
      <c r="E3">
        <v>5308.6</v>
      </c>
      <c r="F3">
        <v>6079.7</v>
      </c>
      <c r="G3">
        <v>7385.7</v>
      </c>
      <c r="H3">
        <v>7618.6</v>
      </c>
      <c r="I3">
        <v>8813.7999999999993</v>
      </c>
      <c r="J3">
        <v>9424.2999999999993</v>
      </c>
      <c r="K3">
        <v>11112.7</v>
      </c>
      <c r="L3">
        <v>12049.7</v>
      </c>
      <c r="M3">
        <v>13784.7</v>
      </c>
      <c r="N3">
        <v>17842.7</v>
      </c>
      <c r="O3">
        <v>18472.599999999999</v>
      </c>
      <c r="P3">
        <v>17952.400000000001</v>
      </c>
      <c r="Q3">
        <v>19833.732860240001</v>
      </c>
      <c r="R3">
        <v>22198.799999999999</v>
      </c>
      <c r="S3">
        <v>23240.799999999999</v>
      </c>
      <c r="T3">
        <v>24007.3</v>
      </c>
      <c r="U3">
        <v>24637.4</v>
      </c>
      <c r="V3">
        <v>27115.3</v>
      </c>
      <c r="W3">
        <v>30270.799999999999</v>
      </c>
      <c r="X3">
        <v>34457.5</v>
      </c>
      <c r="Y3">
        <v>37799.300000000003</v>
      </c>
      <c r="Z3">
        <v>41880.199999999997</v>
      </c>
      <c r="AA3">
        <v>48241.9</v>
      </c>
      <c r="AB3">
        <v>61037</v>
      </c>
      <c r="AC3">
        <v>79062.2</v>
      </c>
      <c r="AD3">
        <v>88330.3</v>
      </c>
      <c r="AF3">
        <v>69952.2</v>
      </c>
    </row>
    <row r="4" spans="1:32" x14ac:dyDescent="0.35">
      <c r="A4">
        <v>3</v>
      </c>
      <c r="B4">
        <v>4000.8</v>
      </c>
      <c r="C4">
        <v>4227</v>
      </c>
      <c r="D4">
        <v>4853.3999999999996</v>
      </c>
      <c r="E4">
        <v>5306.3</v>
      </c>
      <c r="F4">
        <v>6580.4</v>
      </c>
      <c r="G4">
        <v>7364.9</v>
      </c>
      <c r="H4">
        <v>7800.3</v>
      </c>
      <c r="I4">
        <v>9340.7000000000007</v>
      </c>
      <c r="J4">
        <v>9478.2000000000007</v>
      </c>
      <c r="K4">
        <v>11170.9</v>
      </c>
      <c r="L4">
        <v>12425</v>
      </c>
      <c r="M4">
        <v>14001.1</v>
      </c>
      <c r="N4">
        <v>17795.5</v>
      </c>
      <c r="O4">
        <v>18641</v>
      </c>
      <c r="P4">
        <v>18084.7</v>
      </c>
      <c r="Q4">
        <v>20700.900000000001</v>
      </c>
      <c r="R4">
        <v>22499.4</v>
      </c>
      <c r="S4">
        <v>23365.7</v>
      </c>
      <c r="T4">
        <v>25150.799999999999</v>
      </c>
      <c r="U4">
        <v>24854.6</v>
      </c>
      <c r="V4">
        <v>29055.9</v>
      </c>
      <c r="W4">
        <v>31270</v>
      </c>
      <c r="X4">
        <v>34939.5</v>
      </c>
      <c r="Y4">
        <v>38902.6</v>
      </c>
      <c r="Z4">
        <v>42178.3</v>
      </c>
      <c r="AA4">
        <v>50190.3</v>
      </c>
      <c r="AB4">
        <v>62819.4</v>
      </c>
      <c r="AC4">
        <v>80408.5</v>
      </c>
      <c r="AD4">
        <v>90647.5</v>
      </c>
      <c r="AF4">
        <v>71178.899999999994</v>
      </c>
    </row>
    <row r="5" spans="1:32" x14ac:dyDescent="0.35">
      <c r="A5">
        <v>4</v>
      </c>
      <c r="B5">
        <v>3955.2</v>
      </c>
      <c r="C5">
        <v>4112.6000000000004</v>
      </c>
      <c r="D5">
        <v>4541.7</v>
      </c>
      <c r="E5">
        <v>5339.4</v>
      </c>
      <c r="F5">
        <v>6342.2</v>
      </c>
      <c r="G5">
        <v>7352.6</v>
      </c>
      <c r="H5">
        <v>7803.8</v>
      </c>
      <c r="I5">
        <v>8928.6</v>
      </c>
      <c r="J5">
        <v>9661</v>
      </c>
      <c r="K5">
        <v>11175.5</v>
      </c>
      <c r="L5">
        <v>12151.2</v>
      </c>
      <c r="M5">
        <v>14125.7</v>
      </c>
      <c r="N5">
        <v>17416.5</v>
      </c>
      <c r="O5">
        <v>18192.599999999999</v>
      </c>
      <c r="P5">
        <v>18357.900000000001</v>
      </c>
      <c r="Q5">
        <v>19793.5</v>
      </c>
      <c r="R5">
        <v>22840.9</v>
      </c>
      <c r="S5">
        <v>23173</v>
      </c>
      <c r="T5">
        <v>24412.5</v>
      </c>
      <c r="U5">
        <v>25281.5</v>
      </c>
      <c r="V5">
        <v>28168.400000000001</v>
      </c>
      <c r="W5">
        <v>30437.4</v>
      </c>
      <c r="X5">
        <v>35324.699999999997</v>
      </c>
      <c r="Y5">
        <v>37875.800000000003</v>
      </c>
      <c r="Z5">
        <v>43144.9</v>
      </c>
      <c r="AA5">
        <v>52021.7</v>
      </c>
      <c r="AB5">
        <v>61517.3</v>
      </c>
      <c r="AC5">
        <v>81166.5</v>
      </c>
      <c r="AD5">
        <v>88863.1</v>
      </c>
      <c r="AF5">
        <v>71829.2</v>
      </c>
    </row>
    <row r="6" spans="1:32" x14ac:dyDescent="0.35">
      <c r="A6">
        <v>5</v>
      </c>
      <c r="B6">
        <v>3805</v>
      </c>
      <c r="C6">
        <v>3995.5</v>
      </c>
      <c r="D6">
        <v>4449.7</v>
      </c>
      <c r="E6">
        <v>5262.3</v>
      </c>
      <c r="F6">
        <v>6310.2</v>
      </c>
      <c r="G6">
        <v>7003.3</v>
      </c>
      <c r="H6">
        <v>7730.2</v>
      </c>
      <c r="I6">
        <v>8715.2999999999993</v>
      </c>
      <c r="J6">
        <v>9498.7000000000007</v>
      </c>
      <c r="K6">
        <v>11075.6</v>
      </c>
      <c r="L6">
        <v>12150.1</v>
      </c>
      <c r="M6">
        <v>14050.4</v>
      </c>
      <c r="N6">
        <v>17454.2</v>
      </c>
      <c r="O6">
        <v>17579.5</v>
      </c>
      <c r="P6">
        <v>18436.7</v>
      </c>
      <c r="Q6">
        <v>19515.2</v>
      </c>
      <c r="R6">
        <v>21798.7</v>
      </c>
      <c r="S6">
        <v>22845.7</v>
      </c>
      <c r="T6">
        <v>23811.7</v>
      </c>
      <c r="U6">
        <v>24879.7</v>
      </c>
      <c r="V6">
        <v>30081</v>
      </c>
      <c r="W6">
        <v>30473.7</v>
      </c>
      <c r="X6">
        <v>35244.1</v>
      </c>
      <c r="Y6">
        <v>38122.400000000001</v>
      </c>
      <c r="Z6">
        <v>42731.9</v>
      </c>
      <c r="AA6">
        <v>53735.3</v>
      </c>
      <c r="AB6">
        <v>61819</v>
      </c>
      <c r="AC6">
        <v>80655</v>
      </c>
      <c r="AD6">
        <v>89405.4</v>
      </c>
      <c r="AF6">
        <v>72150.100000000006</v>
      </c>
    </row>
    <row r="7" spans="1:32" x14ac:dyDescent="0.35">
      <c r="A7">
        <v>6</v>
      </c>
      <c r="B7">
        <v>3791.4</v>
      </c>
      <c r="C7">
        <v>3989</v>
      </c>
      <c r="D7">
        <v>4497.8</v>
      </c>
      <c r="E7">
        <v>5252.3</v>
      </c>
      <c r="F7">
        <v>6295.4</v>
      </c>
      <c r="G7">
        <v>7052</v>
      </c>
      <c r="H7">
        <v>7787.6</v>
      </c>
      <c r="I7">
        <v>8739.5</v>
      </c>
      <c r="J7">
        <v>9768.4</v>
      </c>
      <c r="K7">
        <v>11062</v>
      </c>
      <c r="L7">
        <v>12278.4</v>
      </c>
      <c r="M7">
        <v>14312.4</v>
      </c>
      <c r="N7">
        <v>17639.2</v>
      </c>
      <c r="O7">
        <v>17478.8</v>
      </c>
      <c r="P7">
        <v>17891</v>
      </c>
      <c r="Q7">
        <v>20024.2</v>
      </c>
      <c r="R7">
        <v>22601.200000000001</v>
      </c>
      <c r="S7">
        <v>23045</v>
      </c>
      <c r="T7">
        <v>24105.3</v>
      </c>
      <c r="U7">
        <v>25078.799999999999</v>
      </c>
      <c r="V7">
        <v>29768.5</v>
      </c>
      <c r="W7">
        <v>31274</v>
      </c>
      <c r="X7">
        <v>35446</v>
      </c>
      <c r="Y7">
        <v>38470.800000000003</v>
      </c>
      <c r="Z7">
        <v>43264.1</v>
      </c>
      <c r="AA7">
        <v>54739.6</v>
      </c>
      <c r="AB7">
        <v>62776.9</v>
      </c>
      <c r="AC7">
        <v>83333.7</v>
      </c>
      <c r="AD7">
        <v>90885.5</v>
      </c>
      <c r="AF7">
        <v>73304.399999999994</v>
      </c>
    </row>
    <row r="8" spans="1:32" x14ac:dyDescent="0.35">
      <c r="A8">
        <v>7</v>
      </c>
      <c r="B8">
        <v>3873.3</v>
      </c>
      <c r="C8">
        <v>4054.6</v>
      </c>
      <c r="D8">
        <v>4519.5</v>
      </c>
      <c r="E8">
        <v>5383.3</v>
      </c>
      <c r="F8">
        <v>6457.6</v>
      </c>
      <c r="G8">
        <v>7205.7</v>
      </c>
      <c r="H8">
        <v>7987.8</v>
      </c>
      <c r="I8">
        <v>9145.5</v>
      </c>
      <c r="J8">
        <v>10146.299999999999</v>
      </c>
      <c r="K8">
        <v>11322</v>
      </c>
      <c r="L8">
        <v>12618.3</v>
      </c>
      <c r="M8">
        <v>14439.6</v>
      </c>
      <c r="N8">
        <v>17745.099999999999</v>
      </c>
      <c r="O8">
        <v>17770.8</v>
      </c>
      <c r="P8">
        <v>18454</v>
      </c>
      <c r="Q8">
        <v>20111.8</v>
      </c>
      <c r="R8">
        <v>22467.8</v>
      </c>
      <c r="S8">
        <v>22945.599999999999</v>
      </c>
      <c r="T8">
        <v>24157.5</v>
      </c>
      <c r="U8">
        <v>25973.200000000001</v>
      </c>
      <c r="V8">
        <v>29737.9</v>
      </c>
      <c r="W8">
        <v>31672.799999999999</v>
      </c>
      <c r="X8">
        <v>35877.599999999999</v>
      </c>
      <c r="Y8">
        <v>38793</v>
      </c>
      <c r="Z8">
        <v>44489.7</v>
      </c>
      <c r="AA8">
        <v>55844.9</v>
      </c>
      <c r="AB8">
        <v>63985.1</v>
      </c>
      <c r="AC8">
        <v>83768.899999999994</v>
      </c>
      <c r="AD8">
        <v>91456.1</v>
      </c>
      <c r="AF8">
        <v>73290.2</v>
      </c>
    </row>
    <row r="9" spans="1:32" x14ac:dyDescent="0.35">
      <c r="A9">
        <v>8</v>
      </c>
      <c r="B9">
        <v>3762.7</v>
      </c>
      <c r="C9">
        <v>3923.9</v>
      </c>
      <c r="D9">
        <v>4436.7</v>
      </c>
      <c r="E9">
        <v>5313.5</v>
      </c>
      <c r="F9">
        <v>6365.9</v>
      </c>
      <c r="G9">
        <v>6957.9</v>
      </c>
      <c r="H9">
        <v>7862.7</v>
      </c>
      <c r="I9">
        <v>8752.6</v>
      </c>
      <c r="J9">
        <v>10117.700000000001</v>
      </c>
      <c r="K9">
        <v>11077.1</v>
      </c>
      <c r="L9">
        <v>12347.3</v>
      </c>
      <c r="M9">
        <v>14309.3</v>
      </c>
      <c r="N9">
        <v>17501.900000000001</v>
      </c>
      <c r="O9">
        <v>17350.400000000001</v>
      </c>
      <c r="P9">
        <v>18052.099999999999</v>
      </c>
      <c r="Q9">
        <v>19690.7</v>
      </c>
      <c r="R9">
        <v>21933.4</v>
      </c>
      <c r="S9">
        <v>22397.9</v>
      </c>
      <c r="T9">
        <v>23595.3</v>
      </c>
      <c r="U9">
        <v>25380.6</v>
      </c>
      <c r="V9">
        <v>29162</v>
      </c>
      <c r="W9">
        <v>31021.200000000001</v>
      </c>
      <c r="X9">
        <v>35508.300000000003</v>
      </c>
      <c r="Y9">
        <v>38357.599999999999</v>
      </c>
      <c r="Z9">
        <v>43731.3</v>
      </c>
      <c r="AA9">
        <v>55442.2</v>
      </c>
      <c r="AB9">
        <v>63356.6</v>
      </c>
      <c r="AC9">
        <v>83819.3</v>
      </c>
      <c r="AD9">
        <v>90491.3</v>
      </c>
      <c r="AF9">
        <v>72987.7</v>
      </c>
    </row>
    <row r="10" spans="1:32" x14ac:dyDescent="0.35">
      <c r="A10">
        <v>9</v>
      </c>
      <c r="B10">
        <v>3752.2</v>
      </c>
      <c r="C10">
        <v>3871</v>
      </c>
      <c r="D10">
        <v>4394</v>
      </c>
      <c r="E10">
        <v>5189.3</v>
      </c>
      <c r="F10">
        <v>6321.6</v>
      </c>
      <c r="G10">
        <v>6975</v>
      </c>
      <c r="H10">
        <v>7893.8</v>
      </c>
      <c r="I10">
        <v>8699.4</v>
      </c>
      <c r="J10">
        <v>10047.9</v>
      </c>
      <c r="K10">
        <v>11045.1</v>
      </c>
      <c r="L10">
        <v>12495.9</v>
      </c>
      <c r="M10">
        <v>14247.9</v>
      </c>
      <c r="N10">
        <v>17638.3</v>
      </c>
      <c r="O10">
        <v>17344.400000000001</v>
      </c>
      <c r="P10">
        <v>18342.8</v>
      </c>
      <c r="Q10">
        <v>19730.7</v>
      </c>
      <c r="R10">
        <v>21776</v>
      </c>
      <c r="S10">
        <v>22583.599999999999</v>
      </c>
      <c r="T10">
        <v>23561.5</v>
      </c>
      <c r="U10">
        <v>25143.3</v>
      </c>
      <c r="V10">
        <v>28794.7</v>
      </c>
      <c r="W10">
        <v>30997.9</v>
      </c>
      <c r="X10">
        <v>35221.199999999997</v>
      </c>
      <c r="Y10">
        <v>38434.9</v>
      </c>
      <c r="Z10">
        <v>44107.199999999997</v>
      </c>
      <c r="AA10">
        <v>57433.9</v>
      </c>
      <c r="AB10">
        <v>64448.6</v>
      </c>
      <c r="AC10">
        <v>83818.5</v>
      </c>
      <c r="AD10">
        <v>90157.9</v>
      </c>
      <c r="AF10">
        <v>73669.7</v>
      </c>
    </row>
    <row r="11" spans="1:32" x14ac:dyDescent="0.35">
      <c r="A11">
        <v>10</v>
      </c>
      <c r="B11">
        <v>3841.6</v>
      </c>
      <c r="C11">
        <v>4007.8</v>
      </c>
      <c r="D11">
        <v>4555.8999999999996</v>
      </c>
      <c r="E11">
        <v>5363.3</v>
      </c>
      <c r="F11">
        <v>6571.1</v>
      </c>
      <c r="G11">
        <v>7169.1</v>
      </c>
      <c r="H11">
        <v>8248.2999999999993</v>
      </c>
      <c r="I11">
        <v>8917.1</v>
      </c>
      <c r="J11">
        <v>10682.1</v>
      </c>
      <c r="K11">
        <v>11313.803228500001</v>
      </c>
      <c r="L11">
        <v>12751.1</v>
      </c>
      <c r="M11">
        <v>15302.4</v>
      </c>
      <c r="N11">
        <v>18044.900000000001</v>
      </c>
      <c r="O11">
        <v>17587.8</v>
      </c>
      <c r="P11">
        <v>18614</v>
      </c>
      <c r="Q11">
        <v>20338.400000000001</v>
      </c>
      <c r="R11">
        <v>21766.400000000001</v>
      </c>
      <c r="S11">
        <v>23212.1</v>
      </c>
      <c r="T11">
        <v>24170.9</v>
      </c>
      <c r="U11">
        <v>25838</v>
      </c>
      <c r="V11">
        <v>29277.5</v>
      </c>
      <c r="W11">
        <v>31093.1</v>
      </c>
      <c r="X11">
        <v>35575.199999999997</v>
      </c>
      <c r="Y11">
        <v>40097</v>
      </c>
      <c r="Z11">
        <v>46179.199999999997</v>
      </c>
      <c r="AA11">
        <v>57603.199999999997</v>
      </c>
      <c r="AB11">
        <v>65064.6</v>
      </c>
      <c r="AC11">
        <v>86027.4</v>
      </c>
      <c r="AD11">
        <v>91202.2</v>
      </c>
      <c r="AF11">
        <v>74848.800000000003</v>
      </c>
    </row>
    <row r="12" spans="1:32" x14ac:dyDescent="0.35">
      <c r="A12">
        <v>11</v>
      </c>
      <c r="B12">
        <v>3952</v>
      </c>
      <c r="C12">
        <v>4106.6000000000004</v>
      </c>
      <c r="D12">
        <v>4789.5</v>
      </c>
      <c r="E12">
        <v>5511.7</v>
      </c>
      <c r="F12">
        <v>6857.7</v>
      </c>
      <c r="G12">
        <v>7324.2</v>
      </c>
      <c r="H12">
        <v>8500.1</v>
      </c>
      <c r="I12">
        <v>8928.2000000000007</v>
      </c>
      <c r="J12">
        <v>10771.2</v>
      </c>
      <c r="K12">
        <v>11403.9</v>
      </c>
      <c r="L12">
        <v>13001.8</v>
      </c>
      <c r="M12">
        <v>15382.6</v>
      </c>
      <c r="N12">
        <v>18047.900000000001</v>
      </c>
      <c r="O12">
        <v>17413.5</v>
      </c>
      <c r="P12">
        <v>18681.8</v>
      </c>
      <c r="Q12">
        <v>21201.9</v>
      </c>
      <c r="R12">
        <v>22603.5</v>
      </c>
      <c r="S12">
        <v>23185.9</v>
      </c>
      <c r="T12">
        <v>23892.3</v>
      </c>
      <c r="U12">
        <v>25902.5</v>
      </c>
      <c r="V12">
        <v>29564.799999999999</v>
      </c>
      <c r="W12">
        <v>32078.5</v>
      </c>
      <c r="X12">
        <v>36252.9</v>
      </c>
      <c r="Y12">
        <v>40077.1</v>
      </c>
      <c r="Z12">
        <v>46371.5</v>
      </c>
      <c r="AA12">
        <v>58068.800000000003</v>
      </c>
      <c r="AB12">
        <v>65610.7</v>
      </c>
      <c r="AC12">
        <v>86663.3</v>
      </c>
      <c r="AD12">
        <v>91388.5</v>
      </c>
      <c r="AF12">
        <v>74860.800000000003</v>
      </c>
    </row>
    <row r="13" spans="1:32" x14ac:dyDescent="0.35">
      <c r="A13">
        <v>12</v>
      </c>
      <c r="B13">
        <v>4459</v>
      </c>
      <c r="C13">
        <v>4819.8</v>
      </c>
      <c r="D13">
        <v>5476.1</v>
      </c>
      <c r="E13">
        <v>6307</v>
      </c>
      <c r="F13">
        <v>8428.6</v>
      </c>
      <c r="G13">
        <v>8214.2000000000007</v>
      </c>
      <c r="H13">
        <v>9475.9</v>
      </c>
      <c r="I13">
        <v>9999.6</v>
      </c>
      <c r="J13">
        <v>11924.4</v>
      </c>
      <c r="K13">
        <v>12626.4</v>
      </c>
      <c r="L13">
        <v>14261.9</v>
      </c>
      <c r="M13">
        <v>15772</v>
      </c>
      <c r="N13">
        <v>20010.8</v>
      </c>
      <c r="O13">
        <v>19665.900000000001</v>
      </c>
      <c r="P13">
        <v>21232.6</v>
      </c>
      <c r="Q13">
        <v>23390.3</v>
      </c>
      <c r="R13">
        <v>24532.5</v>
      </c>
      <c r="S13">
        <v>26552.1</v>
      </c>
      <c r="T13">
        <v>27130.3</v>
      </c>
      <c r="U13">
        <v>29164.400000000001</v>
      </c>
      <c r="V13">
        <v>33308.1</v>
      </c>
      <c r="W13">
        <v>35473.800000000003</v>
      </c>
      <c r="X13">
        <v>39823.9</v>
      </c>
      <c r="Y13">
        <v>44202.400000000001</v>
      </c>
      <c r="Z13">
        <v>50987.7</v>
      </c>
      <c r="AA13">
        <v>64201.1</v>
      </c>
      <c r="AB13">
        <v>71955.100000000006</v>
      </c>
      <c r="AC13">
        <v>92424.3</v>
      </c>
      <c r="AF13">
        <v>80836.2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F2292-603A-4BD9-83A0-FBABFC9291FE}">
  <dimension ref="A1:G335"/>
  <sheetViews>
    <sheetView topLeftCell="C1" workbookViewId="0">
      <selection activeCell="C1" sqref="C1"/>
    </sheetView>
  </sheetViews>
  <sheetFormatPr defaultColWidth="8.81640625" defaultRowHeight="14.5" x14ac:dyDescent="0.35"/>
  <cols>
    <col min="3" max="3" width="10.54296875" bestFit="1" customWidth="1"/>
    <col min="4" max="4" width="12.54296875" bestFit="1" customWidth="1"/>
    <col min="5" max="5" width="12.54296875" customWidth="1"/>
  </cols>
  <sheetData>
    <row r="1" spans="1:7" x14ac:dyDescent="0.35">
      <c r="C1" t="s">
        <v>27</v>
      </c>
      <c r="D1" t="s">
        <v>67</v>
      </c>
      <c r="E1" t="s">
        <v>70</v>
      </c>
      <c r="F1" t="s">
        <v>68</v>
      </c>
      <c r="G1" t="s">
        <v>69</v>
      </c>
    </row>
    <row r="2" spans="1:7" x14ac:dyDescent="0.35">
      <c r="A2">
        <f>+MONTH(C2)</f>
        <v>1</v>
      </c>
      <c r="B2" t="str">
        <f>+TEXT(YEAR(C2),"0")</f>
        <v>1995</v>
      </c>
      <c r="C2" s="1">
        <v>34730</v>
      </c>
      <c r="D2" s="2" cm="1">
        <f t="array" ref="D2">IF(VLOOKUP($A2,'Emision source'!$1:$1048576,MATCH($B2,LEFT('Emision source'!$1:$1,4),0),FALSE)="",NA(),VLOOKUP($A2,'Emision source'!$1:$1048576,MATCH($B2,LEFT('Emision source'!$1:$1,4),0),FALSE))</f>
        <v>3912.6</v>
      </c>
      <c r="E2" s="2"/>
      <c r="F2">
        <f>+IF(ISNA(D2),1,C2)</f>
        <v>34730</v>
      </c>
      <c r="G2">
        <f>+IF(AND(A2=MONTH(MAX(F:F)),ISNA(D2)=FALSE,_xlfn.NUMBERVALUE(B2)&gt;YEAR(MAX(F:F))-10),1,0)</f>
        <v>0</v>
      </c>
    </row>
    <row r="3" spans="1:7" x14ac:dyDescent="0.35">
      <c r="A3">
        <f t="shared" ref="A3:A66" si="0">+MONTH(C3)</f>
        <v>2</v>
      </c>
      <c r="B3" t="str">
        <f t="shared" ref="B3:B66" si="1">+TEXT(YEAR(C3),"0")</f>
        <v>1995</v>
      </c>
      <c r="C3" s="1">
        <f>+EOMONTH(C2,1)</f>
        <v>34758</v>
      </c>
      <c r="D3" s="2" cm="1">
        <f t="array" ref="D3">IF(VLOOKUP($A3,'Emision source'!$1:$1048576,MATCH($B3,LEFT('Emision source'!$1:$1,4),0),FALSE)="",NA(),VLOOKUP($A3,'Emision source'!$1:$1048576,MATCH($B3,LEFT('Emision source'!$1:$1,4),0),FALSE))</f>
        <v>3981.9</v>
      </c>
      <c r="E3" s="2"/>
      <c r="F3">
        <f t="shared" ref="F3:F66" si="2">+IF(ISNA(D3),1,C3)</f>
        <v>34758</v>
      </c>
      <c r="G3">
        <f t="shared" ref="G3:G66" si="3">+IF(AND(A3=MONTH(MAX(F:F)),ISNA(D3)=FALSE,_xlfn.NUMBERVALUE(B3)&gt;YEAR(MAX(F:F))-10),1,0)</f>
        <v>0</v>
      </c>
    </row>
    <row r="4" spans="1:7" x14ac:dyDescent="0.35">
      <c r="A4">
        <f t="shared" si="0"/>
        <v>3</v>
      </c>
      <c r="B4" t="str">
        <f t="shared" si="1"/>
        <v>1995</v>
      </c>
      <c r="C4" s="1">
        <f t="shared" ref="C4:C67" si="4">+EOMONTH(C3,1)</f>
        <v>34789</v>
      </c>
      <c r="D4" s="2" cm="1">
        <f t="array" ref="D4">IF(VLOOKUP($A4,'Emision source'!$1:$1048576,MATCH($B4,LEFT('Emision source'!$1:$1,4),0),FALSE)="",NA(),VLOOKUP($A4,'Emision source'!$1:$1048576,MATCH($B4,LEFT('Emision source'!$1:$1,4),0),FALSE))</f>
        <v>4000.8</v>
      </c>
      <c r="E4" s="2"/>
      <c r="F4">
        <f t="shared" si="2"/>
        <v>34789</v>
      </c>
      <c r="G4">
        <f t="shared" si="3"/>
        <v>0</v>
      </c>
    </row>
    <row r="5" spans="1:7" x14ac:dyDescent="0.35">
      <c r="A5">
        <f t="shared" si="0"/>
        <v>4</v>
      </c>
      <c r="B5" t="str">
        <f t="shared" si="1"/>
        <v>1995</v>
      </c>
      <c r="C5" s="1">
        <f t="shared" si="4"/>
        <v>34819</v>
      </c>
      <c r="D5" s="2" cm="1">
        <f t="array" ref="D5">IF(VLOOKUP($A5,'Emision source'!$1:$1048576,MATCH($B5,LEFT('Emision source'!$1:$1,4),0),FALSE)="",NA(),VLOOKUP($A5,'Emision source'!$1:$1048576,MATCH($B5,LEFT('Emision source'!$1:$1,4),0),FALSE))</f>
        <v>3955.2</v>
      </c>
      <c r="E5" s="2"/>
      <c r="F5">
        <f t="shared" si="2"/>
        <v>34819</v>
      </c>
      <c r="G5">
        <f t="shared" si="3"/>
        <v>0</v>
      </c>
    </row>
    <row r="6" spans="1:7" x14ac:dyDescent="0.35">
      <c r="A6">
        <f t="shared" si="0"/>
        <v>5</v>
      </c>
      <c r="B6" t="str">
        <f t="shared" si="1"/>
        <v>1995</v>
      </c>
      <c r="C6" s="1">
        <f t="shared" si="4"/>
        <v>34850</v>
      </c>
      <c r="D6" s="2" cm="1">
        <f t="array" ref="D6">IF(VLOOKUP($A6,'Emision source'!$1:$1048576,MATCH($B6,LEFT('Emision source'!$1:$1,4),0),FALSE)="",NA(),VLOOKUP($A6,'Emision source'!$1:$1048576,MATCH($B6,LEFT('Emision source'!$1:$1,4),0),FALSE))</f>
        <v>3805</v>
      </c>
      <c r="E6" s="2"/>
      <c r="F6">
        <f t="shared" si="2"/>
        <v>34850</v>
      </c>
      <c r="G6">
        <f t="shared" si="3"/>
        <v>0</v>
      </c>
    </row>
    <row r="7" spans="1:7" x14ac:dyDescent="0.35">
      <c r="A7">
        <f t="shared" si="0"/>
        <v>6</v>
      </c>
      <c r="B7" t="str">
        <f t="shared" si="1"/>
        <v>1995</v>
      </c>
      <c r="C7" s="1">
        <f t="shared" si="4"/>
        <v>34880</v>
      </c>
      <c r="D7" s="2" cm="1">
        <f t="array" ref="D7">IF(VLOOKUP($A7,'Emision source'!$1:$1048576,MATCH($B7,LEFT('Emision source'!$1:$1,4),0),FALSE)="",NA(),VLOOKUP($A7,'Emision source'!$1:$1048576,MATCH($B7,LEFT('Emision source'!$1:$1,4),0),FALSE))</f>
        <v>3791.4</v>
      </c>
      <c r="E7" s="2"/>
      <c r="F7">
        <f t="shared" si="2"/>
        <v>34880</v>
      </c>
      <c r="G7">
        <f t="shared" si="3"/>
        <v>0</v>
      </c>
    </row>
    <row r="8" spans="1:7" x14ac:dyDescent="0.35">
      <c r="A8">
        <f t="shared" si="0"/>
        <v>7</v>
      </c>
      <c r="B8" t="str">
        <f t="shared" si="1"/>
        <v>1995</v>
      </c>
      <c r="C8" s="1">
        <f t="shared" si="4"/>
        <v>34911</v>
      </c>
      <c r="D8" s="2" cm="1">
        <f t="array" ref="D8">IF(VLOOKUP($A8,'Emision source'!$1:$1048576,MATCH($B8,LEFT('Emision source'!$1:$1,4),0),FALSE)="",NA(),VLOOKUP($A8,'Emision source'!$1:$1048576,MATCH($B8,LEFT('Emision source'!$1:$1,4),0),FALSE))</f>
        <v>3873.3</v>
      </c>
      <c r="E8" s="2"/>
      <c r="F8">
        <f t="shared" si="2"/>
        <v>34911</v>
      </c>
      <c r="G8">
        <f t="shared" si="3"/>
        <v>0</v>
      </c>
    </row>
    <row r="9" spans="1:7" x14ac:dyDescent="0.35">
      <c r="A9">
        <f t="shared" si="0"/>
        <v>8</v>
      </c>
      <c r="B9" t="str">
        <f t="shared" si="1"/>
        <v>1995</v>
      </c>
      <c r="C9" s="1">
        <f t="shared" si="4"/>
        <v>34942</v>
      </c>
      <c r="D9" s="2" cm="1">
        <f t="array" ref="D9">IF(VLOOKUP($A9,'Emision source'!$1:$1048576,MATCH($B9,LEFT('Emision source'!$1:$1,4),0),FALSE)="",NA(),VLOOKUP($A9,'Emision source'!$1:$1048576,MATCH($B9,LEFT('Emision source'!$1:$1,4),0),FALSE))</f>
        <v>3762.7</v>
      </c>
      <c r="E9" s="2"/>
      <c r="F9">
        <f t="shared" si="2"/>
        <v>34942</v>
      </c>
      <c r="G9">
        <f t="shared" si="3"/>
        <v>0</v>
      </c>
    </row>
    <row r="10" spans="1:7" x14ac:dyDescent="0.35">
      <c r="A10">
        <f t="shared" si="0"/>
        <v>9</v>
      </c>
      <c r="B10" t="str">
        <f t="shared" si="1"/>
        <v>1995</v>
      </c>
      <c r="C10" s="1">
        <f t="shared" si="4"/>
        <v>34972</v>
      </c>
      <c r="D10" s="2" cm="1">
        <f t="array" ref="D10">IF(VLOOKUP($A10,'Emision source'!$1:$1048576,MATCH($B10,LEFT('Emision source'!$1:$1,4),0),FALSE)="",NA(),VLOOKUP($A10,'Emision source'!$1:$1048576,MATCH($B10,LEFT('Emision source'!$1:$1,4),0),FALSE))</f>
        <v>3752.2</v>
      </c>
      <c r="E10" s="2"/>
      <c r="F10">
        <f t="shared" si="2"/>
        <v>34972</v>
      </c>
      <c r="G10">
        <f t="shared" si="3"/>
        <v>0</v>
      </c>
    </row>
    <row r="11" spans="1:7" x14ac:dyDescent="0.35">
      <c r="A11">
        <f t="shared" si="0"/>
        <v>10</v>
      </c>
      <c r="B11" t="str">
        <f t="shared" si="1"/>
        <v>1995</v>
      </c>
      <c r="C11" s="1">
        <f t="shared" si="4"/>
        <v>35003</v>
      </c>
      <c r="D11" s="2" cm="1">
        <f t="array" ref="D11">IF(VLOOKUP($A11,'Emision source'!$1:$1048576,MATCH($B11,LEFT('Emision source'!$1:$1,4),0),FALSE)="",NA(),VLOOKUP($A11,'Emision source'!$1:$1048576,MATCH($B11,LEFT('Emision source'!$1:$1,4),0),FALSE))</f>
        <v>3841.6</v>
      </c>
      <c r="E11" s="2"/>
      <c r="F11">
        <f t="shared" si="2"/>
        <v>35003</v>
      </c>
      <c r="G11">
        <f t="shared" si="3"/>
        <v>0</v>
      </c>
    </row>
    <row r="12" spans="1:7" x14ac:dyDescent="0.35">
      <c r="A12">
        <f t="shared" si="0"/>
        <v>11</v>
      </c>
      <c r="B12" t="str">
        <f t="shared" si="1"/>
        <v>1995</v>
      </c>
      <c r="C12" s="1">
        <f t="shared" si="4"/>
        <v>35033</v>
      </c>
      <c r="D12" s="2" cm="1">
        <f t="array" ref="D12">IF(VLOOKUP($A12,'Emision source'!$1:$1048576,MATCH($B12,LEFT('Emision source'!$1:$1,4),0),FALSE)="",NA(),VLOOKUP($A12,'Emision source'!$1:$1048576,MATCH($B12,LEFT('Emision source'!$1:$1,4),0),FALSE))</f>
        <v>3952</v>
      </c>
      <c r="E12" s="2"/>
      <c r="F12">
        <f t="shared" si="2"/>
        <v>35033</v>
      </c>
      <c r="G12">
        <f t="shared" si="3"/>
        <v>0</v>
      </c>
    </row>
    <row r="13" spans="1:7" x14ac:dyDescent="0.35">
      <c r="A13">
        <f t="shared" si="0"/>
        <v>12</v>
      </c>
      <c r="B13" t="str">
        <f t="shared" si="1"/>
        <v>1995</v>
      </c>
      <c r="C13" s="1">
        <f t="shared" si="4"/>
        <v>35064</v>
      </c>
      <c r="D13" s="2" cm="1">
        <f t="array" ref="D13">IF(VLOOKUP($A13,'Emision source'!$1:$1048576,MATCH($B13,LEFT('Emision source'!$1:$1,4),0),FALSE)="",NA(),VLOOKUP($A13,'Emision source'!$1:$1048576,MATCH($B13,LEFT('Emision source'!$1:$1,4),0),FALSE))</f>
        <v>4459</v>
      </c>
      <c r="E13" s="2"/>
      <c r="F13">
        <f t="shared" si="2"/>
        <v>35064</v>
      </c>
      <c r="G13">
        <f t="shared" si="3"/>
        <v>0</v>
      </c>
    </row>
    <row r="14" spans="1:7" x14ac:dyDescent="0.35">
      <c r="A14">
        <f t="shared" si="0"/>
        <v>1</v>
      </c>
      <c r="B14" t="str">
        <f t="shared" si="1"/>
        <v>1996</v>
      </c>
      <c r="C14" s="1">
        <f t="shared" si="4"/>
        <v>35095</v>
      </c>
      <c r="D14" s="2" cm="1">
        <f t="array" ref="D14">IF(VLOOKUP($A14,'Emision source'!$1:$1048576,MATCH($B14,LEFT('Emision source'!$1:$1,4),0),FALSE)="",NA(),VLOOKUP($A14,'Emision source'!$1:$1048576,MATCH($B14,LEFT('Emision source'!$1:$1,4),0),FALSE))</f>
        <v>4139.8</v>
      </c>
      <c r="E14" s="2">
        <f>+(D14-D2)/D2</f>
        <v>5.8068803353269E-2</v>
      </c>
      <c r="F14">
        <f t="shared" si="2"/>
        <v>35095</v>
      </c>
      <c r="G14">
        <f t="shared" si="3"/>
        <v>0</v>
      </c>
    </row>
    <row r="15" spans="1:7" x14ac:dyDescent="0.35">
      <c r="A15">
        <f t="shared" si="0"/>
        <v>2</v>
      </c>
      <c r="B15" t="str">
        <f t="shared" si="1"/>
        <v>1996</v>
      </c>
      <c r="C15" s="1">
        <f t="shared" si="4"/>
        <v>35124</v>
      </c>
      <c r="D15" s="2" cm="1">
        <f t="array" ref="D15">IF(VLOOKUP($A15,'Emision source'!$1:$1048576,MATCH($B15,LEFT('Emision source'!$1:$1,4),0),FALSE)="",NA(),VLOOKUP($A15,'Emision source'!$1:$1048576,MATCH($B15,LEFT('Emision source'!$1:$1,4),0),FALSE))</f>
        <v>4171.5</v>
      </c>
      <c r="E15" s="2">
        <f t="shared" ref="E15:E78" si="5">+(D15-D3)/D3</f>
        <v>4.7615459956302245E-2</v>
      </c>
      <c r="F15">
        <f t="shared" si="2"/>
        <v>35124</v>
      </c>
      <c r="G15">
        <f t="shared" si="3"/>
        <v>0</v>
      </c>
    </row>
    <row r="16" spans="1:7" x14ac:dyDescent="0.35">
      <c r="A16">
        <f t="shared" si="0"/>
        <v>3</v>
      </c>
      <c r="B16" t="str">
        <f t="shared" si="1"/>
        <v>1996</v>
      </c>
      <c r="C16" s="1">
        <f t="shared" si="4"/>
        <v>35155</v>
      </c>
      <c r="D16" s="2" cm="1">
        <f t="array" ref="D16">IF(VLOOKUP($A16,'Emision source'!$1:$1048576,MATCH($B16,LEFT('Emision source'!$1:$1,4),0),FALSE)="",NA(),VLOOKUP($A16,'Emision source'!$1:$1048576,MATCH($B16,LEFT('Emision source'!$1:$1,4),0),FALSE))</f>
        <v>4227</v>
      </c>
      <c r="E16" s="2">
        <f t="shared" si="5"/>
        <v>5.6538692261547639E-2</v>
      </c>
      <c r="F16">
        <f t="shared" si="2"/>
        <v>35155</v>
      </c>
      <c r="G16">
        <f t="shared" si="3"/>
        <v>0</v>
      </c>
    </row>
    <row r="17" spans="1:7" x14ac:dyDescent="0.35">
      <c r="A17">
        <f t="shared" si="0"/>
        <v>4</v>
      </c>
      <c r="B17" t="str">
        <f t="shared" si="1"/>
        <v>1996</v>
      </c>
      <c r="C17" s="1">
        <f t="shared" si="4"/>
        <v>35185</v>
      </c>
      <c r="D17" s="2" cm="1">
        <f t="array" ref="D17">IF(VLOOKUP($A17,'Emision source'!$1:$1048576,MATCH($B17,LEFT('Emision source'!$1:$1,4),0),FALSE)="",NA(),VLOOKUP($A17,'Emision source'!$1:$1048576,MATCH($B17,LEFT('Emision source'!$1:$1,4),0),FALSE))</f>
        <v>4112.6000000000004</v>
      </c>
      <c r="E17" s="2">
        <f t="shared" si="5"/>
        <v>3.9795711974110172E-2</v>
      </c>
      <c r="F17">
        <f t="shared" si="2"/>
        <v>35185</v>
      </c>
      <c r="G17">
        <f t="shared" si="3"/>
        <v>0</v>
      </c>
    </row>
    <row r="18" spans="1:7" x14ac:dyDescent="0.35">
      <c r="A18">
        <f t="shared" si="0"/>
        <v>5</v>
      </c>
      <c r="B18" t="str">
        <f t="shared" si="1"/>
        <v>1996</v>
      </c>
      <c r="C18" s="1">
        <f t="shared" si="4"/>
        <v>35216</v>
      </c>
      <c r="D18" s="2" cm="1">
        <f t="array" ref="D18">IF(VLOOKUP($A18,'Emision source'!$1:$1048576,MATCH($B18,LEFT('Emision source'!$1:$1,4),0),FALSE)="",NA(),VLOOKUP($A18,'Emision source'!$1:$1048576,MATCH($B18,LEFT('Emision source'!$1:$1,4),0),FALSE))</f>
        <v>3995.5</v>
      </c>
      <c r="E18" s="2">
        <f t="shared" si="5"/>
        <v>5.006570302233903E-2</v>
      </c>
      <c r="F18">
        <f t="shared" si="2"/>
        <v>35216</v>
      </c>
      <c r="G18">
        <f t="shared" si="3"/>
        <v>0</v>
      </c>
    </row>
    <row r="19" spans="1:7" x14ac:dyDescent="0.35">
      <c r="A19">
        <f t="shared" si="0"/>
        <v>6</v>
      </c>
      <c r="B19" t="str">
        <f t="shared" si="1"/>
        <v>1996</v>
      </c>
      <c r="C19" s="1">
        <f t="shared" si="4"/>
        <v>35246</v>
      </c>
      <c r="D19" s="2" cm="1">
        <f t="array" ref="D19">IF(VLOOKUP($A19,'Emision source'!$1:$1048576,MATCH($B19,LEFT('Emision source'!$1:$1,4),0),FALSE)="",NA(),VLOOKUP($A19,'Emision source'!$1:$1048576,MATCH($B19,LEFT('Emision source'!$1:$1,4),0),FALSE))</f>
        <v>3989</v>
      </c>
      <c r="E19" s="2">
        <f t="shared" si="5"/>
        <v>5.2117951152608512E-2</v>
      </c>
      <c r="F19">
        <f t="shared" si="2"/>
        <v>35246</v>
      </c>
      <c r="G19">
        <f t="shared" si="3"/>
        <v>0</v>
      </c>
    </row>
    <row r="20" spans="1:7" x14ac:dyDescent="0.35">
      <c r="A20">
        <f t="shared" si="0"/>
        <v>7</v>
      </c>
      <c r="B20" t="str">
        <f t="shared" si="1"/>
        <v>1996</v>
      </c>
      <c r="C20" s="1">
        <f t="shared" si="4"/>
        <v>35277</v>
      </c>
      <c r="D20" s="2" cm="1">
        <f t="array" ref="D20">IF(VLOOKUP($A20,'Emision source'!$1:$1048576,MATCH($B20,LEFT('Emision source'!$1:$1,4),0),FALSE)="",NA(),VLOOKUP($A20,'Emision source'!$1:$1048576,MATCH($B20,LEFT('Emision source'!$1:$1,4),0),FALSE))</f>
        <v>4054.6</v>
      </c>
      <c r="E20" s="2">
        <f t="shared" si="5"/>
        <v>4.6807631735212796E-2</v>
      </c>
      <c r="F20">
        <f t="shared" si="2"/>
        <v>35277</v>
      </c>
      <c r="G20">
        <f t="shared" si="3"/>
        <v>0</v>
      </c>
    </row>
    <row r="21" spans="1:7" x14ac:dyDescent="0.35">
      <c r="A21">
        <f t="shared" si="0"/>
        <v>8</v>
      </c>
      <c r="B21" t="str">
        <f t="shared" si="1"/>
        <v>1996</v>
      </c>
      <c r="C21" s="1">
        <f t="shared" si="4"/>
        <v>35308</v>
      </c>
      <c r="D21" s="2" cm="1">
        <f t="array" ref="D21">IF(VLOOKUP($A21,'Emision source'!$1:$1048576,MATCH($B21,LEFT('Emision source'!$1:$1,4),0),FALSE)="",NA(),VLOOKUP($A21,'Emision source'!$1:$1048576,MATCH($B21,LEFT('Emision source'!$1:$1,4),0),FALSE))</f>
        <v>3923.9</v>
      </c>
      <c r="E21" s="2">
        <f t="shared" si="5"/>
        <v>4.2841576527493631E-2</v>
      </c>
      <c r="F21">
        <f t="shared" si="2"/>
        <v>35308</v>
      </c>
      <c r="G21">
        <f t="shared" si="3"/>
        <v>0</v>
      </c>
    </row>
    <row r="22" spans="1:7" x14ac:dyDescent="0.35">
      <c r="A22">
        <f t="shared" si="0"/>
        <v>9</v>
      </c>
      <c r="B22" t="str">
        <f t="shared" si="1"/>
        <v>1996</v>
      </c>
      <c r="C22" s="1">
        <f t="shared" si="4"/>
        <v>35338</v>
      </c>
      <c r="D22" s="2" cm="1">
        <f t="array" ref="D22">IF(VLOOKUP($A22,'Emision source'!$1:$1048576,MATCH($B22,LEFT('Emision source'!$1:$1,4),0),FALSE)="",NA(),VLOOKUP($A22,'Emision source'!$1:$1048576,MATCH($B22,LEFT('Emision source'!$1:$1,4),0),FALSE))</f>
        <v>3871</v>
      </c>
      <c r="E22" s="2">
        <f t="shared" si="5"/>
        <v>3.1661425297159047E-2</v>
      </c>
      <c r="F22">
        <f t="shared" si="2"/>
        <v>35338</v>
      </c>
      <c r="G22">
        <f t="shared" si="3"/>
        <v>0</v>
      </c>
    </row>
    <row r="23" spans="1:7" x14ac:dyDescent="0.35">
      <c r="A23">
        <f t="shared" si="0"/>
        <v>10</v>
      </c>
      <c r="B23" t="str">
        <f t="shared" si="1"/>
        <v>1996</v>
      </c>
      <c r="C23" s="1">
        <f t="shared" si="4"/>
        <v>35369</v>
      </c>
      <c r="D23" s="2" cm="1">
        <f t="array" ref="D23">IF(VLOOKUP($A23,'Emision source'!$1:$1048576,MATCH($B23,LEFT('Emision source'!$1:$1,4),0),FALSE)="",NA(),VLOOKUP($A23,'Emision source'!$1:$1048576,MATCH($B23,LEFT('Emision source'!$1:$1,4),0),FALSE))</f>
        <v>4007.8</v>
      </c>
      <c r="E23" s="2">
        <f t="shared" si="5"/>
        <v>4.3263223656809735E-2</v>
      </c>
      <c r="F23">
        <f t="shared" si="2"/>
        <v>35369</v>
      </c>
      <c r="G23">
        <f t="shared" si="3"/>
        <v>0</v>
      </c>
    </row>
    <row r="24" spans="1:7" x14ac:dyDescent="0.35">
      <c r="A24">
        <f t="shared" si="0"/>
        <v>11</v>
      </c>
      <c r="B24" t="str">
        <f t="shared" si="1"/>
        <v>1996</v>
      </c>
      <c r="C24" s="1">
        <f t="shared" si="4"/>
        <v>35399</v>
      </c>
      <c r="D24" s="2" cm="1">
        <f t="array" ref="D24">IF(VLOOKUP($A24,'Emision source'!$1:$1048576,MATCH($B24,LEFT('Emision source'!$1:$1,4),0),FALSE)="",NA(),VLOOKUP($A24,'Emision source'!$1:$1048576,MATCH($B24,LEFT('Emision source'!$1:$1,4),0),FALSE))</f>
        <v>4106.6000000000004</v>
      </c>
      <c r="E24" s="2">
        <f t="shared" si="5"/>
        <v>3.9119433198380661E-2</v>
      </c>
      <c r="F24">
        <f t="shared" si="2"/>
        <v>35399</v>
      </c>
      <c r="G24">
        <f t="shared" si="3"/>
        <v>0</v>
      </c>
    </row>
    <row r="25" spans="1:7" x14ac:dyDescent="0.35">
      <c r="A25">
        <f t="shared" si="0"/>
        <v>12</v>
      </c>
      <c r="B25" t="str">
        <f t="shared" si="1"/>
        <v>1996</v>
      </c>
      <c r="C25" s="1">
        <f t="shared" si="4"/>
        <v>35430</v>
      </c>
      <c r="D25" s="2" cm="1">
        <f t="array" ref="D25">IF(VLOOKUP($A25,'Emision source'!$1:$1048576,MATCH($B25,LEFT('Emision source'!$1:$1,4),0),FALSE)="",NA(),VLOOKUP($A25,'Emision source'!$1:$1048576,MATCH($B25,LEFT('Emision source'!$1:$1,4),0),FALSE))</f>
        <v>4819.8</v>
      </c>
      <c r="E25" s="2">
        <f t="shared" si="5"/>
        <v>8.0915003363982996E-2</v>
      </c>
      <c r="F25">
        <f t="shared" si="2"/>
        <v>35430</v>
      </c>
      <c r="G25">
        <f t="shared" si="3"/>
        <v>0</v>
      </c>
    </row>
    <row r="26" spans="1:7" x14ac:dyDescent="0.35">
      <c r="A26">
        <f t="shared" si="0"/>
        <v>1</v>
      </c>
      <c r="B26" t="str">
        <f t="shared" si="1"/>
        <v>1997</v>
      </c>
      <c r="C26" s="1">
        <f t="shared" si="4"/>
        <v>35461</v>
      </c>
      <c r="D26" s="2" cm="1">
        <f t="array" ref="D26">IF(VLOOKUP($A26,'Emision source'!$1:$1048576,MATCH($B26,LEFT('Emision source'!$1:$1,4),0),FALSE)="",NA(),VLOOKUP($A26,'Emision source'!$1:$1048576,MATCH($B26,LEFT('Emision source'!$1:$1,4),0),FALSE))</f>
        <v>4549.3999999999996</v>
      </c>
      <c r="E26" s="2">
        <f t="shared" si="5"/>
        <v>9.8941977873327078E-2</v>
      </c>
      <c r="F26">
        <f t="shared" si="2"/>
        <v>35461</v>
      </c>
      <c r="G26">
        <f t="shared" si="3"/>
        <v>0</v>
      </c>
    </row>
    <row r="27" spans="1:7" x14ac:dyDescent="0.35">
      <c r="A27">
        <f t="shared" si="0"/>
        <v>2</v>
      </c>
      <c r="B27" t="str">
        <f t="shared" si="1"/>
        <v>1997</v>
      </c>
      <c r="C27" s="1">
        <f t="shared" si="4"/>
        <v>35489</v>
      </c>
      <c r="D27" s="2" cm="1">
        <f t="array" ref="D27">IF(VLOOKUP($A27,'Emision source'!$1:$1048576,MATCH($B27,LEFT('Emision source'!$1:$1,4),0),FALSE)="",NA(),VLOOKUP($A27,'Emision source'!$1:$1048576,MATCH($B27,LEFT('Emision source'!$1:$1,4),0),FALSE))</f>
        <v>4631.8</v>
      </c>
      <c r="E27" s="2">
        <f t="shared" si="5"/>
        <v>0.11034400095888773</v>
      </c>
      <c r="F27">
        <f t="shared" si="2"/>
        <v>35489</v>
      </c>
      <c r="G27">
        <f t="shared" si="3"/>
        <v>0</v>
      </c>
    </row>
    <row r="28" spans="1:7" x14ac:dyDescent="0.35">
      <c r="A28">
        <f t="shared" si="0"/>
        <v>3</v>
      </c>
      <c r="B28" t="str">
        <f t="shared" si="1"/>
        <v>1997</v>
      </c>
      <c r="C28" s="1">
        <f t="shared" si="4"/>
        <v>35520</v>
      </c>
      <c r="D28" s="2" cm="1">
        <f t="array" ref="D28">IF(VLOOKUP($A28,'Emision source'!$1:$1048576,MATCH($B28,LEFT('Emision source'!$1:$1,4),0),FALSE)="",NA(),VLOOKUP($A28,'Emision source'!$1:$1048576,MATCH($B28,LEFT('Emision source'!$1:$1,4),0),FALSE))</f>
        <v>4853.3999999999996</v>
      </c>
      <c r="E28" s="2">
        <f t="shared" si="5"/>
        <v>0.14819020581973022</v>
      </c>
      <c r="F28">
        <f t="shared" si="2"/>
        <v>35520</v>
      </c>
      <c r="G28">
        <f t="shared" si="3"/>
        <v>0</v>
      </c>
    </row>
    <row r="29" spans="1:7" x14ac:dyDescent="0.35">
      <c r="A29">
        <f t="shared" si="0"/>
        <v>4</v>
      </c>
      <c r="B29" t="str">
        <f t="shared" si="1"/>
        <v>1997</v>
      </c>
      <c r="C29" s="1">
        <f t="shared" si="4"/>
        <v>35550</v>
      </c>
      <c r="D29" s="2" cm="1">
        <f t="array" ref="D29">IF(VLOOKUP($A29,'Emision source'!$1:$1048576,MATCH($B29,LEFT('Emision source'!$1:$1,4),0),FALSE)="",NA(),VLOOKUP($A29,'Emision source'!$1:$1048576,MATCH($B29,LEFT('Emision source'!$1:$1,4),0),FALSE))</f>
        <v>4541.7</v>
      </c>
      <c r="E29" s="2">
        <f t="shared" si="5"/>
        <v>0.10433788844040252</v>
      </c>
      <c r="F29">
        <f t="shared" si="2"/>
        <v>35550</v>
      </c>
      <c r="G29">
        <f t="shared" si="3"/>
        <v>0</v>
      </c>
    </row>
    <row r="30" spans="1:7" x14ac:dyDescent="0.35">
      <c r="A30">
        <f t="shared" si="0"/>
        <v>5</v>
      </c>
      <c r="B30" t="str">
        <f t="shared" si="1"/>
        <v>1997</v>
      </c>
      <c r="C30" s="1">
        <f t="shared" si="4"/>
        <v>35581</v>
      </c>
      <c r="D30" s="2" cm="1">
        <f t="array" ref="D30">IF(VLOOKUP($A30,'Emision source'!$1:$1048576,MATCH($B30,LEFT('Emision source'!$1:$1,4),0),FALSE)="",NA(),VLOOKUP($A30,'Emision source'!$1:$1048576,MATCH($B30,LEFT('Emision source'!$1:$1,4),0),FALSE))</f>
        <v>4449.7</v>
      </c>
      <c r="E30" s="2">
        <f t="shared" si="5"/>
        <v>0.11367788762357647</v>
      </c>
      <c r="F30">
        <f t="shared" si="2"/>
        <v>35581</v>
      </c>
      <c r="G30">
        <f t="shared" si="3"/>
        <v>0</v>
      </c>
    </row>
    <row r="31" spans="1:7" x14ac:dyDescent="0.35">
      <c r="A31">
        <f t="shared" si="0"/>
        <v>6</v>
      </c>
      <c r="B31" t="str">
        <f t="shared" si="1"/>
        <v>1997</v>
      </c>
      <c r="C31" s="1">
        <f t="shared" si="4"/>
        <v>35611</v>
      </c>
      <c r="D31" s="2" cm="1">
        <f t="array" ref="D31">IF(VLOOKUP($A31,'Emision source'!$1:$1048576,MATCH($B31,LEFT('Emision source'!$1:$1,4),0),FALSE)="",NA(),VLOOKUP($A31,'Emision source'!$1:$1048576,MATCH($B31,LEFT('Emision source'!$1:$1,4),0),FALSE))</f>
        <v>4497.8</v>
      </c>
      <c r="E31" s="2">
        <f t="shared" si="5"/>
        <v>0.12755076460265735</v>
      </c>
      <c r="F31">
        <f t="shared" si="2"/>
        <v>35611</v>
      </c>
      <c r="G31">
        <f t="shared" si="3"/>
        <v>0</v>
      </c>
    </row>
    <row r="32" spans="1:7" x14ac:dyDescent="0.35">
      <c r="A32">
        <f t="shared" si="0"/>
        <v>7</v>
      </c>
      <c r="B32" t="str">
        <f t="shared" si="1"/>
        <v>1997</v>
      </c>
      <c r="C32" s="1">
        <f t="shared" si="4"/>
        <v>35642</v>
      </c>
      <c r="D32" s="2" cm="1">
        <f t="array" ref="D32">IF(VLOOKUP($A32,'Emision source'!$1:$1048576,MATCH($B32,LEFT('Emision source'!$1:$1,4),0),FALSE)="",NA(),VLOOKUP($A32,'Emision source'!$1:$1048576,MATCH($B32,LEFT('Emision source'!$1:$1,4),0),FALSE))</f>
        <v>4519.5</v>
      </c>
      <c r="E32" s="2">
        <f t="shared" si="5"/>
        <v>0.11465989246781436</v>
      </c>
      <c r="F32">
        <f t="shared" si="2"/>
        <v>35642</v>
      </c>
      <c r="G32">
        <f t="shared" si="3"/>
        <v>0</v>
      </c>
    </row>
    <row r="33" spans="1:7" x14ac:dyDescent="0.35">
      <c r="A33">
        <f t="shared" si="0"/>
        <v>8</v>
      </c>
      <c r="B33" t="str">
        <f t="shared" si="1"/>
        <v>1997</v>
      </c>
      <c r="C33" s="1">
        <f t="shared" si="4"/>
        <v>35673</v>
      </c>
      <c r="D33" s="2" cm="1">
        <f t="array" ref="D33">IF(VLOOKUP($A33,'Emision source'!$1:$1048576,MATCH($B33,LEFT('Emision source'!$1:$1,4),0),FALSE)="",NA(),VLOOKUP($A33,'Emision source'!$1:$1048576,MATCH($B33,LEFT('Emision source'!$1:$1,4),0),FALSE))</f>
        <v>4436.7</v>
      </c>
      <c r="E33" s="2">
        <f t="shared" si="5"/>
        <v>0.13068630699049408</v>
      </c>
      <c r="F33">
        <f t="shared" si="2"/>
        <v>35673</v>
      </c>
      <c r="G33">
        <f t="shared" si="3"/>
        <v>0</v>
      </c>
    </row>
    <row r="34" spans="1:7" x14ac:dyDescent="0.35">
      <c r="A34">
        <f t="shared" si="0"/>
        <v>9</v>
      </c>
      <c r="B34" t="str">
        <f t="shared" si="1"/>
        <v>1997</v>
      </c>
      <c r="C34" s="1">
        <f t="shared" si="4"/>
        <v>35703</v>
      </c>
      <c r="D34" s="2" cm="1">
        <f t="array" ref="D34">IF(VLOOKUP($A34,'Emision source'!$1:$1048576,MATCH($B34,LEFT('Emision source'!$1:$1,4),0),FALSE)="",NA(),VLOOKUP($A34,'Emision source'!$1:$1048576,MATCH($B34,LEFT('Emision source'!$1:$1,4),0),FALSE))</f>
        <v>4394</v>
      </c>
      <c r="E34" s="2">
        <f t="shared" si="5"/>
        <v>0.13510720743993801</v>
      </c>
      <c r="F34">
        <f t="shared" si="2"/>
        <v>35703</v>
      </c>
      <c r="G34">
        <f t="shared" si="3"/>
        <v>0</v>
      </c>
    </row>
    <row r="35" spans="1:7" x14ac:dyDescent="0.35">
      <c r="A35">
        <f t="shared" si="0"/>
        <v>10</v>
      </c>
      <c r="B35" t="str">
        <f t="shared" si="1"/>
        <v>1997</v>
      </c>
      <c r="C35" s="1">
        <f t="shared" si="4"/>
        <v>35734</v>
      </c>
      <c r="D35" s="2" cm="1">
        <f t="array" ref="D35">IF(VLOOKUP($A35,'Emision source'!$1:$1048576,MATCH($B35,LEFT('Emision source'!$1:$1,4),0),FALSE)="",NA(),VLOOKUP($A35,'Emision source'!$1:$1048576,MATCH($B35,LEFT('Emision source'!$1:$1,4),0),FALSE))</f>
        <v>4555.8999999999996</v>
      </c>
      <c r="E35" s="2">
        <f t="shared" si="5"/>
        <v>0.1367583212735165</v>
      </c>
      <c r="F35">
        <f t="shared" si="2"/>
        <v>35734</v>
      </c>
      <c r="G35">
        <f t="shared" si="3"/>
        <v>0</v>
      </c>
    </row>
    <row r="36" spans="1:7" x14ac:dyDescent="0.35">
      <c r="A36">
        <f t="shared" si="0"/>
        <v>11</v>
      </c>
      <c r="B36" t="str">
        <f t="shared" si="1"/>
        <v>1997</v>
      </c>
      <c r="C36" s="1">
        <f t="shared" si="4"/>
        <v>35764</v>
      </c>
      <c r="D36" s="2" cm="1">
        <f t="array" ref="D36">IF(VLOOKUP($A36,'Emision source'!$1:$1048576,MATCH($B36,LEFT('Emision source'!$1:$1,4),0),FALSE)="",NA(),VLOOKUP($A36,'Emision source'!$1:$1048576,MATCH($B36,LEFT('Emision source'!$1:$1,4),0),FALSE))</f>
        <v>4789.5</v>
      </c>
      <c r="E36" s="2">
        <f t="shared" si="5"/>
        <v>0.16629328398188273</v>
      </c>
      <c r="F36">
        <f t="shared" si="2"/>
        <v>35764</v>
      </c>
      <c r="G36">
        <f t="shared" si="3"/>
        <v>0</v>
      </c>
    </row>
    <row r="37" spans="1:7" x14ac:dyDescent="0.35">
      <c r="A37">
        <f t="shared" si="0"/>
        <v>12</v>
      </c>
      <c r="B37" t="str">
        <f t="shared" si="1"/>
        <v>1997</v>
      </c>
      <c r="C37" s="1">
        <f t="shared" si="4"/>
        <v>35795</v>
      </c>
      <c r="D37" s="2" cm="1">
        <f t="array" ref="D37">IF(VLOOKUP($A37,'Emision source'!$1:$1048576,MATCH($B37,LEFT('Emision source'!$1:$1,4),0),FALSE)="",NA(),VLOOKUP($A37,'Emision source'!$1:$1048576,MATCH($B37,LEFT('Emision source'!$1:$1,4),0),FALSE))</f>
        <v>5476.1</v>
      </c>
      <c r="E37" s="2">
        <f t="shared" si="5"/>
        <v>0.13616747582887259</v>
      </c>
      <c r="F37">
        <f t="shared" si="2"/>
        <v>35795</v>
      </c>
      <c r="G37">
        <f t="shared" si="3"/>
        <v>0</v>
      </c>
    </row>
    <row r="38" spans="1:7" x14ac:dyDescent="0.35">
      <c r="A38">
        <f t="shared" si="0"/>
        <v>1</v>
      </c>
      <c r="B38" t="str">
        <f t="shared" si="1"/>
        <v>1998</v>
      </c>
      <c r="C38" s="1">
        <f t="shared" si="4"/>
        <v>35826</v>
      </c>
      <c r="D38" s="2" cm="1">
        <f t="array" ref="D38">IF(VLOOKUP($A38,'Emision source'!$1:$1048576,MATCH($B38,LEFT('Emision source'!$1:$1,4),0),FALSE)="",NA(),VLOOKUP($A38,'Emision source'!$1:$1048576,MATCH($B38,LEFT('Emision source'!$1:$1,4),0),FALSE))</f>
        <v>5232.6000000000004</v>
      </c>
      <c r="E38" s="2">
        <f t="shared" si="5"/>
        <v>0.15017364927243171</v>
      </c>
      <c r="F38">
        <f t="shared" si="2"/>
        <v>35826</v>
      </c>
      <c r="G38">
        <f t="shared" si="3"/>
        <v>0</v>
      </c>
    </row>
    <row r="39" spans="1:7" x14ac:dyDescent="0.35">
      <c r="A39">
        <f t="shared" si="0"/>
        <v>2</v>
      </c>
      <c r="B39" t="str">
        <f t="shared" si="1"/>
        <v>1998</v>
      </c>
      <c r="C39" s="1">
        <f t="shared" si="4"/>
        <v>35854</v>
      </c>
      <c r="D39" s="2" cm="1">
        <f t="array" ref="D39">IF(VLOOKUP($A39,'Emision source'!$1:$1048576,MATCH($B39,LEFT('Emision source'!$1:$1,4),0),FALSE)="",NA(),VLOOKUP($A39,'Emision source'!$1:$1048576,MATCH($B39,LEFT('Emision source'!$1:$1,4),0),FALSE))</f>
        <v>5308.6</v>
      </c>
      <c r="E39" s="2">
        <f t="shared" si="5"/>
        <v>0.14612029880392075</v>
      </c>
      <c r="F39">
        <f t="shared" si="2"/>
        <v>35854</v>
      </c>
      <c r="G39">
        <f t="shared" si="3"/>
        <v>0</v>
      </c>
    </row>
    <row r="40" spans="1:7" x14ac:dyDescent="0.35">
      <c r="A40">
        <f t="shared" si="0"/>
        <v>3</v>
      </c>
      <c r="B40" t="str">
        <f t="shared" si="1"/>
        <v>1998</v>
      </c>
      <c r="C40" s="1">
        <f t="shared" si="4"/>
        <v>35885</v>
      </c>
      <c r="D40" s="2" cm="1">
        <f t="array" ref="D40">IF(VLOOKUP($A40,'Emision source'!$1:$1048576,MATCH($B40,LEFT('Emision source'!$1:$1,4),0),FALSE)="",NA(),VLOOKUP($A40,'Emision source'!$1:$1048576,MATCH($B40,LEFT('Emision source'!$1:$1,4),0),FALSE))</f>
        <v>5306.3</v>
      </c>
      <c r="E40" s="2">
        <f t="shared" si="5"/>
        <v>9.3316025878765516E-2</v>
      </c>
      <c r="F40">
        <f t="shared" si="2"/>
        <v>35885</v>
      </c>
      <c r="G40">
        <f t="shared" si="3"/>
        <v>0</v>
      </c>
    </row>
    <row r="41" spans="1:7" x14ac:dyDescent="0.35">
      <c r="A41">
        <f t="shared" si="0"/>
        <v>4</v>
      </c>
      <c r="B41" t="str">
        <f t="shared" si="1"/>
        <v>1998</v>
      </c>
      <c r="C41" s="1">
        <f t="shared" si="4"/>
        <v>35915</v>
      </c>
      <c r="D41" s="2" cm="1">
        <f t="array" ref="D41">IF(VLOOKUP($A41,'Emision source'!$1:$1048576,MATCH($B41,LEFT('Emision source'!$1:$1,4),0),FALSE)="",NA(),VLOOKUP($A41,'Emision source'!$1:$1048576,MATCH($B41,LEFT('Emision source'!$1:$1,4),0),FALSE))</f>
        <v>5339.4</v>
      </c>
      <c r="E41" s="2">
        <f t="shared" si="5"/>
        <v>0.17563907787832747</v>
      </c>
      <c r="F41">
        <f t="shared" si="2"/>
        <v>35915</v>
      </c>
      <c r="G41">
        <f t="shared" si="3"/>
        <v>0</v>
      </c>
    </row>
    <row r="42" spans="1:7" x14ac:dyDescent="0.35">
      <c r="A42">
        <f t="shared" si="0"/>
        <v>5</v>
      </c>
      <c r="B42" t="str">
        <f t="shared" si="1"/>
        <v>1998</v>
      </c>
      <c r="C42" s="1">
        <f t="shared" si="4"/>
        <v>35946</v>
      </c>
      <c r="D42" s="2" cm="1">
        <f t="array" ref="D42">IF(VLOOKUP($A42,'Emision source'!$1:$1048576,MATCH($B42,LEFT('Emision source'!$1:$1,4),0),FALSE)="",NA(),VLOOKUP($A42,'Emision source'!$1:$1048576,MATCH($B42,LEFT('Emision source'!$1:$1,4),0),FALSE))</f>
        <v>5262.3</v>
      </c>
      <c r="E42" s="2">
        <f t="shared" si="5"/>
        <v>0.18261905296986322</v>
      </c>
      <c r="F42">
        <f t="shared" si="2"/>
        <v>35946</v>
      </c>
      <c r="G42">
        <f t="shared" si="3"/>
        <v>0</v>
      </c>
    </row>
    <row r="43" spans="1:7" x14ac:dyDescent="0.35">
      <c r="A43">
        <f t="shared" si="0"/>
        <v>6</v>
      </c>
      <c r="B43" t="str">
        <f t="shared" si="1"/>
        <v>1998</v>
      </c>
      <c r="C43" s="1">
        <f t="shared" si="4"/>
        <v>35976</v>
      </c>
      <c r="D43" s="2" cm="1">
        <f t="array" ref="D43">IF(VLOOKUP($A43,'Emision source'!$1:$1048576,MATCH($B43,LEFT('Emision source'!$1:$1,4),0),FALSE)="",NA(),VLOOKUP($A43,'Emision source'!$1:$1048576,MATCH($B43,LEFT('Emision source'!$1:$1,4),0),FALSE))</f>
        <v>5252.3</v>
      </c>
      <c r="E43" s="2">
        <f t="shared" si="5"/>
        <v>0.16774867713104183</v>
      </c>
      <c r="F43">
        <f t="shared" si="2"/>
        <v>35976</v>
      </c>
      <c r="G43">
        <f t="shared" si="3"/>
        <v>0</v>
      </c>
    </row>
    <row r="44" spans="1:7" x14ac:dyDescent="0.35">
      <c r="A44">
        <f t="shared" si="0"/>
        <v>7</v>
      </c>
      <c r="B44" t="str">
        <f t="shared" si="1"/>
        <v>1998</v>
      </c>
      <c r="C44" s="1">
        <f t="shared" si="4"/>
        <v>36007</v>
      </c>
      <c r="D44" s="2" cm="1">
        <f t="array" ref="D44">IF(VLOOKUP($A44,'Emision source'!$1:$1048576,MATCH($B44,LEFT('Emision source'!$1:$1,4),0),FALSE)="",NA(),VLOOKUP($A44,'Emision source'!$1:$1048576,MATCH($B44,LEFT('Emision source'!$1:$1,4),0),FALSE))</f>
        <v>5383.3</v>
      </c>
      <c r="E44" s="2">
        <f t="shared" si="5"/>
        <v>0.19112733709481142</v>
      </c>
      <c r="F44">
        <f t="shared" si="2"/>
        <v>36007</v>
      </c>
      <c r="G44">
        <f t="shared" si="3"/>
        <v>0</v>
      </c>
    </row>
    <row r="45" spans="1:7" x14ac:dyDescent="0.35">
      <c r="A45">
        <f t="shared" si="0"/>
        <v>8</v>
      </c>
      <c r="B45" t="str">
        <f t="shared" si="1"/>
        <v>1998</v>
      </c>
      <c r="C45" s="1">
        <f t="shared" si="4"/>
        <v>36038</v>
      </c>
      <c r="D45" s="2" cm="1">
        <f t="array" ref="D45">IF(VLOOKUP($A45,'Emision source'!$1:$1048576,MATCH($B45,LEFT('Emision source'!$1:$1,4),0),FALSE)="",NA(),VLOOKUP($A45,'Emision source'!$1:$1048576,MATCH($B45,LEFT('Emision source'!$1:$1,4),0),FALSE))</f>
        <v>5313.5</v>
      </c>
      <c r="E45" s="2">
        <f t="shared" si="5"/>
        <v>0.19762436044808082</v>
      </c>
      <c r="F45">
        <f t="shared" si="2"/>
        <v>36038</v>
      </c>
      <c r="G45">
        <f t="shared" si="3"/>
        <v>0</v>
      </c>
    </row>
    <row r="46" spans="1:7" x14ac:dyDescent="0.35">
      <c r="A46">
        <f t="shared" si="0"/>
        <v>9</v>
      </c>
      <c r="B46" t="str">
        <f t="shared" si="1"/>
        <v>1998</v>
      </c>
      <c r="C46" s="1">
        <f t="shared" si="4"/>
        <v>36068</v>
      </c>
      <c r="D46" s="2" cm="1">
        <f t="array" ref="D46">IF(VLOOKUP($A46,'Emision source'!$1:$1048576,MATCH($B46,LEFT('Emision source'!$1:$1,4),0),FALSE)="",NA(),VLOOKUP($A46,'Emision source'!$1:$1048576,MATCH($B46,LEFT('Emision source'!$1:$1,4),0),FALSE))</f>
        <v>5189.3</v>
      </c>
      <c r="E46" s="2">
        <f t="shared" si="5"/>
        <v>0.18099681383705057</v>
      </c>
      <c r="F46">
        <f t="shared" si="2"/>
        <v>36068</v>
      </c>
      <c r="G46">
        <f t="shared" si="3"/>
        <v>0</v>
      </c>
    </row>
    <row r="47" spans="1:7" x14ac:dyDescent="0.35">
      <c r="A47">
        <f t="shared" si="0"/>
        <v>10</v>
      </c>
      <c r="B47" t="str">
        <f t="shared" si="1"/>
        <v>1998</v>
      </c>
      <c r="C47" s="1">
        <f t="shared" si="4"/>
        <v>36099</v>
      </c>
      <c r="D47" s="2" cm="1">
        <f t="array" ref="D47">IF(VLOOKUP($A47,'Emision source'!$1:$1048576,MATCH($B47,LEFT('Emision source'!$1:$1,4),0),FALSE)="",NA(),VLOOKUP($A47,'Emision source'!$1:$1048576,MATCH($B47,LEFT('Emision source'!$1:$1,4),0),FALSE))</f>
        <v>5363.3</v>
      </c>
      <c r="E47" s="2">
        <f t="shared" si="5"/>
        <v>0.17722074672402832</v>
      </c>
      <c r="F47">
        <f t="shared" si="2"/>
        <v>36099</v>
      </c>
      <c r="G47">
        <f t="shared" si="3"/>
        <v>0</v>
      </c>
    </row>
    <row r="48" spans="1:7" x14ac:dyDescent="0.35">
      <c r="A48">
        <f t="shared" si="0"/>
        <v>11</v>
      </c>
      <c r="B48" t="str">
        <f t="shared" si="1"/>
        <v>1998</v>
      </c>
      <c r="C48" s="1">
        <f t="shared" si="4"/>
        <v>36129</v>
      </c>
      <c r="D48" s="2" cm="1">
        <f t="array" ref="D48">IF(VLOOKUP($A48,'Emision source'!$1:$1048576,MATCH($B48,LEFT('Emision source'!$1:$1,4),0),FALSE)="",NA(),VLOOKUP($A48,'Emision source'!$1:$1048576,MATCH($B48,LEFT('Emision source'!$1:$1,4),0),FALSE))</f>
        <v>5511.7</v>
      </c>
      <c r="E48" s="2">
        <f t="shared" si="5"/>
        <v>0.1507881824825138</v>
      </c>
      <c r="F48">
        <f t="shared" si="2"/>
        <v>36129</v>
      </c>
      <c r="G48">
        <f t="shared" si="3"/>
        <v>0</v>
      </c>
    </row>
    <row r="49" spans="1:7" x14ac:dyDescent="0.35">
      <c r="A49">
        <f t="shared" si="0"/>
        <v>12</v>
      </c>
      <c r="B49" t="str">
        <f t="shared" si="1"/>
        <v>1998</v>
      </c>
      <c r="C49" s="1">
        <f t="shared" si="4"/>
        <v>36160</v>
      </c>
      <c r="D49" s="2" cm="1">
        <f t="array" ref="D49">IF(VLOOKUP($A49,'Emision source'!$1:$1048576,MATCH($B49,LEFT('Emision source'!$1:$1,4),0),FALSE)="",NA(),VLOOKUP($A49,'Emision source'!$1:$1048576,MATCH($B49,LEFT('Emision source'!$1:$1,4),0),FALSE))</f>
        <v>6307</v>
      </c>
      <c r="E49" s="2">
        <f t="shared" si="5"/>
        <v>0.15173207209510411</v>
      </c>
      <c r="F49">
        <f t="shared" si="2"/>
        <v>36160</v>
      </c>
      <c r="G49">
        <f t="shared" si="3"/>
        <v>0</v>
      </c>
    </row>
    <row r="50" spans="1:7" x14ac:dyDescent="0.35">
      <c r="A50">
        <f t="shared" si="0"/>
        <v>1</v>
      </c>
      <c r="B50" t="str">
        <f t="shared" si="1"/>
        <v>1999</v>
      </c>
      <c r="C50" s="1">
        <f t="shared" si="4"/>
        <v>36191</v>
      </c>
      <c r="D50" s="2" cm="1">
        <f t="array" ref="D50">IF(VLOOKUP($A50,'Emision source'!$1:$1048576,MATCH($B50,LEFT('Emision source'!$1:$1,4),0),FALSE)="",NA(),VLOOKUP($A50,'Emision source'!$1:$1048576,MATCH($B50,LEFT('Emision source'!$1:$1,4),0),FALSE))</f>
        <v>5946.3</v>
      </c>
      <c r="E50" s="2">
        <f t="shared" si="5"/>
        <v>0.13639490884072922</v>
      </c>
      <c r="F50">
        <f t="shared" si="2"/>
        <v>36191</v>
      </c>
      <c r="G50">
        <f t="shared" si="3"/>
        <v>0</v>
      </c>
    </row>
    <row r="51" spans="1:7" x14ac:dyDescent="0.35">
      <c r="A51">
        <f t="shared" si="0"/>
        <v>2</v>
      </c>
      <c r="B51" t="str">
        <f t="shared" si="1"/>
        <v>1999</v>
      </c>
      <c r="C51" s="1">
        <f t="shared" si="4"/>
        <v>36219</v>
      </c>
      <c r="D51" s="2" cm="1">
        <f t="array" ref="D51">IF(VLOOKUP($A51,'Emision source'!$1:$1048576,MATCH($B51,LEFT('Emision source'!$1:$1,4),0),FALSE)="",NA(),VLOOKUP($A51,'Emision source'!$1:$1048576,MATCH($B51,LEFT('Emision source'!$1:$1,4),0),FALSE))</f>
        <v>6079.7</v>
      </c>
      <c r="E51" s="2">
        <f t="shared" si="5"/>
        <v>0.14525486945710722</v>
      </c>
      <c r="F51">
        <f t="shared" si="2"/>
        <v>36219</v>
      </c>
      <c r="G51">
        <f t="shared" si="3"/>
        <v>0</v>
      </c>
    </row>
    <row r="52" spans="1:7" x14ac:dyDescent="0.35">
      <c r="A52">
        <f t="shared" si="0"/>
        <v>3</v>
      </c>
      <c r="B52" t="str">
        <f t="shared" si="1"/>
        <v>1999</v>
      </c>
      <c r="C52" s="1">
        <f t="shared" si="4"/>
        <v>36250</v>
      </c>
      <c r="D52" s="2" cm="1">
        <f t="array" ref="D52">IF(VLOOKUP($A52,'Emision source'!$1:$1048576,MATCH($B52,LEFT('Emision source'!$1:$1,4),0),FALSE)="",NA(),VLOOKUP($A52,'Emision source'!$1:$1048576,MATCH($B52,LEFT('Emision source'!$1:$1,4),0),FALSE))</f>
        <v>6580.4</v>
      </c>
      <c r="E52" s="2">
        <f t="shared" si="5"/>
        <v>0.2401108116766861</v>
      </c>
      <c r="F52">
        <f t="shared" si="2"/>
        <v>36250</v>
      </c>
      <c r="G52">
        <f t="shared" si="3"/>
        <v>0</v>
      </c>
    </row>
    <row r="53" spans="1:7" x14ac:dyDescent="0.35">
      <c r="A53">
        <f t="shared" si="0"/>
        <v>4</v>
      </c>
      <c r="B53" t="str">
        <f t="shared" si="1"/>
        <v>1999</v>
      </c>
      <c r="C53" s="1">
        <f t="shared" si="4"/>
        <v>36280</v>
      </c>
      <c r="D53" s="2" cm="1">
        <f t="array" ref="D53">IF(VLOOKUP($A53,'Emision source'!$1:$1048576,MATCH($B53,LEFT('Emision source'!$1:$1,4),0),FALSE)="",NA(),VLOOKUP($A53,'Emision source'!$1:$1048576,MATCH($B53,LEFT('Emision source'!$1:$1,4),0),FALSE))</f>
        <v>6342.2</v>
      </c>
      <c r="E53" s="2">
        <f t="shared" si="5"/>
        <v>0.18781136457279848</v>
      </c>
      <c r="F53">
        <f t="shared" si="2"/>
        <v>36280</v>
      </c>
      <c r="G53">
        <f t="shared" si="3"/>
        <v>0</v>
      </c>
    </row>
    <row r="54" spans="1:7" x14ac:dyDescent="0.35">
      <c r="A54">
        <f t="shared" si="0"/>
        <v>5</v>
      </c>
      <c r="B54" t="str">
        <f t="shared" si="1"/>
        <v>1999</v>
      </c>
      <c r="C54" s="1">
        <f t="shared" si="4"/>
        <v>36311</v>
      </c>
      <c r="D54" s="2" cm="1">
        <f t="array" ref="D54">IF(VLOOKUP($A54,'Emision source'!$1:$1048576,MATCH($B54,LEFT('Emision source'!$1:$1,4),0),FALSE)="",NA(),VLOOKUP($A54,'Emision source'!$1:$1048576,MATCH($B54,LEFT('Emision source'!$1:$1,4),0),FALSE))</f>
        <v>6310.2</v>
      </c>
      <c r="E54" s="2">
        <f t="shared" si="5"/>
        <v>0.19913345875377678</v>
      </c>
      <c r="F54">
        <f t="shared" si="2"/>
        <v>36311</v>
      </c>
      <c r="G54">
        <f t="shared" si="3"/>
        <v>0</v>
      </c>
    </row>
    <row r="55" spans="1:7" x14ac:dyDescent="0.35">
      <c r="A55">
        <f t="shared" si="0"/>
        <v>6</v>
      </c>
      <c r="B55" t="str">
        <f t="shared" si="1"/>
        <v>1999</v>
      </c>
      <c r="C55" s="1">
        <f t="shared" si="4"/>
        <v>36341</v>
      </c>
      <c r="D55" s="2" cm="1">
        <f t="array" ref="D55">IF(VLOOKUP($A55,'Emision source'!$1:$1048576,MATCH($B55,LEFT('Emision source'!$1:$1,4),0),FALSE)="",NA(),VLOOKUP($A55,'Emision source'!$1:$1048576,MATCH($B55,LEFT('Emision source'!$1:$1,4),0),FALSE))</f>
        <v>6295.4</v>
      </c>
      <c r="E55" s="2">
        <f t="shared" si="5"/>
        <v>0.19859870913694941</v>
      </c>
      <c r="F55">
        <f t="shared" si="2"/>
        <v>36341</v>
      </c>
      <c r="G55">
        <f t="shared" si="3"/>
        <v>0</v>
      </c>
    </row>
    <row r="56" spans="1:7" x14ac:dyDescent="0.35">
      <c r="A56">
        <f t="shared" si="0"/>
        <v>7</v>
      </c>
      <c r="B56" t="str">
        <f t="shared" si="1"/>
        <v>1999</v>
      </c>
      <c r="C56" s="1">
        <f t="shared" si="4"/>
        <v>36372</v>
      </c>
      <c r="D56" s="2" cm="1">
        <f t="array" ref="D56">IF(VLOOKUP($A56,'Emision source'!$1:$1048576,MATCH($B56,LEFT('Emision source'!$1:$1,4),0),FALSE)="",NA(),VLOOKUP($A56,'Emision source'!$1:$1048576,MATCH($B56,LEFT('Emision source'!$1:$1,4),0),FALSE))</f>
        <v>6457.6</v>
      </c>
      <c r="E56" s="2">
        <f t="shared" si="5"/>
        <v>0.19956160719261423</v>
      </c>
      <c r="F56">
        <f t="shared" si="2"/>
        <v>36372</v>
      </c>
      <c r="G56">
        <f t="shared" si="3"/>
        <v>0</v>
      </c>
    </row>
    <row r="57" spans="1:7" x14ac:dyDescent="0.35">
      <c r="A57">
        <f t="shared" si="0"/>
        <v>8</v>
      </c>
      <c r="B57" t="str">
        <f t="shared" si="1"/>
        <v>1999</v>
      </c>
      <c r="C57" s="1">
        <f t="shared" si="4"/>
        <v>36403</v>
      </c>
      <c r="D57" s="2" cm="1">
        <f t="array" ref="D57">IF(VLOOKUP($A57,'Emision source'!$1:$1048576,MATCH($B57,LEFT('Emision source'!$1:$1,4),0),FALSE)="",NA(),VLOOKUP($A57,'Emision source'!$1:$1048576,MATCH($B57,LEFT('Emision source'!$1:$1,4),0),FALSE))</f>
        <v>6365.9</v>
      </c>
      <c r="E57" s="2">
        <f t="shared" si="5"/>
        <v>0.19806154135692097</v>
      </c>
      <c r="F57">
        <f t="shared" si="2"/>
        <v>36403</v>
      </c>
      <c r="G57">
        <f t="shared" si="3"/>
        <v>0</v>
      </c>
    </row>
    <row r="58" spans="1:7" x14ac:dyDescent="0.35">
      <c r="A58">
        <f t="shared" si="0"/>
        <v>9</v>
      </c>
      <c r="B58" t="str">
        <f t="shared" si="1"/>
        <v>1999</v>
      </c>
      <c r="C58" s="1">
        <f t="shared" si="4"/>
        <v>36433</v>
      </c>
      <c r="D58" s="2" cm="1">
        <f t="array" ref="D58">IF(VLOOKUP($A58,'Emision source'!$1:$1048576,MATCH($B58,LEFT('Emision source'!$1:$1,4),0),FALSE)="",NA(),VLOOKUP($A58,'Emision source'!$1:$1048576,MATCH($B58,LEFT('Emision source'!$1:$1,4),0),FALSE))</f>
        <v>6321.6</v>
      </c>
      <c r="E58" s="2">
        <f t="shared" si="5"/>
        <v>0.21819898637581178</v>
      </c>
      <c r="F58">
        <f t="shared" si="2"/>
        <v>36433</v>
      </c>
      <c r="G58">
        <f t="shared" si="3"/>
        <v>0</v>
      </c>
    </row>
    <row r="59" spans="1:7" x14ac:dyDescent="0.35">
      <c r="A59">
        <f t="shared" si="0"/>
        <v>10</v>
      </c>
      <c r="B59" t="str">
        <f t="shared" si="1"/>
        <v>1999</v>
      </c>
      <c r="C59" s="1">
        <f t="shared" si="4"/>
        <v>36464</v>
      </c>
      <c r="D59" s="2" cm="1">
        <f t="array" ref="D59">IF(VLOOKUP($A59,'Emision source'!$1:$1048576,MATCH($B59,LEFT('Emision source'!$1:$1,4),0),FALSE)="",NA(),VLOOKUP($A59,'Emision source'!$1:$1048576,MATCH($B59,LEFT('Emision source'!$1:$1,4),0),FALSE))</f>
        <v>6571.1</v>
      </c>
      <c r="E59" s="2">
        <f t="shared" si="5"/>
        <v>0.22519717338205958</v>
      </c>
      <c r="F59">
        <f t="shared" si="2"/>
        <v>36464</v>
      </c>
      <c r="G59">
        <f t="shared" si="3"/>
        <v>0</v>
      </c>
    </row>
    <row r="60" spans="1:7" x14ac:dyDescent="0.35">
      <c r="A60">
        <f t="shared" si="0"/>
        <v>11</v>
      </c>
      <c r="B60" t="str">
        <f t="shared" si="1"/>
        <v>1999</v>
      </c>
      <c r="C60" s="1">
        <f t="shared" si="4"/>
        <v>36494</v>
      </c>
      <c r="D60" s="2" cm="1">
        <f t="array" ref="D60">IF(VLOOKUP($A60,'Emision source'!$1:$1048576,MATCH($B60,LEFT('Emision source'!$1:$1,4),0),FALSE)="",NA(),VLOOKUP($A60,'Emision source'!$1:$1048576,MATCH($B60,LEFT('Emision source'!$1:$1,4),0),FALSE))</f>
        <v>6857.7</v>
      </c>
      <c r="E60" s="2">
        <f t="shared" si="5"/>
        <v>0.24420777618520603</v>
      </c>
      <c r="F60">
        <f t="shared" si="2"/>
        <v>36494</v>
      </c>
      <c r="G60">
        <f t="shared" si="3"/>
        <v>0</v>
      </c>
    </row>
    <row r="61" spans="1:7" x14ac:dyDescent="0.35">
      <c r="A61">
        <f t="shared" si="0"/>
        <v>12</v>
      </c>
      <c r="B61" t="str">
        <f t="shared" si="1"/>
        <v>1999</v>
      </c>
      <c r="C61" s="1">
        <f t="shared" si="4"/>
        <v>36525</v>
      </c>
      <c r="D61" s="2" cm="1">
        <f t="array" ref="D61">IF(VLOOKUP($A61,'Emision source'!$1:$1048576,MATCH($B61,LEFT('Emision source'!$1:$1,4),0),FALSE)="",NA(),VLOOKUP($A61,'Emision source'!$1:$1048576,MATCH($B61,LEFT('Emision source'!$1:$1,4),0),FALSE))</f>
        <v>8428.6</v>
      </c>
      <c r="E61" s="2">
        <f t="shared" si="5"/>
        <v>0.33638814016172514</v>
      </c>
      <c r="F61">
        <f t="shared" si="2"/>
        <v>36525</v>
      </c>
      <c r="G61">
        <f t="shared" si="3"/>
        <v>0</v>
      </c>
    </row>
    <row r="62" spans="1:7" x14ac:dyDescent="0.35">
      <c r="A62">
        <f t="shared" si="0"/>
        <v>1</v>
      </c>
      <c r="B62" t="str">
        <f t="shared" si="1"/>
        <v>2000</v>
      </c>
      <c r="C62" s="1">
        <f t="shared" si="4"/>
        <v>36556</v>
      </c>
      <c r="D62" s="2" cm="1">
        <f t="array" ref="D62">IF(VLOOKUP($A62,'Emision source'!$1:$1048576,MATCH($B62,LEFT('Emision source'!$1:$1,4),0),FALSE)="",NA(),VLOOKUP($A62,'Emision source'!$1:$1048576,MATCH($B62,LEFT('Emision source'!$1:$1,4),0),FALSE))</f>
        <v>7614</v>
      </c>
      <c r="E62" s="2">
        <f t="shared" si="5"/>
        <v>0.28046011805660659</v>
      </c>
      <c r="F62">
        <f t="shared" si="2"/>
        <v>36556</v>
      </c>
      <c r="G62">
        <f t="shared" si="3"/>
        <v>0</v>
      </c>
    </row>
    <row r="63" spans="1:7" x14ac:dyDescent="0.35">
      <c r="A63">
        <f t="shared" si="0"/>
        <v>2</v>
      </c>
      <c r="B63" t="str">
        <f t="shared" si="1"/>
        <v>2000</v>
      </c>
      <c r="C63" s="1">
        <f t="shared" si="4"/>
        <v>36585</v>
      </c>
      <c r="D63" s="2" cm="1">
        <f t="array" ref="D63">IF(VLOOKUP($A63,'Emision source'!$1:$1048576,MATCH($B63,LEFT('Emision source'!$1:$1,4),0),FALSE)="",NA(),VLOOKUP($A63,'Emision source'!$1:$1048576,MATCH($B63,LEFT('Emision source'!$1:$1,4),0),FALSE))</f>
        <v>7385.7</v>
      </c>
      <c r="E63" s="2">
        <f t="shared" si="5"/>
        <v>0.21481323091599916</v>
      </c>
      <c r="F63">
        <f t="shared" si="2"/>
        <v>36585</v>
      </c>
      <c r="G63">
        <f t="shared" si="3"/>
        <v>0</v>
      </c>
    </row>
    <row r="64" spans="1:7" x14ac:dyDescent="0.35">
      <c r="A64">
        <f t="shared" si="0"/>
        <v>3</v>
      </c>
      <c r="B64" t="str">
        <f t="shared" si="1"/>
        <v>2000</v>
      </c>
      <c r="C64" s="1">
        <f t="shared" si="4"/>
        <v>36616</v>
      </c>
      <c r="D64" s="2" cm="1">
        <f t="array" ref="D64">IF(VLOOKUP($A64,'Emision source'!$1:$1048576,MATCH($B64,LEFT('Emision source'!$1:$1,4),0),FALSE)="",NA(),VLOOKUP($A64,'Emision source'!$1:$1048576,MATCH($B64,LEFT('Emision source'!$1:$1,4),0),FALSE))</f>
        <v>7364.9</v>
      </c>
      <c r="E64" s="2">
        <f t="shared" si="5"/>
        <v>0.11921767673697649</v>
      </c>
      <c r="F64">
        <f t="shared" si="2"/>
        <v>36616</v>
      </c>
      <c r="G64">
        <f t="shared" si="3"/>
        <v>0</v>
      </c>
    </row>
    <row r="65" spans="1:7" x14ac:dyDescent="0.35">
      <c r="A65">
        <f t="shared" si="0"/>
        <v>4</v>
      </c>
      <c r="B65" t="str">
        <f t="shared" si="1"/>
        <v>2000</v>
      </c>
      <c r="C65" s="1">
        <f t="shared" si="4"/>
        <v>36646</v>
      </c>
      <c r="D65" s="2" cm="1">
        <f t="array" ref="D65">IF(VLOOKUP($A65,'Emision source'!$1:$1048576,MATCH($B65,LEFT('Emision source'!$1:$1,4),0),FALSE)="",NA(),VLOOKUP($A65,'Emision source'!$1:$1048576,MATCH($B65,LEFT('Emision source'!$1:$1,4),0),FALSE))</f>
        <v>7352.6</v>
      </c>
      <c r="E65" s="2">
        <f t="shared" si="5"/>
        <v>0.15931380278136933</v>
      </c>
      <c r="F65">
        <f t="shared" si="2"/>
        <v>36646</v>
      </c>
      <c r="G65">
        <f t="shared" si="3"/>
        <v>0</v>
      </c>
    </row>
    <row r="66" spans="1:7" x14ac:dyDescent="0.35">
      <c r="A66">
        <f t="shared" si="0"/>
        <v>5</v>
      </c>
      <c r="B66" t="str">
        <f t="shared" si="1"/>
        <v>2000</v>
      </c>
      <c r="C66" s="1">
        <f t="shared" si="4"/>
        <v>36677</v>
      </c>
      <c r="D66" s="2" cm="1">
        <f t="array" ref="D66">IF(VLOOKUP($A66,'Emision source'!$1:$1048576,MATCH($B66,LEFT('Emision source'!$1:$1,4),0),FALSE)="",NA(),VLOOKUP($A66,'Emision source'!$1:$1048576,MATCH($B66,LEFT('Emision source'!$1:$1,4),0),FALSE))</f>
        <v>7003.3</v>
      </c>
      <c r="E66" s="2">
        <f t="shared" si="5"/>
        <v>0.10983803999873228</v>
      </c>
      <c r="F66">
        <f t="shared" si="2"/>
        <v>36677</v>
      </c>
      <c r="G66">
        <f t="shared" si="3"/>
        <v>0</v>
      </c>
    </row>
    <row r="67" spans="1:7" x14ac:dyDescent="0.35">
      <c r="A67">
        <f t="shared" ref="A67:A130" si="6">+MONTH(C67)</f>
        <v>6</v>
      </c>
      <c r="B67" t="str">
        <f t="shared" ref="B67:B130" si="7">+TEXT(YEAR(C67),"0")</f>
        <v>2000</v>
      </c>
      <c r="C67" s="1">
        <f t="shared" si="4"/>
        <v>36707</v>
      </c>
      <c r="D67" s="2" cm="1">
        <f t="array" ref="D67">IF(VLOOKUP($A67,'Emision source'!$1:$1048576,MATCH($B67,LEFT('Emision source'!$1:$1,4),0),FALSE)="",NA(),VLOOKUP($A67,'Emision source'!$1:$1048576,MATCH($B67,LEFT('Emision source'!$1:$1,4),0),FALSE))</f>
        <v>7052</v>
      </c>
      <c r="E67" s="2">
        <f t="shared" si="5"/>
        <v>0.12018299075515462</v>
      </c>
      <c r="F67">
        <f t="shared" ref="F67:F130" si="8">+IF(ISNA(D67),1,C67)</f>
        <v>36707</v>
      </c>
      <c r="G67">
        <f t="shared" ref="G67:G130" si="9">+IF(AND(A67=MONTH(MAX(F:F)),ISNA(D67)=FALSE,_xlfn.NUMBERVALUE(B67)&gt;YEAR(MAX(F:F))-10),1,0)</f>
        <v>0</v>
      </c>
    </row>
    <row r="68" spans="1:7" x14ac:dyDescent="0.35">
      <c r="A68">
        <f t="shared" si="6"/>
        <v>7</v>
      </c>
      <c r="B68" t="str">
        <f t="shared" si="7"/>
        <v>2000</v>
      </c>
      <c r="C68" s="1">
        <f t="shared" ref="C68:C131" si="10">+EOMONTH(C67,1)</f>
        <v>36738</v>
      </c>
      <c r="D68" s="2" cm="1">
        <f t="array" ref="D68">IF(VLOOKUP($A68,'Emision source'!$1:$1048576,MATCH($B68,LEFT('Emision source'!$1:$1,4),0),FALSE)="",NA(),VLOOKUP($A68,'Emision source'!$1:$1048576,MATCH($B68,LEFT('Emision source'!$1:$1,4),0),FALSE))</f>
        <v>7205.7</v>
      </c>
      <c r="E68" s="2">
        <f t="shared" si="5"/>
        <v>0.11584799306243797</v>
      </c>
      <c r="F68">
        <f t="shared" si="8"/>
        <v>36738</v>
      </c>
      <c r="G68">
        <f t="shared" si="9"/>
        <v>0</v>
      </c>
    </row>
    <row r="69" spans="1:7" x14ac:dyDescent="0.35">
      <c r="A69">
        <f t="shared" si="6"/>
        <v>8</v>
      </c>
      <c r="B69" t="str">
        <f t="shared" si="7"/>
        <v>2000</v>
      </c>
      <c r="C69" s="1">
        <f t="shared" si="10"/>
        <v>36769</v>
      </c>
      <c r="D69" s="2" cm="1">
        <f t="array" ref="D69">IF(VLOOKUP($A69,'Emision source'!$1:$1048576,MATCH($B69,LEFT('Emision source'!$1:$1,4),0),FALSE)="",NA(),VLOOKUP($A69,'Emision source'!$1:$1048576,MATCH($B69,LEFT('Emision source'!$1:$1,4),0),FALSE))</f>
        <v>6957.9</v>
      </c>
      <c r="E69" s="2">
        <f t="shared" si="5"/>
        <v>9.2995491603700978E-2</v>
      </c>
      <c r="F69">
        <f t="shared" si="8"/>
        <v>36769</v>
      </c>
      <c r="G69">
        <f t="shared" si="9"/>
        <v>0</v>
      </c>
    </row>
    <row r="70" spans="1:7" x14ac:dyDescent="0.35">
      <c r="A70">
        <f t="shared" si="6"/>
        <v>9</v>
      </c>
      <c r="B70" t="str">
        <f t="shared" si="7"/>
        <v>2000</v>
      </c>
      <c r="C70" s="1">
        <f t="shared" si="10"/>
        <v>36799</v>
      </c>
      <c r="D70" s="2" cm="1">
        <f t="array" ref="D70">IF(VLOOKUP($A70,'Emision source'!$1:$1048576,MATCH($B70,LEFT('Emision source'!$1:$1,4),0),FALSE)="",NA(),VLOOKUP($A70,'Emision source'!$1:$1048576,MATCH($B70,LEFT('Emision source'!$1:$1,4),0),FALSE))</f>
        <v>6975</v>
      </c>
      <c r="E70" s="2">
        <f t="shared" si="5"/>
        <v>0.10335990888382682</v>
      </c>
      <c r="F70">
        <f t="shared" si="8"/>
        <v>36799</v>
      </c>
      <c r="G70">
        <f t="shared" si="9"/>
        <v>0</v>
      </c>
    </row>
    <row r="71" spans="1:7" x14ac:dyDescent="0.35">
      <c r="A71">
        <f t="shared" si="6"/>
        <v>10</v>
      </c>
      <c r="B71" t="str">
        <f t="shared" si="7"/>
        <v>2000</v>
      </c>
      <c r="C71" s="1">
        <f t="shared" si="10"/>
        <v>36830</v>
      </c>
      <c r="D71" s="2" cm="1">
        <f t="array" ref="D71">IF(VLOOKUP($A71,'Emision source'!$1:$1048576,MATCH($B71,LEFT('Emision source'!$1:$1,4),0),FALSE)="",NA(),VLOOKUP($A71,'Emision source'!$1:$1048576,MATCH($B71,LEFT('Emision source'!$1:$1,4),0),FALSE))</f>
        <v>7169.1</v>
      </c>
      <c r="E71" s="2">
        <f t="shared" si="5"/>
        <v>9.1004550227511374E-2</v>
      </c>
      <c r="F71">
        <f t="shared" si="8"/>
        <v>36830</v>
      </c>
      <c r="G71">
        <f t="shared" si="9"/>
        <v>0</v>
      </c>
    </row>
    <row r="72" spans="1:7" x14ac:dyDescent="0.35">
      <c r="A72">
        <f t="shared" si="6"/>
        <v>11</v>
      </c>
      <c r="B72" t="str">
        <f t="shared" si="7"/>
        <v>2000</v>
      </c>
      <c r="C72" s="1">
        <f t="shared" si="10"/>
        <v>36860</v>
      </c>
      <c r="D72" s="2" cm="1">
        <f t="array" ref="D72">IF(VLOOKUP($A72,'Emision source'!$1:$1048576,MATCH($B72,LEFT('Emision source'!$1:$1,4),0),FALSE)="",NA(),VLOOKUP($A72,'Emision source'!$1:$1048576,MATCH($B72,LEFT('Emision source'!$1:$1,4),0),FALSE))</f>
        <v>7324.2</v>
      </c>
      <c r="E72" s="2">
        <f t="shared" si="5"/>
        <v>6.8025722910013561E-2</v>
      </c>
      <c r="F72">
        <f t="shared" si="8"/>
        <v>36860</v>
      </c>
      <c r="G72">
        <f t="shared" si="9"/>
        <v>0</v>
      </c>
    </row>
    <row r="73" spans="1:7" x14ac:dyDescent="0.35">
      <c r="A73">
        <f t="shared" si="6"/>
        <v>12</v>
      </c>
      <c r="B73" t="str">
        <f t="shared" si="7"/>
        <v>2000</v>
      </c>
      <c r="C73" s="1">
        <f t="shared" si="10"/>
        <v>36891</v>
      </c>
      <c r="D73" s="2" cm="1">
        <f t="array" ref="D73">IF(VLOOKUP($A73,'Emision source'!$1:$1048576,MATCH($B73,LEFT('Emision source'!$1:$1,4),0),FALSE)="",NA(),VLOOKUP($A73,'Emision source'!$1:$1048576,MATCH($B73,LEFT('Emision source'!$1:$1,4),0),FALSE))</f>
        <v>8214.2000000000007</v>
      </c>
      <c r="E73" s="2">
        <f t="shared" si="5"/>
        <v>-2.54372019077901E-2</v>
      </c>
      <c r="F73">
        <f t="shared" si="8"/>
        <v>36891</v>
      </c>
      <c r="G73">
        <f t="shared" si="9"/>
        <v>0</v>
      </c>
    </row>
    <row r="74" spans="1:7" x14ac:dyDescent="0.35">
      <c r="A74">
        <f t="shared" si="6"/>
        <v>1</v>
      </c>
      <c r="B74" t="str">
        <f t="shared" si="7"/>
        <v>2001</v>
      </c>
      <c r="C74" s="1">
        <f t="shared" si="10"/>
        <v>36922</v>
      </c>
      <c r="D74" s="2" cm="1">
        <f t="array" ref="D74">IF(VLOOKUP($A74,'Emision source'!$1:$1048576,MATCH($B74,LEFT('Emision source'!$1:$1,4),0),FALSE)="",NA(),VLOOKUP($A74,'Emision source'!$1:$1048576,MATCH($B74,LEFT('Emision source'!$1:$1,4),0),FALSE))</f>
        <v>7598.5</v>
      </c>
      <c r="E74" s="2">
        <f t="shared" si="5"/>
        <v>-2.0357236669293409E-3</v>
      </c>
      <c r="F74">
        <f t="shared" si="8"/>
        <v>36922</v>
      </c>
      <c r="G74">
        <f t="shared" si="9"/>
        <v>0</v>
      </c>
    </row>
    <row r="75" spans="1:7" x14ac:dyDescent="0.35">
      <c r="A75">
        <f t="shared" si="6"/>
        <v>2</v>
      </c>
      <c r="B75" t="str">
        <f t="shared" si="7"/>
        <v>2001</v>
      </c>
      <c r="C75" s="1">
        <f t="shared" si="10"/>
        <v>36950</v>
      </c>
      <c r="D75" s="2" cm="1">
        <f t="array" ref="D75">IF(VLOOKUP($A75,'Emision source'!$1:$1048576,MATCH($B75,LEFT('Emision source'!$1:$1,4),0),FALSE)="",NA(),VLOOKUP($A75,'Emision source'!$1:$1048576,MATCH($B75,LEFT('Emision source'!$1:$1,4),0),FALSE))</f>
        <v>7618.6</v>
      </c>
      <c r="E75" s="2">
        <f t="shared" si="5"/>
        <v>3.1533910123617337E-2</v>
      </c>
      <c r="F75">
        <f t="shared" si="8"/>
        <v>36950</v>
      </c>
      <c r="G75">
        <f t="shared" si="9"/>
        <v>0</v>
      </c>
    </row>
    <row r="76" spans="1:7" x14ac:dyDescent="0.35">
      <c r="A76">
        <f t="shared" si="6"/>
        <v>3</v>
      </c>
      <c r="B76" t="str">
        <f t="shared" si="7"/>
        <v>2001</v>
      </c>
      <c r="C76" s="1">
        <f t="shared" si="10"/>
        <v>36981</v>
      </c>
      <c r="D76" s="2" cm="1">
        <f t="array" ref="D76">IF(VLOOKUP($A76,'Emision source'!$1:$1048576,MATCH($B76,LEFT('Emision source'!$1:$1,4),0),FALSE)="",NA(),VLOOKUP($A76,'Emision source'!$1:$1048576,MATCH($B76,LEFT('Emision source'!$1:$1,4),0),FALSE))</f>
        <v>7800.3</v>
      </c>
      <c r="E76" s="2">
        <f t="shared" si="5"/>
        <v>5.9118250078073101E-2</v>
      </c>
      <c r="F76">
        <f t="shared" si="8"/>
        <v>36981</v>
      </c>
      <c r="G76">
        <f t="shared" si="9"/>
        <v>0</v>
      </c>
    </row>
    <row r="77" spans="1:7" x14ac:dyDescent="0.35">
      <c r="A77">
        <f t="shared" si="6"/>
        <v>4</v>
      </c>
      <c r="B77" t="str">
        <f t="shared" si="7"/>
        <v>2001</v>
      </c>
      <c r="C77" s="1">
        <f t="shared" si="10"/>
        <v>37011</v>
      </c>
      <c r="D77" s="2" cm="1">
        <f t="array" ref="D77">IF(VLOOKUP($A77,'Emision source'!$1:$1048576,MATCH($B77,LEFT('Emision source'!$1:$1,4),0),FALSE)="",NA(),VLOOKUP($A77,'Emision source'!$1:$1048576,MATCH($B77,LEFT('Emision source'!$1:$1,4),0),FALSE))</f>
        <v>7803.8</v>
      </c>
      <c r="E77" s="2">
        <f t="shared" si="5"/>
        <v>6.1366047384598617E-2</v>
      </c>
      <c r="F77">
        <f t="shared" si="8"/>
        <v>37011</v>
      </c>
      <c r="G77">
        <f t="shared" si="9"/>
        <v>0</v>
      </c>
    </row>
    <row r="78" spans="1:7" x14ac:dyDescent="0.35">
      <c r="A78">
        <f t="shared" si="6"/>
        <v>5</v>
      </c>
      <c r="B78" t="str">
        <f t="shared" si="7"/>
        <v>2001</v>
      </c>
      <c r="C78" s="1">
        <f t="shared" si="10"/>
        <v>37042</v>
      </c>
      <c r="D78" s="2" cm="1">
        <f t="array" ref="D78">IF(VLOOKUP($A78,'Emision source'!$1:$1048576,MATCH($B78,LEFT('Emision source'!$1:$1,4),0),FALSE)="",NA(),VLOOKUP($A78,'Emision source'!$1:$1048576,MATCH($B78,LEFT('Emision source'!$1:$1,4),0),FALSE))</f>
        <v>7730.2</v>
      </c>
      <c r="E78" s="2">
        <f t="shared" si="5"/>
        <v>0.10379392572073159</v>
      </c>
      <c r="F78">
        <f t="shared" si="8"/>
        <v>37042</v>
      </c>
      <c r="G78">
        <f t="shared" si="9"/>
        <v>0</v>
      </c>
    </row>
    <row r="79" spans="1:7" x14ac:dyDescent="0.35">
      <c r="A79">
        <f t="shared" si="6"/>
        <v>6</v>
      </c>
      <c r="B79" t="str">
        <f t="shared" si="7"/>
        <v>2001</v>
      </c>
      <c r="C79" s="1">
        <f t="shared" si="10"/>
        <v>37072</v>
      </c>
      <c r="D79" s="2" cm="1">
        <f t="array" ref="D79">IF(VLOOKUP($A79,'Emision source'!$1:$1048576,MATCH($B79,LEFT('Emision source'!$1:$1,4),0),FALSE)="",NA(),VLOOKUP($A79,'Emision source'!$1:$1048576,MATCH($B79,LEFT('Emision source'!$1:$1,4),0),FALSE))</f>
        <v>7787.6</v>
      </c>
      <c r="E79" s="2">
        <f t="shared" ref="E79:E142" si="11">+(D79-D67)/D67</f>
        <v>0.10431083380601253</v>
      </c>
      <c r="F79">
        <f t="shared" si="8"/>
        <v>37072</v>
      </c>
      <c r="G79">
        <f t="shared" si="9"/>
        <v>0</v>
      </c>
    </row>
    <row r="80" spans="1:7" x14ac:dyDescent="0.35">
      <c r="A80">
        <f t="shared" si="6"/>
        <v>7</v>
      </c>
      <c r="B80" t="str">
        <f t="shared" si="7"/>
        <v>2001</v>
      </c>
      <c r="C80" s="1">
        <f t="shared" si="10"/>
        <v>37103</v>
      </c>
      <c r="D80" s="2" cm="1">
        <f t="array" ref="D80">IF(VLOOKUP($A80,'Emision source'!$1:$1048576,MATCH($B80,LEFT('Emision source'!$1:$1,4),0),FALSE)="",NA(),VLOOKUP($A80,'Emision source'!$1:$1048576,MATCH($B80,LEFT('Emision source'!$1:$1,4),0),FALSE))</f>
        <v>7987.8</v>
      </c>
      <c r="E80" s="2">
        <f t="shared" si="11"/>
        <v>0.10853907323369005</v>
      </c>
      <c r="F80">
        <f t="shared" si="8"/>
        <v>37103</v>
      </c>
      <c r="G80">
        <f t="shared" si="9"/>
        <v>0</v>
      </c>
    </row>
    <row r="81" spans="1:7" x14ac:dyDescent="0.35">
      <c r="A81">
        <f t="shared" si="6"/>
        <v>8</v>
      </c>
      <c r="B81" t="str">
        <f t="shared" si="7"/>
        <v>2001</v>
      </c>
      <c r="C81" s="1">
        <f t="shared" si="10"/>
        <v>37134</v>
      </c>
      <c r="D81" s="2" cm="1">
        <f t="array" ref="D81">IF(VLOOKUP($A81,'Emision source'!$1:$1048576,MATCH($B81,LEFT('Emision source'!$1:$1,4),0),FALSE)="",NA(),VLOOKUP($A81,'Emision source'!$1:$1048576,MATCH($B81,LEFT('Emision source'!$1:$1,4),0),FALSE))</f>
        <v>7862.7</v>
      </c>
      <c r="E81" s="2">
        <f t="shared" si="11"/>
        <v>0.13003923597637221</v>
      </c>
      <c r="F81">
        <f t="shared" si="8"/>
        <v>37134</v>
      </c>
      <c r="G81">
        <f t="shared" si="9"/>
        <v>0</v>
      </c>
    </row>
    <row r="82" spans="1:7" x14ac:dyDescent="0.35">
      <c r="A82">
        <f t="shared" si="6"/>
        <v>9</v>
      </c>
      <c r="B82" t="str">
        <f t="shared" si="7"/>
        <v>2001</v>
      </c>
      <c r="C82" s="1">
        <f t="shared" si="10"/>
        <v>37164</v>
      </c>
      <c r="D82" s="2" cm="1">
        <f t="array" ref="D82">IF(VLOOKUP($A82,'Emision source'!$1:$1048576,MATCH($B82,LEFT('Emision source'!$1:$1,4),0),FALSE)="",NA(),VLOOKUP($A82,'Emision source'!$1:$1048576,MATCH($B82,LEFT('Emision source'!$1:$1,4),0),FALSE))</f>
        <v>7893.8</v>
      </c>
      <c r="E82" s="2">
        <f t="shared" si="11"/>
        <v>0.13172759856630828</v>
      </c>
      <c r="F82">
        <f t="shared" si="8"/>
        <v>37164</v>
      </c>
      <c r="G82">
        <f t="shared" si="9"/>
        <v>0</v>
      </c>
    </row>
    <row r="83" spans="1:7" x14ac:dyDescent="0.35">
      <c r="A83">
        <f t="shared" si="6"/>
        <v>10</v>
      </c>
      <c r="B83" t="str">
        <f t="shared" si="7"/>
        <v>2001</v>
      </c>
      <c r="C83" s="1">
        <f t="shared" si="10"/>
        <v>37195</v>
      </c>
      <c r="D83" s="2" cm="1">
        <f t="array" ref="D83">IF(VLOOKUP($A83,'Emision source'!$1:$1048576,MATCH($B83,LEFT('Emision source'!$1:$1,4),0),FALSE)="",NA(),VLOOKUP($A83,'Emision source'!$1:$1048576,MATCH($B83,LEFT('Emision source'!$1:$1,4),0),FALSE))</f>
        <v>8248.2999999999993</v>
      </c>
      <c r="E83" s="2">
        <f t="shared" si="11"/>
        <v>0.15053493465009538</v>
      </c>
      <c r="F83">
        <f t="shared" si="8"/>
        <v>37195</v>
      </c>
      <c r="G83">
        <f t="shared" si="9"/>
        <v>0</v>
      </c>
    </row>
    <row r="84" spans="1:7" x14ac:dyDescent="0.35">
      <c r="A84">
        <f t="shared" si="6"/>
        <v>11</v>
      </c>
      <c r="B84" t="str">
        <f t="shared" si="7"/>
        <v>2001</v>
      </c>
      <c r="C84" s="1">
        <f t="shared" si="10"/>
        <v>37225</v>
      </c>
      <c r="D84" s="2" cm="1">
        <f t="array" ref="D84">IF(VLOOKUP($A84,'Emision source'!$1:$1048576,MATCH($B84,LEFT('Emision source'!$1:$1,4),0),FALSE)="",NA(),VLOOKUP($A84,'Emision source'!$1:$1048576,MATCH($B84,LEFT('Emision source'!$1:$1,4),0),FALSE))</f>
        <v>8500.1</v>
      </c>
      <c r="E84" s="2">
        <f t="shared" si="11"/>
        <v>0.1605499576745584</v>
      </c>
      <c r="F84">
        <f t="shared" si="8"/>
        <v>37225</v>
      </c>
      <c r="G84">
        <f t="shared" si="9"/>
        <v>0</v>
      </c>
    </row>
    <row r="85" spans="1:7" x14ac:dyDescent="0.35">
      <c r="A85">
        <f t="shared" si="6"/>
        <v>12</v>
      </c>
      <c r="B85" t="str">
        <f t="shared" si="7"/>
        <v>2001</v>
      </c>
      <c r="C85" s="1">
        <f t="shared" si="10"/>
        <v>37256</v>
      </c>
      <c r="D85" s="2" cm="1">
        <f t="array" ref="D85">IF(VLOOKUP($A85,'Emision source'!$1:$1048576,MATCH($B85,LEFT('Emision source'!$1:$1,4),0),FALSE)="",NA(),VLOOKUP($A85,'Emision source'!$1:$1048576,MATCH($B85,LEFT('Emision source'!$1:$1,4),0),FALSE))</f>
        <v>9475.9</v>
      </c>
      <c r="E85" s="2">
        <f t="shared" si="11"/>
        <v>0.15359986365075098</v>
      </c>
      <c r="F85">
        <f t="shared" si="8"/>
        <v>37256</v>
      </c>
      <c r="G85">
        <f t="shared" si="9"/>
        <v>0</v>
      </c>
    </row>
    <row r="86" spans="1:7" x14ac:dyDescent="0.35">
      <c r="A86">
        <f t="shared" si="6"/>
        <v>1</v>
      </c>
      <c r="B86" t="str">
        <f t="shared" si="7"/>
        <v>2002</v>
      </c>
      <c r="C86" s="1">
        <f t="shared" si="10"/>
        <v>37287</v>
      </c>
      <c r="D86" s="2" cm="1">
        <f t="array" ref="D86">IF(VLOOKUP($A86,'Emision source'!$1:$1048576,MATCH($B86,LEFT('Emision source'!$1:$1,4),0),FALSE)="",NA(),VLOOKUP($A86,'Emision source'!$1:$1048576,MATCH($B86,LEFT('Emision source'!$1:$1,4),0),FALSE))</f>
        <v>8783.1</v>
      </c>
      <c r="E86" s="2">
        <f t="shared" si="11"/>
        <v>0.15589919062972959</v>
      </c>
      <c r="F86">
        <f t="shared" si="8"/>
        <v>37287</v>
      </c>
      <c r="G86">
        <f t="shared" si="9"/>
        <v>0</v>
      </c>
    </row>
    <row r="87" spans="1:7" x14ac:dyDescent="0.35">
      <c r="A87">
        <f t="shared" si="6"/>
        <v>2</v>
      </c>
      <c r="B87" t="str">
        <f t="shared" si="7"/>
        <v>2002</v>
      </c>
      <c r="C87" s="1">
        <f t="shared" si="10"/>
        <v>37315</v>
      </c>
      <c r="D87" s="2" cm="1">
        <f t="array" ref="D87">IF(VLOOKUP($A87,'Emision source'!$1:$1048576,MATCH($B87,LEFT('Emision source'!$1:$1,4),0),FALSE)="",NA(),VLOOKUP($A87,'Emision source'!$1:$1048576,MATCH($B87,LEFT('Emision source'!$1:$1,4),0),FALSE))</f>
        <v>8813.7999999999993</v>
      </c>
      <c r="E87" s="2">
        <f t="shared" si="11"/>
        <v>0.15687921665397828</v>
      </c>
      <c r="F87">
        <f t="shared" si="8"/>
        <v>37315</v>
      </c>
      <c r="G87">
        <f t="shared" si="9"/>
        <v>0</v>
      </c>
    </row>
    <row r="88" spans="1:7" x14ac:dyDescent="0.35">
      <c r="A88">
        <f t="shared" si="6"/>
        <v>3</v>
      </c>
      <c r="B88" t="str">
        <f t="shared" si="7"/>
        <v>2002</v>
      </c>
      <c r="C88" s="1">
        <f t="shared" si="10"/>
        <v>37346</v>
      </c>
      <c r="D88" s="2" cm="1">
        <f t="array" ref="D88">IF(VLOOKUP($A88,'Emision source'!$1:$1048576,MATCH($B88,LEFT('Emision source'!$1:$1,4),0),FALSE)="",NA(),VLOOKUP($A88,'Emision source'!$1:$1048576,MATCH($B88,LEFT('Emision source'!$1:$1,4),0),FALSE))</f>
        <v>9340.7000000000007</v>
      </c>
      <c r="E88" s="2">
        <f t="shared" si="11"/>
        <v>0.19747958411855962</v>
      </c>
      <c r="F88">
        <f t="shared" si="8"/>
        <v>37346</v>
      </c>
      <c r="G88">
        <f t="shared" si="9"/>
        <v>0</v>
      </c>
    </row>
    <row r="89" spans="1:7" x14ac:dyDescent="0.35">
      <c r="A89">
        <f t="shared" si="6"/>
        <v>4</v>
      </c>
      <c r="B89" t="str">
        <f t="shared" si="7"/>
        <v>2002</v>
      </c>
      <c r="C89" s="1">
        <f t="shared" si="10"/>
        <v>37376</v>
      </c>
      <c r="D89" s="2" cm="1">
        <f t="array" ref="D89">IF(VLOOKUP($A89,'Emision source'!$1:$1048576,MATCH($B89,LEFT('Emision source'!$1:$1,4),0),FALSE)="",NA(),VLOOKUP($A89,'Emision source'!$1:$1048576,MATCH($B89,LEFT('Emision source'!$1:$1,4),0),FALSE))</f>
        <v>8928.6</v>
      </c>
      <c r="E89" s="2">
        <f t="shared" si="11"/>
        <v>0.14413490863425513</v>
      </c>
      <c r="F89">
        <f t="shared" si="8"/>
        <v>37376</v>
      </c>
      <c r="G89">
        <f t="shared" si="9"/>
        <v>0</v>
      </c>
    </row>
    <row r="90" spans="1:7" x14ac:dyDescent="0.35">
      <c r="A90">
        <f t="shared" si="6"/>
        <v>5</v>
      </c>
      <c r="B90" t="str">
        <f t="shared" si="7"/>
        <v>2002</v>
      </c>
      <c r="C90" s="1">
        <f t="shared" si="10"/>
        <v>37407</v>
      </c>
      <c r="D90" s="2" cm="1">
        <f t="array" ref="D90">IF(VLOOKUP($A90,'Emision source'!$1:$1048576,MATCH($B90,LEFT('Emision source'!$1:$1,4),0),FALSE)="",NA(),VLOOKUP($A90,'Emision source'!$1:$1048576,MATCH($B90,LEFT('Emision source'!$1:$1,4),0),FALSE))</f>
        <v>8715.2999999999993</v>
      </c>
      <c r="E90" s="2">
        <f t="shared" si="11"/>
        <v>0.12743525393909594</v>
      </c>
      <c r="F90">
        <f t="shared" si="8"/>
        <v>37407</v>
      </c>
      <c r="G90">
        <f t="shared" si="9"/>
        <v>0</v>
      </c>
    </row>
    <row r="91" spans="1:7" x14ac:dyDescent="0.35">
      <c r="A91">
        <f t="shared" si="6"/>
        <v>6</v>
      </c>
      <c r="B91" t="str">
        <f t="shared" si="7"/>
        <v>2002</v>
      </c>
      <c r="C91" s="1">
        <f t="shared" si="10"/>
        <v>37437</v>
      </c>
      <c r="D91" s="2" cm="1">
        <f t="array" ref="D91">IF(VLOOKUP($A91,'Emision source'!$1:$1048576,MATCH($B91,LEFT('Emision source'!$1:$1,4),0),FALSE)="",NA(),VLOOKUP($A91,'Emision source'!$1:$1048576,MATCH($B91,LEFT('Emision source'!$1:$1,4),0),FALSE))</f>
        <v>8739.5</v>
      </c>
      <c r="E91" s="2">
        <f t="shared" si="11"/>
        <v>0.12223278031742765</v>
      </c>
      <c r="F91">
        <f t="shared" si="8"/>
        <v>37437</v>
      </c>
      <c r="G91">
        <f t="shared" si="9"/>
        <v>0</v>
      </c>
    </row>
    <row r="92" spans="1:7" x14ac:dyDescent="0.35">
      <c r="A92">
        <f t="shared" si="6"/>
        <v>7</v>
      </c>
      <c r="B92" t="str">
        <f t="shared" si="7"/>
        <v>2002</v>
      </c>
      <c r="C92" s="1">
        <f t="shared" si="10"/>
        <v>37468</v>
      </c>
      <c r="D92" s="2" cm="1">
        <f t="array" ref="D92">IF(VLOOKUP($A92,'Emision source'!$1:$1048576,MATCH($B92,LEFT('Emision source'!$1:$1,4),0),FALSE)="",NA(),VLOOKUP($A92,'Emision source'!$1:$1048576,MATCH($B92,LEFT('Emision source'!$1:$1,4),0),FALSE))</f>
        <v>9145.5</v>
      </c>
      <c r="E92" s="2">
        <f t="shared" si="11"/>
        <v>0.14493352362352585</v>
      </c>
      <c r="F92">
        <f t="shared" si="8"/>
        <v>37468</v>
      </c>
      <c r="G92">
        <f t="shared" si="9"/>
        <v>0</v>
      </c>
    </row>
    <row r="93" spans="1:7" x14ac:dyDescent="0.35">
      <c r="A93">
        <f t="shared" si="6"/>
        <v>8</v>
      </c>
      <c r="B93" t="str">
        <f t="shared" si="7"/>
        <v>2002</v>
      </c>
      <c r="C93" s="1">
        <f t="shared" si="10"/>
        <v>37499</v>
      </c>
      <c r="D93" s="2" cm="1">
        <f t="array" ref="D93">IF(VLOOKUP($A93,'Emision source'!$1:$1048576,MATCH($B93,LEFT('Emision source'!$1:$1,4),0),FALSE)="",NA(),VLOOKUP($A93,'Emision source'!$1:$1048576,MATCH($B93,LEFT('Emision source'!$1:$1,4),0),FALSE))</f>
        <v>8752.6</v>
      </c>
      <c r="E93" s="2">
        <f t="shared" si="11"/>
        <v>0.11317995090744917</v>
      </c>
      <c r="F93">
        <f t="shared" si="8"/>
        <v>37499</v>
      </c>
      <c r="G93">
        <f t="shared" si="9"/>
        <v>0</v>
      </c>
    </row>
    <row r="94" spans="1:7" x14ac:dyDescent="0.35">
      <c r="A94">
        <f t="shared" si="6"/>
        <v>9</v>
      </c>
      <c r="B94" t="str">
        <f t="shared" si="7"/>
        <v>2002</v>
      </c>
      <c r="C94" s="1">
        <f t="shared" si="10"/>
        <v>37529</v>
      </c>
      <c r="D94" s="2" cm="1">
        <f t="array" ref="D94">IF(VLOOKUP($A94,'Emision source'!$1:$1048576,MATCH($B94,LEFT('Emision source'!$1:$1,4),0),FALSE)="",NA(),VLOOKUP($A94,'Emision source'!$1:$1048576,MATCH($B94,LEFT('Emision source'!$1:$1,4),0),FALSE))</f>
        <v>8699.4</v>
      </c>
      <c r="E94" s="2">
        <f t="shared" si="11"/>
        <v>0.1020547771668904</v>
      </c>
      <c r="F94">
        <f t="shared" si="8"/>
        <v>37529</v>
      </c>
      <c r="G94">
        <f t="shared" si="9"/>
        <v>0</v>
      </c>
    </row>
    <row r="95" spans="1:7" x14ac:dyDescent="0.35">
      <c r="A95">
        <f t="shared" si="6"/>
        <v>10</v>
      </c>
      <c r="B95" t="str">
        <f t="shared" si="7"/>
        <v>2002</v>
      </c>
      <c r="C95" s="1">
        <f t="shared" si="10"/>
        <v>37560</v>
      </c>
      <c r="D95" s="2" cm="1">
        <f t="array" ref="D95">IF(VLOOKUP($A95,'Emision source'!$1:$1048576,MATCH($B95,LEFT('Emision source'!$1:$1,4),0),FALSE)="",NA(),VLOOKUP($A95,'Emision source'!$1:$1048576,MATCH($B95,LEFT('Emision source'!$1:$1,4),0),FALSE))</f>
        <v>8917.1</v>
      </c>
      <c r="E95" s="2">
        <f t="shared" si="11"/>
        <v>8.1083374756010462E-2</v>
      </c>
      <c r="F95">
        <f t="shared" si="8"/>
        <v>37560</v>
      </c>
      <c r="G95">
        <f t="shared" si="9"/>
        <v>0</v>
      </c>
    </row>
    <row r="96" spans="1:7" x14ac:dyDescent="0.35">
      <c r="A96">
        <f t="shared" si="6"/>
        <v>11</v>
      </c>
      <c r="B96" t="str">
        <f t="shared" si="7"/>
        <v>2002</v>
      </c>
      <c r="C96" s="1">
        <f t="shared" si="10"/>
        <v>37590</v>
      </c>
      <c r="D96" s="2" cm="1">
        <f t="array" ref="D96">IF(VLOOKUP($A96,'Emision source'!$1:$1048576,MATCH($B96,LEFT('Emision source'!$1:$1,4),0),FALSE)="",NA(),VLOOKUP($A96,'Emision source'!$1:$1048576,MATCH($B96,LEFT('Emision source'!$1:$1,4),0),FALSE))</f>
        <v>8928.2000000000007</v>
      </c>
      <c r="E96" s="2">
        <f t="shared" si="11"/>
        <v>5.0364113363372237E-2</v>
      </c>
      <c r="F96">
        <f t="shared" si="8"/>
        <v>37590</v>
      </c>
      <c r="G96">
        <f t="shared" si="9"/>
        <v>0</v>
      </c>
    </row>
    <row r="97" spans="1:7" x14ac:dyDescent="0.35">
      <c r="A97">
        <f t="shared" si="6"/>
        <v>12</v>
      </c>
      <c r="B97" t="str">
        <f t="shared" si="7"/>
        <v>2002</v>
      </c>
      <c r="C97" s="1">
        <f t="shared" si="10"/>
        <v>37621</v>
      </c>
      <c r="D97" s="2" cm="1">
        <f t="array" ref="D97">IF(VLOOKUP($A97,'Emision source'!$1:$1048576,MATCH($B97,LEFT('Emision source'!$1:$1,4),0),FALSE)="",NA(),VLOOKUP($A97,'Emision source'!$1:$1048576,MATCH($B97,LEFT('Emision source'!$1:$1,4),0),FALSE))</f>
        <v>9999.6</v>
      </c>
      <c r="E97" s="2">
        <f t="shared" si="11"/>
        <v>5.526651821990531E-2</v>
      </c>
      <c r="F97">
        <f t="shared" si="8"/>
        <v>37621</v>
      </c>
      <c r="G97">
        <f t="shared" si="9"/>
        <v>0</v>
      </c>
    </row>
    <row r="98" spans="1:7" x14ac:dyDescent="0.35">
      <c r="A98">
        <f t="shared" si="6"/>
        <v>1</v>
      </c>
      <c r="B98" t="str">
        <f t="shared" si="7"/>
        <v>2003</v>
      </c>
      <c r="C98" s="1">
        <f t="shared" si="10"/>
        <v>37652</v>
      </c>
      <c r="D98" s="2" cm="1">
        <f t="array" ref="D98">IF(VLOOKUP($A98,'Emision source'!$1:$1048576,MATCH($B98,LEFT('Emision source'!$1:$1,4),0),FALSE)="",NA(),VLOOKUP($A98,'Emision source'!$1:$1048576,MATCH($B98,LEFT('Emision source'!$1:$1,4),0),FALSE))</f>
        <v>9410.4</v>
      </c>
      <c r="E98" s="2">
        <f t="shared" si="11"/>
        <v>7.1421252177477121E-2</v>
      </c>
      <c r="F98">
        <f t="shared" si="8"/>
        <v>37652</v>
      </c>
      <c r="G98">
        <f t="shared" si="9"/>
        <v>0</v>
      </c>
    </row>
    <row r="99" spans="1:7" x14ac:dyDescent="0.35">
      <c r="A99">
        <f t="shared" si="6"/>
        <v>2</v>
      </c>
      <c r="B99" t="str">
        <f t="shared" si="7"/>
        <v>2003</v>
      </c>
      <c r="C99" s="1">
        <f t="shared" si="10"/>
        <v>37680</v>
      </c>
      <c r="D99" s="2" cm="1">
        <f t="array" ref="D99">IF(VLOOKUP($A99,'Emision source'!$1:$1048576,MATCH($B99,LEFT('Emision source'!$1:$1,4),0),FALSE)="",NA(),VLOOKUP($A99,'Emision source'!$1:$1048576,MATCH($B99,LEFT('Emision source'!$1:$1,4),0),FALSE))</f>
        <v>9424.2999999999993</v>
      </c>
      <c r="E99" s="2">
        <f t="shared" si="11"/>
        <v>6.9266377725839032E-2</v>
      </c>
      <c r="F99">
        <f t="shared" si="8"/>
        <v>37680</v>
      </c>
      <c r="G99">
        <f t="shared" si="9"/>
        <v>0</v>
      </c>
    </row>
    <row r="100" spans="1:7" x14ac:dyDescent="0.35">
      <c r="A100">
        <f t="shared" si="6"/>
        <v>3</v>
      </c>
      <c r="B100" t="str">
        <f t="shared" si="7"/>
        <v>2003</v>
      </c>
      <c r="C100" s="1">
        <f t="shared" si="10"/>
        <v>37711</v>
      </c>
      <c r="D100" s="2" cm="1">
        <f t="array" ref="D100">IF(VLOOKUP($A100,'Emision source'!$1:$1048576,MATCH($B100,LEFT('Emision source'!$1:$1,4),0),FALSE)="",NA(),VLOOKUP($A100,'Emision source'!$1:$1048576,MATCH($B100,LEFT('Emision source'!$1:$1,4),0),FALSE))</f>
        <v>9478.2000000000007</v>
      </c>
      <c r="E100" s="2">
        <f t="shared" si="11"/>
        <v>1.4720524157718372E-2</v>
      </c>
      <c r="F100">
        <f t="shared" si="8"/>
        <v>37711</v>
      </c>
      <c r="G100">
        <f t="shared" si="9"/>
        <v>0</v>
      </c>
    </row>
    <row r="101" spans="1:7" x14ac:dyDescent="0.35">
      <c r="A101">
        <f t="shared" si="6"/>
        <v>4</v>
      </c>
      <c r="B101" t="str">
        <f t="shared" si="7"/>
        <v>2003</v>
      </c>
      <c r="C101" s="1">
        <f t="shared" si="10"/>
        <v>37741</v>
      </c>
      <c r="D101" s="2" cm="1">
        <f t="array" ref="D101">IF(VLOOKUP($A101,'Emision source'!$1:$1048576,MATCH($B101,LEFT('Emision source'!$1:$1,4),0),FALSE)="",NA(),VLOOKUP($A101,'Emision source'!$1:$1048576,MATCH($B101,LEFT('Emision source'!$1:$1,4),0),FALSE))</f>
        <v>9661</v>
      </c>
      <c r="E101" s="2">
        <f t="shared" si="11"/>
        <v>8.202853750867993E-2</v>
      </c>
      <c r="F101">
        <f t="shared" si="8"/>
        <v>37741</v>
      </c>
      <c r="G101">
        <f t="shared" si="9"/>
        <v>0</v>
      </c>
    </row>
    <row r="102" spans="1:7" x14ac:dyDescent="0.35">
      <c r="A102">
        <f t="shared" si="6"/>
        <v>5</v>
      </c>
      <c r="B102" t="str">
        <f t="shared" si="7"/>
        <v>2003</v>
      </c>
      <c r="C102" s="1">
        <f t="shared" si="10"/>
        <v>37772</v>
      </c>
      <c r="D102" s="2" cm="1">
        <f t="array" ref="D102">IF(VLOOKUP($A102,'Emision source'!$1:$1048576,MATCH($B102,LEFT('Emision source'!$1:$1,4),0),FALSE)="",NA(),VLOOKUP($A102,'Emision source'!$1:$1048576,MATCH($B102,LEFT('Emision source'!$1:$1,4),0),FALSE))</f>
        <v>9498.7000000000007</v>
      </c>
      <c r="E102" s="2">
        <f t="shared" si="11"/>
        <v>8.9887898293805321E-2</v>
      </c>
      <c r="F102">
        <f t="shared" si="8"/>
        <v>37772</v>
      </c>
      <c r="G102">
        <f t="shared" si="9"/>
        <v>0</v>
      </c>
    </row>
    <row r="103" spans="1:7" x14ac:dyDescent="0.35">
      <c r="A103">
        <f t="shared" si="6"/>
        <v>6</v>
      </c>
      <c r="B103" t="str">
        <f t="shared" si="7"/>
        <v>2003</v>
      </c>
      <c r="C103" s="1">
        <f t="shared" si="10"/>
        <v>37802</v>
      </c>
      <c r="D103" s="2" cm="1">
        <f t="array" ref="D103">IF(VLOOKUP($A103,'Emision source'!$1:$1048576,MATCH($B103,LEFT('Emision source'!$1:$1,4),0),FALSE)="",NA(),VLOOKUP($A103,'Emision source'!$1:$1048576,MATCH($B103,LEFT('Emision source'!$1:$1,4),0),FALSE))</f>
        <v>9768.4</v>
      </c>
      <c r="E103" s="2">
        <f t="shared" si="11"/>
        <v>0.11772984724526571</v>
      </c>
      <c r="F103">
        <f t="shared" si="8"/>
        <v>37802</v>
      </c>
      <c r="G103">
        <f t="shared" si="9"/>
        <v>0</v>
      </c>
    </row>
    <row r="104" spans="1:7" x14ac:dyDescent="0.35">
      <c r="A104">
        <f t="shared" si="6"/>
        <v>7</v>
      </c>
      <c r="B104" t="str">
        <f t="shared" si="7"/>
        <v>2003</v>
      </c>
      <c r="C104" s="1">
        <f t="shared" si="10"/>
        <v>37833</v>
      </c>
      <c r="D104" s="2" cm="1">
        <f t="array" ref="D104">IF(VLOOKUP($A104,'Emision source'!$1:$1048576,MATCH($B104,LEFT('Emision source'!$1:$1,4),0),FALSE)="",NA(),VLOOKUP($A104,'Emision source'!$1:$1048576,MATCH($B104,LEFT('Emision source'!$1:$1,4),0),FALSE))</f>
        <v>10146.299999999999</v>
      </c>
      <c r="E104" s="2">
        <f t="shared" si="11"/>
        <v>0.10943086763982278</v>
      </c>
      <c r="F104">
        <f t="shared" si="8"/>
        <v>37833</v>
      </c>
      <c r="G104">
        <f t="shared" si="9"/>
        <v>0</v>
      </c>
    </row>
    <row r="105" spans="1:7" x14ac:dyDescent="0.35">
      <c r="A105">
        <f t="shared" si="6"/>
        <v>8</v>
      </c>
      <c r="B105" t="str">
        <f t="shared" si="7"/>
        <v>2003</v>
      </c>
      <c r="C105" s="1">
        <f t="shared" si="10"/>
        <v>37864</v>
      </c>
      <c r="D105" s="2" cm="1">
        <f t="array" ref="D105">IF(VLOOKUP($A105,'Emision source'!$1:$1048576,MATCH($B105,LEFT('Emision source'!$1:$1,4),0),FALSE)="",NA(),VLOOKUP($A105,'Emision source'!$1:$1048576,MATCH($B105,LEFT('Emision source'!$1:$1,4),0),FALSE))</f>
        <v>10117.700000000001</v>
      </c>
      <c r="E105" s="2">
        <f t="shared" si="11"/>
        <v>0.15596508466055803</v>
      </c>
      <c r="F105">
        <f t="shared" si="8"/>
        <v>37864</v>
      </c>
      <c r="G105">
        <f t="shared" si="9"/>
        <v>0</v>
      </c>
    </row>
    <row r="106" spans="1:7" x14ac:dyDescent="0.35">
      <c r="A106">
        <f t="shared" si="6"/>
        <v>9</v>
      </c>
      <c r="B106" t="str">
        <f t="shared" si="7"/>
        <v>2003</v>
      </c>
      <c r="C106" s="1">
        <f t="shared" si="10"/>
        <v>37894</v>
      </c>
      <c r="D106" s="2" cm="1">
        <f t="array" ref="D106">IF(VLOOKUP($A106,'Emision source'!$1:$1048576,MATCH($B106,LEFT('Emision source'!$1:$1,4),0),FALSE)="",NA(),VLOOKUP($A106,'Emision source'!$1:$1048576,MATCH($B106,LEFT('Emision source'!$1:$1,4),0),FALSE))</f>
        <v>10047.9</v>
      </c>
      <c r="E106" s="2">
        <f t="shared" si="11"/>
        <v>0.15501069039244086</v>
      </c>
      <c r="F106">
        <f t="shared" si="8"/>
        <v>37894</v>
      </c>
      <c r="G106">
        <f t="shared" si="9"/>
        <v>0</v>
      </c>
    </row>
    <row r="107" spans="1:7" x14ac:dyDescent="0.35">
      <c r="A107">
        <f t="shared" si="6"/>
        <v>10</v>
      </c>
      <c r="B107" t="str">
        <f t="shared" si="7"/>
        <v>2003</v>
      </c>
      <c r="C107" s="1">
        <f t="shared" si="10"/>
        <v>37925</v>
      </c>
      <c r="D107" s="2" cm="1">
        <f t="array" ref="D107">IF(VLOOKUP($A107,'Emision source'!$1:$1048576,MATCH($B107,LEFT('Emision source'!$1:$1,4),0),FALSE)="",NA(),VLOOKUP($A107,'Emision source'!$1:$1048576,MATCH($B107,LEFT('Emision source'!$1:$1,4),0),FALSE))</f>
        <v>10682.1</v>
      </c>
      <c r="E107" s="2">
        <f t="shared" si="11"/>
        <v>0.1979343059963441</v>
      </c>
      <c r="F107">
        <f t="shared" si="8"/>
        <v>37925</v>
      </c>
      <c r="G107">
        <f t="shared" si="9"/>
        <v>0</v>
      </c>
    </row>
    <row r="108" spans="1:7" x14ac:dyDescent="0.35">
      <c r="A108">
        <f t="shared" si="6"/>
        <v>11</v>
      </c>
      <c r="B108" t="str">
        <f t="shared" si="7"/>
        <v>2003</v>
      </c>
      <c r="C108" s="1">
        <f t="shared" si="10"/>
        <v>37955</v>
      </c>
      <c r="D108" s="2" cm="1">
        <f t="array" ref="D108">IF(VLOOKUP($A108,'Emision source'!$1:$1048576,MATCH($B108,LEFT('Emision source'!$1:$1,4),0),FALSE)="",NA(),VLOOKUP($A108,'Emision source'!$1:$1048576,MATCH($B108,LEFT('Emision source'!$1:$1,4),0),FALSE))</f>
        <v>10771.2</v>
      </c>
      <c r="E108" s="2">
        <f t="shared" si="11"/>
        <v>0.20642458726283011</v>
      </c>
      <c r="F108">
        <f t="shared" si="8"/>
        <v>37955</v>
      </c>
      <c r="G108">
        <f t="shared" si="9"/>
        <v>0</v>
      </c>
    </row>
    <row r="109" spans="1:7" x14ac:dyDescent="0.35">
      <c r="A109">
        <f t="shared" si="6"/>
        <v>12</v>
      </c>
      <c r="B109" t="str">
        <f t="shared" si="7"/>
        <v>2003</v>
      </c>
      <c r="C109" s="1">
        <f t="shared" si="10"/>
        <v>37986</v>
      </c>
      <c r="D109" s="2" cm="1">
        <f t="array" ref="D109">IF(VLOOKUP($A109,'Emision source'!$1:$1048576,MATCH($B109,LEFT('Emision source'!$1:$1,4),0),FALSE)="",NA(),VLOOKUP($A109,'Emision source'!$1:$1048576,MATCH($B109,LEFT('Emision source'!$1:$1,4),0),FALSE))</f>
        <v>11924.4</v>
      </c>
      <c r="E109" s="2">
        <f t="shared" si="11"/>
        <v>0.19248769950798025</v>
      </c>
      <c r="F109">
        <f t="shared" si="8"/>
        <v>37986</v>
      </c>
      <c r="G109">
        <f t="shared" si="9"/>
        <v>0</v>
      </c>
    </row>
    <row r="110" spans="1:7" x14ac:dyDescent="0.35">
      <c r="A110">
        <f t="shared" si="6"/>
        <v>1</v>
      </c>
      <c r="B110" t="str">
        <f t="shared" si="7"/>
        <v>2004</v>
      </c>
      <c r="C110" s="1">
        <f t="shared" si="10"/>
        <v>38017</v>
      </c>
      <c r="D110" s="2" cm="1">
        <f t="array" ref="D110">IF(VLOOKUP($A110,'Emision source'!$1:$1048576,MATCH($B110,LEFT('Emision source'!$1:$1,4),0),FALSE)="",NA(),VLOOKUP($A110,'Emision source'!$1:$1048576,MATCH($B110,LEFT('Emision source'!$1:$1,4),0),FALSE))</f>
        <v>11122.6</v>
      </c>
      <c r="E110" s="2">
        <f t="shared" si="11"/>
        <v>0.18194763240669906</v>
      </c>
      <c r="F110">
        <f t="shared" si="8"/>
        <v>38017</v>
      </c>
      <c r="G110">
        <f t="shared" si="9"/>
        <v>0</v>
      </c>
    </row>
    <row r="111" spans="1:7" x14ac:dyDescent="0.35">
      <c r="A111">
        <f t="shared" si="6"/>
        <v>2</v>
      </c>
      <c r="B111" t="str">
        <f t="shared" si="7"/>
        <v>2004</v>
      </c>
      <c r="C111" s="1">
        <f t="shared" si="10"/>
        <v>38046</v>
      </c>
      <c r="D111" s="2" cm="1">
        <f t="array" ref="D111">IF(VLOOKUP($A111,'Emision source'!$1:$1048576,MATCH($B111,LEFT('Emision source'!$1:$1,4),0),FALSE)="",NA(),VLOOKUP($A111,'Emision source'!$1:$1048576,MATCH($B111,LEFT('Emision source'!$1:$1,4),0),FALSE))</f>
        <v>11112.7</v>
      </c>
      <c r="E111" s="2">
        <f t="shared" si="11"/>
        <v>0.17915388941353752</v>
      </c>
      <c r="F111">
        <f t="shared" si="8"/>
        <v>38046</v>
      </c>
      <c r="G111">
        <f t="shared" si="9"/>
        <v>0</v>
      </c>
    </row>
    <row r="112" spans="1:7" x14ac:dyDescent="0.35">
      <c r="A112">
        <f t="shared" si="6"/>
        <v>3</v>
      </c>
      <c r="B112" t="str">
        <f t="shared" si="7"/>
        <v>2004</v>
      </c>
      <c r="C112" s="1">
        <f t="shared" si="10"/>
        <v>38077</v>
      </c>
      <c r="D112" s="2" cm="1">
        <f t="array" ref="D112">IF(VLOOKUP($A112,'Emision source'!$1:$1048576,MATCH($B112,LEFT('Emision source'!$1:$1,4),0),FALSE)="",NA(),VLOOKUP($A112,'Emision source'!$1:$1048576,MATCH($B112,LEFT('Emision source'!$1:$1,4),0),FALSE))</f>
        <v>11170.9</v>
      </c>
      <c r="E112" s="2">
        <f t="shared" si="11"/>
        <v>0.17858876157920267</v>
      </c>
      <c r="F112">
        <f t="shared" si="8"/>
        <v>38077</v>
      </c>
      <c r="G112">
        <f t="shared" si="9"/>
        <v>0</v>
      </c>
    </row>
    <row r="113" spans="1:7" x14ac:dyDescent="0.35">
      <c r="A113">
        <f t="shared" si="6"/>
        <v>4</v>
      </c>
      <c r="B113" t="str">
        <f t="shared" si="7"/>
        <v>2004</v>
      </c>
      <c r="C113" s="1">
        <f t="shared" si="10"/>
        <v>38107</v>
      </c>
      <c r="D113" s="2" cm="1">
        <f t="array" ref="D113">IF(VLOOKUP($A113,'Emision source'!$1:$1048576,MATCH($B113,LEFT('Emision source'!$1:$1,4),0),FALSE)="",NA(),VLOOKUP($A113,'Emision source'!$1:$1048576,MATCH($B113,LEFT('Emision source'!$1:$1,4),0),FALSE))</f>
        <v>11175.5</v>
      </c>
      <c r="E113" s="2">
        <f t="shared" si="11"/>
        <v>0.15676431011282477</v>
      </c>
      <c r="F113">
        <f t="shared" si="8"/>
        <v>38107</v>
      </c>
      <c r="G113">
        <f t="shared" si="9"/>
        <v>0</v>
      </c>
    </row>
    <row r="114" spans="1:7" x14ac:dyDescent="0.35">
      <c r="A114">
        <f t="shared" si="6"/>
        <v>5</v>
      </c>
      <c r="B114" t="str">
        <f t="shared" si="7"/>
        <v>2004</v>
      </c>
      <c r="C114" s="1">
        <f t="shared" si="10"/>
        <v>38138</v>
      </c>
      <c r="D114" s="2" cm="1">
        <f t="array" ref="D114">IF(VLOOKUP($A114,'Emision source'!$1:$1048576,MATCH($B114,LEFT('Emision source'!$1:$1,4),0),FALSE)="",NA(),VLOOKUP($A114,'Emision source'!$1:$1048576,MATCH($B114,LEFT('Emision source'!$1:$1,4),0),FALSE))</f>
        <v>11075.6</v>
      </c>
      <c r="E114" s="2">
        <f t="shared" si="11"/>
        <v>0.16601219114194568</v>
      </c>
      <c r="F114">
        <f t="shared" si="8"/>
        <v>38138</v>
      </c>
      <c r="G114">
        <f t="shared" si="9"/>
        <v>0</v>
      </c>
    </row>
    <row r="115" spans="1:7" x14ac:dyDescent="0.35">
      <c r="A115">
        <f t="shared" si="6"/>
        <v>6</v>
      </c>
      <c r="B115" t="str">
        <f t="shared" si="7"/>
        <v>2004</v>
      </c>
      <c r="C115" s="1">
        <f t="shared" si="10"/>
        <v>38168</v>
      </c>
      <c r="D115" s="2" cm="1">
        <f t="array" ref="D115">IF(VLOOKUP($A115,'Emision source'!$1:$1048576,MATCH($B115,LEFT('Emision source'!$1:$1,4),0),FALSE)="",NA(),VLOOKUP($A115,'Emision source'!$1:$1048576,MATCH($B115,LEFT('Emision source'!$1:$1,4),0),FALSE))</f>
        <v>11062</v>
      </c>
      <c r="E115" s="2">
        <f t="shared" si="11"/>
        <v>0.13242700954096889</v>
      </c>
      <c r="F115">
        <f t="shared" si="8"/>
        <v>38168</v>
      </c>
      <c r="G115">
        <f t="shared" si="9"/>
        <v>0</v>
      </c>
    </row>
    <row r="116" spans="1:7" x14ac:dyDescent="0.35">
      <c r="A116">
        <f t="shared" si="6"/>
        <v>7</v>
      </c>
      <c r="B116" t="str">
        <f t="shared" si="7"/>
        <v>2004</v>
      </c>
      <c r="C116" s="1">
        <f t="shared" si="10"/>
        <v>38199</v>
      </c>
      <c r="D116" s="2" cm="1">
        <f t="array" ref="D116">IF(VLOOKUP($A116,'Emision source'!$1:$1048576,MATCH($B116,LEFT('Emision source'!$1:$1,4),0),FALSE)="",NA(),VLOOKUP($A116,'Emision source'!$1:$1048576,MATCH($B116,LEFT('Emision source'!$1:$1,4),0),FALSE))</f>
        <v>11322</v>
      </c>
      <c r="E116" s="2">
        <f t="shared" si="11"/>
        <v>0.11587475237278622</v>
      </c>
      <c r="F116">
        <f t="shared" si="8"/>
        <v>38199</v>
      </c>
      <c r="G116">
        <f t="shared" si="9"/>
        <v>0</v>
      </c>
    </row>
    <row r="117" spans="1:7" x14ac:dyDescent="0.35">
      <c r="A117">
        <f t="shared" si="6"/>
        <v>8</v>
      </c>
      <c r="B117" t="str">
        <f t="shared" si="7"/>
        <v>2004</v>
      </c>
      <c r="C117" s="1">
        <f t="shared" si="10"/>
        <v>38230</v>
      </c>
      <c r="D117" s="2" cm="1">
        <f t="array" ref="D117">IF(VLOOKUP($A117,'Emision source'!$1:$1048576,MATCH($B117,LEFT('Emision source'!$1:$1,4),0),FALSE)="",NA(),VLOOKUP($A117,'Emision source'!$1:$1048576,MATCH($B117,LEFT('Emision source'!$1:$1,4),0),FALSE))</f>
        <v>11077.1</v>
      </c>
      <c r="E117" s="2">
        <f t="shared" si="11"/>
        <v>9.4823922432963975E-2</v>
      </c>
      <c r="F117">
        <f t="shared" si="8"/>
        <v>38230</v>
      </c>
      <c r="G117">
        <f t="shared" si="9"/>
        <v>0</v>
      </c>
    </row>
    <row r="118" spans="1:7" x14ac:dyDescent="0.35">
      <c r="A118">
        <f t="shared" si="6"/>
        <v>9</v>
      </c>
      <c r="B118" t="str">
        <f t="shared" si="7"/>
        <v>2004</v>
      </c>
      <c r="C118" s="1">
        <f t="shared" si="10"/>
        <v>38260</v>
      </c>
      <c r="D118" s="2" cm="1">
        <f t="array" ref="D118">IF(VLOOKUP($A118,'Emision source'!$1:$1048576,MATCH($B118,LEFT('Emision source'!$1:$1,4),0),FALSE)="",NA(),VLOOKUP($A118,'Emision source'!$1:$1048576,MATCH($B118,LEFT('Emision source'!$1:$1,4),0),FALSE))</f>
        <v>11045.1</v>
      </c>
      <c r="E118" s="2">
        <f t="shared" si="11"/>
        <v>9.9244618278446314E-2</v>
      </c>
      <c r="F118">
        <f t="shared" si="8"/>
        <v>38260</v>
      </c>
      <c r="G118">
        <f t="shared" si="9"/>
        <v>0</v>
      </c>
    </row>
    <row r="119" spans="1:7" x14ac:dyDescent="0.35">
      <c r="A119">
        <f t="shared" si="6"/>
        <v>10</v>
      </c>
      <c r="B119" t="str">
        <f t="shared" si="7"/>
        <v>2004</v>
      </c>
      <c r="C119" s="1">
        <f t="shared" si="10"/>
        <v>38291</v>
      </c>
      <c r="D119" s="2" cm="1">
        <f t="array" ref="D119">IF(VLOOKUP($A119,'Emision source'!$1:$1048576,MATCH($B119,LEFT('Emision source'!$1:$1,4),0),FALSE)="",NA(),VLOOKUP($A119,'Emision source'!$1:$1048576,MATCH($B119,LEFT('Emision source'!$1:$1,4),0),FALSE))</f>
        <v>11313.803228500001</v>
      </c>
      <c r="E119" s="2">
        <f t="shared" si="11"/>
        <v>5.9136614382939726E-2</v>
      </c>
      <c r="F119">
        <f t="shared" si="8"/>
        <v>38291</v>
      </c>
      <c r="G119">
        <f t="shared" si="9"/>
        <v>0</v>
      </c>
    </row>
    <row r="120" spans="1:7" x14ac:dyDescent="0.35">
      <c r="A120">
        <f t="shared" si="6"/>
        <v>11</v>
      </c>
      <c r="B120" t="str">
        <f t="shared" si="7"/>
        <v>2004</v>
      </c>
      <c r="C120" s="1">
        <f t="shared" si="10"/>
        <v>38321</v>
      </c>
      <c r="D120" s="2" cm="1">
        <f t="array" ref="D120">IF(VLOOKUP($A120,'Emision source'!$1:$1048576,MATCH($B120,LEFT('Emision source'!$1:$1,4),0),FALSE)="",NA(),VLOOKUP($A120,'Emision source'!$1:$1048576,MATCH($B120,LEFT('Emision source'!$1:$1,4),0),FALSE))</f>
        <v>11403.9</v>
      </c>
      <c r="E120" s="2">
        <f t="shared" si="11"/>
        <v>5.873997326203198E-2</v>
      </c>
      <c r="F120">
        <f t="shared" si="8"/>
        <v>38321</v>
      </c>
      <c r="G120">
        <f t="shared" si="9"/>
        <v>0</v>
      </c>
    </row>
    <row r="121" spans="1:7" x14ac:dyDescent="0.35">
      <c r="A121">
        <f t="shared" si="6"/>
        <v>12</v>
      </c>
      <c r="B121" t="str">
        <f t="shared" si="7"/>
        <v>2004</v>
      </c>
      <c r="C121" s="1">
        <f t="shared" si="10"/>
        <v>38352</v>
      </c>
      <c r="D121" s="2" cm="1">
        <f t="array" ref="D121">IF(VLOOKUP($A121,'Emision source'!$1:$1048576,MATCH($B121,LEFT('Emision source'!$1:$1,4),0),FALSE)="",NA(),VLOOKUP($A121,'Emision source'!$1:$1048576,MATCH($B121,LEFT('Emision source'!$1:$1,4),0),FALSE))</f>
        <v>12626.4</v>
      </c>
      <c r="E121" s="2">
        <f t="shared" si="11"/>
        <v>5.8870886585488579E-2</v>
      </c>
      <c r="F121">
        <f t="shared" si="8"/>
        <v>38352</v>
      </c>
      <c r="G121">
        <f t="shared" si="9"/>
        <v>0</v>
      </c>
    </row>
    <row r="122" spans="1:7" x14ac:dyDescent="0.35">
      <c r="A122">
        <f t="shared" si="6"/>
        <v>1</v>
      </c>
      <c r="B122" t="str">
        <f t="shared" si="7"/>
        <v>2005</v>
      </c>
      <c r="C122" s="1">
        <f t="shared" si="10"/>
        <v>38383</v>
      </c>
      <c r="D122" s="2" cm="1">
        <f t="array" ref="D122">IF(VLOOKUP($A122,'Emision source'!$1:$1048576,MATCH($B122,LEFT('Emision source'!$1:$1,4),0),FALSE)="",NA(),VLOOKUP($A122,'Emision source'!$1:$1048576,MATCH($B122,LEFT('Emision source'!$1:$1,4),0),FALSE))</f>
        <v>11999</v>
      </c>
      <c r="E122" s="2">
        <f t="shared" si="11"/>
        <v>7.879452645964069E-2</v>
      </c>
      <c r="F122">
        <f t="shared" si="8"/>
        <v>38383</v>
      </c>
      <c r="G122">
        <f t="shared" si="9"/>
        <v>0</v>
      </c>
    </row>
    <row r="123" spans="1:7" x14ac:dyDescent="0.35">
      <c r="A123">
        <f t="shared" si="6"/>
        <v>2</v>
      </c>
      <c r="B123" t="str">
        <f t="shared" si="7"/>
        <v>2005</v>
      </c>
      <c r="C123" s="1">
        <f t="shared" si="10"/>
        <v>38411</v>
      </c>
      <c r="D123" s="2" cm="1">
        <f t="array" ref="D123">IF(VLOOKUP($A123,'Emision source'!$1:$1048576,MATCH($B123,LEFT('Emision source'!$1:$1,4),0),FALSE)="",NA(),VLOOKUP($A123,'Emision source'!$1:$1048576,MATCH($B123,LEFT('Emision source'!$1:$1,4),0),FALSE))</f>
        <v>12049.7</v>
      </c>
      <c r="E123" s="2">
        <f t="shared" si="11"/>
        <v>8.4317942534217608E-2</v>
      </c>
      <c r="F123">
        <f t="shared" si="8"/>
        <v>38411</v>
      </c>
      <c r="G123">
        <f t="shared" si="9"/>
        <v>0</v>
      </c>
    </row>
    <row r="124" spans="1:7" x14ac:dyDescent="0.35">
      <c r="A124">
        <f t="shared" si="6"/>
        <v>3</v>
      </c>
      <c r="B124" t="str">
        <f t="shared" si="7"/>
        <v>2005</v>
      </c>
      <c r="C124" s="1">
        <f t="shared" si="10"/>
        <v>38442</v>
      </c>
      <c r="D124" s="2" cm="1">
        <f t="array" ref="D124">IF(VLOOKUP($A124,'Emision source'!$1:$1048576,MATCH($B124,LEFT('Emision source'!$1:$1,4),0),FALSE)="",NA(),VLOOKUP($A124,'Emision source'!$1:$1048576,MATCH($B124,LEFT('Emision source'!$1:$1,4),0),FALSE))</f>
        <v>12425</v>
      </c>
      <c r="E124" s="2">
        <f t="shared" si="11"/>
        <v>0.11226490255932829</v>
      </c>
      <c r="F124">
        <f t="shared" si="8"/>
        <v>38442</v>
      </c>
      <c r="G124">
        <f t="shared" si="9"/>
        <v>0</v>
      </c>
    </row>
    <row r="125" spans="1:7" x14ac:dyDescent="0.35">
      <c r="A125">
        <f t="shared" si="6"/>
        <v>4</v>
      </c>
      <c r="B125" t="str">
        <f t="shared" si="7"/>
        <v>2005</v>
      </c>
      <c r="C125" s="1">
        <f t="shared" si="10"/>
        <v>38472</v>
      </c>
      <c r="D125" s="2" cm="1">
        <f t="array" ref="D125">IF(VLOOKUP($A125,'Emision source'!$1:$1048576,MATCH($B125,LEFT('Emision source'!$1:$1,4),0),FALSE)="",NA(),VLOOKUP($A125,'Emision source'!$1:$1048576,MATCH($B125,LEFT('Emision source'!$1:$1,4),0),FALSE))</f>
        <v>12151.2</v>
      </c>
      <c r="E125" s="2">
        <f t="shared" si="11"/>
        <v>8.7307055612724324E-2</v>
      </c>
      <c r="F125">
        <f t="shared" si="8"/>
        <v>38472</v>
      </c>
      <c r="G125">
        <f t="shared" si="9"/>
        <v>0</v>
      </c>
    </row>
    <row r="126" spans="1:7" x14ac:dyDescent="0.35">
      <c r="A126">
        <f t="shared" si="6"/>
        <v>5</v>
      </c>
      <c r="B126" t="str">
        <f t="shared" si="7"/>
        <v>2005</v>
      </c>
      <c r="C126" s="1">
        <f t="shared" si="10"/>
        <v>38503</v>
      </c>
      <c r="D126" s="2" cm="1">
        <f t="array" ref="D126">IF(VLOOKUP($A126,'Emision source'!$1:$1048576,MATCH($B126,LEFT('Emision source'!$1:$1,4),0),FALSE)="",NA(),VLOOKUP($A126,'Emision source'!$1:$1048576,MATCH($B126,LEFT('Emision source'!$1:$1,4),0),FALSE))</f>
        <v>12150.1</v>
      </c>
      <c r="E126" s="2">
        <f t="shared" si="11"/>
        <v>9.7015060132182446E-2</v>
      </c>
      <c r="F126">
        <f t="shared" si="8"/>
        <v>38503</v>
      </c>
      <c r="G126">
        <f t="shared" si="9"/>
        <v>0</v>
      </c>
    </row>
    <row r="127" spans="1:7" x14ac:dyDescent="0.35">
      <c r="A127">
        <f t="shared" si="6"/>
        <v>6</v>
      </c>
      <c r="B127" t="str">
        <f t="shared" si="7"/>
        <v>2005</v>
      </c>
      <c r="C127" s="1">
        <f t="shared" si="10"/>
        <v>38533</v>
      </c>
      <c r="D127" s="2" cm="1">
        <f t="array" ref="D127">IF(VLOOKUP($A127,'Emision source'!$1:$1048576,MATCH($B127,LEFT('Emision source'!$1:$1,4),0),FALSE)="",NA(),VLOOKUP($A127,'Emision source'!$1:$1048576,MATCH($B127,LEFT('Emision source'!$1:$1,4),0),FALSE))</f>
        <v>12278.4</v>
      </c>
      <c r="E127" s="2">
        <f t="shared" si="11"/>
        <v>0.1099620321822455</v>
      </c>
      <c r="F127">
        <f t="shared" si="8"/>
        <v>38533</v>
      </c>
      <c r="G127">
        <f t="shared" si="9"/>
        <v>0</v>
      </c>
    </row>
    <row r="128" spans="1:7" x14ac:dyDescent="0.35">
      <c r="A128">
        <f t="shared" si="6"/>
        <v>7</v>
      </c>
      <c r="B128" t="str">
        <f t="shared" si="7"/>
        <v>2005</v>
      </c>
      <c r="C128" s="1">
        <f t="shared" si="10"/>
        <v>38564</v>
      </c>
      <c r="D128" s="2" cm="1">
        <f t="array" ref="D128">IF(VLOOKUP($A128,'Emision source'!$1:$1048576,MATCH($B128,LEFT('Emision source'!$1:$1,4),0),FALSE)="",NA(),VLOOKUP($A128,'Emision source'!$1:$1048576,MATCH($B128,LEFT('Emision source'!$1:$1,4),0),FALSE))</f>
        <v>12618.3</v>
      </c>
      <c r="E128" s="2">
        <f t="shared" si="11"/>
        <v>0.11449390567037619</v>
      </c>
      <c r="F128">
        <f t="shared" si="8"/>
        <v>38564</v>
      </c>
      <c r="G128">
        <f t="shared" si="9"/>
        <v>0</v>
      </c>
    </row>
    <row r="129" spans="1:7" x14ac:dyDescent="0.35">
      <c r="A129">
        <f t="shared" si="6"/>
        <v>8</v>
      </c>
      <c r="B129" t="str">
        <f t="shared" si="7"/>
        <v>2005</v>
      </c>
      <c r="C129" s="1">
        <f t="shared" si="10"/>
        <v>38595</v>
      </c>
      <c r="D129" s="2" cm="1">
        <f t="array" ref="D129">IF(VLOOKUP($A129,'Emision source'!$1:$1048576,MATCH($B129,LEFT('Emision source'!$1:$1,4),0),FALSE)="",NA(),VLOOKUP($A129,'Emision source'!$1:$1048576,MATCH($B129,LEFT('Emision source'!$1:$1,4),0),FALSE))</f>
        <v>12347.3</v>
      </c>
      <c r="E129" s="2">
        <f t="shared" si="11"/>
        <v>0.11466900181455425</v>
      </c>
      <c r="F129">
        <f t="shared" si="8"/>
        <v>38595</v>
      </c>
      <c r="G129">
        <f t="shared" si="9"/>
        <v>0</v>
      </c>
    </row>
    <row r="130" spans="1:7" x14ac:dyDescent="0.35">
      <c r="A130">
        <f t="shared" si="6"/>
        <v>9</v>
      </c>
      <c r="B130" t="str">
        <f t="shared" si="7"/>
        <v>2005</v>
      </c>
      <c r="C130" s="1">
        <f t="shared" si="10"/>
        <v>38625</v>
      </c>
      <c r="D130" s="2" cm="1">
        <f t="array" ref="D130">IF(VLOOKUP($A130,'Emision source'!$1:$1048576,MATCH($B130,LEFT('Emision source'!$1:$1,4),0),FALSE)="",NA(),VLOOKUP($A130,'Emision source'!$1:$1048576,MATCH($B130,LEFT('Emision source'!$1:$1,4),0),FALSE))</f>
        <v>12495.9</v>
      </c>
      <c r="E130" s="2">
        <f t="shared" si="11"/>
        <v>0.1313523643968818</v>
      </c>
      <c r="F130">
        <f t="shared" si="8"/>
        <v>38625</v>
      </c>
      <c r="G130">
        <f t="shared" si="9"/>
        <v>0</v>
      </c>
    </row>
    <row r="131" spans="1:7" x14ac:dyDescent="0.35">
      <c r="A131">
        <f t="shared" ref="A131:A194" si="12">+MONTH(C131)</f>
        <v>10</v>
      </c>
      <c r="B131" t="str">
        <f t="shared" ref="B131:B194" si="13">+TEXT(YEAR(C131),"0")</f>
        <v>2005</v>
      </c>
      <c r="C131" s="1">
        <f t="shared" si="10"/>
        <v>38656</v>
      </c>
      <c r="D131" s="2" cm="1">
        <f t="array" ref="D131">IF(VLOOKUP($A131,'Emision source'!$1:$1048576,MATCH($B131,LEFT('Emision source'!$1:$1,4),0),FALSE)="",NA(),VLOOKUP($A131,'Emision source'!$1:$1048576,MATCH($B131,LEFT('Emision source'!$1:$1,4),0),FALSE))</f>
        <v>12751.1</v>
      </c>
      <c r="E131" s="2">
        <f t="shared" si="11"/>
        <v>0.12703922301559759</v>
      </c>
      <c r="F131">
        <f t="shared" ref="F131:F194" si="14">+IF(ISNA(D131),1,C131)</f>
        <v>38656</v>
      </c>
      <c r="G131">
        <f t="shared" ref="G131:G194" si="15">+IF(AND(A131=MONTH(MAX(F:F)),ISNA(D131)=FALSE,_xlfn.NUMBERVALUE(B131)&gt;YEAR(MAX(F:F))-10),1,0)</f>
        <v>0</v>
      </c>
    </row>
    <row r="132" spans="1:7" x14ac:dyDescent="0.35">
      <c r="A132">
        <f t="shared" si="12"/>
        <v>11</v>
      </c>
      <c r="B132" t="str">
        <f t="shared" si="13"/>
        <v>2005</v>
      </c>
      <c r="C132" s="1">
        <f t="shared" ref="C132:C195" si="16">+EOMONTH(C131,1)</f>
        <v>38686</v>
      </c>
      <c r="D132" s="2" cm="1">
        <f t="array" ref="D132">IF(VLOOKUP($A132,'Emision source'!$1:$1048576,MATCH($B132,LEFT('Emision source'!$1:$1,4),0),FALSE)="",NA(),VLOOKUP($A132,'Emision source'!$1:$1048576,MATCH($B132,LEFT('Emision source'!$1:$1,4),0),FALSE))</f>
        <v>13001.8</v>
      </c>
      <c r="E132" s="2">
        <f t="shared" si="11"/>
        <v>0.14011873131121808</v>
      </c>
      <c r="F132">
        <f t="shared" si="14"/>
        <v>38686</v>
      </c>
      <c r="G132">
        <f t="shared" si="15"/>
        <v>0</v>
      </c>
    </row>
    <row r="133" spans="1:7" x14ac:dyDescent="0.35">
      <c r="A133">
        <f t="shared" si="12"/>
        <v>12</v>
      </c>
      <c r="B133" t="str">
        <f t="shared" si="13"/>
        <v>2005</v>
      </c>
      <c r="C133" s="1">
        <f t="shared" si="16"/>
        <v>38717</v>
      </c>
      <c r="D133" s="2" cm="1">
        <f t="array" ref="D133">IF(VLOOKUP($A133,'Emision source'!$1:$1048576,MATCH($B133,LEFT('Emision source'!$1:$1,4),0),FALSE)="",NA(),VLOOKUP($A133,'Emision source'!$1:$1048576,MATCH($B133,LEFT('Emision source'!$1:$1,4),0),FALSE))</f>
        <v>14261.9</v>
      </c>
      <c r="E133" s="2">
        <f t="shared" si="11"/>
        <v>0.12953019071152505</v>
      </c>
      <c r="F133">
        <f t="shared" si="14"/>
        <v>38717</v>
      </c>
      <c r="G133">
        <f t="shared" si="15"/>
        <v>0</v>
      </c>
    </row>
    <row r="134" spans="1:7" x14ac:dyDescent="0.35">
      <c r="A134">
        <f t="shared" si="12"/>
        <v>1</v>
      </c>
      <c r="B134" t="str">
        <f t="shared" si="13"/>
        <v>2006</v>
      </c>
      <c r="C134" s="1">
        <f t="shared" si="16"/>
        <v>38748</v>
      </c>
      <c r="D134" s="2" cm="1">
        <f t="array" ref="D134">IF(VLOOKUP($A134,'Emision source'!$1:$1048576,MATCH($B134,LEFT('Emision source'!$1:$1,4),0),FALSE)="",NA(),VLOOKUP($A134,'Emision source'!$1:$1048576,MATCH($B134,LEFT('Emision source'!$1:$1,4),0),FALSE))</f>
        <v>13639.1</v>
      </c>
      <c r="E134" s="2">
        <f t="shared" si="11"/>
        <v>0.13668639053254442</v>
      </c>
      <c r="F134">
        <f t="shared" si="14"/>
        <v>38748</v>
      </c>
      <c r="G134">
        <f t="shared" si="15"/>
        <v>0</v>
      </c>
    </row>
    <row r="135" spans="1:7" x14ac:dyDescent="0.35">
      <c r="A135">
        <f t="shared" si="12"/>
        <v>2</v>
      </c>
      <c r="B135" t="str">
        <f t="shared" si="13"/>
        <v>2006</v>
      </c>
      <c r="C135" s="1">
        <f t="shared" si="16"/>
        <v>38776</v>
      </c>
      <c r="D135" s="2" cm="1">
        <f t="array" ref="D135">IF(VLOOKUP($A135,'Emision source'!$1:$1048576,MATCH($B135,LEFT('Emision source'!$1:$1,4),0),FALSE)="",NA(),VLOOKUP($A135,'Emision source'!$1:$1048576,MATCH($B135,LEFT('Emision source'!$1:$1,4),0),FALSE))</f>
        <v>13784.7</v>
      </c>
      <c r="E135" s="2">
        <f t="shared" si="11"/>
        <v>0.14398698722789779</v>
      </c>
      <c r="F135">
        <f t="shared" si="14"/>
        <v>38776</v>
      </c>
      <c r="G135">
        <f t="shared" si="15"/>
        <v>0</v>
      </c>
    </row>
    <row r="136" spans="1:7" x14ac:dyDescent="0.35">
      <c r="A136">
        <f t="shared" si="12"/>
        <v>3</v>
      </c>
      <c r="B136" t="str">
        <f t="shared" si="13"/>
        <v>2006</v>
      </c>
      <c r="C136" s="1">
        <f t="shared" si="16"/>
        <v>38807</v>
      </c>
      <c r="D136" s="2" cm="1">
        <f t="array" ref="D136">IF(VLOOKUP($A136,'Emision source'!$1:$1048576,MATCH($B136,LEFT('Emision source'!$1:$1,4),0),FALSE)="",NA(),VLOOKUP($A136,'Emision source'!$1:$1048576,MATCH($B136,LEFT('Emision source'!$1:$1,4),0),FALSE))</f>
        <v>14001.1</v>
      </c>
      <c r="E136" s="2">
        <f t="shared" si="11"/>
        <v>0.12684909456740445</v>
      </c>
      <c r="F136">
        <f t="shared" si="14"/>
        <v>38807</v>
      </c>
      <c r="G136">
        <f t="shared" si="15"/>
        <v>0</v>
      </c>
    </row>
    <row r="137" spans="1:7" x14ac:dyDescent="0.35">
      <c r="A137">
        <f t="shared" si="12"/>
        <v>4</v>
      </c>
      <c r="B137" t="str">
        <f t="shared" si="13"/>
        <v>2006</v>
      </c>
      <c r="C137" s="1">
        <f t="shared" si="16"/>
        <v>38837</v>
      </c>
      <c r="D137" s="2" cm="1">
        <f t="array" ref="D137">IF(VLOOKUP($A137,'Emision source'!$1:$1048576,MATCH($B137,LEFT('Emision source'!$1:$1,4),0),FALSE)="",NA(),VLOOKUP($A137,'Emision source'!$1:$1048576,MATCH($B137,LEFT('Emision source'!$1:$1,4),0),FALSE))</f>
        <v>14125.7</v>
      </c>
      <c r="E137" s="2">
        <f t="shared" si="11"/>
        <v>0.16249423925209031</v>
      </c>
      <c r="F137">
        <f t="shared" si="14"/>
        <v>38837</v>
      </c>
      <c r="G137">
        <f t="shared" si="15"/>
        <v>0</v>
      </c>
    </row>
    <row r="138" spans="1:7" x14ac:dyDescent="0.35">
      <c r="A138">
        <f t="shared" si="12"/>
        <v>5</v>
      </c>
      <c r="B138" t="str">
        <f t="shared" si="13"/>
        <v>2006</v>
      </c>
      <c r="C138" s="1">
        <f t="shared" si="16"/>
        <v>38868</v>
      </c>
      <c r="D138" s="2" cm="1">
        <f t="array" ref="D138">IF(VLOOKUP($A138,'Emision source'!$1:$1048576,MATCH($B138,LEFT('Emision source'!$1:$1,4),0),FALSE)="",NA(),VLOOKUP($A138,'Emision source'!$1:$1048576,MATCH($B138,LEFT('Emision source'!$1:$1,4),0),FALSE))</f>
        <v>14050.4</v>
      </c>
      <c r="E138" s="2">
        <f t="shared" si="11"/>
        <v>0.15640200492177012</v>
      </c>
      <c r="F138">
        <f t="shared" si="14"/>
        <v>38868</v>
      </c>
      <c r="G138">
        <f t="shared" si="15"/>
        <v>0</v>
      </c>
    </row>
    <row r="139" spans="1:7" x14ac:dyDescent="0.35">
      <c r="A139">
        <f t="shared" si="12"/>
        <v>6</v>
      </c>
      <c r="B139" t="str">
        <f t="shared" si="13"/>
        <v>2006</v>
      </c>
      <c r="C139" s="1">
        <f t="shared" si="16"/>
        <v>38898</v>
      </c>
      <c r="D139" s="2" cm="1">
        <f t="array" ref="D139">IF(VLOOKUP($A139,'Emision source'!$1:$1048576,MATCH($B139,LEFT('Emision source'!$1:$1,4),0),FALSE)="",NA(),VLOOKUP($A139,'Emision source'!$1:$1048576,MATCH($B139,LEFT('Emision source'!$1:$1,4),0),FALSE))</f>
        <v>14312.4</v>
      </c>
      <c r="E139" s="2">
        <f t="shared" si="11"/>
        <v>0.16565676309616889</v>
      </c>
      <c r="F139">
        <f t="shared" si="14"/>
        <v>38898</v>
      </c>
      <c r="G139">
        <f t="shared" si="15"/>
        <v>0</v>
      </c>
    </row>
    <row r="140" spans="1:7" x14ac:dyDescent="0.35">
      <c r="A140">
        <f t="shared" si="12"/>
        <v>7</v>
      </c>
      <c r="B140" t="str">
        <f t="shared" si="13"/>
        <v>2006</v>
      </c>
      <c r="C140" s="1">
        <f t="shared" si="16"/>
        <v>38929</v>
      </c>
      <c r="D140" s="2" cm="1">
        <f t="array" ref="D140">IF(VLOOKUP($A140,'Emision source'!$1:$1048576,MATCH($B140,LEFT('Emision source'!$1:$1,4),0),FALSE)="",NA(),VLOOKUP($A140,'Emision source'!$1:$1048576,MATCH($B140,LEFT('Emision source'!$1:$1,4),0),FALSE))</f>
        <v>14439.6</v>
      </c>
      <c r="E140" s="2">
        <f t="shared" si="11"/>
        <v>0.14433798530705413</v>
      </c>
      <c r="F140">
        <f t="shared" si="14"/>
        <v>38929</v>
      </c>
      <c r="G140">
        <f t="shared" si="15"/>
        <v>0</v>
      </c>
    </row>
    <row r="141" spans="1:7" x14ac:dyDescent="0.35">
      <c r="A141">
        <f t="shared" si="12"/>
        <v>8</v>
      </c>
      <c r="B141" t="str">
        <f t="shared" si="13"/>
        <v>2006</v>
      </c>
      <c r="C141" s="1">
        <f t="shared" si="16"/>
        <v>38960</v>
      </c>
      <c r="D141" s="2" cm="1">
        <f t="array" ref="D141">IF(VLOOKUP($A141,'Emision source'!$1:$1048576,MATCH($B141,LEFT('Emision source'!$1:$1,4),0),FALSE)="",NA(),VLOOKUP($A141,'Emision source'!$1:$1048576,MATCH($B141,LEFT('Emision source'!$1:$1,4),0),FALSE))</f>
        <v>14309.3</v>
      </c>
      <c r="E141" s="2">
        <f t="shared" si="11"/>
        <v>0.15890113628080635</v>
      </c>
      <c r="F141">
        <f t="shared" si="14"/>
        <v>38960</v>
      </c>
      <c r="G141">
        <f t="shared" si="15"/>
        <v>0</v>
      </c>
    </row>
    <row r="142" spans="1:7" x14ac:dyDescent="0.35">
      <c r="A142">
        <f t="shared" si="12"/>
        <v>9</v>
      </c>
      <c r="B142" t="str">
        <f t="shared" si="13"/>
        <v>2006</v>
      </c>
      <c r="C142" s="1">
        <f t="shared" si="16"/>
        <v>38990</v>
      </c>
      <c r="D142" s="2" cm="1">
        <f t="array" ref="D142">IF(VLOOKUP($A142,'Emision source'!$1:$1048576,MATCH($B142,LEFT('Emision source'!$1:$1,4),0),FALSE)="",NA(),VLOOKUP($A142,'Emision source'!$1:$1048576,MATCH($B142,LEFT('Emision source'!$1:$1,4),0),FALSE))</f>
        <v>14247.9</v>
      </c>
      <c r="E142" s="2">
        <f t="shared" si="11"/>
        <v>0.14020598756392097</v>
      </c>
      <c r="F142">
        <f t="shared" si="14"/>
        <v>38990</v>
      </c>
      <c r="G142">
        <f t="shared" si="15"/>
        <v>0</v>
      </c>
    </row>
    <row r="143" spans="1:7" x14ac:dyDescent="0.35">
      <c r="A143">
        <f t="shared" si="12"/>
        <v>10</v>
      </c>
      <c r="B143" t="str">
        <f t="shared" si="13"/>
        <v>2006</v>
      </c>
      <c r="C143" s="1">
        <f t="shared" si="16"/>
        <v>39021</v>
      </c>
      <c r="D143" s="2" cm="1">
        <f t="array" ref="D143">IF(VLOOKUP($A143,'Emision source'!$1:$1048576,MATCH($B143,LEFT('Emision source'!$1:$1,4),0),FALSE)="",NA(),VLOOKUP($A143,'Emision source'!$1:$1048576,MATCH($B143,LEFT('Emision source'!$1:$1,4),0),FALSE))</f>
        <v>15302.4</v>
      </c>
      <c r="E143" s="2">
        <f t="shared" ref="E143:E206" si="17">+(D143-D131)/D131</f>
        <v>0.20008469857502484</v>
      </c>
      <c r="F143">
        <f t="shared" si="14"/>
        <v>39021</v>
      </c>
      <c r="G143">
        <f t="shared" si="15"/>
        <v>0</v>
      </c>
    </row>
    <row r="144" spans="1:7" x14ac:dyDescent="0.35">
      <c r="A144">
        <f t="shared" si="12"/>
        <v>11</v>
      </c>
      <c r="B144" t="str">
        <f t="shared" si="13"/>
        <v>2006</v>
      </c>
      <c r="C144" s="1">
        <f t="shared" si="16"/>
        <v>39051</v>
      </c>
      <c r="D144" s="2" cm="1">
        <f t="array" ref="D144">IF(VLOOKUP($A144,'Emision source'!$1:$1048576,MATCH($B144,LEFT('Emision source'!$1:$1,4),0),FALSE)="",NA(),VLOOKUP($A144,'Emision source'!$1:$1048576,MATCH($B144,LEFT('Emision source'!$1:$1,4),0),FALSE))</f>
        <v>15382.6</v>
      </c>
      <c r="E144" s="2">
        <f t="shared" si="17"/>
        <v>0.18311310741589634</v>
      </c>
      <c r="F144">
        <f t="shared" si="14"/>
        <v>39051</v>
      </c>
      <c r="G144">
        <f t="shared" si="15"/>
        <v>0</v>
      </c>
    </row>
    <row r="145" spans="1:7" x14ac:dyDescent="0.35">
      <c r="A145">
        <f t="shared" si="12"/>
        <v>12</v>
      </c>
      <c r="B145" t="str">
        <f t="shared" si="13"/>
        <v>2006</v>
      </c>
      <c r="C145" s="1">
        <f t="shared" si="16"/>
        <v>39082</v>
      </c>
      <c r="D145" s="2" cm="1">
        <f t="array" ref="D145">IF(VLOOKUP($A145,'Emision source'!$1:$1048576,MATCH($B145,LEFT('Emision source'!$1:$1,4),0),FALSE)="",NA(),VLOOKUP($A145,'Emision source'!$1:$1048576,MATCH($B145,LEFT('Emision source'!$1:$1,4),0),FALSE))</f>
        <v>15772</v>
      </c>
      <c r="E145" s="2">
        <f t="shared" si="17"/>
        <v>0.10588350780751515</v>
      </c>
      <c r="F145">
        <f t="shared" si="14"/>
        <v>39082</v>
      </c>
      <c r="G145">
        <f t="shared" si="15"/>
        <v>0</v>
      </c>
    </row>
    <row r="146" spans="1:7" x14ac:dyDescent="0.35">
      <c r="A146">
        <f t="shared" si="12"/>
        <v>1</v>
      </c>
      <c r="B146" t="str">
        <f t="shared" si="13"/>
        <v>2007</v>
      </c>
      <c r="C146" s="1">
        <f t="shared" si="16"/>
        <v>39113</v>
      </c>
      <c r="D146" s="2" cm="1">
        <f t="array" ref="D146">IF(VLOOKUP($A146,'Emision source'!$1:$1048576,MATCH($B146,LEFT('Emision source'!$1:$1,4),0),FALSE)="",NA(),VLOOKUP($A146,'Emision source'!$1:$1048576,MATCH($B146,LEFT('Emision source'!$1:$1,4),0),FALSE))</f>
        <v>16410.400000000001</v>
      </c>
      <c r="E146" s="2">
        <f t="shared" si="17"/>
        <v>0.20318789362934511</v>
      </c>
      <c r="F146">
        <f t="shared" si="14"/>
        <v>39113</v>
      </c>
      <c r="G146">
        <f t="shared" si="15"/>
        <v>0</v>
      </c>
    </row>
    <row r="147" spans="1:7" x14ac:dyDescent="0.35">
      <c r="A147">
        <f t="shared" si="12"/>
        <v>2</v>
      </c>
      <c r="B147" t="str">
        <f t="shared" si="13"/>
        <v>2007</v>
      </c>
      <c r="C147" s="1">
        <f t="shared" si="16"/>
        <v>39141</v>
      </c>
      <c r="D147" s="2" cm="1">
        <f t="array" ref="D147">IF(VLOOKUP($A147,'Emision source'!$1:$1048576,MATCH($B147,LEFT('Emision source'!$1:$1,4),0),FALSE)="",NA(),VLOOKUP($A147,'Emision source'!$1:$1048576,MATCH($B147,LEFT('Emision source'!$1:$1,4),0),FALSE))</f>
        <v>17842.7</v>
      </c>
      <c r="E147" s="2">
        <f t="shared" si="17"/>
        <v>0.2943843536674719</v>
      </c>
      <c r="F147">
        <f t="shared" si="14"/>
        <v>39141</v>
      </c>
      <c r="G147">
        <f t="shared" si="15"/>
        <v>0</v>
      </c>
    </row>
    <row r="148" spans="1:7" x14ac:dyDescent="0.35">
      <c r="A148">
        <f t="shared" si="12"/>
        <v>3</v>
      </c>
      <c r="B148" t="str">
        <f t="shared" si="13"/>
        <v>2007</v>
      </c>
      <c r="C148" s="1">
        <f t="shared" si="16"/>
        <v>39172</v>
      </c>
      <c r="D148" s="2" cm="1">
        <f t="array" ref="D148">IF(VLOOKUP($A148,'Emision source'!$1:$1048576,MATCH($B148,LEFT('Emision source'!$1:$1,4),0),FALSE)="",NA(),VLOOKUP($A148,'Emision source'!$1:$1048576,MATCH($B148,LEFT('Emision source'!$1:$1,4),0),FALSE))</f>
        <v>17795.5</v>
      </c>
      <c r="E148" s="2">
        <f t="shared" si="17"/>
        <v>0.27100727799958574</v>
      </c>
      <c r="F148">
        <f t="shared" si="14"/>
        <v>39172</v>
      </c>
      <c r="G148">
        <f t="shared" si="15"/>
        <v>0</v>
      </c>
    </row>
    <row r="149" spans="1:7" x14ac:dyDescent="0.35">
      <c r="A149">
        <f t="shared" si="12"/>
        <v>4</v>
      </c>
      <c r="B149" t="str">
        <f t="shared" si="13"/>
        <v>2007</v>
      </c>
      <c r="C149" s="1">
        <f t="shared" si="16"/>
        <v>39202</v>
      </c>
      <c r="D149" s="2" cm="1">
        <f t="array" ref="D149">IF(VLOOKUP($A149,'Emision source'!$1:$1048576,MATCH($B149,LEFT('Emision source'!$1:$1,4),0),FALSE)="",NA(),VLOOKUP($A149,'Emision source'!$1:$1048576,MATCH($B149,LEFT('Emision source'!$1:$1,4),0),FALSE))</f>
        <v>17416.5</v>
      </c>
      <c r="E149" s="2">
        <f t="shared" si="17"/>
        <v>0.23296544596020013</v>
      </c>
      <c r="F149">
        <f t="shared" si="14"/>
        <v>39202</v>
      </c>
      <c r="G149">
        <f t="shared" si="15"/>
        <v>0</v>
      </c>
    </row>
    <row r="150" spans="1:7" x14ac:dyDescent="0.35">
      <c r="A150">
        <f t="shared" si="12"/>
        <v>5</v>
      </c>
      <c r="B150" t="str">
        <f t="shared" si="13"/>
        <v>2007</v>
      </c>
      <c r="C150" s="1">
        <f t="shared" si="16"/>
        <v>39233</v>
      </c>
      <c r="D150" s="2" cm="1">
        <f t="array" ref="D150">IF(VLOOKUP($A150,'Emision source'!$1:$1048576,MATCH($B150,LEFT('Emision source'!$1:$1,4),0),FALSE)="",NA(),VLOOKUP($A150,'Emision source'!$1:$1048576,MATCH($B150,LEFT('Emision source'!$1:$1,4),0),FALSE))</f>
        <v>17454.2</v>
      </c>
      <c r="E150" s="2">
        <f t="shared" si="17"/>
        <v>0.24225644821499753</v>
      </c>
      <c r="F150">
        <f t="shared" si="14"/>
        <v>39233</v>
      </c>
      <c r="G150">
        <f t="shared" si="15"/>
        <v>0</v>
      </c>
    </row>
    <row r="151" spans="1:7" x14ac:dyDescent="0.35">
      <c r="A151">
        <f t="shared" si="12"/>
        <v>6</v>
      </c>
      <c r="B151" t="str">
        <f t="shared" si="13"/>
        <v>2007</v>
      </c>
      <c r="C151" s="1">
        <f t="shared" si="16"/>
        <v>39263</v>
      </c>
      <c r="D151" s="2" cm="1">
        <f t="array" ref="D151">IF(VLOOKUP($A151,'Emision source'!$1:$1048576,MATCH($B151,LEFT('Emision source'!$1:$1,4),0),FALSE)="",NA(),VLOOKUP($A151,'Emision source'!$1:$1048576,MATCH($B151,LEFT('Emision source'!$1:$1,4),0),FALSE))</f>
        <v>17639.2</v>
      </c>
      <c r="E151" s="2">
        <f t="shared" si="17"/>
        <v>0.23244179871999113</v>
      </c>
      <c r="F151">
        <f t="shared" si="14"/>
        <v>39263</v>
      </c>
      <c r="G151">
        <f t="shared" si="15"/>
        <v>0</v>
      </c>
    </row>
    <row r="152" spans="1:7" x14ac:dyDescent="0.35">
      <c r="A152">
        <f t="shared" si="12"/>
        <v>7</v>
      </c>
      <c r="B152" t="str">
        <f t="shared" si="13"/>
        <v>2007</v>
      </c>
      <c r="C152" s="1">
        <f t="shared" si="16"/>
        <v>39294</v>
      </c>
      <c r="D152" s="2" cm="1">
        <f t="array" ref="D152">IF(VLOOKUP($A152,'Emision source'!$1:$1048576,MATCH($B152,LEFT('Emision source'!$1:$1,4),0),FALSE)="",NA(),VLOOKUP($A152,'Emision source'!$1:$1048576,MATCH($B152,LEFT('Emision source'!$1:$1,4),0),FALSE))</f>
        <v>17745.099999999999</v>
      </c>
      <c r="E152" s="2">
        <f t="shared" si="17"/>
        <v>0.2289190836311254</v>
      </c>
      <c r="F152">
        <f t="shared" si="14"/>
        <v>39294</v>
      </c>
      <c r="G152">
        <f t="shared" si="15"/>
        <v>0</v>
      </c>
    </row>
    <row r="153" spans="1:7" x14ac:dyDescent="0.35">
      <c r="A153">
        <f t="shared" si="12"/>
        <v>8</v>
      </c>
      <c r="B153" t="str">
        <f t="shared" si="13"/>
        <v>2007</v>
      </c>
      <c r="C153" s="1">
        <f t="shared" si="16"/>
        <v>39325</v>
      </c>
      <c r="D153" s="2" cm="1">
        <f t="array" ref="D153">IF(VLOOKUP($A153,'Emision source'!$1:$1048576,MATCH($B153,LEFT('Emision source'!$1:$1,4),0),FALSE)="",NA(),VLOOKUP($A153,'Emision source'!$1:$1048576,MATCH($B153,LEFT('Emision source'!$1:$1,4),0),FALSE))</f>
        <v>17501.900000000001</v>
      </c>
      <c r="E153" s="2">
        <f t="shared" si="17"/>
        <v>0.22311363938138151</v>
      </c>
      <c r="F153">
        <f t="shared" si="14"/>
        <v>39325</v>
      </c>
      <c r="G153">
        <f t="shared" si="15"/>
        <v>0</v>
      </c>
    </row>
    <row r="154" spans="1:7" x14ac:dyDescent="0.35">
      <c r="A154">
        <f t="shared" si="12"/>
        <v>9</v>
      </c>
      <c r="B154" t="str">
        <f t="shared" si="13"/>
        <v>2007</v>
      </c>
      <c r="C154" s="1">
        <f t="shared" si="16"/>
        <v>39355</v>
      </c>
      <c r="D154" s="2" cm="1">
        <f t="array" ref="D154">IF(VLOOKUP($A154,'Emision source'!$1:$1048576,MATCH($B154,LEFT('Emision source'!$1:$1,4),0),FALSE)="",NA(),VLOOKUP($A154,'Emision source'!$1:$1048576,MATCH($B154,LEFT('Emision source'!$1:$1,4),0),FALSE))</f>
        <v>17638.3</v>
      </c>
      <c r="E154" s="2">
        <f t="shared" si="17"/>
        <v>0.23795787449378503</v>
      </c>
      <c r="F154">
        <f t="shared" si="14"/>
        <v>39355</v>
      </c>
      <c r="G154">
        <f t="shared" si="15"/>
        <v>0</v>
      </c>
    </row>
    <row r="155" spans="1:7" x14ac:dyDescent="0.35">
      <c r="A155">
        <f t="shared" si="12"/>
        <v>10</v>
      </c>
      <c r="B155" t="str">
        <f t="shared" si="13"/>
        <v>2007</v>
      </c>
      <c r="C155" s="1">
        <f t="shared" si="16"/>
        <v>39386</v>
      </c>
      <c r="D155" s="2" cm="1">
        <f t="array" ref="D155">IF(VLOOKUP($A155,'Emision source'!$1:$1048576,MATCH($B155,LEFT('Emision source'!$1:$1,4),0),FALSE)="",NA(),VLOOKUP($A155,'Emision source'!$1:$1048576,MATCH($B155,LEFT('Emision source'!$1:$1,4),0),FALSE))</f>
        <v>18044.900000000001</v>
      </c>
      <c r="E155" s="2">
        <f t="shared" si="17"/>
        <v>0.17922025303220424</v>
      </c>
      <c r="F155">
        <f t="shared" si="14"/>
        <v>39386</v>
      </c>
      <c r="G155">
        <f t="shared" si="15"/>
        <v>0</v>
      </c>
    </row>
    <row r="156" spans="1:7" x14ac:dyDescent="0.35">
      <c r="A156">
        <f t="shared" si="12"/>
        <v>11</v>
      </c>
      <c r="B156" t="str">
        <f t="shared" si="13"/>
        <v>2007</v>
      </c>
      <c r="C156" s="1">
        <f t="shared" si="16"/>
        <v>39416</v>
      </c>
      <c r="D156" s="2" cm="1">
        <f t="array" ref="D156">IF(VLOOKUP($A156,'Emision source'!$1:$1048576,MATCH($B156,LEFT('Emision source'!$1:$1,4),0),FALSE)="",NA(),VLOOKUP($A156,'Emision source'!$1:$1048576,MATCH($B156,LEFT('Emision source'!$1:$1,4),0),FALSE))</f>
        <v>18047.900000000001</v>
      </c>
      <c r="E156" s="2">
        <f t="shared" si="17"/>
        <v>0.17326719800293844</v>
      </c>
      <c r="F156">
        <f t="shared" si="14"/>
        <v>39416</v>
      </c>
      <c r="G156">
        <f t="shared" si="15"/>
        <v>0</v>
      </c>
    </row>
    <row r="157" spans="1:7" x14ac:dyDescent="0.35">
      <c r="A157">
        <f t="shared" si="12"/>
        <v>12</v>
      </c>
      <c r="B157" t="str">
        <f t="shared" si="13"/>
        <v>2007</v>
      </c>
      <c r="C157" s="1">
        <f t="shared" si="16"/>
        <v>39447</v>
      </c>
      <c r="D157" s="2" cm="1">
        <f t="array" ref="D157">IF(VLOOKUP($A157,'Emision source'!$1:$1048576,MATCH($B157,LEFT('Emision source'!$1:$1,4),0),FALSE)="",NA(),VLOOKUP($A157,'Emision source'!$1:$1048576,MATCH($B157,LEFT('Emision source'!$1:$1,4),0),FALSE))</f>
        <v>20010.8</v>
      </c>
      <c r="E157" s="2">
        <f t="shared" si="17"/>
        <v>0.26875475526249043</v>
      </c>
      <c r="F157">
        <f t="shared" si="14"/>
        <v>39447</v>
      </c>
      <c r="G157">
        <f t="shared" si="15"/>
        <v>0</v>
      </c>
    </row>
    <row r="158" spans="1:7" x14ac:dyDescent="0.35">
      <c r="A158">
        <f t="shared" si="12"/>
        <v>1</v>
      </c>
      <c r="B158" t="str">
        <f t="shared" si="13"/>
        <v>2008</v>
      </c>
      <c r="C158" s="1">
        <f t="shared" si="16"/>
        <v>39478</v>
      </c>
      <c r="D158" s="2" cm="1">
        <f t="array" ref="D158">IF(VLOOKUP($A158,'Emision source'!$1:$1048576,MATCH($B158,LEFT('Emision source'!$1:$1,4),0),FALSE)="",NA(),VLOOKUP($A158,'Emision source'!$1:$1048576,MATCH($B158,LEFT('Emision source'!$1:$1,4),0),FALSE))</f>
        <v>18666.400000000001</v>
      </c>
      <c r="E158" s="2">
        <f t="shared" si="17"/>
        <v>0.13747379710427532</v>
      </c>
      <c r="F158">
        <f t="shared" si="14"/>
        <v>39478</v>
      </c>
      <c r="G158">
        <f t="shared" si="15"/>
        <v>0</v>
      </c>
    </row>
    <row r="159" spans="1:7" x14ac:dyDescent="0.35">
      <c r="A159">
        <f t="shared" si="12"/>
        <v>2</v>
      </c>
      <c r="B159" t="str">
        <f t="shared" si="13"/>
        <v>2008</v>
      </c>
      <c r="C159" s="1">
        <f t="shared" si="16"/>
        <v>39507</v>
      </c>
      <c r="D159" s="2" cm="1">
        <f t="array" ref="D159">IF(VLOOKUP($A159,'Emision source'!$1:$1048576,MATCH($B159,LEFT('Emision source'!$1:$1,4),0),FALSE)="",NA(),VLOOKUP($A159,'Emision source'!$1:$1048576,MATCH($B159,LEFT('Emision source'!$1:$1,4),0),FALSE))</f>
        <v>18472.599999999999</v>
      </c>
      <c r="E159" s="2">
        <f t="shared" si="17"/>
        <v>3.5302953028409252E-2</v>
      </c>
      <c r="F159">
        <f t="shared" si="14"/>
        <v>39507</v>
      </c>
      <c r="G159">
        <f t="shared" si="15"/>
        <v>0</v>
      </c>
    </row>
    <row r="160" spans="1:7" x14ac:dyDescent="0.35">
      <c r="A160">
        <f t="shared" si="12"/>
        <v>3</v>
      </c>
      <c r="B160" t="str">
        <f t="shared" si="13"/>
        <v>2008</v>
      </c>
      <c r="C160" s="1">
        <f t="shared" si="16"/>
        <v>39538</v>
      </c>
      <c r="D160" s="2" cm="1">
        <f t="array" ref="D160">IF(VLOOKUP($A160,'Emision source'!$1:$1048576,MATCH($B160,LEFT('Emision source'!$1:$1,4),0),FALSE)="",NA(),VLOOKUP($A160,'Emision source'!$1:$1048576,MATCH($B160,LEFT('Emision source'!$1:$1,4),0),FALSE))</f>
        <v>18641</v>
      </c>
      <c r="E160" s="2">
        <f t="shared" si="17"/>
        <v>4.751201146357225E-2</v>
      </c>
      <c r="F160">
        <f t="shared" si="14"/>
        <v>39538</v>
      </c>
      <c r="G160">
        <f t="shared" si="15"/>
        <v>0</v>
      </c>
    </row>
    <row r="161" spans="1:7" x14ac:dyDescent="0.35">
      <c r="A161">
        <f t="shared" si="12"/>
        <v>4</v>
      </c>
      <c r="B161" t="str">
        <f t="shared" si="13"/>
        <v>2008</v>
      </c>
      <c r="C161" s="1">
        <f t="shared" si="16"/>
        <v>39568</v>
      </c>
      <c r="D161" s="2" cm="1">
        <f t="array" ref="D161">IF(VLOOKUP($A161,'Emision source'!$1:$1048576,MATCH($B161,LEFT('Emision source'!$1:$1,4),0),FALSE)="",NA(),VLOOKUP($A161,'Emision source'!$1:$1048576,MATCH($B161,LEFT('Emision source'!$1:$1,4),0),FALSE))</f>
        <v>18192.599999999999</v>
      </c>
      <c r="E161" s="2">
        <f t="shared" si="17"/>
        <v>4.4561191973128848E-2</v>
      </c>
      <c r="F161">
        <f t="shared" si="14"/>
        <v>39568</v>
      </c>
      <c r="G161">
        <f t="shared" si="15"/>
        <v>0</v>
      </c>
    </row>
    <row r="162" spans="1:7" x14ac:dyDescent="0.35">
      <c r="A162">
        <f t="shared" si="12"/>
        <v>5</v>
      </c>
      <c r="B162" t="str">
        <f t="shared" si="13"/>
        <v>2008</v>
      </c>
      <c r="C162" s="1">
        <f t="shared" si="16"/>
        <v>39599</v>
      </c>
      <c r="D162" s="2" cm="1">
        <f t="array" ref="D162">IF(VLOOKUP($A162,'Emision source'!$1:$1048576,MATCH($B162,LEFT('Emision source'!$1:$1,4),0),FALSE)="",NA(),VLOOKUP($A162,'Emision source'!$1:$1048576,MATCH($B162,LEFT('Emision source'!$1:$1,4),0),FALSE))</f>
        <v>17579.5</v>
      </c>
      <c r="E162" s="2">
        <f t="shared" si="17"/>
        <v>7.1787879135107461E-3</v>
      </c>
      <c r="F162">
        <f t="shared" si="14"/>
        <v>39599</v>
      </c>
      <c r="G162">
        <f t="shared" si="15"/>
        <v>0</v>
      </c>
    </row>
    <row r="163" spans="1:7" x14ac:dyDescent="0.35">
      <c r="A163">
        <f t="shared" si="12"/>
        <v>6</v>
      </c>
      <c r="B163" t="str">
        <f t="shared" si="13"/>
        <v>2008</v>
      </c>
      <c r="C163" s="1">
        <f t="shared" si="16"/>
        <v>39629</v>
      </c>
      <c r="D163" s="2" cm="1">
        <f t="array" ref="D163">IF(VLOOKUP($A163,'Emision source'!$1:$1048576,MATCH($B163,LEFT('Emision source'!$1:$1,4),0),FALSE)="",NA(),VLOOKUP($A163,'Emision source'!$1:$1048576,MATCH($B163,LEFT('Emision source'!$1:$1,4),0),FALSE))</f>
        <v>17478.8</v>
      </c>
      <c r="E163" s="2">
        <f t="shared" si="17"/>
        <v>-9.0933829198603933E-3</v>
      </c>
      <c r="F163">
        <f t="shared" si="14"/>
        <v>39629</v>
      </c>
      <c r="G163">
        <f t="shared" si="15"/>
        <v>0</v>
      </c>
    </row>
    <row r="164" spans="1:7" x14ac:dyDescent="0.35">
      <c r="A164">
        <f t="shared" si="12"/>
        <v>7</v>
      </c>
      <c r="B164" t="str">
        <f t="shared" si="13"/>
        <v>2008</v>
      </c>
      <c r="C164" s="1">
        <f t="shared" si="16"/>
        <v>39660</v>
      </c>
      <c r="D164" s="2" cm="1">
        <f t="array" ref="D164">IF(VLOOKUP($A164,'Emision source'!$1:$1048576,MATCH($B164,LEFT('Emision source'!$1:$1,4),0),FALSE)="",NA(),VLOOKUP($A164,'Emision source'!$1:$1048576,MATCH($B164,LEFT('Emision source'!$1:$1,4),0),FALSE))</f>
        <v>17770.8</v>
      </c>
      <c r="E164" s="2">
        <f t="shared" si="17"/>
        <v>1.4482871327859933E-3</v>
      </c>
      <c r="F164">
        <f t="shared" si="14"/>
        <v>39660</v>
      </c>
      <c r="G164">
        <f t="shared" si="15"/>
        <v>0</v>
      </c>
    </row>
    <row r="165" spans="1:7" x14ac:dyDescent="0.35">
      <c r="A165">
        <f t="shared" si="12"/>
        <v>8</v>
      </c>
      <c r="B165" t="str">
        <f t="shared" si="13"/>
        <v>2008</v>
      </c>
      <c r="C165" s="1">
        <f t="shared" si="16"/>
        <v>39691</v>
      </c>
      <c r="D165" s="2" cm="1">
        <f t="array" ref="D165">IF(VLOOKUP($A165,'Emision source'!$1:$1048576,MATCH($B165,LEFT('Emision source'!$1:$1,4),0),FALSE)="",NA(),VLOOKUP($A165,'Emision source'!$1:$1048576,MATCH($B165,LEFT('Emision source'!$1:$1,4),0),FALSE))</f>
        <v>17350.400000000001</v>
      </c>
      <c r="E165" s="2">
        <f t="shared" si="17"/>
        <v>-8.6562030408127103E-3</v>
      </c>
      <c r="F165">
        <f t="shared" si="14"/>
        <v>39691</v>
      </c>
      <c r="G165">
        <f t="shared" si="15"/>
        <v>0</v>
      </c>
    </row>
    <row r="166" spans="1:7" x14ac:dyDescent="0.35">
      <c r="A166">
        <f t="shared" si="12"/>
        <v>9</v>
      </c>
      <c r="B166" t="str">
        <f t="shared" si="13"/>
        <v>2008</v>
      </c>
      <c r="C166" s="1">
        <f t="shared" si="16"/>
        <v>39721</v>
      </c>
      <c r="D166" s="2" cm="1">
        <f t="array" ref="D166">IF(VLOOKUP($A166,'Emision source'!$1:$1048576,MATCH($B166,LEFT('Emision source'!$1:$1,4),0),FALSE)="",NA(),VLOOKUP($A166,'Emision source'!$1:$1048576,MATCH($B166,LEFT('Emision source'!$1:$1,4),0),FALSE))</f>
        <v>17344.400000000001</v>
      </c>
      <c r="E166" s="2">
        <f t="shared" si="17"/>
        <v>-1.6662603538889681E-2</v>
      </c>
      <c r="F166">
        <f t="shared" si="14"/>
        <v>39721</v>
      </c>
      <c r="G166">
        <f t="shared" si="15"/>
        <v>0</v>
      </c>
    </row>
    <row r="167" spans="1:7" x14ac:dyDescent="0.35">
      <c r="A167">
        <f t="shared" si="12"/>
        <v>10</v>
      </c>
      <c r="B167" t="str">
        <f t="shared" si="13"/>
        <v>2008</v>
      </c>
      <c r="C167" s="1">
        <f t="shared" si="16"/>
        <v>39752</v>
      </c>
      <c r="D167" s="2" cm="1">
        <f t="array" ref="D167">IF(VLOOKUP($A167,'Emision source'!$1:$1048576,MATCH($B167,LEFT('Emision source'!$1:$1,4),0),FALSE)="",NA(),VLOOKUP($A167,'Emision source'!$1:$1048576,MATCH($B167,LEFT('Emision source'!$1:$1,4),0),FALSE))</f>
        <v>17587.8</v>
      </c>
      <c r="E167" s="2">
        <f t="shared" si="17"/>
        <v>-2.5331257031072609E-2</v>
      </c>
      <c r="F167">
        <f t="shared" si="14"/>
        <v>39752</v>
      </c>
      <c r="G167">
        <f t="shared" si="15"/>
        <v>0</v>
      </c>
    </row>
    <row r="168" spans="1:7" x14ac:dyDescent="0.35">
      <c r="A168">
        <f t="shared" si="12"/>
        <v>11</v>
      </c>
      <c r="B168" t="str">
        <f t="shared" si="13"/>
        <v>2008</v>
      </c>
      <c r="C168" s="1">
        <f t="shared" si="16"/>
        <v>39782</v>
      </c>
      <c r="D168" s="2" cm="1">
        <f t="array" ref="D168">IF(VLOOKUP($A168,'Emision source'!$1:$1048576,MATCH($B168,LEFT('Emision source'!$1:$1,4),0),FALSE)="",NA(),VLOOKUP($A168,'Emision source'!$1:$1048576,MATCH($B168,LEFT('Emision source'!$1:$1,4),0),FALSE))</f>
        <v>17413.5</v>
      </c>
      <c r="E168" s="2">
        <f t="shared" si="17"/>
        <v>-3.5150903983288989E-2</v>
      </c>
      <c r="F168">
        <f t="shared" si="14"/>
        <v>39782</v>
      </c>
      <c r="G168">
        <f t="shared" si="15"/>
        <v>0</v>
      </c>
    </row>
    <row r="169" spans="1:7" x14ac:dyDescent="0.35">
      <c r="A169">
        <f t="shared" si="12"/>
        <v>12</v>
      </c>
      <c r="B169" t="str">
        <f t="shared" si="13"/>
        <v>2008</v>
      </c>
      <c r="C169" s="1">
        <f t="shared" si="16"/>
        <v>39813</v>
      </c>
      <c r="D169" s="2" cm="1">
        <f t="array" ref="D169">IF(VLOOKUP($A169,'Emision source'!$1:$1048576,MATCH($B169,LEFT('Emision source'!$1:$1,4),0),FALSE)="",NA(),VLOOKUP($A169,'Emision source'!$1:$1048576,MATCH($B169,LEFT('Emision source'!$1:$1,4),0),FALSE))</f>
        <v>19665.900000000001</v>
      </c>
      <c r="E169" s="2">
        <f t="shared" si="17"/>
        <v>-1.7235692725927891E-2</v>
      </c>
      <c r="F169">
        <f t="shared" si="14"/>
        <v>39813</v>
      </c>
      <c r="G169">
        <f t="shared" si="15"/>
        <v>0</v>
      </c>
    </row>
    <row r="170" spans="1:7" x14ac:dyDescent="0.35">
      <c r="A170">
        <f t="shared" si="12"/>
        <v>1</v>
      </c>
      <c r="B170" t="str">
        <f t="shared" si="13"/>
        <v>2009</v>
      </c>
      <c r="C170" s="1">
        <f t="shared" si="16"/>
        <v>39844</v>
      </c>
      <c r="D170" s="2" cm="1">
        <f t="array" ref="D170">IF(VLOOKUP($A170,'Emision source'!$1:$1048576,MATCH($B170,LEFT('Emision source'!$1:$1,4),0),FALSE)="",NA(),VLOOKUP($A170,'Emision source'!$1:$1048576,MATCH($B170,LEFT('Emision source'!$1:$1,4),0),FALSE))</f>
        <v>18124.7</v>
      </c>
      <c r="E170" s="2">
        <f t="shared" si="17"/>
        <v>-2.9020057429391885E-2</v>
      </c>
      <c r="F170">
        <f t="shared" si="14"/>
        <v>39844</v>
      </c>
      <c r="G170">
        <f t="shared" si="15"/>
        <v>0</v>
      </c>
    </row>
    <row r="171" spans="1:7" x14ac:dyDescent="0.35">
      <c r="A171">
        <f t="shared" si="12"/>
        <v>2</v>
      </c>
      <c r="B171" t="str">
        <f t="shared" si="13"/>
        <v>2009</v>
      </c>
      <c r="C171" s="1">
        <f t="shared" si="16"/>
        <v>39872</v>
      </c>
      <c r="D171" s="2" cm="1">
        <f t="array" ref="D171">IF(VLOOKUP($A171,'Emision source'!$1:$1048576,MATCH($B171,LEFT('Emision source'!$1:$1,4),0),FALSE)="",NA(),VLOOKUP($A171,'Emision source'!$1:$1048576,MATCH($B171,LEFT('Emision source'!$1:$1,4),0),FALSE))</f>
        <v>17952.400000000001</v>
      </c>
      <c r="E171" s="2">
        <f t="shared" si="17"/>
        <v>-2.8160627090934528E-2</v>
      </c>
      <c r="F171">
        <f t="shared" si="14"/>
        <v>39872</v>
      </c>
      <c r="G171">
        <f t="shared" si="15"/>
        <v>0</v>
      </c>
    </row>
    <row r="172" spans="1:7" x14ac:dyDescent="0.35">
      <c r="A172">
        <f t="shared" si="12"/>
        <v>3</v>
      </c>
      <c r="B172" t="str">
        <f t="shared" si="13"/>
        <v>2009</v>
      </c>
      <c r="C172" s="1">
        <f t="shared" si="16"/>
        <v>39903</v>
      </c>
      <c r="D172" s="2" cm="1">
        <f t="array" ref="D172">IF(VLOOKUP($A172,'Emision source'!$1:$1048576,MATCH($B172,LEFT('Emision source'!$1:$1,4),0),FALSE)="",NA(),VLOOKUP($A172,'Emision source'!$1:$1048576,MATCH($B172,LEFT('Emision source'!$1:$1,4),0),FALSE))</f>
        <v>18084.7</v>
      </c>
      <c r="E172" s="2">
        <f t="shared" si="17"/>
        <v>-2.9842819591223608E-2</v>
      </c>
      <c r="F172">
        <f t="shared" si="14"/>
        <v>39903</v>
      </c>
      <c r="G172">
        <f t="shared" si="15"/>
        <v>0</v>
      </c>
    </row>
    <row r="173" spans="1:7" x14ac:dyDescent="0.35">
      <c r="A173">
        <f t="shared" si="12"/>
        <v>4</v>
      </c>
      <c r="B173" t="str">
        <f t="shared" si="13"/>
        <v>2009</v>
      </c>
      <c r="C173" s="1">
        <f t="shared" si="16"/>
        <v>39933</v>
      </c>
      <c r="D173" s="2" cm="1">
        <f t="array" ref="D173">IF(VLOOKUP($A173,'Emision source'!$1:$1048576,MATCH($B173,LEFT('Emision source'!$1:$1,4),0),FALSE)="",NA(),VLOOKUP($A173,'Emision source'!$1:$1048576,MATCH($B173,LEFT('Emision source'!$1:$1,4),0),FALSE))</f>
        <v>18357.900000000001</v>
      </c>
      <c r="E173" s="2">
        <f t="shared" si="17"/>
        <v>9.0861119356223374E-3</v>
      </c>
      <c r="F173">
        <f t="shared" si="14"/>
        <v>39933</v>
      </c>
      <c r="G173">
        <f t="shared" si="15"/>
        <v>0</v>
      </c>
    </row>
    <row r="174" spans="1:7" x14ac:dyDescent="0.35">
      <c r="A174">
        <f t="shared" si="12"/>
        <v>5</v>
      </c>
      <c r="B174" t="str">
        <f t="shared" si="13"/>
        <v>2009</v>
      </c>
      <c r="C174" s="1">
        <f t="shared" si="16"/>
        <v>39964</v>
      </c>
      <c r="D174" s="2" cm="1">
        <f t="array" ref="D174">IF(VLOOKUP($A174,'Emision source'!$1:$1048576,MATCH($B174,LEFT('Emision source'!$1:$1,4),0),FALSE)="",NA(),VLOOKUP($A174,'Emision source'!$1:$1048576,MATCH($B174,LEFT('Emision source'!$1:$1,4),0),FALSE))</f>
        <v>18436.7</v>
      </c>
      <c r="E174" s="2">
        <f t="shared" si="17"/>
        <v>4.8761341335077833E-2</v>
      </c>
      <c r="F174">
        <f t="shared" si="14"/>
        <v>39964</v>
      </c>
      <c r="G174">
        <f t="shared" si="15"/>
        <v>0</v>
      </c>
    </row>
    <row r="175" spans="1:7" x14ac:dyDescent="0.35">
      <c r="A175">
        <f t="shared" si="12"/>
        <v>6</v>
      </c>
      <c r="B175" t="str">
        <f t="shared" si="13"/>
        <v>2009</v>
      </c>
      <c r="C175" s="1">
        <f t="shared" si="16"/>
        <v>39994</v>
      </c>
      <c r="D175" s="2" cm="1">
        <f t="array" ref="D175">IF(VLOOKUP($A175,'Emision source'!$1:$1048576,MATCH($B175,LEFT('Emision source'!$1:$1,4),0),FALSE)="",NA(),VLOOKUP($A175,'Emision source'!$1:$1048576,MATCH($B175,LEFT('Emision source'!$1:$1,4),0),FALSE))</f>
        <v>17891</v>
      </c>
      <c r="E175" s="2">
        <f t="shared" si="17"/>
        <v>2.3582854658214567E-2</v>
      </c>
      <c r="F175">
        <f t="shared" si="14"/>
        <v>39994</v>
      </c>
      <c r="G175">
        <f t="shared" si="15"/>
        <v>0</v>
      </c>
    </row>
    <row r="176" spans="1:7" x14ac:dyDescent="0.35">
      <c r="A176">
        <f t="shared" si="12"/>
        <v>7</v>
      </c>
      <c r="B176" t="str">
        <f t="shared" si="13"/>
        <v>2009</v>
      </c>
      <c r="C176" s="1">
        <f t="shared" si="16"/>
        <v>40025</v>
      </c>
      <c r="D176" s="2" cm="1">
        <f t="array" ref="D176">IF(VLOOKUP($A176,'Emision source'!$1:$1048576,MATCH($B176,LEFT('Emision source'!$1:$1,4),0),FALSE)="",NA(),VLOOKUP($A176,'Emision source'!$1:$1048576,MATCH($B176,LEFT('Emision source'!$1:$1,4),0),FALSE))</f>
        <v>18454</v>
      </c>
      <c r="E176" s="2">
        <f t="shared" si="17"/>
        <v>3.8445089697706394E-2</v>
      </c>
      <c r="F176">
        <f t="shared" si="14"/>
        <v>40025</v>
      </c>
      <c r="G176">
        <f t="shared" si="15"/>
        <v>0</v>
      </c>
    </row>
    <row r="177" spans="1:7" x14ac:dyDescent="0.35">
      <c r="A177">
        <f t="shared" si="12"/>
        <v>8</v>
      </c>
      <c r="B177" t="str">
        <f t="shared" si="13"/>
        <v>2009</v>
      </c>
      <c r="C177" s="1">
        <f t="shared" si="16"/>
        <v>40056</v>
      </c>
      <c r="D177" s="2" cm="1">
        <f t="array" ref="D177">IF(VLOOKUP($A177,'Emision source'!$1:$1048576,MATCH($B177,LEFT('Emision source'!$1:$1,4),0),FALSE)="",NA(),VLOOKUP($A177,'Emision source'!$1:$1048576,MATCH($B177,LEFT('Emision source'!$1:$1,4),0),FALSE))</f>
        <v>18052.099999999999</v>
      </c>
      <c r="E177" s="2">
        <f t="shared" si="17"/>
        <v>4.0442871634083194E-2</v>
      </c>
      <c r="F177">
        <f t="shared" si="14"/>
        <v>40056</v>
      </c>
      <c r="G177">
        <f t="shared" si="15"/>
        <v>0</v>
      </c>
    </row>
    <row r="178" spans="1:7" x14ac:dyDescent="0.35">
      <c r="A178">
        <f t="shared" si="12"/>
        <v>9</v>
      </c>
      <c r="B178" t="str">
        <f t="shared" si="13"/>
        <v>2009</v>
      </c>
      <c r="C178" s="1">
        <f t="shared" si="16"/>
        <v>40086</v>
      </c>
      <c r="D178" s="2" cm="1">
        <f t="array" ref="D178">IF(VLOOKUP($A178,'Emision source'!$1:$1048576,MATCH($B178,LEFT('Emision source'!$1:$1,4),0),FALSE)="",NA(),VLOOKUP($A178,'Emision source'!$1:$1048576,MATCH($B178,LEFT('Emision source'!$1:$1,4),0),FALSE))</f>
        <v>18342.8</v>
      </c>
      <c r="E178" s="2">
        <f t="shared" si="17"/>
        <v>5.7563248080071822E-2</v>
      </c>
      <c r="F178">
        <f t="shared" si="14"/>
        <v>40086</v>
      </c>
      <c r="G178">
        <f t="shared" si="15"/>
        <v>0</v>
      </c>
    </row>
    <row r="179" spans="1:7" x14ac:dyDescent="0.35">
      <c r="A179">
        <f t="shared" si="12"/>
        <v>10</v>
      </c>
      <c r="B179" t="str">
        <f t="shared" si="13"/>
        <v>2009</v>
      </c>
      <c r="C179" s="1">
        <f t="shared" si="16"/>
        <v>40117</v>
      </c>
      <c r="D179" s="2" cm="1">
        <f t="array" ref="D179">IF(VLOOKUP($A179,'Emision source'!$1:$1048576,MATCH($B179,LEFT('Emision source'!$1:$1,4),0),FALSE)="",NA(),VLOOKUP($A179,'Emision source'!$1:$1048576,MATCH($B179,LEFT('Emision source'!$1:$1,4),0),FALSE))</f>
        <v>18614</v>
      </c>
      <c r="E179" s="2">
        <f t="shared" si="17"/>
        <v>5.8347263443978253E-2</v>
      </c>
      <c r="F179">
        <f t="shared" si="14"/>
        <v>40117</v>
      </c>
      <c r="G179">
        <f t="shared" si="15"/>
        <v>0</v>
      </c>
    </row>
    <row r="180" spans="1:7" x14ac:dyDescent="0.35">
      <c r="A180">
        <f t="shared" si="12"/>
        <v>11</v>
      </c>
      <c r="B180" t="str">
        <f t="shared" si="13"/>
        <v>2009</v>
      </c>
      <c r="C180" s="1">
        <f t="shared" si="16"/>
        <v>40147</v>
      </c>
      <c r="D180" s="2" cm="1">
        <f t="array" ref="D180">IF(VLOOKUP($A180,'Emision source'!$1:$1048576,MATCH($B180,LEFT('Emision source'!$1:$1,4),0),FALSE)="",NA(),VLOOKUP($A180,'Emision source'!$1:$1048576,MATCH($B180,LEFT('Emision source'!$1:$1,4),0),FALSE))</f>
        <v>18681.8</v>
      </c>
      <c r="E180" s="2">
        <f t="shared" si="17"/>
        <v>7.2834295230711762E-2</v>
      </c>
      <c r="F180">
        <f t="shared" si="14"/>
        <v>40147</v>
      </c>
      <c r="G180">
        <f t="shared" si="15"/>
        <v>0</v>
      </c>
    </row>
    <row r="181" spans="1:7" x14ac:dyDescent="0.35">
      <c r="A181">
        <f t="shared" si="12"/>
        <v>12</v>
      </c>
      <c r="B181" t="str">
        <f t="shared" si="13"/>
        <v>2009</v>
      </c>
      <c r="C181" s="1">
        <f t="shared" si="16"/>
        <v>40178</v>
      </c>
      <c r="D181" s="2" cm="1">
        <f t="array" ref="D181">IF(VLOOKUP($A181,'Emision source'!$1:$1048576,MATCH($B181,LEFT('Emision source'!$1:$1,4),0),FALSE)="",NA(),VLOOKUP($A181,'Emision source'!$1:$1048576,MATCH($B181,LEFT('Emision source'!$1:$1,4),0),FALSE))</f>
        <v>21232.6</v>
      </c>
      <c r="E181" s="2">
        <f t="shared" si="17"/>
        <v>7.9665817481020293E-2</v>
      </c>
      <c r="F181">
        <f t="shared" si="14"/>
        <v>40178</v>
      </c>
      <c r="G181">
        <f t="shared" si="15"/>
        <v>0</v>
      </c>
    </row>
    <row r="182" spans="1:7" x14ac:dyDescent="0.35">
      <c r="A182">
        <f t="shared" si="12"/>
        <v>1</v>
      </c>
      <c r="B182" t="str">
        <f t="shared" si="13"/>
        <v>2010</v>
      </c>
      <c r="C182" s="1">
        <f t="shared" si="16"/>
        <v>40209</v>
      </c>
      <c r="D182" s="2" cm="1">
        <f t="array" ref="D182">IF(VLOOKUP($A182,'Emision source'!$1:$1048576,MATCH($B182,LEFT('Emision source'!$1:$1,4),0),FALSE)="",NA(),VLOOKUP($A182,'Emision source'!$1:$1048576,MATCH($B182,LEFT('Emision source'!$1:$1,4),0),FALSE))</f>
        <v>20081</v>
      </c>
      <c r="E182" s="2">
        <f t="shared" si="17"/>
        <v>0.10793557962338683</v>
      </c>
      <c r="F182">
        <f t="shared" si="14"/>
        <v>40209</v>
      </c>
      <c r="G182">
        <f t="shared" si="15"/>
        <v>0</v>
      </c>
    </row>
    <row r="183" spans="1:7" x14ac:dyDescent="0.35">
      <c r="A183">
        <f t="shared" si="12"/>
        <v>2</v>
      </c>
      <c r="B183" t="str">
        <f t="shared" si="13"/>
        <v>2010</v>
      </c>
      <c r="C183" s="1">
        <f t="shared" si="16"/>
        <v>40237</v>
      </c>
      <c r="D183" s="2" cm="1">
        <f t="array" ref="D183">IF(VLOOKUP($A183,'Emision source'!$1:$1048576,MATCH($B183,LEFT('Emision source'!$1:$1,4),0),FALSE)="",NA(),VLOOKUP($A183,'Emision source'!$1:$1048576,MATCH($B183,LEFT('Emision source'!$1:$1,4),0),FALSE))</f>
        <v>19833.732860240001</v>
      </c>
      <c r="E183" s="2">
        <f t="shared" si="17"/>
        <v>0.10479561842650563</v>
      </c>
      <c r="F183">
        <f t="shared" si="14"/>
        <v>40237</v>
      </c>
      <c r="G183">
        <f t="shared" si="15"/>
        <v>0</v>
      </c>
    </row>
    <row r="184" spans="1:7" x14ac:dyDescent="0.35">
      <c r="A184">
        <f t="shared" si="12"/>
        <v>3</v>
      </c>
      <c r="B184" t="str">
        <f t="shared" si="13"/>
        <v>2010</v>
      </c>
      <c r="C184" s="1">
        <f t="shared" si="16"/>
        <v>40268</v>
      </c>
      <c r="D184" s="2" cm="1">
        <f t="array" ref="D184">IF(VLOOKUP($A184,'Emision source'!$1:$1048576,MATCH($B184,LEFT('Emision source'!$1:$1,4),0),FALSE)="",NA(),VLOOKUP($A184,'Emision source'!$1:$1048576,MATCH($B184,LEFT('Emision source'!$1:$1,4),0),FALSE))</f>
        <v>20700.900000000001</v>
      </c>
      <c r="E184" s="2">
        <f t="shared" si="17"/>
        <v>0.14466372126714852</v>
      </c>
      <c r="F184">
        <f t="shared" si="14"/>
        <v>40268</v>
      </c>
      <c r="G184">
        <f t="shared" si="15"/>
        <v>0</v>
      </c>
    </row>
    <row r="185" spans="1:7" x14ac:dyDescent="0.35">
      <c r="A185">
        <f t="shared" si="12"/>
        <v>4</v>
      </c>
      <c r="B185" t="str">
        <f t="shared" si="13"/>
        <v>2010</v>
      </c>
      <c r="C185" s="1">
        <f t="shared" si="16"/>
        <v>40298</v>
      </c>
      <c r="D185" s="2" cm="1">
        <f t="array" ref="D185">IF(VLOOKUP($A185,'Emision source'!$1:$1048576,MATCH($B185,LEFT('Emision source'!$1:$1,4),0),FALSE)="",NA(),VLOOKUP($A185,'Emision source'!$1:$1048576,MATCH($B185,LEFT('Emision source'!$1:$1,4),0),FALSE))</f>
        <v>19793.5</v>
      </c>
      <c r="E185" s="2">
        <f t="shared" si="17"/>
        <v>7.8200665653478801E-2</v>
      </c>
      <c r="F185">
        <f t="shared" si="14"/>
        <v>40298</v>
      </c>
      <c r="G185">
        <f t="shared" si="15"/>
        <v>0</v>
      </c>
    </row>
    <row r="186" spans="1:7" x14ac:dyDescent="0.35">
      <c r="A186">
        <f t="shared" si="12"/>
        <v>5</v>
      </c>
      <c r="B186" t="str">
        <f t="shared" si="13"/>
        <v>2010</v>
      </c>
      <c r="C186" s="1">
        <f t="shared" si="16"/>
        <v>40329</v>
      </c>
      <c r="D186" s="2" cm="1">
        <f t="array" ref="D186">IF(VLOOKUP($A186,'Emision source'!$1:$1048576,MATCH($B186,LEFT('Emision source'!$1:$1,4),0),FALSE)="",NA(),VLOOKUP($A186,'Emision source'!$1:$1048576,MATCH($B186,LEFT('Emision source'!$1:$1,4),0),FALSE))</f>
        <v>19515.2</v>
      </c>
      <c r="E186" s="2">
        <f t="shared" si="17"/>
        <v>5.8497453448827605E-2</v>
      </c>
      <c r="F186">
        <f t="shared" si="14"/>
        <v>40329</v>
      </c>
      <c r="G186">
        <f t="shared" si="15"/>
        <v>0</v>
      </c>
    </row>
    <row r="187" spans="1:7" x14ac:dyDescent="0.35">
      <c r="A187">
        <f t="shared" si="12"/>
        <v>6</v>
      </c>
      <c r="B187" t="str">
        <f t="shared" si="13"/>
        <v>2010</v>
      </c>
      <c r="C187" s="1">
        <f t="shared" si="16"/>
        <v>40359</v>
      </c>
      <c r="D187" s="2" cm="1">
        <f t="array" ref="D187">IF(VLOOKUP($A187,'Emision source'!$1:$1048576,MATCH($B187,LEFT('Emision source'!$1:$1,4),0),FALSE)="",NA(),VLOOKUP($A187,'Emision source'!$1:$1048576,MATCH($B187,LEFT('Emision source'!$1:$1,4),0),FALSE))</f>
        <v>20024.2</v>
      </c>
      <c r="E187" s="2">
        <f t="shared" si="17"/>
        <v>0.1192331339779778</v>
      </c>
      <c r="F187">
        <f t="shared" si="14"/>
        <v>40359</v>
      </c>
      <c r="G187">
        <f t="shared" si="15"/>
        <v>0</v>
      </c>
    </row>
    <row r="188" spans="1:7" x14ac:dyDescent="0.35">
      <c r="A188">
        <f t="shared" si="12"/>
        <v>7</v>
      </c>
      <c r="B188" t="str">
        <f t="shared" si="13"/>
        <v>2010</v>
      </c>
      <c r="C188" s="1">
        <f t="shared" si="16"/>
        <v>40390</v>
      </c>
      <c r="D188" s="2" cm="1">
        <f t="array" ref="D188">IF(VLOOKUP($A188,'Emision source'!$1:$1048576,MATCH($B188,LEFT('Emision source'!$1:$1,4),0),FALSE)="",NA(),VLOOKUP($A188,'Emision source'!$1:$1048576,MATCH($B188,LEFT('Emision source'!$1:$1,4),0),FALSE))</f>
        <v>20111.8</v>
      </c>
      <c r="E188" s="2">
        <f t="shared" si="17"/>
        <v>8.9834182291102155E-2</v>
      </c>
      <c r="F188">
        <f t="shared" si="14"/>
        <v>40390</v>
      </c>
      <c r="G188">
        <f t="shared" si="15"/>
        <v>0</v>
      </c>
    </row>
    <row r="189" spans="1:7" x14ac:dyDescent="0.35">
      <c r="A189">
        <f t="shared" si="12"/>
        <v>8</v>
      </c>
      <c r="B189" t="str">
        <f t="shared" si="13"/>
        <v>2010</v>
      </c>
      <c r="C189" s="1">
        <f t="shared" si="16"/>
        <v>40421</v>
      </c>
      <c r="D189" s="2" cm="1">
        <f t="array" ref="D189">IF(VLOOKUP($A189,'Emision source'!$1:$1048576,MATCH($B189,LEFT('Emision source'!$1:$1,4),0),FALSE)="",NA(),VLOOKUP($A189,'Emision source'!$1:$1048576,MATCH($B189,LEFT('Emision source'!$1:$1,4),0),FALSE))</f>
        <v>19690.7</v>
      </c>
      <c r="E189" s="2">
        <f t="shared" si="17"/>
        <v>9.0770602866148659E-2</v>
      </c>
      <c r="F189">
        <f t="shared" si="14"/>
        <v>40421</v>
      </c>
      <c r="G189">
        <f t="shared" si="15"/>
        <v>0</v>
      </c>
    </row>
    <row r="190" spans="1:7" x14ac:dyDescent="0.35">
      <c r="A190">
        <f t="shared" si="12"/>
        <v>9</v>
      </c>
      <c r="B190" t="str">
        <f t="shared" si="13"/>
        <v>2010</v>
      </c>
      <c r="C190" s="1">
        <f t="shared" si="16"/>
        <v>40451</v>
      </c>
      <c r="D190" s="2" cm="1">
        <f t="array" ref="D190">IF(VLOOKUP($A190,'Emision source'!$1:$1048576,MATCH($B190,LEFT('Emision source'!$1:$1,4),0),FALSE)="",NA(),VLOOKUP($A190,'Emision source'!$1:$1048576,MATCH($B190,LEFT('Emision source'!$1:$1,4),0),FALSE))</f>
        <v>19730.7</v>
      </c>
      <c r="E190" s="2">
        <f t="shared" si="17"/>
        <v>7.566456593322729E-2</v>
      </c>
      <c r="F190">
        <f t="shared" si="14"/>
        <v>40451</v>
      </c>
      <c r="G190">
        <f t="shared" si="15"/>
        <v>0</v>
      </c>
    </row>
    <row r="191" spans="1:7" x14ac:dyDescent="0.35">
      <c r="A191">
        <f t="shared" si="12"/>
        <v>10</v>
      </c>
      <c r="B191" t="str">
        <f t="shared" si="13"/>
        <v>2010</v>
      </c>
      <c r="C191" s="1">
        <f t="shared" si="16"/>
        <v>40482</v>
      </c>
      <c r="D191" s="2" cm="1">
        <f t="array" ref="D191">IF(VLOOKUP($A191,'Emision source'!$1:$1048576,MATCH($B191,LEFT('Emision source'!$1:$1,4),0),FALSE)="",NA(),VLOOKUP($A191,'Emision source'!$1:$1048576,MATCH($B191,LEFT('Emision source'!$1:$1,4),0),FALSE))</f>
        <v>20338.400000000001</v>
      </c>
      <c r="E191" s="2">
        <f t="shared" si="17"/>
        <v>9.2639948425916052E-2</v>
      </c>
      <c r="F191">
        <f t="shared" si="14"/>
        <v>40482</v>
      </c>
      <c r="G191">
        <f t="shared" si="15"/>
        <v>0</v>
      </c>
    </row>
    <row r="192" spans="1:7" x14ac:dyDescent="0.35">
      <c r="A192">
        <f t="shared" si="12"/>
        <v>11</v>
      </c>
      <c r="B192" t="str">
        <f t="shared" si="13"/>
        <v>2010</v>
      </c>
      <c r="C192" s="1">
        <f t="shared" si="16"/>
        <v>40512</v>
      </c>
      <c r="D192" s="2" cm="1">
        <f t="array" ref="D192">IF(VLOOKUP($A192,'Emision source'!$1:$1048576,MATCH($B192,LEFT('Emision source'!$1:$1,4),0),FALSE)="",NA(),VLOOKUP($A192,'Emision source'!$1:$1048576,MATCH($B192,LEFT('Emision source'!$1:$1,4),0),FALSE))</f>
        <v>21201.9</v>
      </c>
      <c r="E192" s="2">
        <f t="shared" si="17"/>
        <v>0.13489599503259869</v>
      </c>
      <c r="F192">
        <f t="shared" si="14"/>
        <v>40512</v>
      </c>
      <c r="G192">
        <f t="shared" si="15"/>
        <v>0</v>
      </c>
    </row>
    <row r="193" spans="1:7" x14ac:dyDescent="0.35">
      <c r="A193">
        <f t="shared" si="12"/>
        <v>12</v>
      </c>
      <c r="B193" t="str">
        <f t="shared" si="13"/>
        <v>2010</v>
      </c>
      <c r="C193" s="1">
        <f t="shared" si="16"/>
        <v>40543</v>
      </c>
      <c r="D193" s="2" cm="1">
        <f t="array" ref="D193">IF(VLOOKUP($A193,'Emision source'!$1:$1048576,MATCH($B193,LEFT('Emision source'!$1:$1,4),0),FALSE)="",NA(),VLOOKUP($A193,'Emision source'!$1:$1048576,MATCH($B193,LEFT('Emision source'!$1:$1,4),0),FALSE))</f>
        <v>23390.3</v>
      </c>
      <c r="E193" s="2">
        <f t="shared" si="17"/>
        <v>0.10162203404199208</v>
      </c>
      <c r="F193">
        <f t="shared" si="14"/>
        <v>40543</v>
      </c>
      <c r="G193">
        <f t="shared" si="15"/>
        <v>0</v>
      </c>
    </row>
    <row r="194" spans="1:7" x14ac:dyDescent="0.35">
      <c r="A194">
        <f t="shared" si="12"/>
        <v>1</v>
      </c>
      <c r="B194" t="str">
        <f t="shared" si="13"/>
        <v>2011</v>
      </c>
      <c r="C194" s="1">
        <f t="shared" si="16"/>
        <v>40574</v>
      </c>
      <c r="D194" s="2" cm="1">
        <f t="array" ref="D194">IF(VLOOKUP($A194,'Emision source'!$1:$1048576,MATCH($B194,LEFT('Emision source'!$1:$1,4),0),FALSE)="",NA(),VLOOKUP($A194,'Emision source'!$1:$1048576,MATCH($B194,LEFT('Emision source'!$1:$1,4),0),FALSE))</f>
        <v>22652.9</v>
      </c>
      <c r="E194" s="2">
        <f t="shared" si="17"/>
        <v>0.12807629102136356</v>
      </c>
      <c r="F194">
        <f t="shared" si="14"/>
        <v>40574</v>
      </c>
      <c r="G194">
        <f t="shared" si="15"/>
        <v>0</v>
      </c>
    </row>
    <row r="195" spans="1:7" x14ac:dyDescent="0.35">
      <c r="A195">
        <f t="shared" ref="A195:A258" si="18">+MONTH(C195)</f>
        <v>2</v>
      </c>
      <c r="B195" t="str">
        <f t="shared" ref="B195:B258" si="19">+TEXT(YEAR(C195),"0")</f>
        <v>2011</v>
      </c>
      <c r="C195" s="1">
        <f t="shared" si="16"/>
        <v>40602</v>
      </c>
      <c r="D195" s="2" cm="1">
        <f t="array" ref="D195">IF(VLOOKUP($A195,'Emision source'!$1:$1048576,MATCH($B195,LEFT('Emision source'!$1:$1,4),0),FALSE)="",NA(),VLOOKUP($A195,'Emision source'!$1:$1048576,MATCH($B195,LEFT('Emision source'!$1:$1,4),0),FALSE))</f>
        <v>22198.799999999999</v>
      </c>
      <c r="E195" s="2">
        <f t="shared" si="17"/>
        <v>0.11924468058663665</v>
      </c>
      <c r="F195">
        <f t="shared" ref="F195:F258" si="20">+IF(ISNA(D195),1,C195)</f>
        <v>40602</v>
      </c>
      <c r="G195">
        <f t="shared" ref="G195:G258" si="21">+IF(AND(A195=MONTH(MAX(F:F)),ISNA(D195)=FALSE,_xlfn.NUMBERVALUE(B195)&gt;YEAR(MAX(F:F))-10),1,0)</f>
        <v>0</v>
      </c>
    </row>
    <row r="196" spans="1:7" x14ac:dyDescent="0.35">
      <c r="A196">
        <f t="shared" si="18"/>
        <v>3</v>
      </c>
      <c r="B196" t="str">
        <f t="shared" si="19"/>
        <v>2011</v>
      </c>
      <c r="C196" s="1">
        <f t="shared" ref="C196:C259" si="22">+EOMONTH(C195,1)</f>
        <v>40633</v>
      </c>
      <c r="D196" s="2" cm="1">
        <f t="array" ref="D196">IF(VLOOKUP($A196,'Emision source'!$1:$1048576,MATCH($B196,LEFT('Emision source'!$1:$1,4),0),FALSE)="",NA(),VLOOKUP($A196,'Emision source'!$1:$1048576,MATCH($B196,LEFT('Emision source'!$1:$1,4),0),FALSE))</f>
        <v>22499.4</v>
      </c>
      <c r="E196" s="2">
        <f t="shared" si="17"/>
        <v>8.6880280567511556E-2</v>
      </c>
      <c r="F196">
        <f t="shared" si="20"/>
        <v>40633</v>
      </c>
      <c r="G196">
        <f t="shared" si="21"/>
        <v>0</v>
      </c>
    </row>
    <row r="197" spans="1:7" x14ac:dyDescent="0.35">
      <c r="A197">
        <f t="shared" si="18"/>
        <v>4</v>
      </c>
      <c r="B197" t="str">
        <f t="shared" si="19"/>
        <v>2011</v>
      </c>
      <c r="C197" s="1">
        <f t="shared" si="22"/>
        <v>40663</v>
      </c>
      <c r="D197" s="2" cm="1">
        <f t="array" ref="D197">IF(VLOOKUP($A197,'Emision source'!$1:$1048576,MATCH($B197,LEFT('Emision source'!$1:$1,4),0),FALSE)="",NA(),VLOOKUP($A197,'Emision source'!$1:$1048576,MATCH($B197,LEFT('Emision source'!$1:$1,4),0),FALSE))</f>
        <v>22840.9</v>
      </c>
      <c r="E197" s="2">
        <f t="shared" si="17"/>
        <v>0.1539596332129235</v>
      </c>
      <c r="F197">
        <f t="shared" si="20"/>
        <v>40663</v>
      </c>
      <c r="G197">
        <f t="shared" si="21"/>
        <v>0</v>
      </c>
    </row>
    <row r="198" spans="1:7" x14ac:dyDescent="0.35">
      <c r="A198">
        <f t="shared" si="18"/>
        <v>5</v>
      </c>
      <c r="B198" t="str">
        <f t="shared" si="19"/>
        <v>2011</v>
      </c>
      <c r="C198" s="1">
        <f t="shared" si="22"/>
        <v>40694</v>
      </c>
      <c r="D198" s="2" cm="1">
        <f t="array" ref="D198">IF(VLOOKUP($A198,'Emision source'!$1:$1048576,MATCH($B198,LEFT('Emision source'!$1:$1,4),0),FALSE)="",NA(),VLOOKUP($A198,'Emision source'!$1:$1048576,MATCH($B198,LEFT('Emision source'!$1:$1,4),0),FALSE))</f>
        <v>21798.7</v>
      </c>
      <c r="E198" s="2">
        <f t="shared" si="17"/>
        <v>0.11701135525129129</v>
      </c>
      <c r="F198">
        <f t="shared" si="20"/>
        <v>40694</v>
      </c>
      <c r="G198">
        <f t="shared" si="21"/>
        <v>0</v>
      </c>
    </row>
    <row r="199" spans="1:7" x14ac:dyDescent="0.35">
      <c r="A199">
        <f t="shared" si="18"/>
        <v>6</v>
      </c>
      <c r="B199" t="str">
        <f t="shared" si="19"/>
        <v>2011</v>
      </c>
      <c r="C199" s="1">
        <f t="shared" si="22"/>
        <v>40724</v>
      </c>
      <c r="D199" s="2" cm="1">
        <f t="array" ref="D199">IF(VLOOKUP($A199,'Emision source'!$1:$1048576,MATCH($B199,LEFT('Emision source'!$1:$1,4),0),FALSE)="",NA(),VLOOKUP($A199,'Emision source'!$1:$1048576,MATCH($B199,LEFT('Emision source'!$1:$1,4),0),FALSE))</f>
        <v>22601.200000000001</v>
      </c>
      <c r="E199" s="2">
        <f t="shared" si="17"/>
        <v>0.12869427992129523</v>
      </c>
      <c r="F199">
        <f t="shared" si="20"/>
        <v>40724</v>
      </c>
      <c r="G199">
        <f t="shared" si="21"/>
        <v>0</v>
      </c>
    </row>
    <row r="200" spans="1:7" x14ac:dyDescent="0.35">
      <c r="A200">
        <f t="shared" si="18"/>
        <v>7</v>
      </c>
      <c r="B200" t="str">
        <f t="shared" si="19"/>
        <v>2011</v>
      </c>
      <c r="C200" s="1">
        <f t="shared" si="22"/>
        <v>40755</v>
      </c>
      <c r="D200" s="2" cm="1">
        <f t="array" ref="D200">IF(VLOOKUP($A200,'Emision source'!$1:$1048576,MATCH($B200,LEFT('Emision source'!$1:$1,4),0),FALSE)="",NA(),VLOOKUP($A200,'Emision source'!$1:$1048576,MATCH($B200,LEFT('Emision source'!$1:$1,4),0),FALSE))</f>
        <v>22467.8</v>
      </c>
      <c r="E200" s="2">
        <f t="shared" si="17"/>
        <v>0.11714515856362932</v>
      </c>
      <c r="F200">
        <f t="shared" si="20"/>
        <v>40755</v>
      </c>
      <c r="G200">
        <f t="shared" si="21"/>
        <v>0</v>
      </c>
    </row>
    <row r="201" spans="1:7" x14ac:dyDescent="0.35">
      <c r="A201">
        <f t="shared" si="18"/>
        <v>8</v>
      </c>
      <c r="B201" t="str">
        <f t="shared" si="19"/>
        <v>2011</v>
      </c>
      <c r="C201" s="1">
        <f t="shared" si="22"/>
        <v>40786</v>
      </c>
      <c r="D201" s="2" cm="1">
        <f t="array" ref="D201">IF(VLOOKUP($A201,'Emision source'!$1:$1048576,MATCH($B201,LEFT('Emision source'!$1:$1,4),0),FALSE)="",NA(),VLOOKUP($A201,'Emision source'!$1:$1048576,MATCH($B201,LEFT('Emision source'!$1:$1,4),0),FALSE))</f>
        <v>21933.4</v>
      </c>
      <c r="E201" s="2">
        <f t="shared" si="17"/>
        <v>0.11389640794893025</v>
      </c>
      <c r="F201">
        <f t="shared" si="20"/>
        <v>40786</v>
      </c>
      <c r="G201">
        <f t="shared" si="21"/>
        <v>0</v>
      </c>
    </row>
    <row r="202" spans="1:7" x14ac:dyDescent="0.35">
      <c r="A202">
        <f t="shared" si="18"/>
        <v>9</v>
      </c>
      <c r="B202" t="str">
        <f t="shared" si="19"/>
        <v>2011</v>
      </c>
      <c r="C202" s="1">
        <f t="shared" si="22"/>
        <v>40816</v>
      </c>
      <c r="D202" s="2" cm="1">
        <f t="array" ref="D202">IF(VLOOKUP($A202,'Emision source'!$1:$1048576,MATCH($B202,LEFT('Emision source'!$1:$1,4),0),FALSE)="",NA(),VLOOKUP($A202,'Emision source'!$1:$1048576,MATCH($B202,LEFT('Emision source'!$1:$1,4),0),FALSE))</f>
        <v>21776</v>
      </c>
      <c r="E202" s="2">
        <f t="shared" si="17"/>
        <v>0.1036607925719817</v>
      </c>
      <c r="F202">
        <f t="shared" si="20"/>
        <v>40816</v>
      </c>
      <c r="G202">
        <f t="shared" si="21"/>
        <v>0</v>
      </c>
    </row>
    <row r="203" spans="1:7" x14ac:dyDescent="0.35">
      <c r="A203">
        <f t="shared" si="18"/>
        <v>10</v>
      </c>
      <c r="B203" t="str">
        <f t="shared" si="19"/>
        <v>2011</v>
      </c>
      <c r="C203" s="1">
        <f t="shared" si="22"/>
        <v>40847</v>
      </c>
      <c r="D203" s="2" cm="1">
        <f t="array" ref="D203">IF(VLOOKUP($A203,'Emision source'!$1:$1048576,MATCH($B203,LEFT('Emision source'!$1:$1,4),0),FALSE)="",NA(),VLOOKUP($A203,'Emision source'!$1:$1048576,MATCH($B203,LEFT('Emision source'!$1:$1,4),0),FALSE))</f>
        <v>21766.400000000001</v>
      </c>
      <c r="E203" s="2">
        <f t="shared" si="17"/>
        <v>7.0212012744365337E-2</v>
      </c>
      <c r="F203">
        <f t="shared" si="20"/>
        <v>40847</v>
      </c>
      <c r="G203">
        <f t="shared" si="21"/>
        <v>0</v>
      </c>
    </row>
    <row r="204" spans="1:7" x14ac:dyDescent="0.35">
      <c r="A204">
        <f t="shared" si="18"/>
        <v>11</v>
      </c>
      <c r="B204" t="str">
        <f t="shared" si="19"/>
        <v>2011</v>
      </c>
      <c r="C204" s="1">
        <f t="shared" si="22"/>
        <v>40877</v>
      </c>
      <c r="D204" s="2" cm="1">
        <f t="array" ref="D204">IF(VLOOKUP($A204,'Emision source'!$1:$1048576,MATCH($B204,LEFT('Emision source'!$1:$1,4),0),FALSE)="",NA(),VLOOKUP($A204,'Emision source'!$1:$1048576,MATCH($B204,LEFT('Emision source'!$1:$1,4),0),FALSE))</f>
        <v>22603.5</v>
      </c>
      <c r="E204" s="2">
        <f t="shared" si="17"/>
        <v>6.61072828378588E-2</v>
      </c>
      <c r="F204">
        <f t="shared" si="20"/>
        <v>40877</v>
      </c>
      <c r="G204">
        <f t="shared" si="21"/>
        <v>0</v>
      </c>
    </row>
    <row r="205" spans="1:7" x14ac:dyDescent="0.35">
      <c r="A205">
        <f t="shared" si="18"/>
        <v>12</v>
      </c>
      <c r="B205" t="str">
        <f t="shared" si="19"/>
        <v>2011</v>
      </c>
      <c r="C205" s="1">
        <f t="shared" si="22"/>
        <v>40908</v>
      </c>
      <c r="D205" s="2" cm="1">
        <f t="array" ref="D205">IF(VLOOKUP($A205,'Emision source'!$1:$1048576,MATCH($B205,LEFT('Emision source'!$1:$1,4),0),FALSE)="",NA(),VLOOKUP($A205,'Emision source'!$1:$1048576,MATCH($B205,LEFT('Emision source'!$1:$1,4),0),FALSE))</f>
        <v>24532.5</v>
      </c>
      <c r="E205" s="2">
        <f t="shared" si="17"/>
        <v>4.8832208223066859E-2</v>
      </c>
      <c r="F205">
        <f t="shared" si="20"/>
        <v>40908</v>
      </c>
      <c r="G205">
        <f t="shared" si="21"/>
        <v>0</v>
      </c>
    </row>
    <row r="206" spans="1:7" x14ac:dyDescent="0.35">
      <c r="A206">
        <f t="shared" si="18"/>
        <v>1</v>
      </c>
      <c r="B206" t="str">
        <f t="shared" si="19"/>
        <v>2012</v>
      </c>
      <c r="C206" s="1">
        <f t="shared" si="22"/>
        <v>40939</v>
      </c>
      <c r="D206" s="2" cm="1">
        <f t="array" ref="D206">IF(VLOOKUP($A206,'Emision source'!$1:$1048576,MATCH($B206,LEFT('Emision source'!$1:$1,4),0),FALSE)="",NA(),VLOOKUP($A206,'Emision source'!$1:$1048576,MATCH($B206,LEFT('Emision source'!$1:$1,4),0),FALSE))</f>
        <v>23189.200000000001</v>
      </c>
      <c r="E206" s="2">
        <f t="shared" si="17"/>
        <v>2.3674672999924921E-2</v>
      </c>
      <c r="F206">
        <f t="shared" si="20"/>
        <v>40939</v>
      </c>
      <c r="G206">
        <f t="shared" si="21"/>
        <v>0</v>
      </c>
    </row>
    <row r="207" spans="1:7" x14ac:dyDescent="0.35">
      <c r="A207">
        <f t="shared" si="18"/>
        <v>2</v>
      </c>
      <c r="B207" t="str">
        <f t="shared" si="19"/>
        <v>2012</v>
      </c>
      <c r="C207" s="1">
        <f t="shared" si="22"/>
        <v>40968</v>
      </c>
      <c r="D207" s="2" cm="1">
        <f t="array" ref="D207">IF(VLOOKUP($A207,'Emision source'!$1:$1048576,MATCH($B207,LEFT('Emision source'!$1:$1,4),0),FALSE)="",NA(),VLOOKUP($A207,'Emision source'!$1:$1048576,MATCH($B207,LEFT('Emision source'!$1:$1,4),0),FALSE))</f>
        <v>23240.799999999999</v>
      </c>
      <c r="E207" s="2">
        <f t="shared" ref="E207:E270" si="23">+(D207-D195)/D195</f>
        <v>4.6939474205812931E-2</v>
      </c>
      <c r="F207">
        <f t="shared" si="20"/>
        <v>40968</v>
      </c>
      <c r="G207">
        <f t="shared" si="21"/>
        <v>0</v>
      </c>
    </row>
    <row r="208" spans="1:7" x14ac:dyDescent="0.35">
      <c r="A208">
        <f t="shared" si="18"/>
        <v>3</v>
      </c>
      <c r="B208" t="str">
        <f t="shared" si="19"/>
        <v>2012</v>
      </c>
      <c r="C208" s="1">
        <f t="shared" si="22"/>
        <v>40999</v>
      </c>
      <c r="D208" s="2" cm="1">
        <f t="array" ref="D208">IF(VLOOKUP($A208,'Emision source'!$1:$1048576,MATCH($B208,LEFT('Emision source'!$1:$1,4),0),FALSE)="",NA(),VLOOKUP($A208,'Emision source'!$1:$1048576,MATCH($B208,LEFT('Emision source'!$1:$1,4),0),FALSE))</f>
        <v>23365.7</v>
      </c>
      <c r="E208" s="2">
        <f t="shared" si="23"/>
        <v>3.8503248975528204E-2</v>
      </c>
      <c r="F208">
        <f t="shared" si="20"/>
        <v>40999</v>
      </c>
      <c r="G208">
        <f t="shared" si="21"/>
        <v>0</v>
      </c>
    </row>
    <row r="209" spans="1:7" x14ac:dyDescent="0.35">
      <c r="A209">
        <f t="shared" si="18"/>
        <v>4</v>
      </c>
      <c r="B209" t="str">
        <f t="shared" si="19"/>
        <v>2012</v>
      </c>
      <c r="C209" s="1">
        <f t="shared" si="22"/>
        <v>41029</v>
      </c>
      <c r="D209" s="2" cm="1">
        <f t="array" ref="D209">IF(VLOOKUP($A209,'Emision source'!$1:$1048576,MATCH($B209,LEFT('Emision source'!$1:$1,4),0),FALSE)="",NA(),VLOOKUP($A209,'Emision source'!$1:$1048576,MATCH($B209,LEFT('Emision source'!$1:$1,4),0),FALSE))</f>
        <v>23173</v>
      </c>
      <c r="E209" s="2">
        <f t="shared" si="23"/>
        <v>1.453970727948542E-2</v>
      </c>
      <c r="F209">
        <f t="shared" si="20"/>
        <v>41029</v>
      </c>
      <c r="G209">
        <f t="shared" si="21"/>
        <v>0</v>
      </c>
    </row>
    <row r="210" spans="1:7" x14ac:dyDescent="0.35">
      <c r="A210">
        <f t="shared" si="18"/>
        <v>5</v>
      </c>
      <c r="B210" t="str">
        <f t="shared" si="19"/>
        <v>2012</v>
      </c>
      <c r="C210" s="1">
        <f t="shared" si="22"/>
        <v>41060</v>
      </c>
      <c r="D210" s="2" cm="1">
        <f t="array" ref="D210">IF(VLOOKUP($A210,'Emision source'!$1:$1048576,MATCH($B210,LEFT('Emision source'!$1:$1,4),0),FALSE)="",NA(),VLOOKUP($A210,'Emision source'!$1:$1048576,MATCH($B210,LEFT('Emision source'!$1:$1,4),0),FALSE))</f>
        <v>22845.7</v>
      </c>
      <c r="E210" s="2">
        <f t="shared" si="23"/>
        <v>4.8030387133177664E-2</v>
      </c>
      <c r="F210">
        <f t="shared" si="20"/>
        <v>41060</v>
      </c>
      <c r="G210">
        <f t="shared" si="21"/>
        <v>0</v>
      </c>
    </row>
    <row r="211" spans="1:7" x14ac:dyDescent="0.35">
      <c r="A211">
        <f t="shared" si="18"/>
        <v>6</v>
      </c>
      <c r="B211" t="str">
        <f t="shared" si="19"/>
        <v>2012</v>
      </c>
      <c r="C211" s="1">
        <f t="shared" si="22"/>
        <v>41090</v>
      </c>
      <c r="D211" s="2" cm="1">
        <f t="array" ref="D211">IF(VLOOKUP($A211,'Emision source'!$1:$1048576,MATCH($B211,LEFT('Emision source'!$1:$1,4),0),FALSE)="",NA(),VLOOKUP($A211,'Emision source'!$1:$1048576,MATCH($B211,LEFT('Emision source'!$1:$1,4),0),FALSE))</f>
        <v>23045</v>
      </c>
      <c r="E211" s="2">
        <f t="shared" si="23"/>
        <v>1.9636125515459322E-2</v>
      </c>
      <c r="F211">
        <f t="shared" si="20"/>
        <v>41090</v>
      </c>
      <c r="G211">
        <f t="shared" si="21"/>
        <v>0</v>
      </c>
    </row>
    <row r="212" spans="1:7" x14ac:dyDescent="0.35">
      <c r="A212">
        <f t="shared" si="18"/>
        <v>7</v>
      </c>
      <c r="B212" t="str">
        <f t="shared" si="19"/>
        <v>2012</v>
      </c>
      <c r="C212" s="1">
        <f t="shared" si="22"/>
        <v>41121</v>
      </c>
      <c r="D212" s="2" cm="1">
        <f t="array" ref="D212">IF(VLOOKUP($A212,'Emision source'!$1:$1048576,MATCH($B212,LEFT('Emision source'!$1:$1,4),0),FALSE)="",NA(),VLOOKUP($A212,'Emision source'!$1:$1048576,MATCH($B212,LEFT('Emision source'!$1:$1,4),0),FALSE))</f>
        <v>22945.599999999999</v>
      </c>
      <c r="E212" s="2">
        <f t="shared" si="23"/>
        <v>2.1265989549488568E-2</v>
      </c>
      <c r="F212">
        <f t="shared" si="20"/>
        <v>41121</v>
      </c>
      <c r="G212">
        <f t="shared" si="21"/>
        <v>0</v>
      </c>
    </row>
    <row r="213" spans="1:7" x14ac:dyDescent="0.35">
      <c r="A213">
        <f t="shared" si="18"/>
        <v>8</v>
      </c>
      <c r="B213" t="str">
        <f t="shared" si="19"/>
        <v>2012</v>
      </c>
      <c r="C213" s="1">
        <f t="shared" si="22"/>
        <v>41152</v>
      </c>
      <c r="D213" s="2" cm="1">
        <f t="array" ref="D213">IF(VLOOKUP($A213,'Emision source'!$1:$1048576,MATCH($B213,LEFT('Emision source'!$1:$1,4),0),FALSE)="",NA(),VLOOKUP($A213,'Emision source'!$1:$1048576,MATCH($B213,LEFT('Emision source'!$1:$1,4),0),FALSE))</f>
        <v>22397.9</v>
      </c>
      <c r="E213" s="2">
        <f t="shared" si="23"/>
        <v>2.1177747180099755E-2</v>
      </c>
      <c r="F213">
        <f t="shared" si="20"/>
        <v>41152</v>
      </c>
      <c r="G213">
        <f t="shared" si="21"/>
        <v>0</v>
      </c>
    </row>
    <row r="214" spans="1:7" x14ac:dyDescent="0.35">
      <c r="A214">
        <f t="shared" si="18"/>
        <v>9</v>
      </c>
      <c r="B214" t="str">
        <f t="shared" si="19"/>
        <v>2012</v>
      </c>
      <c r="C214" s="1">
        <f t="shared" si="22"/>
        <v>41182</v>
      </c>
      <c r="D214" s="2" cm="1">
        <f t="array" ref="D214">IF(VLOOKUP($A214,'Emision source'!$1:$1048576,MATCH($B214,LEFT('Emision source'!$1:$1,4),0),FALSE)="",NA(),VLOOKUP($A214,'Emision source'!$1:$1048576,MATCH($B214,LEFT('Emision source'!$1:$1,4),0),FALSE))</f>
        <v>22583.599999999999</v>
      </c>
      <c r="E214" s="2">
        <f t="shared" si="23"/>
        <v>3.7086700955179949E-2</v>
      </c>
      <c r="F214">
        <f t="shared" si="20"/>
        <v>41182</v>
      </c>
      <c r="G214">
        <f t="shared" si="21"/>
        <v>0</v>
      </c>
    </row>
    <row r="215" spans="1:7" x14ac:dyDescent="0.35">
      <c r="A215">
        <f t="shared" si="18"/>
        <v>10</v>
      </c>
      <c r="B215" t="str">
        <f t="shared" si="19"/>
        <v>2012</v>
      </c>
      <c r="C215" s="1">
        <f t="shared" si="22"/>
        <v>41213</v>
      </c>
      <c r="D215" s="2" cm="1">
        <f t="array" ref="D215">IF(VLOOKUP($A215,'Emision source'!$1:$1048576,MATCH($B215,LEFT('Emision source'!$1:$1,4),0),FALSE)="",NA(),VLOOKUP($A215,'Emision source'!$1:$1048576,MATCH($B215,LEFT('Emision source'!$1:$1,4),0),FALSE))</f>
        <v>23212.1</v>
      </c>
      <c r="E215" s="2">
        <f t="shared" si="23"/>
        <v>6.641888415171994E-2</v>
      </c>
      <c r="F215">
        <f t="shared" si="20"/>
        <v>41213</v>
      </c>
      <c r="G215">
        <f t="shared" si="21"/>
        <v>0</v>
      </c>
    </row>
    <row r="216" spans="1:7" x14ac:dyDescent="0.35">
      <c r="A216">
        <f t="shared" si="18"/>
        <v>11</v>
      </c>
      <c r="B216" t="str">
        <f t="shared" si="19"/>
        <v>2012</v>
      </c>
      <c r="C216" s="1">
        <f t="shared" si="22"/>
        <v>41243</v>
      </c>
      <c r="D216" s="2" cm="1">
        <f t="array" ref="D216">IF(VLOOKUP($A216,'Emision source'!$1:$1048576,MATCH($B216,LEFT('Emision source'!$1:$1,4),0),FALSE)="",NA(),VLOOKUP($A216,'Emision source'!$1:$1048576,MATCH($B216,LEFT('Emision source'!$1:$1,4),0),FALSE))</f>
        <v>23185.9</v>
      </c>
      <c r="E216" s="2">
        <f t="shared" si="23"/>
        <v>2.5765921206892802E-2</v>
      </c>
      <c r="F216">
        <f t="shared" si="20"/>
        <v>41243</v>
      </c>
      <c r="G216">
        <f t="shared" si="21"/>
        <v>0</v>
      </c>
    </row>
    <row r="217" spans="1:7" x14ac:dyDescent="0.35">
      <c r="A217">
        <f t="shared" si="18"/>
        <v>12</v>
      </c>
      <c r="B217" t="str">
        <f t="shared" si="19"/>
        <v>2012</v>
      </c>
      <c r="C217" s="1">
        <f t="shared" si="22"/>
        <v>41274</v>
      </c>
      <c r="D217" s="2" cm="1">
        <f t="array" ref="D217">IF(VLOOKUP($A217,'Emision source'!$1:$1048576,MATCH($B217,LEFT('Emision source'!$1:$1,4),0),FALSE)="",NA(),VLOOKUP($A217,'Emision source'!$1:$1048576,MATCH($B217,LEFT('Emision source'!$1:$1,4),0),FALSE))</f>
        <v>26552.1</v>
      </c>
      <c r="E217" s="2">
        <f t="shared" si="23"/>
        <v>8.2323448486701256E-2</v>
      </c>
      <c r="F217">
        <f t="shared" si="20"/>
        <v>41274</v>
      </c>
      <c r="G217">
        <f t="shared" si="21"/>
        <v>0</v>
      </c>
    </row>
    <row r="218" spans="1:7" x14ac:dyDescent="0.35">
      <c r="A218">
        <f t="shared" si="18"/>
        <v>1</v>
      </c>
      <c r="B218" t="str">
        <f t="shared" si="19"/>
        <v>2013</v>
      </c>
      <c r="C218" s="1">
        <f t="shared" si="22"/>
        <v>41305</v>
      </c>
      <c r="D218" s="2" cm="1">
        <f t="array" ref="D218">IF(VLOOKUP($A218,'Emision source'!$1:$1048576,MATCH($B218,LEFT('Emision source'!$1:$1,4),0),FALSE)="",NA(),VLOOKUP($A218,'Emision source'!$1:$1048576,MATCH($B218,LEFT('Emision source'!$1:$1,4),0),FALSE))</f>
        <v>24517.3</v>
      </c>
      <c r="E218" s="2">
        <f t="shared" si="23"/>
        <v>5.7272350921980859E-2</v>
      </c>
      <c r="F218">
        <f t="shared" si="20"/>
        <v>41305</v>
      </c>
      <c r="G218">
        <f t="shared" si="21"/>
        <v>0</v>
      </c>
    </row>
    <row r="219" spans="1:7" x14ac:dyDescent="0.35">
      <c r="A219">
        <f t="shared" si="18"/>
        <v>2</v>
      </c>
      <c r="B219" t="str">
        <f t="shared" si="19"/>
        <v>2013</v>
      </c>
      <c r="C219" s="1">
        <f t="shared" si="22"/>
        <v>41333</v>
      </c>
      <c r="D219" s="2" cm="1">
        <f t="array" ref="D219">IF(VLOOKUP($A219,'Emision source'!$1:$1048576,MATCH($B219,LEFT('Emision source'!$1:$1,4),0),FALSE)="",NA(),VLOOKUP($A219,'Emision source'!$1:$1048576,MATCH($B219,LEFT('Emision source'!$1:$1,4),0),FALSE))</f>
        <v>24007.3</v>
      </c>
      <c r="E219" s="2">
        <f t="shared" si="23"/>
        <v>3.2980792399573168E-2</v>
      </c>
      <c r="F219">
        <f t="shared" si="20"/>
        <v>41333</v>
      </c>
      <c r="G219">
        <f t="shared" si="21"/>
        <v>0</v>
      </c>
    </row>
    <row r="220" spans="1:7" x14ac:dyDescent="0.35">
      <c r="A220">
        <f t="shared" si="18"/>
        <v>3</v>
      </c>
      <c r="B220" t="str">
        <f t="shared" si="19"/>
        <v>2013</v>
      </c>
      <c r="C220" s="1">
        <f t="shared" si="22"/>
        <v>41364</v>
      </c>
      <c r="D220" s="2" cm="1">
        <f t="array" ref="D220">IF(VLOOKUP($A220,'Emision source'!$1:$1048576,MATCH($B220,LEFT('Emision source'!$1:$1,4),0),FALSE)="",NA(),VLOOKUP($A220,'Emision source'!$1:$1048576,MATCH($B220,LEFT('Emision source'!$1:$1,4),0),FALSE))</f>
        <v>25150.799999999999</v>
      </c>
      <c r="E220" s="2">
        <f t="shared" si="23"/>
        <v>7.6398310343794476E-2</v>
      </c>
      <c r="F220">
        <f t="shared" si="20"/>
        <v>41364</v>
      </c>
      <c r="G220">
        <f t="shared" si="21"/>
        <v>0</v>
      </c>
    </row>
    <row r="221" spans="1:7" x14ac:dyDescent="0.35">
      <c r="A221">
        <f t="shared" si="18"/>
        <v>4</v>
      </c>
      <c r="B221" t="str">
        <f t="shared" si="19"/>
        <v>2013</v>
      </c>
      <c r="C221" s="1">
        <f t="shared" si="22"/>
        <v>41394</v>
      </c>
      <c r="D221" s="2" cm="1">
        <f t="array" ref="D221">IF(VLOOKUP($A221,'Emision source'!$1:$1048576,MATCH($B221,LEFT('Emision source'!$1:$1,4),0),FALSE)="",NA(),VLOOKUP($A221,'Emision source'!$1:$1048576,MATCH($B221,LEFT('Emision source'!$1:$1,4),0),FALSE))</f>
        <v>24412.5</v>
      </c>
      <c r="E221" s="2">
        <f t="shared" si="23"/>
        <v>5.3488974237258881E-2</v>
      </c>
      <c r="F221">
        <f t="shared" si="20"/>
        <v>41394</v>
      </c>
      <c r="G221">
        <f t="shared" si="21"/>
        <v>0</v>
      </c>
    </row>
    <row r="222" spans="1:7" x14ac:dyDescent="0.35">
      <c r="A222">
        <f t="shared" si="18"/>
        <v>5</v>
      </c>
      <c r="B222" t="str">
        <f t="shared" si="19"/>
        <v>2013</v>
      </c>
      <c r="C222" s="1">
        <f t="shared" si="22"/>
        <v>41425</v>
      </c>
      <c r="D222" s="2" cm="1">
        <f t="array" ref="D222">IF(VLOOKUP($A222,'Emision source'!$1:$1048576,MATCH($B222,LEFT('Emision source'!$1:$1,4),0),FALSE)="",NA(),VLOOKUP($A222,'Emision source'!$1:$1048576,MATCH($B222,LEFT('Emision source'!$1:$1,4),0),FALSE))</f>
        <v>23811.7</v>
      </c>
      <c r="E222" s="2">
        <f t="shared" si="23"/>
        <v>4.2283668261423372E-2</v>
      </c>
      <c r="F222">
        <f t="shared" si="20"/>
        <v>41425</v>
      </c>
      <c r="G222">
        <f t="shared" si="21"/>
        <v>0</v>
      </c>
    </row>
    <row r="223" spans="1:7" x14ac:dyDescent="0.35">
      <c r="A223">
        <f t="shared" si="18"/>
        <v>6</v>
      </c>
      <c r="B223" t="str">
        <f t="shared" si="19"/>
        <v>2013</v>
      </c>
      <c r="C223" s="1">
        <f t="shared" si="22"/>
        <v>41455</v>
      </c>
      <c r="D223" s="2" cm="1">
        <f t="array" ref="D223">IF(VLOOKUP($A223,'Emision source'!$1:$1048576,MATCH($B223,LEFT('Emision source'!$1:$1,4),0),FALSE)="",NA(),VLOOKUP($A223,'Emision source'!$1:$1048576,MATCH($B223,LEFT('Emision source'!$1:$1,4),0),FALSE))</f>
        <v>24105.3</v>
      </c>
      <c r="E223" s="2">
        <f t="shared" si="23"/>
        <v>4.6009980472987599E-2</v>
      </c>
      <c r="F223">
        <f t="shared" si="20"/>
        <v>41455</v>
      </c>
      <c r="G223">
        <f t="shared" si="21"/>
        <v>0</v>
      </c>
    </row>
    <row r="224" spans="1:7" x14ac:dyDescent="0.35">
      <c r="A224">
        <f t="shared" si="18"/>
        <v>7</v>
      </c>
      <c r="B224" t="str">
        <f t="shared" si="19"/>
        <v>2013</v>
      </c>
      <c r="C224" s="1">
        <f t="shared" si="22"/>
        <v>41486</v>
      </c>
      <c r="D224" s="2" cm="1">
        <f t="array" ref="D224">IF(VLOOKUP($A224,'Emision source'!$1:$1048576,MATCH($B224,LEFT('Emision source'!$1:$1,4),0),FALSE)="",NA(),VLOOKUP($A224,'Emision source'!$1:$1048576,MATCH($B224,LEFT('Emision source'!$1:$1,4),0),FALSE))</f>
        <v>24157.5</v>
      </c>
      <c r="E224" s="2">
        <f t="shared" si="23"/>
        <v>5.2816226204588312E-2</v>
      </c>
      <c r="F224">
        <f t="shared" si="20"/>
        <v>41486</v>
      </c>
      <c r="G224">
        <f t="shared" si="21"/>
        <v>0</v>
      </c>
    </row>
    <row r="225" spans="1:7" x14ac:dyDescent="0.35">
      <c r="A225">
        <f t="shared" si="18"/>
        <v>8</v>
      </c>
      <c r="B225" t="str">
        <f t="shared" si="19"/>
        <v>2013</v>
      </c>
      <c r="C225" s="1">
        <f t="shared" si="22"/>
        <v>41517</v>
      </c>
      <c r="D225" s="2" cm="1">
        <f t="array" ref="D225">IF(VLOOKUP($A225,'Emision source'!$1:$1048576,MATCH($B225,LEFT('Emision source'!$1:$1,4),0),FALSE)="",NA(),VLOOKUP($A225,'Emision source'!$1:$1048576,MATCH($B225,LEFT('Emision source'!$1:$1,4),0),FALSE))</f>
        <v>23595.3</v>
      </c>
      <c r="E225" s="2">
        <f t="shared" si="23"/>
        <v>5.3460369052455707E-2</v>
      </c>
      <c r="F225">
        <f t="shared" si="20"/>
        <v>41517</v>
      </c>
      <c r="G225">
        <f t="shared" si="21"/>
        <v>0</v>
      </c>
    </row>
    <row r="226" spans="1:7" x14ac:dyDescent="0.35">
      <c r="A226">
        <f t="shared" si="18"/>
        <v>9</v>
      </c>
      <c r="B226" t="str">
        <f t="shared" si="19"/>
        <v>2013</v>
      </c>
      <c r="C226" s="1">
        <f t="shared" si="22"/>
        <v>41547</v>
      </c>
      <c r="D226" s="2" cm="1">
        <f t="array" ref="D226">IF(VLOOKUP($A226,'Emision source'!$1:$1048576,MATCH($B226,LEFT('Emision source'!$1:$1,4),0),FALSE)="",NA(),VLOOKUP($A226,'Emision source'!$1:$1048576,MATCH($B226,LEFT('Emision source'!$1:$1,4),0),FALSE))</f>
        <v>23561.5</v>
      </c>
      <c r="E226" s="2">
        <f t="shared" si="23"/>
        <v>4.3301333711188716E-2</v>
      </c>
      <c r="F226">
        <f t="shared" si="20"/>
        <v>41547</v>
      </c>
      <c r="G226">
        <f t="shared" si="21"/>
        <v>0</v>
      </c>
    </row>
    <row r="227" spans="1:7" x14ac:dyDescent="0.35">
      <c r="A227">
        <f t="shared" si="18"/>
        <v>10</v>
      </c>
      <c r="B227" t="str">
        <f t="shared" si="19"/>
        <v>2013</v>
      </c>
      <c r="C227" s="1">
        <f t="shared" si="22"/>
        <v>41578</v>
      </c>
      <c r="D227" s="2" cm="1">
        <f t="array" ref="D227">IF(VLOOKUP($A227,'Emision source'!$1:$1048576,MATCH($B227,LEFT('Emision source'!$1:$1,4),0),FALSE)="",NA(),VLOOKUP($A227,'Emision source'!$1:$1048576,MATCH($B227,LEFT('Emision source'!$1:$1,4),0),FALSE))</f>
        <v>24170.9</v>
      </c>
      <c r="E227" s="2">
        <f t="shared" si="23"/>
        <v>4.1306042968968899E-2</v>
      </c>
      <c r="F227">
        <f t="shared" si="20"/>
        <v>41578</v>
      </c>
      <c r="G227">
        <f t="shared" si="21"/>
        <v>1</v>
      </c>
    </row>
    <row r="228" spans="1:7" x14ac:dyDescent="0.35">
      <c r="A228">
        <f t="shared" si="18"/>
        <v>11</v>
      </c>
      <c r="B228" t="str">
        <f t="shared" si="19"/>
        <v>2013</v>
      </c>
      <c r="C228" s="1">
        <f t="shared" si="22"/>
        <v>41608</v>
      </c>
      <c r="D228" s="2" cm="1">
        <f t="array" ref="D228">IF(VLOOKUP($A228,'Emision source'!$1:$1048576,MATCH($B228,LEFT('Emision source'!$1:$1,4),0),FALSE)="",NA(),VLOOKUP($A228,'Emision source'!$1:$1048576,MATCH($B228,LEFT('Emision source'!$1:$1,4),0),FALSE))</f>
        <v>23892.3</v>
      </c>
      <c r="E228" s="2">
        <f t="shared" si="23"/>
        <v>3.046679231774474E-2</v>
      </c>
      <c r="F228">
        <f t="shared" si="20"/>
        <v>41608</v>
      </c>
      <c r="G228">
        <f t="shared" si="21"/>
        <v>0</v>
      </c>
    </row>
    <row r="229" spans="1:7" x14ac:dyDescent="0.35">
      <c r="A229">
        <f t="shared" si="18"/>
        <v>12</v>
      </c>
      <c r="B229" t="str">
        <f t="shared" si="19"/>
        <v>2013</v>
      </c>
      <c r="C229" s="1">
        <f t="shared" si="22"/>
        <v>41639</v>
      </c>
      <c r="D229" s="2" cm="1">
        <f t="array" ref="D229">IF(VLOOKUP($A229,'Emision source'!$1:$1048576,MATCH($B229,LEFT('Emision source'!$1:$1,4),0),FALSE)="",NA(),VLOOKUP($A229,'Emision source'!$1:$1048576,MATCH($B229,LEFT('Emision source'!$1:$1,4),0),FALSE))</f>
        <v>27130.3</v>
      </c>
      <c r="E229" s="2">
        <f t="shared" si="23"/>
        <v>2.1776055377917405E-2</v>
      </c>
      <c r="F229">
        <f t="shared" si="20"/>
        <v>41639</v>
      </c>
      <c r="G229">
        <f t="shared" si="21"/>
        <v>0</v>
      </c>
    </row>
    <row r="230" spans="1:7" x14ac:dyDescent="0.35">
      <c r="A230">
        <f t="shared" si="18"/>
        <v>1</v>
      </c>
      <c r="B230" t="str">
        <f t="shared" si="19"/>
        <v>2014</v>
      </c>
      <c r="C230" s="1">
        <f t="shared" si="22"/>
        <v>41670</v>
      </c>
      <c r="D230" s="2" cm="1">
        <f t="array" ref="D230">IF(VLOOKUP($A230,'Emision source'!$1:$1048576,MATCH($B230,LEFT('Emision source'!$1:$1,4),0),FALSE)="",NA(),VLOOKUP($A230,'Emision source'!$1:$1048576,MATCH($B230,LEFT('Emision source'!$1:$1,4),0),FALSE))</f>
        <v>24811.8</v>
      </c>
      <c r="E230" s="2">
        <f t="shared" si="23"/>
        <v>1.2011926272468828E-2</v>
      </c>
      <c r="F230">
        <f t="shared" si="20"/>
        <v>41670</v>
      </c>
      <c r="G230">
        <f t="shared" si="21"/>
        <v>0</v>
      </c>
    </row>
    <row r="231" spans="1:7" x14ac:dyDescent="0.35">
      <c r="A231">
        <f t="shared" si="18"/>
        <v>2</v>
      </c>
      <c r="B231" t="str">
        <f t="shared" si="19"/>
        <v>2014</v>
      </c>
      <c r="C231" s="1">
        <f t="shared" si="22"/>
        <v>41698</v>
      </c>
      <c r="D231" s="2" cm="1">
        <f t="array" ref="D231">IF(VLOOKUP($A231,'Emision source'!$1:$1048576,MATCH($B231,LEFT('Emision source'!$1:$1,4),0),FALSE)="",NA(),VLOOKUP($A231,'Emision source'!$1:$1048576,MATCH($B231,LEFT('Emision source'!$1:$1,4),0),FALSE))</f>
        <v>24637.4</v>
      </c>
      <c r="E231" s="2">
        <f t="shared" si="23"/>
        <v>2.6246183452533281E-2</v>
      </c>
      <c r="F231">
        <f t="shared" si="20"/>
        <v>41698</v>
      </c>
      <c r="G231">
        <f t="shared" si="21"/>
        <v>0</v>
      </c>
    </row>
    <row r="232" spans="1:7" x14ac:dyDescent="0.35">
      <c r="A232">
        <f t="shared" si="18"/>
        <v>3</v>
      </c>
      <c r="B232" t="str">
        <f t="shared" si="19"/>
        <v>2014</v>
      </c>
      <c r="C232" s="1">
        <f t="shared" si="22"/>
        <v>41729</v>
      </c>
      <c r="D232" s="2" cm="1">
        <f t="array" ref="D232">IF(VLOOKUP($A232,'Emision source'!$1:$1048576,MATCH($B232,LEFT('Emision source'!$1:$1,4),0),FALSE)="",NA(),VLOOKUP($A232,'Emision source'!$1:$1048576,MATCH($B232,LEFT('Emision source'!$1:$1,4),0),FALSE))</f>
        <v>24854.6</v>
      </c>
      <c r="E232" s="2">
        <f t="shared" si="23"/>
        <v>-1.1776961369022088E-2</v>
      </c>
      <c r="F232">
        <f t="shared" si="20"/>
        <v>41729</v>
      </c>
      <c r="G232">
        <f t="shared" si="21"/>
        <v>0</v>
      </c>
    </row>
    <row r="233" spans="1:7" x14ac:dyDescent="0.35">
      <c r="A233">
        <f t="shared" si="18"/>
        <v>4</v>
      </c>
      <c r="B233" t="str">
        <f t="shared" si="19"/>
        <v>2014</v>
      </c>
      <c r="C233" s="1">
        <f t="shared" si="22"/>
        <v>41759</v>
      </c>
      <c r="D233" s="2" cm="1">
        <f t="array" ref="D233">IF(VLOOKUP($A233,'Emision source'!$1:$1048576,MATCH($B233,LEFT('Emision source'!$1:$1,4),0),FALSE)="",NA(),VLOOKUP($A233,'Emision source'!$1:$1048576,MATCH($B233,LEFT('Emision source'!$1:$1,4),0),FALSE))</f>
        <v>25281.5</v>
      </c>
      <c r="E233" s="2">
        <f t="shared" si="23"/>
        <v>3.559651817716334E-2</v>
      </c>
      <c r="F233">
        <f t="shared" si="20"/>
        <v>41759</v>
      </c>
      <c r="G233">
        <f t="shared" si="21"/>
        <v>0</v>
      </c>
    </row>
    <row r="234" spans="1:7" x14ac:dyDescent="0.35">
      <c r="A234">
        <f t="shared" si="18"/>
        <v>5</v>
      </c>
      <c r="B234" t="str">
        <f t="shared" si="19"/>
        <v>2014</v>
      </c>
      <c r="C234" s="1">
        <f t="shared" si="22"/>
        <v>41790</v>
      </c>
      <c r="D234" s="2" cm="1">
        <f t="array" ref="D234">IF(VLOOKUP($A234,'Emision source'!$1:$1048576,MATCH($B234,LEFT('Emision source'!$1:$1,4),0),FALSE)="",NA(),VLOOKUP($A234,'Emision source'!$1:$1048576,MATCH($B234,LEFT('Emision source'!$1:$1,4),0),FALSE))</f>
        <v>24879.7</v>
      </c>
      <c r="E234" s="2">
        <f t="shared" si="23"/>
        <v>4.4851900536290984E-2</v>
      </c>
      <c r="F234">
        <f t="shared" si="20"/>
        <v>41790</v>
      </c>
      <c r="G234">
        <f t="shared" si="21"/>
        <v>0</v>
      </c>
    </row>
    <row r="235" spans="1:7" x14ac:dyDescent="0.35">
      <c r="A235">
        <f t="shared" si="18"/>
        <v>6</v>
      </c>
      <c r="B235" t="str">
        <f t="shared" si="19"/>
        <v>2014</v>
      </c>
      <c r="C235" s="1">
        <f t="shared" si="22"/>
        <v>41820</v>
      </c>
      <c r="D235" s="2" cm="1">
        <f t="array" ref="D235">IF(VLOOKUP($A235,'Emision source'!$1:$1048576,MATCH($B235,LEFT('Emision source'!$1:$1,4),0),FALSE)="",NA(),VLOOKUP($A235,'Emision source'!$1:$1048576,MATCH($B235,LEFT('Emision source'!$1:$1,4),0),FALSE))</f>
        <v>25078.799999999999</v>
      </c>
      <c r="E235" s="2">
        <f t="shared" si="23"/>
        <v>4.0385309454767211E-2</v>
      </c>
      <c r="F235">
        <f t="shared" si="20"/>
        <v>41820</v>
      </c>
      <c r="G235">
        <f t="shared" si="21"/>
        <v>0</v>
      </c>
    </row>
    <row r="236" spans="1:7" x14ac:dyDescent="0.35">
      <c r="A236">
        <f t="shared" si="18"/>
        <v>7</v>
      </c>
      <c r="B236" t="str">
        <f t="shared" si="19"/>
        <v>2014</v>
      </c>
      <c r="C236" s="1">
        <f t="shared" si="22"/>
        <v>41851</v>
      </c>
      <c r="D236" s="2" cm="1">
        <f t="array" ref="D236">IF(VLOOKUP($A236,'Emision source'!$1:$1048576,MATCH($B236,LEFT('Emision source'!$1:$1,4),0),FALSE)="",NA(),VLOOKUP($A236,'Emision source'!$1:$1048576,MATCH($B236,LEFT('Emision source'!$1:$1,4),0),FALSE))</f>
        <v>25973.200000000001</v>
      </c>
      <c r="E236" s="2">
        <f t="shared" si="23"/>
        <v>7.5160923108765418E-2</v>
      </c>
      <c r="F236">
        <f t="shared" si="20"/>
        <v>41851</v>
      </c>
      <c r="G236">
        <f t="shared" si="21"/>
        <v>0</v>
      </c>
    </row>
    <row r="237" spans="1:7" x14ac:dyDescent="0.35">
      <c r="A237">
        <f t="shared" si="18"/>
        <v>8</v>
      </c>
      <c r="B237" t="str">
        <f t="shared" si="19"/>
        <v>2014</v>
      </c>
      <c r="C237" s="1">
        <f t="shared" si="22"/>
        <v>41882</v>
      </c>
      <c r="D237" s="2" cm="1">
        <f t="array" ref="D237">IF(VLOOKUP($A237,'Emision source'!$1:$1048576,MATCH($B237,LEFT('Emision source'!$1:$1,4),0),FALSE)="",NA(),VLOOKUP($A237,'Emision source'!$1:$1048576,MATCH($B237,LEFT('Emision source'!$1:$1,4),0),FALSE))</f>
        <v>25380.6</v>
      </c>
      <c r="E237" s="2">
        <f t="shared" si="23"/>
        <v>7.5663373637970252E-2</v>
      </c>
      <c r="F237">
        <f t="shared" si="20"/>
        <v>41882</v>
      </c>
      <c r="G237">
        <f t="shared" si="21"/>
        <v>0</v>
      </c>
    </row>
    <row r="238" spans="1:7" x14ac:dyDescent="0.35">
      <c r="A238">
        <f t="shared" si="18"/>
        <v>9</v>
      </c>
      <c r="B238" t="str">
        <f t="shared" si="19"/>
        <v>2014</v>
      </c>
      <c r="C238" s="1">
        <f t="shared" si="22"/>
        <v>41912</v>
      </c>
      <c r="D238" s="2" cm="1">
        <f t="array" ref="D238">IF(VLOOKUP($A238,'Emision source'!$1:$1048576,MATCH($B238,LEFT('Emision source'!$1:$1,4),0),FALSE)="",NA(),VLOOKUP($A238,'Emision source'!$1:$1048576,MATCH($B238,LEFT('Emision source'!$1:$1,4),0),FALSE))</f>
        <v>25143.3</v>
      </c>
      <c r="E238" s="2">
        <f t="shared" si="23"/>
        <v>6.7134944719139236E-2</v>
      </c>
      <c r="F238">
        <f t="shared" si="20"/>
        <v>41912</v>
      </c>
      <c r="G238">
        <f t="shared" si="21"/>
        <v>0</v>
      </c>
    </row>
    <row r="239" spans="1:7" x14ac:dyDescent="0.35">
      <c r="A239">
        <f t="shared" si="18"/>
        <v>10</v>
      </c>
      <c r="B239" t="str">
        <f t="shared" si="19"/>
        <v>2014</v>
      </c>
      <c r="C239" s="1">
        <f t="shared" si="22"/>
        <v>41943</v>
      </c>
      <c r="D239" s="2" cm="1">
        <f t="array" ref="D239">IF(VLOOKUP($A239,'Emision source'!$1:$1048576,MATCH($B239,LEFT('Emision source'!$1:$1,4),0),FALSE)="",NA(),VLOOKUP($A239,'Emision source'!$1:$1048576,MATCH($B239,LEFT('Emision source'!$1:$1,4),0),FALSE))</f>
        <v>25838</v>
      </c>
      <c r="E239" s="2">
        <f t="shared" si="23"/>
        <v>6.8971366395127964E-2</v>
      </c>
      <c r="F239">
        <f t="shared" si="20"/>
        <v>41943</v>
      </c>
      <c r="G239">
        <f t="shared" si="21"/>
        <v>1</v>
      </c>
    </row>
    <row r="240" spans="1:7" x14ac:dyDescent="0.35">
      <c r="A240">
        <f t="shared" si="18"/>
        <v>11</v>
      </c>
      <c r="B240" t="str">
        <f t="shared" si="19"/>
        <v>2014</v>
      </c>
      <c r="C240" s="1">
        <f t="shared" si="22"/>
        <v>41973</v>
      </c>
      <c r="D240" s="2" cm="1">
        <f t="array" ref="D240">IF(VLOOKUP($A240,'Emision source'!$1:$1048576,MATCH($B240,LEFT('Emision source'!$1:$1,4),0),FALSE)="",NA(),VLOOKUP($A240,'Emision source'!$1:$1048576,MATCH($B240,LEFT('Emision source'!$1:$1,4),0),FALSE))</f>
        <v>25902.5</v>
      </c>
      <c r="E240" s="2">
        <f t="shared" si="23"/>
        <v>8.4135893153861316E-2</v>
      </c>
      <c r="F240">
        <f t="shared" si="20"/>
        <v>41973</v>
      </c>
      <c r="G240">
        <f t="shared" si="21"/>
        <v>0</v>
      </c>
    </row>
    <row r="241" spans="1:7" x14ac:dyDescent="0.35">
      <c r="A241">
        <f t="shared" si="18"/>
        <v>12</v>
      </c>
      <c r="B241" t="str">
        <f t="shared" si="19"/>
        <v>2014</v>
      </c>
      <c r="C241" s="1">
        <f t="shared" si="22"/>
        <v>42004</v>
      </c>
      <c r="D241" s="2" cm="1">
        <f t="array" ref="D241">IF(VLOOKUP($A241,'Emision source'!$1:$1048576,MATCH($B241,LEFT('Emision source'!$1:$1,4),0),FALSE)="",NA(),VLOOKUP($A241,'Emision source'!$1:$1048576,MATCH($B241,LEFT('Emision source'!$1:$1,4),0),FALSE))</f>
        <v>29164.400000000001</v>
      </c>
      <c r="E241" s="2">
        <f t="shared" si="23"/>
        <v>7.4975212216599238E-2</v>
      </c>
      <c r="F241">
        <f t="shared" si="20"/>
        <v>42004</v>
      </c>
      <c r="G241">
        <f t="shared" si="21"/>
        <v>0</v>
      </c>
    </row>
    <row r="242" spans="1:7" x14ac:dyDescent="0.35">
      <c r="A242">
        <f t="shared" si="18"/>
        <v>1</v>
      </c>
      <c r="B242" t="str">
        <f t="shared" si="19"/>
        <v>2015</v>
      </c>
      <c r="C242" s="1">
        <f t="shared" si="22"/>
        <v>42035</v>
      </c>
      <c r="D242" s="2" cm="1">
        <f t="array" ref="D242">IF(VLOOKUP($A242,'Emision source'!$1:$1048576,MATCH($B242,LEFT('Emision source'!$1:$1,4),0),FALSE)="",NA(),VLOOKUP($A242,'Emision source'!$1:$1048576,MATCH($B242,LEFT('Emision source'!$1:$1,4),0),FALSE))</f>
        <v>27231.5</v>
      </c>
      <c r="E242" s="2">
        <f t="shared" si="23"/>
        <v>9.7522146720512043E-2</v>
      </c>
      <c r="F242">
        <f t="shared" si="20"/>
        <v>42035</v>
      </c>
      <c r="G242">
        <f t="shared" si="21"/>
        <v>0</v>
      </c>
    </row>
    <row r="243" spans="1:7" x14ac:dyDescent="0.35">
      <c r="A243">
        <f t="shared" si="18"/>
        <v>2</v>
      </c>
      <c r="B243" t="str">
        <f t="shared" si="19"/>
        <v>2015</v>
      </c>
      <c r="C243" s="1">
        <f t="shared" si="22"/>
        <v>42063</v>
      </c>
      <c r="D243" s="2" cm="1">
        <f t="array" ref="D243">IF(VLOOKUP($A243,'Emision source'!$1:$1048576,MATCH($B243,LEFT('Emision source'!$1:$1,4),0),FALSE)="",NA(),VLOOKUP($A243,'Emision source'!$1:$1048576,MATCH($B243,LEFT('Emision source'!$1:$1,4),0),FALSE))</f>
        <v>27115.3</v>
      </c>
      <c r="E243" s="2">
        <f t="shared" si="23"/>
        <v>0.10057473597051628</v>
      </c>
      <c r="F243">
        <f t="shared" si="20"/>
        <v>42063</v>
      </c>
      <c r="G243">
        <f t="shared" si="21"/>
        <v>0</v>
      </c>
    </row>
    <row r="244" spans="1:7" x14ac:dyDescent="0.35">
      <c r="A244">
        <f t="shared" si="18"/>
        <v>3</v>
      </c>
      <c r="B244" t="str">
        <f t="shared" si="19"/>
        <v>2015</v>
      </c>
      <c r="C244" s="1">
        <f t="shared" si="22"/>
        <v>42094</v>
      </c>
      <c r="D244" s="2" cm="1">
        <f t="array" ref="D244">IF(VLOOKUP($A244,'Emision source'!$1:$1048576,MATCH($B244,LEFT('Emision source'!$1:$1,4),0),FALSE)="",NA(),VLOOKUP($A244,'Emision source'!$1:$1048576,MATCH($B244,LEFT('Emision source'!$1:$1,4),0),FALSE))</f>
        <v>29055.9</v>
      </c>
      <c r="E244" s="2">
        <f t="shared" si="23"/>
        <v>0.16903510818922868</v>
      </c>
      <c r="F244">
        <f t="shared" si="20"/>
        <v>42094</v>
      </c>
      <c r="G244">
        <f t="shared" si="21"/>
        <v>0</v>
      </c>
    </row>
    <row r="245" spans="1:7" x14ac:dyDescent="0.35">
      <c r="A245">
        <f t="shared" si="18"/>
        <v>4</v>
      </c>
      <c r="B245" t="str">
        <f t="shared" si="19"/>
        <v>2015</v>
      </c>
      <c r="C245" s="1">
        <f t="shared" si="22"/>
        <v>42124</v>
      </c>
      <c r="D245" s="2" cm="1">
        <f t="array" ref="D245">IF(VLOOKUP($A245,'Emision source'!$1:$1048576,MATCH($B245,LEFT('Emision source'!$1:$1,4),0),FALSE)="",NA(),VLOOKUP($A245,'Emision source'!$1:$1048576,MATCH($B245,LEFT('Emision source'!$1:$1,4),0),FALSE))</f>
        <v>28168.400000000001</v>
      </c>
      <c r="E245" s="2">
        <f t="shared" si="23"/>
        <v>0.11419021814370198</v>
      </c>
      <c r="F245">
        <f t="shared" si="20"/>
        <v>42124</v>
      </c>
      <c r="G245">
        <f t="shared" si="21"/>
        <v>0</v>
      </c>
    </row>
    <row r="246" spans="1:7" x14ac:dyDescent="0.35">
      <c r="A246">
        <f t="shared" si="18"/>
        <v>5</v>
      </c>
      <c r="B246" t="str">
        <f t="shared" si="19"/>
        <v>2015</v>
      </c>
      <c r="C246" s="1">
        <f t="shared" si="22"/>
        <v>42155</v>
      </c>
      <c r="D246" s="2" cm="1">
        <f t="array" ref="D246">IF(VLOOKUP($A246,'Emision source'!$1:$1048576,MATCH($B246,LEFT('Emision source'!$1:$1,4),0),FALSE)="",NA(),VLOOKUP($A246,'Emision source'!$1:$1048576,MATCH($B246,LEFT('Emision source'!$1:$1,4),0),FALSE))</f>
        <v>30081</v>
      </c>
      <c r="E246" s="2">
        <f t="shared" si="23"/>
        <v>0.20905798703360567</v>
      </c>
      <c r="F246">
        <f t="shared" si="20"/>
        <v>42155</v>
      </c>
      <c r="G246">
        <f t="shared" si="21"/>
        <v>0</v>
      </c>
    </row>
    <row r="247" spans="1:7" x14ac:dyDescent="0.35">
      <c r="A247">
        <f t="shared" si="18"/>
        <v>6</v>
      </c>
      <c r="B247" t="str">
        <f t="shared" si="19"/>
        <v>2015</v>
      </c>
      <c r="C247" s="1">
        <f t="shared" si="22"/>
        <v>42185</v>
      </c>
      <c r="D247" s="2" cm="1">
        <f t="array" ref="D247">IF(VLOOKUP($A247,'Emision source'!$1:$1048576,MATCH($B247,LEFT('Emision source'!$1:$1,4),0),FALSE)="",NA(),VLOOKUP($A247,'Emision source'!$1:$1048576,MATCH($B247,LEFT('Emision source'!$1:$1,4),0),FALSE))</f>
        <v>29768.5</v>
      </c>
      <c r="E247" s="2">
        <f t="shared" si="23"/>
        <v>0.18699858047434489</v>
      </c>
      <c r="F247">
        <f t="shared" si="20"/>
        <v>42185</v>
      </c>
      <c r="G247">
        <f t="shared" si="21"/>
        <v>0</v>
      </c>
    </row>
    <row r="248" spans="1:7" x14ac:dyDescent="0.35">
      <c r="A248">
        <f t="shared" si="18"/>
        <v>7</v>
      </c>
      <c r="B248" t="str">
        <f t="shared" si="19"/>
        <v>2015</v>
      </c>
      <c r="C248" s="1">
        <f t="shared" si="22"/>
        <v>42216</v>
      </c>
      <c r="D248" s="2" cm="1">
        <f t="array" ref="D248">IF(VLOOKUP($A248,'Emision source'!$1:$1048576,MATCH($B248,LEFT('Emision source'!$1:$1,4),0),FALSE)="",NA(),VLOOKUP($A248,'Emision source'!$1:$1048576,MATCH($B248,LEFT('Emision source'!$1:$1,4),0),FALSE))</f>
        <v>29737.9</v>
      </c>
      <c r="E248" s="2">
        <f t="shared" si="23"/>
        <v>0.14494555926878477</v>
      </c>
      <c r="F248">
        <f t="shared" si="20"/>
        <v>42216</v>
      </c>
      <c r="G248">
        <f t="shared" si="21"/>
        <v>0</v>
      </c>
    </row>
    <row r="249" spans="1:7" x14ac:dyDescent="0.35">
      <c r="A249">
        <f t="shared" si="18"/>
        <v>8</v>
      </c>
      <c r="B249" t="str">
        <f t="shared" si="19"/>
        <v>2015</v>
      </c>
      <c r="C249" s="1">
        <f t="shared" si="22"/>
        <v>42247</v>
      </c>
      <c r="D249" s="2" cm="1">
        <f t="array" ref="D249">IF(VLOOKUP($A249,'Emision source'!$1:$1048576,MATCH($B249,LEFT('Emision source'!$1:$1,4),0),FALSE)="",NA(),VLOOKUP($A249,'Emision source'!$1:$1048576,MATCH($B249,LEFT('Emision source'!$1:$1,4),0),FALSE))</f>
        <v>29162</v>
      </c>
      <c r="E249" s="2">
        <f t="shared" si="23"/>
        <v>0.14898780958684987</v>
      </c>
      <c r="F249">
        <f t="shared" si="20"/>
        <v>42247</v>
      </c>
      <c r="G249">
        <f t="shared" si="21"/>
        <v>0</v>
      </c>
    </row>
    <row r="250" spans="1:7" x14ac:dyDescent="0.35">
      <c r="A250">
        <f t="shared" si="18"/>
        <v>9</v>
      </c>
      <c r="B250" t="str">
        <f t="shared" si="19"/>
        <v>2015</v>
      </c>
      <c r="C250" s="1">
        <f t="shared" si="22"/>
        <v>42277</v>
      </c>
      <c r="D250" s="2" cm="1">
        <f t="array" ref="D250">IF(VLOOKUP($A250,'Emision source'!$1:$1048576,MATCH($B250,LEFT('Emision source'!$1:$1,4),0),FALSE)="",NA(),VLOOKUP($A250,'Emision source'!$1:$1048576,MATCH($B250,LEFT('Emision source'!$1:$1,4),0),FALSE))</f>
        <v>28794.7</v>
      </c>
      <c r="E250" s="2">
        <f t="shared" si="23"/>
        <v>0.14522357844833422</v>
      </c>
      <c r="F250">
        <f t="shared" si="20"/>
        <v>42277</v>
      </c>
      <c r="G250">
        <f t="shared" si="21"/>
        <v>0</v>
      </c>
    </row>
    <row r="251" spans="1:7" x14ac:dyDescent="0.35">
      <c r="A251">
        <f t="shared" si="18"/>
        <v>10</v>
      </c>
      <c r="B251" t="str">
        <f t="shared" si="19"/>
        <v>2015</v>
      </c>
      <c r="C251" s="1">
        <f t="shared" si="22"/>
        <v>42308</v>
      </c>
      <c r="D251" s="2" cm="1">
        <f t="array" ref="D251">IF(VLOOKUP($A251,'Emision source'!$1:$1048576,MATCH($B251,LEFT('Emision source'!$1:$1,4),0),FALSE)="",NA(),VLOOKUP($A251,'Emision source'!$1:$1048576,MATCH($B251,LEFT('Emision source'!$1:$1,4),0),FALSE))</f>
        <v>29277.5</v>
      </c>
      <c r="E251" s="2">
        <f t="shared" si="23"/>
        <v>0.13311788838145366</v>
      </c>
      <c r="F251">
        <f t="shared" si="20"/>
        <v>42308</v>
      </c>
      <c r="G251">
        <f t="shared" si="21"/>
        <v>1</v>
      </c>
    </row>
    <row r="252" spans="1:7" x14ac:dyDescent="0.35">
      <c r="A252">
        <f t="shared" si="18"/>
        <v>11</v>
      </c>
      <c r="B252" t="str">
        <f t="shared" si="19"/>
        <v>2015</v>
      </c>
      <c r="C252" s="1">
        <f t="shared" si="22"/>
        <v>42338</v>
      </c>
      <c r="D252" s="2" cm="1">
        <f t="array" ref="D252">IF(VLOOKUP($A252,'Emision source'!$1:$1048576,MATCH($B252,LEFT('Emision source'!$1:$1,4),0),FALSE)="",NA(),VLOOKUP($A252,'Emision source'!$1:$1048576,MATCH($B252,LEFT('Emision source'!$1:$1,4),0),FALSE))</f>
        <v>29564.799999999999</v>
      </c>
      <c r="E252" s="2">
        <f t="shared" si="23"/>
        <v>0.14138789692114659</v>
      </c>
      <c r="F252">
        <f t="shared" si="20"/>
        <v>42338</v>
      </c>
      <c r="G252">
        <f t="shared" si="21"/>
        <v>0</v>
      </c>
    </row>
    <row r="253" spans="1:7" x14ac:dyDescent="0.35">
      <c r="A253">
        <f t="shared" si="18"/>
        <v>12</v>
      </c>
      <c r="B253" t="str">
        <f t="shared" si="19"/>
        <v>2015</v>
      </c>
      <c r="C253" s="1">
        <f t="shared" si="22"/>
        <v>42369</v>
      </c>
      <c r="D253" s="2" cm="1">
        <f t="array" ref="D253">IF(VLOOKUP($A253,'Emision source'!$1:$1048576,MATCH($B253,LEFT('Emision source'!$1:$1,4),0),FALSE)="",NA(),VLOOKUP($A253,'Emision source'!$1:$1048576,MATCH($B253,LEFT('Emision source'!$1:$1,4),0),FALSE))</f>
        <v>33308.1</v>
      </c>
      <c r="E253" s="2">
        <f t="shared" si="23"/>
        <v>0.14208075599017969</v>
      </c>
      <c r="F253">
        <f t="shared" si="20"/>
        <v>42369</v>
      </c>
      <c r="G253">
        <f t="shared" si="21"/>
        <v>0</v>
      </c>
    </row>
    <row r="254" spans="1:7" x14ac:dyDescent="0.35">
      <c r="A254">
        <f t="shared" si="18"/>
        <v>1</v>
      </c>
      <c r="B254" t="str">
        <f t="shared" si="19"/>
        <v>2016</v>
      </c>
      <c r="C254" s="1">
        <f t="shared" si="22"/>
        <v>42400</v>
      </c>
      <c r="D254" s="2" cm="1">
        <f t="array" ref="D254">IF(VLOOKUP($A254,'Emision source'!$1:$1048576,MATCH($B254,LEFT('Emision source'!$1:$1,4),0),FALSE)="",NA(),VLOOKUP($A254,'Emision source'!$1:$1048576,MATCH($B254,LEFT('Emision source'!$1:$1,4),0),FALSE))</f>
        <v>30658.2</v>
      </c>
      <c r="E254" s="2">
        <f t="shared" si="23"/>
        <v>0.12583588858491088</v>
      </c>
      <c r="F254">
        <f t="shared" si="20"/>
        <v>42400</v>
      </c>
      <c r="G254">
        <f t="shared" si="21"/>
        <v>0</v>
      </c>
    </row>
    <row r="255" spans="1:7" x14ac:dyDescent="0.35">
      <c r="A255">
        <f t="shared" si="18"/>
        <v>2</v>
      </c>
      <c r="B255" t="str">
        <f t="shared" si="19"/>
        <v>2016</v>
      </c>
      <c r="C255" s="1">
        <f t="shared" si="22"/>
        <v>42429</v>
      </c>
      <c r="D255" s="2" cm="1">
        <f t="array" ref="D255">IF(VLOOKUP($A255,'Emision source'!$1:$1048576,MATCH($B255,LEFT('Emision source'!$1:$1,4),0),FALSE)="",NA(),VLOOKUP($A255,'Emision source'!$1:$1048576,MATCH($B255,LEFT('Emision source'!$1:$1,4),0),FALSE))</f>
        <v>30270.799999999999</v>
      </c>
      <c r="E255" s="2">
        <f t="shared" si="23"/>
        <v>0.11637341279646547</v>
      </c>
      <c r="F255">
        <f t="shared" si="20"/>
        <v>42429</v>
      </c>
      <c r="G255">
        <f t="shared" si="21"/>
        <v>0</v>
      </c>
    </row>
    <row r="256" spans="1:7" x14ac:dyDescent="0.35">
      <c r="A256">
        <f t="shared" si="18"/>
        <v>3</v>
      </c>
      <c r="B256" t="str">
        <f t="shared" si="19"/>
        <v>2016</v>
      </c>
      <c r="C256" s="1">
        <f t="shared" si="22"/>
        <v>42460</v>
      </c>
      <c r="D256" s="2" cm="1">
        <f t="array" ref="D256">IF(VLOOKUP($A256,'Emision source'!$1:$1048576,MATCH($B256,LEFT('Emision source'!$1:$1,4),0),FALSE)="",NA(),VLOOKUP($A256,'Emision source'!$1:$1048576,MATCH($B256,LEFT('Emision source'!$1:$1,4),0),FALSE))</f>
        <v>31270</v>
      </c>
      <c r="E256" s="2">
        <f t="shared" si="23"/>
        <v>7.6201391111615835E-2</v>
      </c>
      <c r="F256">
        <f t="shared" si="20"/>
        <v>42460</v>
      </c>
      <c r="G256">
        <f t="shared" si="21"/>
        <v>0</v>
      </c>
    </row>
    <row r="257" spans="1:7" x14ac:dyDescent="0.35">
      <c r="A257">
        <f t="shared" si="18"/>
        <v>4</v>
      </c>
      <c r="B257" t="str">
        <f t="shared" si="19"/>
        <v>2016</v>
      </c>
      <c r="C257" s="1">
        <f t="shared" si="22"/>
        <v>42490</v>
      </c>
      <c r="D257" s="2" cm="1">
        <f t="array" ref="D257">IF(VLOOKUP($A257,'Emision source'!$1:$1048576,MATCH($B257,LEFT('Emision source'!$1:$1,4),0),FALSE)="",NA(),VLOOKUP($A257,'Emision source'!$1:$1048576,MATCH($B257,LEFT('Emision source'!$1:$1,4),0),FALSE))</f>
        <v>30437.4</v>
      </c>
      <c r="E257" s="2">
        <f t="shared" si="23"/>
        <v>8.0551256017381181E-2</v>
      </c>
      <c r="F257">
        <f t="shared" si="20"/>
        <v>42490</v>
      </c>
      <c r="G257">
        <f t="shared" si="21"/>
        <v>0</v>
      </c>
    </row>
    <row r="258" spans="1:7" x14ac:dyDescent="0.35">
      <c r="A258">
        <f t="shared" si="18"/>
        <v>5</v>
      </c>
      <c r="B258" t="str">
        <f t="shared" si="19"/>
        <v>2016</v>
      </c>
      <c r="C258" s="1">
        <f t="shared" si="22"/>
        <v>42521</v>
      </c>
      <c r="D258" s="2" cm="1">
        <f t="array" ref="D258">IF(VLOOKUP($A258,'Emision source'!$1:$1048576,MATCH($B258,LEFT('Emision source'!$1:$1,4),0),FALSE)="",NA(),VLOOKUP($A258,'Emision source'!$1:$1048576,MATCH($B258,LEFT('Emision source'!$1:$1,4),0),FALSE))</f>
        <v>30473.7</v>
      </c>
      <c r="E258" s="2">
        <f t="shared" si="23"/>
        <v>1.3054752169143338E-2</v>
      </c>
      <c r="F258">
        <f t="shared" si="20"/>
        <v>42521</v>
      </c>
      <c r="G258">
        <f t="shared" si="21"/>
        <v>0</v>
      </c>
    </row>
    <row r="259" spans="1:7" x14ac:dyDescent="0.35">
      <c r="A259">
        <f t="shared" ref="A259:A322" si="24">+MONTH(C259)</f>
        <v>6</v>
      </c>
      <c r="B259" t="str">
        <f t="shared" ref="B259:B322" si="25">+TEXT(YEAR(C259),"0")</f>
        <v>2016</v>
      </c>
      <c r="C259" s="1">
        <f t="shared" si="22"/>
        <v>42551</v>
      </c>
      <c r="D259" s="2" cm="1">
        <f t="array" ref="D259">IF(VLOOKUP($A259,'Emision source'!$1:$1048576,MATCH($B259,LEFT('Emision source'!$1:$1,4),0),FALSE)="",NA(),VLOOKUP($A259,'Emision source'!$1:$1048576,MATCH($B259,LEFT('Emision source'!$1:$1,4),0),FALSE))</f>
        <v>31274</v>
      </c>
      <c r="E259" s="2">
        <f t="shared" si="23"/>
        <v>5.0573592891815171E-2</v>
      </c>
      <c r="F259">
        <f t="shared" ref="F259:F322" si="26">+IF(ISNA(D259),1,C259)</f>
        <v>42551</v>
      </c>
      <c r="G259">
        <f t="shared" ref="G259:G322" si="27">+IF(AND(A259=MONTH(MAX(F:F)),ISNA(D259)=FALSE,_xlfn.NUMBERVALUE(B259)&gt;YEAR(MAX(F:F))-10),1,0)</f>
        <v>0</v>
      </c>
    </row>
    <row r="260" spans="1:7" x14ac:dyDescent="0.35">
      <c r="A260">
        <f t="shared" si="24"/>
        <v>7</v>
      </c>
      <c r="B260" t="str">
        <f t="shared" si="25"/>
        <v>2016</v>
      </c>
      <c r="C260" s="1">
        <f t="shared" ref="C260:C292" si="28">+EOMONTH(C259,1)</f>
        <v>42582</v>
      </c>
      <c r="D260" s="2" cm="1">
        <f t="array" ref="D260">IF(VLOOKUP($A260,'Emision source'!$1:$1048576,MATCH($B260,LEFT('Emision source'!$1:$1,4),0),FALSE)="",NA(),VLOOKUP($A260,'Emision source'!$1:$1048576,MATCH($B260,LEFT('Emision source'!$1:$1,4),0),FALSE))</f>
        <v>31672.799999999999</v>
      </c>
      <c r="E260" s="2">
        <f t="shared" si="23"/>
        <v>6.5065118922317908E-2</v>
      </c>
      <c r="F260">
        <f t="shared" si="26"/>
        <v>42582</v>
      </c>
      <c r="G260">
        <f t="shared" si="27"/>
        <v>0</v>
      </c>
    </row>
    <row r="261" spans="1:7" x14ac:dyDescent="0.35">
      <c r="A261">
        <f t="shared" si="24"/>
        <v>8</v>
      </c>
      <c r="B261" t="str">
        <f t="shared" si="25"/>
        <v>2016</v>
      </c>
      <c r="C261" s="1">
        <f t="shared" si="28"/>
        <v>42613</v>
      </c>
      <c r="D261" s="2" cm="1">
        <f t="array" ref="D261">IF(VLOOKUP($A261,'Emision source'!$1:$1048576,MATCH($B261,LEFT('Emision source'!$1:$1,4),0),FALSE)="",NA(),VLOOKUP($A261,'Emision source'!$1:$1048576,MATCH($B261,LEFT('Emision source'!$1:$1,4),0),FALSE))</f>
        <v>31021.200000000001</v>
      </c>
      <c r="E261" s="2">
        <f t="shared" si="23"/>
        <v>6.3754200672107561E-2</v>
      </c>
      <c r="F261">
        <f t="shared" si="26"/>
        <v>42613</v>
      </c>
      <c r="G261">
        <f t="shared" si="27"/>
        <v>0</v>
      </c>
    </row>
    <row r="262" spans="1:7" x14ac:dyDescent="0.35">
      <c r="A262">
        <f t="shared" si="24"/>
        <v>9</v>
      </c>
      <c r="B262" t="str">
        <f t="shared" si="25"/>
        <v>2016</v>
      </c>
      <c r="C262" s="1">
        <f t="shared" si="28"/>
        <v>42643</v>
      </c>
      <c r="D262" s="2" cm="1">
        <f t="array" ref="D262">IF(VLOOKUP($A262,'Emision source'!$1:$1048576,MATCH($B262,LEFT('Emision source'!$1:$1,4),0),FALSE)="",NA(),VLOOKUP($A262,'Emision source'!$1:$1048576,MATCH($B262,LEFT('Emision source'!$1:$1,4),0),FALSE))</f>
        <v>30997.9</v>
      </c>
      <c r="E262" s="2">
        <f t="shared" si="23"/>
        <v>7.6514080716242938E-2</v>
      </c>
      <c r="F262">
        <f t="shared" si="26"/>
        <v>42643</v>
      </c>
      <c r="G262">
        <f t="shared" si="27"/>
        <v>0</v>
      </c>
    </row>
    <row r="263" spans="1:7" x14ac:dyDescent="0.35">
      <c r="A263">
        <f t="shared" si="24"/>
        <v>10</v>
      </c>
      <c r="B263" t="str">
        <f t="shared" si="25"/>
        <v>2016</v>
      </c>
      <c r="C263" s="1">
        <f t="shared" si="28"/>
        <v>42674</v>
      </c>
      <c r="D263" s="2" cm="1">
        <f t="array" ref="D263">IF(VLOOKUP($A263,'Emision source'!$1:$1048576,MATCH($B263,LEFT('Emision source'!$1:$1,4),0),FALSE)="",NA(),VLOOKUP($A263,'Emision source'!$1:$1048576,MATCH($B263,LEFT('Emision source'!$1:$1,4),0),FALSE))</f>
        <v>31093.1</v>
      </c>
      <c r="E263" s="2">
        <f t="shared" si="23"/>
        <v>6.2013491589104214E-2</v>
      </c>
      <c r="F263">
        <f t="shared" si="26"/>
        <v>42674</v>
      </c>
      <c r="G263">
        <f t="shared" si="27"/>
        <v>1</v>
      </c>
    </row>
    <row r="264" spans="1:7" x14ac:dyDescent="0.35">
      <c r="A264">
        <f t="shared" si="24"/>
        <v>11</v>
      </c>
      <c r="B264" t="str">
        <f t="shared" si="25"/>
        <v>2016</v>
      </c>
      <c r="C264" s="1">
        <f t="shared" si="28"/>
        <v>42704</v>
      </c>
      <c r="D264" s="2" cm="1">
        <f t="array" ref="D264">IF(VLOOKUP($A264,'Emision source'!$1:$1048576,MATCH($B264,LEFT('Emision source'!$1:$1,4),0),FALSE)="",NA(),VLOOKUP($A264,'Emision source'!$1:$1048576,MATCH($B264,LEFT('Emision source'!$1:$1,4),0),FALSE))</f>
        <v>32078.5</v>
      </c>
      <c r="E264" s="2">
        <f t="shared" si="23"/>
        <v>8.5023406212793626E-2</v>
      </c>
      <c r="F264">
        <f t="shared" si="26"/>
        <v>42704</v>
      </c>
      <c r="G264">
        <f t="shared" si="27"/>
        <v>0</v>
      </c>
    </row>
    <row r="265" spans="1:7" x14ac:dyDescent="0.35">
      <c r="A265">
        <f t="shared" si="24"/>
        <v>12</v>
      </c>
      <c r="B265" t="str">
        <f t="shared" si="25"/>
        <v>2016</v>
      </c>
      <c r="C265" s="1">
        <f t="shared" si="28"/>
        <v>42735</v>
      </c>
      <c r="D265" s="2" cm="1">
        <f t="array" ref="D265">IF(VLOOKUP($A265,'Emision source'!$1:$1048576,MATCH($B265,LEFT('Emision source'!$1:$1,4),0),FALSE)="",NA(),VLOOKUP($A265,'Emision source'!$1:$1048576,MATCH($B265,LEFT('Emision source'!$1:$1,4),0),FALSE))</f>
        <v>35473.800000000003</v>
      </c>
      <c r="E265" s="2">
        <f t="shared" si="23"/>
        <v>6.5020220306772361E-2</v>
      </c>
      <c r="F265">
        <f t="shared" si="26"/>
        <v>42735</v>
      </c>
      <c r="G265">
        <f t="shared" si="27"/>
        <v>0</v>
      </c>
    </row>
    <row r="266" spans="1:7" x14ac:dyDescent="0.35">
      <c r="A266">
        <f t="shared" si="24"/>
        <v>1</v>
      </c>
      <c r="B266" t="str">
        <f t="shared" si="25"/>
        <v>2017</v>
      </c>
      <c r="C266" s="1">
        <f t="shared" si="28"/>
        <v>42766</v>
      </c>
      <c r="D266" s="2" cm="1">
        <f t="array" ref="D266">IF(VLOOKUP($A266,'Emision source'!$1:$1048576,MATCH($B266,LEFT('Emision source'!$1:$1,4),0),FALSE)="",NA(),VLOOKUP($A266,'Emision source'!$1:$1048576,MATCH($B266,LEFT('Emision source'!$1:$1,4),0),FALSE))</f>
        <v>33936.300000000003</v>
      </c>
      <c r="E266" s="2">
        <f t="shared" si="23"/>
        <v>0.10692408556275326</v>
      </c>
      <c r="F266">
        <f t="shared" si="26"/>
        <v>42766</v>
      </c>
      <c r="G266">
        <f t="shared" si="27"/>
        <v>0</v>
      </c>
    </row>
    <row r="267" spans="1:7" x14ac:dyDescent="0.35">
      <c r="A267">
        <f t="shared" si="24"/>
        <v>2</v>
      </c>
      <c r="B267" t="str">
        <f t="shared" si="25"/>
        <v>2017</v>
      </c>
      <c r="C267" s="1">
        <f t="shared" si="28"/>
        <v>42794</v>
      </c>
      <c r="D267" s="2" cm="1">
        <f t="array" ref="D267">IF(VLOOKUP($A267,'Emision source'!$1:$1048576,MATCH($B267,LEFT('Emision source'!$1:$1,4),0),FALSE)="",NA(),VLOOKUP($A267,'Emision source'!$1:$1048576,MATCH($B267,LEFT('Emision source'!$1:$1,4),0),FALSE))</f>
        <v>34457.5</v>
      </c>
      <c r="E267" s="2">
        <f t="shared" si="23"/>
        <v>0.1383082046064194</v>
      </c>
      <c r="F267">
        <f t="shared" si="26"/>
        <v>42794</v>
      </c>
      <c r="G267">
        <f t="shared" si="27"/>
        <v>0</v>
      </c>
    </row>
    <row r="268" spans="1:7" x14ac:dyDescent="0.35">
      <c r="A268">
        <f t="shared" si="24"/>
        <v>3</v>
      </c>
      <c r="B268" t="str">
        <f t="shared" si="25"/>
        <v>2017</v>
      </c>
      <c r="C268" s="1">
        <f t="shared" si="28"/>
        <v>42825</v>
      </c>
      <c r="D268" s="2" cm="1">
        <f t="array" ref="D268">IF(VLOOKUP($A268,'Emision source'!$1:$1048576,MATCH($B268,LEFT('Emision source'!$1:$1,4),0),FALSE)="",NA(),VLOOKUP($A268,'Emision source'!$1:$1048576,MATCH($B268,LEFT('Emision source'!$1:$1,4),0),FALSE))</f>
        <v>34939.5</v>
      </c>
      <c r="E268" s="2">
        <f t="shared" si="23"/>
        <v>0.1173488967061081</v>
      </c>
      <c r="F268">
        <f t="shared" si="26"/>
        <v>42825</v>
      </c>
      <c r="G268">
        <f t="shared" si="27"/>
        <v>0</v>
      </c>
    </row>
    <row r="269" spans="1:7" x14ac:dyDescent="0.35">
      <c r="A269">
        <f t="shared" si="24"/>
        <v>4</v>
      </c>
      <c r="B269" t="str">
        <f t="shared" si="25"/>
        <v>2017</v>
      </c>
      <c r="C269" s="1">
        <f t="shared" si="28"/>
        <v>42855</v>
      </c>
      <c r="D269" s="2" cm="1">
        <f t="array" ref="D269">IF(VLOOKUP($A269,'Emision source'!$1:$1048576,MATCH($B269,LEFT('Emision source'!$1:$1,4),0),FALSE)="",NA(),VLOOKUP($A269,'Emision source'!$1:$1048576,MATCH($B269,LEFT('Emision source'!$1:$1,4),0),FALSE))</f>
        <v>35324.699999999997</v>
      </c>
      <c r="E269" s="2">
        <f t="shared" si="23"/>
        <v>0.16056890535985319</v>
      </c>
      <c r="F269">
        <f t="shared" si="26"/>
        <v>42855</v>
      </c>
      <c r="G269">
        <f t="shared" si="27"/>
        <v>0</v>
      </c>
    </row>
    <row r="270" spans="1:7" x14ac:dyDescent="0.35">
      <c r="A270">
        <f t="shared" si="24"/>
        <v>5</v>
      </c>
      <c r="B270" t="str">
        <f t="shared" si="25"/>
        <v>2017</v>
      </c>
      <c r="C270" s="1">
        <f t="shared" si="28"/>
        <v>42886</v>
      </c>
      <c r="D270" s="2" cm="1">
        <f t="array" ref="D270">IF(VLOOKUP($A270,'Emision source'!$1:$1048576,MATCH($B270,LEFT('Emision source'!$1:$1,4),0),FALSE)="",NA(),VLOOKUP($A270,'Emision source'!$1:$1048576,MATCH($B270,LEFT('Emision source'!$1:$1,4),0),FALSE))</f>
        <v>35244.1</v>
      </c>
      <c r="E270" s="2">
        <f t="shared" si="23"/>
        <v>0.15654154237916623</v>
      </c>
      <c r="F270">
        <f t="shared" si="26"/>
        <v>42886</v>
      </c>
      <c r="G270">
        <f t="shared" si="27"/>
        <v>0</v>
      </c>
    </row>
    <row r="271" spans="1:7" x14ac:dyDescent="0.35">
      <c r="A271">
        <f t="shared" si="24"/>
        <v>6</v>
      </c>
      <c r="B271" t="str">
        <f t="shared" si="25"/>
        <v>2017</v>
      </c>
      <c r="C271" s="1">
        <f t="shared" si="28"/>
        <v>42916</v>
      </c>
      <c r="D271" s="2" cm="1">
        <f t="array" ref="D271">IF(VLOOKUP($A271,'Emision source'!$1:$1048576,MATCH($B271,LEFT('Emision source'!$1:$1,4),0),FALSE)="",NA(),VLOOKUP($A271,'Emision source'!$1:$1048576,MATCH($B271,LEFT('Emision source'!$1:$1,4),0),FALSE))</f>
        <v>35446</v>
      </c>
      <c r="E271" s="2">
        <f t="shared" ref="E271:E334" si="29">+(D271-D259)/D259</f>
        <v>0.13340154761143441</v>
      </c>
      <c r="F271">
        <f t="shared" si="26"/>
        <v>42916</v>
      </c>
      <c r="G271">
        <f t="shared" si="27"/>
        <v>0</v>
      </c>
    </row>
    <row r="272" spans="1:7" x14ac:dyDescent="0.35">
      <c r="A272">
        <f t="shared" si="24"/>
        <v>7</v>
      </c>
      <c r="B272" t="str">
        <f t="shared" si="25"/>
        <v>2017</v>
      </c>
      <c r="C272" s="1">
        <f t="shared" si="28"/>
        <v>42947</v>
      </c>
      <c r="D272" s="2" cm="1">
        <f t="array" ref="D272">IF(VLOOKUP($A272,'Emision source'!$1:$1048576,MATCH($B272,LEFT('Emision source'!$1:$1,4),0),FALSE)="",NA(),VLOOKUP($A272,'Emision source'!$1:$1048576,MATCH($B272,LEFT('Emision source'!$1:$1,4),0),FALSE))</f>
        <v>35877.599999999999</v>
      </c>
      <c r="E272" s="2">
        <f t="shared" si="29"/>
        <v>0.13275744487383495</v>
      </c>
      <c r="F272">
        <f t="shared" si="26"/>
        <v>42947</v>
      </c>
      <c r="G272">
        <f t="shared" si="27"/>
        <v>0</v>
      </c>
    </row>
    <row r="273" spans="1:7" x14ac:dyDescent="0.35">
      <c r="A273">
        <f t="shared" si="24"/>
        <v>8</v>
      </c>
      <c r="B273" t="str">
        <f t="shared" si="25"/>
        <v>2017</v>
      </c>
      <c r="C273" s="1">
        <f t="shared" si="28"/>
        <v>42978</v>
      </c>
      <c r="D273" s="2" cm="1">
        <f t="array" ref="D273">IF(VLOOKUP($A273,'Emision source'!$1:$1048576,MATCH($B273,LEFT('Emision source'!$1:$1,4),0),FALSE)="",NA(),VLOOKUP($A273,'Emision source'!$1:$1048576,MATCH($B273,LEFT('Emision source'!$1:$1,4),0),FALSE))</f>
        <v>35508.300000000003</v>
      </c>
      <c r="E273" s="2">
        <f t="shared" si="29"/>
        <v>0.14464624192487724</v>
      </c>
      <c r="F273">
        <f t="shared" si="26"/>
        <v>42978</v>
      </c>
      <c r="G273">
        <f t="shared" si="27"/>
        <v>0</v>
      </c>
    </row>
    <row r="274" spans="1:7" x14ac:dyDescent="0.35">
      <c r="A274">
        <f t="shared" si="24"/>
        <v>9</v>
      </c>
      <c r="B274" t="str">
        <f t="shared" si="25"/>
        <v>2017</v>
      </c>
      <c r="C274" s="1">
        <f t="shared" si="28"/>
        <v>43008</v>
      </c>
      <c r="D274" s="2" cm="1">
        <f t="array" ref="D274">IF(VLOOKUP($A274,'Emision source'!$1:$1048576,MATCH($B274,LEFT('Emision source'!$1:$1,4),0),FALSE)="",NA(),VLOOKUP($A274,'Emision source'!$1:$1048576,MATCH($B274,LEFT('Emision source'!$1:$1,4),0),FALSE))</f>
        <v>35221.199999999997</v>
      </c>
      <c r="E274" s="2">
        <f t="shared" si="29"/>
        <v>0.13624471335154947</v>
      </c>
      <c r="F274">
        <f t="shared" si="26"/>
        <v>43008</v>
      </c>
      <c r="G274">
        <f t="shared" si="27"/>
        <v>0</v>
      </c>
    </row>
    <row r="275" spans="1:7" x14ac:dyDescent="0.35">
      <c r="A275">
        <f t="shared" si="24"/>
        <v>10</v>
      </c>
      <c r="B275" t="str">
        <f t="shared" si="25"/>
        <v>2017</v>
      </c>
      <c r="C275" s="1">
        <f t="shared" si="28"/>
        <v>43039</v>
      </c>
      <c r="D275" s="2" cm="1">
        <f t="array" ref="D275">IF(VLOOKUP($A275,'Emision source'!$1:$1048576,MATCH($B275,LEFT('Emision source'!$1:$1,4),0),FALSE)="",NA(),VLOOKUP($A275,'Emision source'!$1:$1048576,MATCH($B275,LEFT('Emision source'!$1:$1,4),0),FALSE))</f>
        <v>35575.199999999997</v>
      </c>
      <c r="E275" s="2">
        <f t="shared" si="29"/>
        <v>0.14415095310535131</v>
      </c>
      <c r="F275">
        <f t="shared" si="26"/>
        <v>43039</v>
      </c>
      <c r="G275">
        <f t="shared" si="27"/>
        <v>1</v>
      </c>
    </row>
    <row r="276" spans="1:7" x14ac:dyDescent="0.35">
      <c r="A276">
        <f t="shared" si="24"/>
        <v>11</v>
      </c>
      <c r="B276" t="str">
        <f t="shared" si="25"/>
        <v>2017</v>
      </c>
      <c r="C276" s="1">
        <f t="shared" si="28"/>
        <v>43069</v>
      </c>
      <c r="D276" s="2" cm="1">
        <f t="array" ref="D276">IF(VLOOKUP($A276,'Emision source'!$1:$1048576,MATCH($B276,LEFT('Emision source'!$1:$1,4),0),FALSE)="",NA(),VLOOKUP($A276,'Emision source'!$1:$1048576,MATCH($B276,LEFT('Emision source'!$1:$1,4),0),FALSE))</f>
        <v>36252.9</v>
      </c>
      <c r="E276" s="2">
        <f t="shared" si="29"/>
        <v>0.13013077294761294</v>
      </c>
      <c r="F276">
        <f t="shared" si="26"/>
        <v>43069</v>
      </c>
      <c r="G276">
        <f t="shared" si="27"/>
        <v>0</v>
      </c>
    </row>
    <row r="277" spans="1:7" x14ac:dyDescent="0.35">
      <c r="A277">
        <f t="shared" si="24"/>
        <v>12</v>
      </c>
      <c r="B277" t="str">
        <f t="shared" si="25"/>
        <v>2017</v>
      </c>
      <c r="C277" s="1">
        <f t="shared" si="28"/>
        <v>43100</v>
      </c>
      <c r="D277" s="2" cm="1">
        <f t="array" ref="D277">IF(VLOOKUP($A277,'Emision source'!$1:$1048576,MATCH($B277,LEFT('Emision source'!$1:$1,4),0),FALSE)="",NA(),VLOOKUP($A277,'Emision source'!$1:$1048576,MATCH($B277,LEFT('Emision source'!$1:$1,4),0),FALSE))</f>
        <v>39823.9</v>
      </c>
      <c r="E277" s="2">
        <f t="shared" si="29"/>
        <v>0.12262853147957078</v>
      </c>
      <c r="F277">
        <f t="shared" si="26"/>
        <v>43100</v>
      </c>
      <c r="G277">
        <f t="shared" si="27"/>
        <v>0</v>
      </c>
    </row>
    <row r="278" spans="1:7" x14ac:dyDescent="0.35">
      <c r="A278">
        <f t="shared" si="24"/>
        <v>1</v>
      </c>
      <c r="B278" t="str">
        <f t="shared" si="25"/>
        <v>2018</v>
      </c>
      <c r="C278" s="1">
        <f t="shared" si="28"/>
        <v>43131</v>
      </c>
      <c r="D278" s="2" cm="1">
        <f t="array" ref="D278">IF(VLOOKUP($A278,'Emision source'!$1:$1048576,MATCH($B278,LEFT('Emision source'!$1:$1,4),0),FALSE)="",NA(),VLOOKUP($A278,'Emision source'!$1:$1048576,MATCH($B278,LEFT('Emision source'!$1:$1,4),0),FALSE))</f>
        <v>37706.199999999997</v>
      </c>
      <c r="E278" s="2">
        <f t="shared" si="29"/>
        <v>0.11108753753355534</v>
      </c>
      <c r="F278">
        <f t="shared" si="26"/>
        <v>43131</v>
      </c>
      <c r="G278">
        <f t="shared" si="27"/>
        <v>0</v>
      </c>
    </row>
    <row r="279" spans="1:7" x14ac:dyDescent="0.35">
      <c r="A279">
        <f t="shared" si="24"/>
        <v>2</v>
      </c>
      <c r="B279" t="str">
        <f t="shared" si="25"/>
        <v>2018</v>
      </c>
      <c r="C279" s="1">
        <f t="shared" si="28"/>
        <v>43159</v>
      </c>
      <c r="D279" s="2" cm="1">
        <f t="array" ref="D279">IF(VLOOKUP($A279,'Emision source'!$1:$1048576,MATCH($B279,LEFT('Emision source'!$1:$1,4),0),FALSE)="",NA(),VLOOKUP($A279,'Emision source'!$1:$1048576,MATCH($B279,LEFT('Emision source'!$1:$1,4),0),FALSE))</f>
        <v>37799.300000000003</v>
      </c>
      <c r="E279" s="2">
        <f t="shared" si="29"/>
        <v>9.6983240223463774E-2</v>
      </c>
      <c r="F279">
        <f t="shared" si="26"/>
        <v>43159</v>
      </c>
      <c r="G279">
        <f t="shared" si="27"/>
        <v>0</v>
      </c>
    </row>
    <row r="280" spans="1:7" x14ac:dyDescent="0.35">
      <c r="A280">
        <f t="shared" si="24"/>
        <v>3</v>
      </c>
      <c r="B280" t="str">
        <f t="shared" si="25"/>
        <v>2018</v>
      </c>
      <c r="C280" s="1">
        <f t="shared" si="28"/>
        <v>43190</v>
      </c>
      <c r="D280" s="2" cm="1">
        <f t="array" ref="D280">IF(VLOOKUP($A280,'Emision source'!$1:$1048576,MATCH($B280,LEFT('Emision source'!$1:$1,4),0),FALSE)="",NA(),VLOOKUP($A280,'Emision source'!$1:$1048576,MATCH($B280,LEFT('Emision source'!$1:$1,4),0),FALSE))</f>
        <v>38902.6</v>
      </c>
      <c r="E280" s="2">
        <f t="shared" si="29"/>
        <v>0.11342749610040208</v>
      </c>
      <c r="F280">
        <f t="shared" si="26"/>
        <v>43190</v>
      </c>
      <c r="G280">
        <f t="shared" si="27"/>
        <v>0</v>
      </c>
    </row>
    <row r="281" spans="1:7" x14ac:dyDescent="0.35">
      <c r="A281">
        <f t="shared" si="24"/>
        <v>4</v>
      </c>
      <c r="B281" t="str">
        <f t="shared" si="25"/>
        <v>2018</v>
      </c>
      <c r="C281" s="1">
        <f t="shared" si="28"/>
        <v>43220</v>
      </c>
      <c r="D281" s="2" cm="1">
        <f t="array" ref="D281">IF(VLOOKUP($A281,'Emision source'!$1:$1048576,MATCH($B281,LEFT('Emision source'!$1:$1,4),0),FALSE)="",NA(),VLOOKUP($A281,'Emision source'!$1:$1048576,MATCH($B281,LEFT('Emision source'!$1:$1,4),0),FALSE))</f>
        <v>37875.800000000003</v>
      </c>
      <c r="E281" s="2">
        <f t="shared" si="29"/>
        <v>7.2218589259073845E-2</v>
      </c>
      <c r="F281">
        <f t="shared" si="26"/>
        <v>43220</v>
      </c>
      <c r="G281">
        <f t="shared" si="27"/>
        <v>0</v>
      </c>
    </row>
    <row r="282" spans="1:7" x14ac:dyDescent="0.35">
      <c r="A282">
        <f t="shared" si="24"/>
        <v>5</v>
      </c>
      <c r="B282" t="str">
        <f t="shared" si="25"/>
        <v>2018</v>
      </c>
      <c r="C282" s="1">
        <f t="shared" si="28"/>
        <v>43251</v>
      </c>
      <c r="D282" s="2" cm="1">
        <f t="array" ref="D282">IF(VLOOKUP($A282,'Emision source'!$1:$1048576,MATCH($B282,LEFT('Emision source'!$1:$1,4),0),FALSE)="",NA(),VLOOKUP($A282,'Emision source'!$1:$1048576,MATCH($B282,LEFT('Emision source'!$1:$1,4),0),FALSE))</f>
        <v>38122.400000000001</v>
      </c>
      <c r="E282" s="2">
        <f t="shared" si="29"/>
        <v>8.1667569891130803E-2</v>
      </c>
      <c r="F282">
        <f t="shared" si="26"/>
        <v>43251</v>
      </c>
      <c r="G282">
        <f t="shared" si="27"/>
        <v>0</v>
      </c>
    </row>
    <row r="283" spans="1:7" x14ac:dyDescent="0.35">
      <c r="A283">
        <f t="shared" si="24"/>
        <v>6</v>
      </c>
      <c r="B283" t="str">
        <f t="shared" si="25"/>
        <v>2018</v>
      </c>
      <c r="C283" s="1">
        <f t="shared" si="28"/>
        <v>43281</v>
      </c>
      <c r="D283" s="2" cm="1">
        <f t="array" ref="D283">IF(VLOOKUP($A283,'Emision source'!$1:$1048576,MATCH($B283,LEFT('Emision source'!$1:$1,4),0),FALSE)="",NA(),VLOOKUP($A283,'Emision source'!$1:$1048576,MATCH($B283,LEFT('Emision source'!$1:$1,4),0),FALSE))</f>
        <v>38470.800000000003</v>
      </c>
      <c r="E283" s="2">
        <f t="shared" si="29"/>
        <v>8.5335439823957651E-2</v>
      </c>
      <c r="F283">
        <f t="shared" si="26"/>
        <v>43281</v>
      </c>
      <c r="G283">
        <f t="shared" si="27"/>
        <v>0</v>
      </c>
    </row>
    <row r="284" spans="1:7" x14ac:dyDescent="0.35">
      <c r="A284">
        <f t="shared" si="24"/>
        <v>7</v>
      </c>
      <c r="B284" t="str">
        <f t="shared" si="25"/>
        <v>2018</v>
      </c>
      <c r="C284" s="1">
        <f t="shared" si="28"/>
        <v>43312</v>
      </c>
      <c r="D284" s="2" cm="1">
        <f t="array" ref="D284">IF(VLOOKUP($A284,'Emision source'!$1:$1048576,MATCH($B284,LEFT('Emision source'!$1:$1,4),0),FALSE)="",NA(),VLOOKUP($A284,'Emision source'!$1:$1048576,MATCH($B284,LEFT('Emision source'!$1:$1,4),0),FALSE))</f>
        <v>38793</v>
      </c>
      <c r="E284" s="2">
        <f t="shared" si="29"/>
        <v>8.1259616027827997E-2</v>
      </c>
      <c r="F284">
        <f t="shared" si="26"/>
        <v>43312</v>
      </c>
      <c r="G284">
        <f t="shared" si="27"/>
        <v>0</v>
      </c>
    </row>
    <row r="285" spans="1:7" x14ac:dyDescent="0.35">
      <c r="A285">
        <f t="shared" si="24"/>
        <v>8</v>
      </c>
      <c r="B285" t="str">
        <f t="shared" si="25"/>
        <v>2018</v>
      </c>
      <c r="C285" s="1">
        <f t="shared" si="28"/>
        <v>43343</v>
      </c>
      <c r="D285" s="2" cm="1">
        <f t="array" ref="D285">IF(VLOOKUP($A285,'Emision source'!$1:$1048576,MATCH($B285,LEFT('Emision source'!$1:$1,4),0),FALSE)="",NA(),VLOOKUP($A285,'Emision source'!$1:$1048576,MATCH($B285,LEFT('Emision source'!$1:$1,4),0),FALSE))</f>
        <v>38357.599999999999</v>
      </c>
      <c r="E285" s="2">
        <f t="shared" si="29"/>
        <v>8.0243210742277027E-2</v>
      </c>
      <c r="F285">
        <f t="shared" si="26"/>
        <v>43343</v>
      </c>
      <c r="G285">
        <f t="shared" si="27"/>
        <v>0</v>
      </c>
    </row>
    <row r="286" spans="1:7" x14ac:dyDescent="0.35">
      <c r="A286">
        <f t="shared" si="24"/>
        <v>9</v>
      </c>
      <c r="B286" t="str">
        <f t="shared" si="25"/>
        <v>2018</v>
      </c>
      <c r="C286" s="1">
        <f t="shared" si="28"/>
        <v>43373</v>
      </c>
      <c r="D286" s="2" cm="1">
        <f t="array" ref="D286">IF(VLOOKUP($A286,'Emision source'!$1:$1048576,MATCH($B286,LEFT('Emision source'!$1:$1,4),0),FALSE)="",NA(),VLOOKUP($A286,'Emision source'!$1:$1048576,MATCH($B286,LEFT('Emision source'!$1:$1,4),0),FALSE))</f>
        <v>38434.9</v>
      </c>
      <c r="E286" s="2">
        <f t="shared" si="29"/>
        <v>9.1243342078066753E-2</v>
      </c>
      <c r="F286">
        <f t="shared" si="26"/>
        <v>43373</v>
      </c>
      <c r="G286">
        <f t="shared" si="27"/>
        <v>0</v>
      </c>
    </row>
    <row r="287" spans="1:7" x14ac:dyDescent="0.35">
      <c r="A287">
        <f t="shared" si="24"/>
        <v>10</v>
      </c>
      <c r="B287" t="str">
        <f t="shared" si="25"/>
        <v>2018</v>
      </c>
      <c r="C287" s="1">
        <f t="shared" si="28"/>
        <v>43404</v>
      </c>
      <c r="D287" s="2" cm="1">
        <f t="array" ref="D287">IF(VLOOKUP($A287,'Emision source'!$1:$1048576,MATCH($B287,LEFT('Emision source'!$1:$1,4),0),FALSE)="",NA(),VLOOKUP($A287,'Emision source'!$1:$1048576,MATCH($B287,LEFT('Emision source'!$1:$1,4),0),FALSE))</f>
        <v>40097</v>
      </c>
      <c r="E287" s="2">
        <f t="shared" si="29"/>
        <v>0.12710539926690512</v>
      </c>
      <c r="F287">
        <f t="shared" si="26"/>
        <v>43404</v>
      </c>
      <c r="G287">
        <f t="shared" si="27"/>
        <v>1</v>
      </c>
    </row>
    <row r="288" spans="1:7" x14ac:dyDescent="0.35">
      <c r="A288">
        <f t="shared" si="24"/>
        <v>11</v>
      </c>
      <c r="B288" t="str">
        <f t="shared" si="25"/>
        <v>2018</v>
      </c>
      <c r="C288" s="1">
        <f t="shared" si="28"/>
        <v>43434</v>
      </c>
      <c r="D288" s="2" cm="1">
        <f t="array" ref="D288">IF(VLOOKUP($A288,'Emision source'!$1:$1048576,MATCH($B288,LEFT('Emision source'!$1:$1,4),0),FALSE)="",NA(),VLOOKUP($A288,'Emision source'!$1:$1048576,MATCH($B288,LEFT('Emision source'!$1:$1,4),0),FALSE))</f>
        <v>40077.1</v>
      </c>
      <c r="E288" s="2">
        <f t="shared" si="29"/>
        <v>0.10548673347511502</v>
      </c>
      <c r="F288">
        <f t="shared" si="26"/>
        <v>43434</v>
      </c>
      <c r="G288">
        <f t="shared" si="27"/>
        <v>0</v>
      </c>
    </row>
    <row r="289" spans="1:7" x14ac:dyDescent="0.35">
      <c r="A289">
        <f t="shared" si="24"/>
        <v>12</v>
      </c>
      <c r="B289" t="str">
        <f t="shared" si="25"/>
        <v>2018</v>
      </c>
      <c r="C289" s="1">
        <f t="shared" si="28"/>
        <v>43465</v>
      </c>
      <c r="D289" s="2" cm="1">
        <f t="array" ref="D289">IF(VLOOKUP($A289,'Emision source'!$1:$1048576,MATCH($B289,LEFT('Emision source'!$1:$1,4),0),FALSE)="",NA(),VLOOKUP($A289,'Emision source'!$1:$1048576,MATCH($B289,LEFT('Emision source'!$1:$1,4),0),FALSE))</f>
        <v>44202.400000000001</v>
      </c>
      <c r="E289" s="2">
        <f t="shared" si="29"/>
        <v>0.10994653964076848</v>
      </c>
      <c r="F289">
        <f t="shared" si="26"/>
        <v>43465</v>
      </c>
      <c r="G289">
        <f t="shared" si="27"/>
        <v>0</v>
      </c>
    </row>
    <row r="290" spans="1:7" x14ac:dyDescent="0.35">
      <c r="A290">
        <f t="shared" si="24"/>
        <v>1</v>
      </c>
      <c r="B290" t="str">
        <f t="shared" si="25"/>
        <v>2019</v>
      </c>
      <c r="C290" s="1">
        <f t="shared" si="28"/>
        <v>43496</v>
      </c>
      <c r="D290" s="2" cm="1">
        <f t="array" ref="D290">IF(VLOOKUP($A290,'Emision source'!$1:$1048576,MATCH($B290,LEFT('Emision source'!$1:$1,4),0),FALSE)="",NA(),VLOOKUP($A290,'Emision source'!$1:$1048576,MATCH($B290,LEFT('Emision source'!$1:$1,4),0),FALSE))</f>
        <v>41996.800000000003</v>
      </c>
      <c r="E290" s="2">
        <f t="shared" si="29"/>
        <v>0.11379030504267219</v>
      </c>
      <c r="F290">
        <f t="shared" si="26"/>
        <v>43496</v>
      </c>
      <c r="G290">
        <f t="shared" si="27"/>
        <v>0</v>
      </c>
    </row>
    <row r="291" spans="1:7" x14ac:dyDescent="0.35">
      <c r="A291">
        <f t="shared" si="24"/>
        <v>2</v>
      </c>
      <c r="B291" t="str">
        <f t="shared" si="25"/>
        <v>2019</v>
      </c>
      <c r="C291" s="1">
        <f t="shared" si="28"/>
        <v>43524</v>
      </c>
      <c r="D291" s="2" cm="1">
        <f t="array" ref="D291">IF(VLOOKUP($A291,'Emision source'!$1:$1048576,MATCH($B291,LEFT('Emision source'!$1:$1,4),0),FALSE)="",NA(),VLOOKUP($A291,'Emision source'!$1:$1048576,MATCH($B291,LEFT('Emision source'!$1:$1,4),0),FALSE))</f>
        <v>41880.199999999997</v>
      </c>
      <c r="E291" s="2">
        <f t="shared" si="29"/>
        <v>0.10796231676247957</v>
      </c>
      <c r="F291">
        <f t="shared" si="26"/>
        <v>43524</v>
      </c>
      <c r="G291">
        <f t="shared" si="27"/>
        <v>0</v>
      </c>
    </row>
    <row r="292" spans="1:7" x14ac:dyDescent="0.35">
      <c r="A292">
        <f t="shared" si="24"/>
        <v>3</v>
      </c>
      <c r="B292" t="str">
        <f t="shared" si="25"/>
        <v>2019</v>
      </c>
      <c r="C292" s="1">
        <f t="shared" si="28"/>
        <v>43555</v>
      </c>
      <c r="D292" s="2" cm="1">
        <f t="array" ref="D292">IF(VLOOKUP($A292,'Emision source'!$1:$1048576,MATCH($B292,LEFT('Emision source'!$1:$1,4),0),FALSE)="",NA(),VLOOKUP($A292,'Emision source'!$1:$1048576,MATCH($B292,LEFT('Emision source'!$1:$1,4),0),FALSE))</f>
        <v>42178.3</v>
      </c>
      <c r="E292" s="2">
        <f t="shared" si="29"/>
        <v>8.4202598283919447E-2</v>
      </c>
      <c r="F292">
        <f t="shared" si="26"/>
        <v>43555</v>
      </c>
      <c r="G292">
        <f t="shared" si="27"/>
        <v>0</v>
      </c>
    </row>
    <row r="293" spans="1:7" x14ac:dyDescent="0.35">
      <c r="A293">
        <f t="shared" si="24"/>
        <v>4</v>
      </c>
      <c r="B293" t="str">
        <f t="shared" si="25"/>
        <v>2019</v>
      </c>
      <c r="C293" s="1">
        <f>+EOMONTH(C292,1)</f>
        <v>43585</v>
      </c>
      <c r="D293" s="2" cm="1">
        <f t="array" ref="D293">IF(VLOOKUP($A293,'Emision source'!$1:$1048576,MATCH($B293,LEFT('Emision source'!$1:$1,4),0),FALSE)="",NA(),VLOOKUP($A293,'Emision source'!$1:$1048576,MATCH($B293,LEFT('Emision source'!$1:$1,4),0),FALSE))</f>
        <v>43144.9</v>
      </c>
      <c r="E293" s="2">
        <f t="shared" si="29"/>
        <v>0.13911521340803357</v>
      </c>
      <c r="F293">
        <f t="shared" si="26"/>
        <v>43585</v>
      </c>
      <c r="G293">
        <f t="shared" si="27"/>
        <v>0</v>
      </c>
    </row>
    <row r="294" spans="1:7" x14ac:dyDescent="0.35">
      <c r="A294">
        <f t="shared" si="24"/>
        <v>5</v>
      </c>
      <c r="B294" t="str">
        <f t="shared" si="25"/>
        <v>2019</v>
      </c>
      <c r="C294" s="1">
        <f t="shared" ref="C294:C308" si="30">+EOMONTH(C293,1)</f>
        <v>43616</v>
      </c>
      <c r="D294" s="2" cm="1">
        <f t="array" ref="D294">IF(VLOOKUP($A294,'Emision source'!$1:$1048576,MATCH($B294,LEFT('Emision source'!$1:$1,4),0),FALSE)="",NA(),VLOOKUP($A294,'Emision source'!$1:$1048576,MATCH($B294,LEFT('Emision source'!$1:$1,4),0),FALSE))</f>
        <v>42731.9</v>
      </c>
      <c r="E294" s="2">
        <f t="shared" si="29"/>
        <v>0.12091316391412922</v>
      </c>
      <c r="F294">
        <f t="shared" si="26"/>
        <v>43616</v>
      </c>
      <c r="G294">
        <f t="shared" si="27"/>
        <v>0</v>
      </c>
    </row>
    <row r="295" spans="1:7" x14ac:dyDescent="0.35">
      <c r="A295">
        <f t="shared" si="24"/>
        <v>6</v>
      </c>
      <c r="B295" t="str">
        <f t="shared" si="25"/>
        <v>2019</v>
      </c>
      <c r="C295" s="1">
        <f t="shared" si="30"/>
        <v>43646</v>
      </c>
      <c r="D295" s="2" cm="1">
        <f t="array" ref="D295">IF(VLOOKUP($A295,'Emision source'!$1:$1048576,MATCH($B295,LEFT('Emision source'!$1:$1,4),0),FALSE)="",NA(),VLOOKUP($A295,'Emision source'!$1:$1048576,MATCH($B295,LEFT('Emision source'!$1:$1,4),0),FALSE))</f>
        <v>43264.1</v>
      </c>
      <c r="E295" s="2">
        <f t="shared" si="29"/>
        <v>0.12459579733200234</v>
      </c>
      <c r="F295">
        <f t="shared" si="26"/>
        <v>43646</v>
      </c>
      <c r="G295">
        <f t="shared" si="27"/>
        <v>0</v>
      </c>
    </row>
    <row r="296" spans="1:7" x14ac:dyDescent="0.35">
      <c r="A296">
        <f t="shared" si="24"/>
        <v>7</v>
      </c>
      <c r="B296" t="str">
        <f t="shared" si="25"/>
        <v>2019</v>
      </c>
      <c r="C296" s="1">
        <f t="shared" si="30"/>
        <v>43677</v>
      </c>
      <c r="D296" s="2" cm="1">
        <f t="array" ref="D296">IF(VLOOKUP($A296,'Emision source'!$1:$1048576,MATCH($B296,LEFT('Emision source'!$1:$1,4),0),FALSE)="",NA(),VLOOKUP($A296,'Emision source'!$1:$1048576,MATCH($B296,LEFT('Emision source'!$1:$1,4),0),FALSE))</f>
        <v>44489.7</v>
      </c>
      <c r="E296" s="2">
        <f t="shared" si="29"/>
        <v>0.14684865826308863</v>
      </c>
      <c r="F296">
        <f t="shared" si="26"/>
        <v>43677</v>
      </c>
      <c r="G296">
        <f t="shared" si="27"/>
        <v>0</v>
      </c>
    </row>
    <row r="297" spans="1:7" x14ac:dyDescent="0.35">
      <c r="A297">
        <f t="shared" si="24"/>
        <v>8</v>
      </c>
      <c r="B297" t="str">
        <f t="shared" si="25"/>
        <v>2019</v>
      </c>
      <c r="C297" s="1">
        <f t="shared" si="30"/>
        <v>43708</v>
      </c>
      <c r="D297" s="2" cm="1">
        <f t="array" ref="D297">IF(VLOOKUP($A297,'Emision source'!$1:$1048576,MATCH($B297,LEFT('Emision source'!$1:$1,4),0),FALSE)="",NA(),VLOOKUP($A297,'Emision source'!$1:$1048576,MATCH($B297,LEFT('Emision source'!$1:$1,4),0),FALSE))</f>
        <v>43731.3</v>
      </c>
      <c r="E297" s="2">
        <f t="shared" si="29"/>
        <v>0.14009479216635046</v>
      </c>
      <c r="F297">
        <f t="shared" si="26"/>
        <v>43708</v>
      </c>
      <c r="G297">
        <f t="shared" si="27"/>
        <v>0</v>
      </c>
    </row>
    <row r="298" spans="1:7" x14ac:dyDescent="0.35">
      <c r="A298">
        <f t="shared" si="24"/>
        <v>9</v>
      </c>
      <c r="B298" t="str">
        <f t="shared" si="25"/>
        <v>2019</v>
      </c>
      <c r="C298" s="1">
        <f t="shared" si="30"/>
        <v>43738</v>
      </c>
      <c r="D298" s="2" cm="1">
        <f t="array" ref="D298">IF(VLOOKUP($A298,'Emision source'!$1:$1048576,MATCH($B298,LEFT('Emision source'!$1:$1,4),0),FALSE)="",NA(),VLOOKUP($A298,'Emision source'!$1:$1048576,MATCH($B298,LEFT('Emision source'!$1:$1,4),0),FALSE))</f>
        <v>44107.199999999997</v>
      </c>
      <c r="E298" s="2">
        <f t="shared" si="29"/>
        <v>0.1475820153037993</v>
      </c>
      <c r="F298">
        <f t="shared" si="26"/>
        <v>43738</v>
      </c>
      <c r="G298">
        <f t="shared" si="27"/>
        <v>0</v>
      </c>
    </row>
    <row r="299" spans="1:7" x14ac:dyDescent="0.35">
      <c r="A299">
        <f t="shared" si="24"/>
        <v>10</v>
      </c>
      <c r="B299" t="str">
        <f t="shared" si="25"/>
        <v>2019</v>
      </c>
      <c r="C299" s="1">
        <f t="shared" si="30"/>
        <v>43769</v>
      </c>
      <c r="D299" s="2" cm="1">
        <f t="array" ref="D299">IF(VLOOKUP($A299,'Emision source'!$1:$1048576,MATCH($B299,LEFT('Emision source'!$1:$1,4),0),FALSE)="",NA(),VLOOKUP($A299,'Emision source'!$1:$1048576,MATCH($B299,LEFT('Emision source'!$1:$1,4),0),FALSE))</f>
        <v>46179.199999999997</v>
      </c>
      <c r="E299" s="2">
        <f t="shared" si="29"/>
        <v>0.15168715864029719</v>
      </c>
      <c r="F299">
        <f t="shared" si="26"/>
        <v>43769</v>
      </c>
      <c r="G299">
        <f t="shared" si="27"/>
        <v>1</v>
      </c>
    </row>
    <row r="300" spans="1:7" x14ac:dyDescent="0.35">
      <c r="A300">
        <f t="shared" si="24"/>
        <v>11</v>
      </c>
      <c r="B300" t="str">
        <f t="shared" si="25"/>
        <v>2019</v>
      </c>
      <c r="C300" s="1">
        <f t="shared" si="30"/>
        <v>43799</v>
      </c>
      <c r="D300" s="2" cm="1">
        <f t="array" ref="D300">IF(VLOOKUP($A300,'Emision source'!$1:$1048576,MATCH($B300,LEFT('Emision source'!$1:$1,4),0),FALSE)="",NA(),VLOOKUP($A300,'Emision source'!$1:$1048576,MATCH($B300,LEFT('Emision source'!$1:$1,4),0),FALSE))</f>
        <v>46371.5</v>
      </c>
      <c r="E300" s="2">
        <f t="shared" si="29"/>
        <v>0.15705727210801185</v>
      </c>
      <c r="F300">
        <f t="shared" si="26"/>
        <v>43799</v>
      </c>
      <c r="G300">
        <f t="shared" si="27"/>
        <v>0</v>
      </c>
    </row>
    <row r="301" spans="1:7" x14ac:dyDescent="0.35">
      <c r="A301">
        <f t="shared" si="24"/>
        <v>12</v>
      </c>
      <c r="B301" t="str">
        <f t="shared" si="25"/>
        <v>2019</v>
      </c>
      <c r="C301" s="1">
        <f t="shared" si="30"/>
        <v>43830</v>
      </c>
      <c r="D301" s="2" cm="1">
        <f t="array" ref="D301">IF(VLOOKUP($A301,'Emision source'!$1:$1048576,MATCH($B301,LEFT('Emision source'!$1:$1,4),0),FALSE)="",NA(),VLOOKUP($A301,'Emision source'!$1:$1048576,MATCH($B301,LEFT('Emision source'!$1:$1,4),0),FALSE))</f>
        <v>50987.7</v>
      </c>
      <c r="E301" s="2">
        <f t="shared" si="29"/>
        <v>0.15350523953450482</v>
      </c>
      <c r="F301">
        <f t="shared" si="26"/>
        <v>43830</v>
      </c>
      <c r="G301">
        <f t="shared" si="27"/>
        <v>0</v>
      </c>
    </row>
    <row r="302" spans="1:7" x14ac:dyDescent="0.35">
      <c r="A302">
        <f t="shared" si="24"/>
        <v>1</v>
      </c>
      <c r="B302" t="str">
        <f t="shared" si="25"/>
        <v>2020</v>
      </c>
      <c r="C302" s="1">
        <f t="shared" si="30"/>
        <v>43861</v>
      </c>
      <c r="D302" s="2" cm="1">
        <f t="array" ref="D302">IF(VLOOKUP($A302,'Emision source'!$1:$1048576,MATCH($B302,LEFT('Emision source'!$1:$1,4),0),FALSE)="",NA(),VLOOKUP($A302,'Emision source'!$1:$1048576,MATCH($B302,LEFT('Emision source'!$1:$1,4),0),FALSE))</f>
        <v>48844.6</v>
      </c>
      <c r="E302" s="2">
        <f t="shared" si="29"/>
        <v>0.16305528040231626</v>
      </c>
      <c r="F302">
        <f t="shared" si="26"/>
        <v>43861</v>
      </c>
      <c r="G302">
        <f t="shared" si="27"/>
        <v>0</v>
      </c>
    </row>
    <row r="303" spans="1:7" x14ac:dyDescent="0.35">
      <c r="A303">
        <f t="shared" si="24"/>
        <v>2</v>
      </c>
      <c r="B303" t="str">
        <f t="shared" si="25"/>
        <v>2020</v>
      </c>
      <c r="C303" s="1">
        <f t="shared" si="30"/>
        <v>43890</v>
      </c>
      <c r="D303" s="2" cm="1">
        <f t="array" ref="D303">IF(VLOOKUP($A303,'Emision source'!$1:$1048576,MATCH($B303,LEFT('Emision source'!$1:$1,4),0),FALSE)="",NA(),VLOOKUP($A303,'Emision source'!$1:$1048576,MATCH($B303,LEFT('Emision source'!$1:$1,4),0),FALSE))</f>
        <v>48241.9</v>
      </c>
      <c r="E303" s="2">
        <f t="shared" si="29"/>
        <v>0.15190233093442737</v>
      </c>
      <c r="F303">
        <f t="shared" si="26"/>
        <v>43890</v>
      </c>
      <c r="G303">
        <f t="shared" si="27"/>
        <v>0</v>
      </c>
    </row>
    <row r="304" spans="1:7" x14ac:dyDescent="0.35">
      <c r="A304">
        <f t="shared" si="24"/>
        <v>3</v>
      </c>
      <c r="B304" t="str">
        <f t="shared" si="25"/>
        <v>2020</v>
      </c>
      <c r="C304" s="1">
        <f t="shared" si="30"/>
        <v>43921</v>
      </c>
      <c r="D304" s="2" cm="1">
        <f t="array" ref="D304">IF(VLOOKUP($A304,'Emision source'!$1:$1048576,MATCH($B304,LEFT('Emision source'!$1:$1,4),0),FALSE)="",NA(),VLOOKUP($A304,'Emision source'!$1:$1048576,MATCH($B304,LEFT('Emision source'!$1:$1,4),0),FALSE))</f>
        <v>50190.3</v>
      </c>
      <c r="E304" s="2">
        <f t="shared" si="29"/>
        <v>0.18995549844351242</v>
      </c>
      <c r="F304">
        <f t="shared" si="26"/>
        <v>43921</v>
      </c>
      <c r="G304">
        <f t="shared" si="27"/>
        <v>0</v>
      </c>
    </row>
    <row r="305" spans="1:7" x14ac:dyDescent="0.35">
      <c r="A305">
        <f t="shared" si="24"/>
        <v>4</v>
      </c>
      <c r="B305" t="str">
        <f t="shared" si="25"/>
        <v>2020</v>
      </c>
      <c r="C305" s="1">
        <f t="shared" si="30"/>
        <v>43951</v>
      </c>
      <c r="D305" s="2" cm="1">
        <f t="array" ref="D305">IF(VLOOKUP($A305,'Emision source'!$1:$1048576,MATCH($B305,LEFT('Emision source'!$1:$1,4),0),FALSE)="",NA(),VLOOKUP($A305,'Emision source'!$1:$1048576,MATCH($B305,LEFT('Emision source'!$1:$1,4),0),FALSE))</f>
        <v>52021.7</v>
      </c>
      <c r="E305" s="2">
        <f t="shared" si="29"/>
        <v>0.20574390020604974</v>
      </c>
      <c r="F305">
        <f t="shared" si="26"/>
        <v>43951</v>
      </c>
      <c r="G305">
        <f t="shared" si="27"/>
        <v>0</v>
      </c>
    </row>
    <row r="306" spans="1:7" x14ac:dyDescent="0.35">
      <c r="A306">
        <f t="shared" si="24"/>
        <v>5</v>
      </c>
      <c r="B306" t="str">
        <f t="shared" si="25"/>
        <v>2020</v>
      </c>
      <c r="C306" s="1">
        <f t="shared" si="30"/>
        <v>43982</v>
      </c>
      <c r="D306" s="2" cm="1">
        <f t="array" ref="D306">IF(VLOOKUP($A306,'Emision source'!$1:$1048576,MATCH($B306,LEFT('Emision source'!$1:$1,4),0),FALSE)="",NA(),VLOOKUP($A306,'Emision source'!$1:$1048576,MATCH($B306,LEFT('Emision source'!$1:$1,4),0),FALSE))</f>
        <v>53735.3</v>
      </c>
      <c r="E306" s="2">
        <f t="shared" si="29"/>
        <v>0.25749849643942818</v>
      </c>
      <c r="F306">
        <f t="shared" si="26"/>
        <v>43982</v>
      </c>
      <c r="G306">
        <f t="shared" si="27"/>
        <v>0</v>
      </c>
    </row>
    <row r="307" spans="1:7" x14ac:dyDescent="0.35">
      <c r="A307">
        <f t="shared" si="24"/>
        <v>6</v>
      </c>
      <c r="B307" t="str">
        <f t="shared" si="25"/>
        <v>2020</v>
      </c>
      <c r="C307" s="1">
        <f t="shared" si="30"/>
        <v>44012</v>
      </c>
      <c r="D307" s="2" cm="1">
        <f t="array" ref="D307">IF(VLOOKUP($A307,'Emision source'!$1:$1048576,MATCH($B307,LEFT('Emision source'!$1:$1,4),0),FALSE)="",NA(),VLOOKUP($A307,'Emision source'!$1:$1048576,MATCH($B307,LEFT('Emision source'!$1:$1,4),0),FALSE))</f>
        <v>54739.6</v>
      </c>
      <c r="E307" s="2">
        <f t="shared" si="29"/>
        <v>0.2652430074819539</v>
      </c>
      <c r="F307">
        <f t="shared" si="26"/>
        <v>44012</v>
      </c>
      <c r="G307">
        <f t="shared" si="27"/>
        <v>0</v>
      </c>
    </row>
    <row r="308" spans="1:7" x14ac:dyDescent="0.35">
      <c r="A308">
        <f t="shared" si="24"/>
        <v>7</v>
      </c>
      <c r="B308" t="str">
        <f t="shared" si="25"/>
        <v>2020</v>
      </c>
      <c r="C308" s="1">
        <f t="shared" si="30"/>
        <v>44043</v>
      </c>
      <c r="D308" s="2" cm="1">
        <f t="array" ref="D308">IF(VLOOKUP($A308,'Emision source'!$1:$1048576,MATCH($B308,LEFT('Emision source'!$1:$1,4),0),FALSE)="",NA(),VLOOKUP($A308,'Emision source'!$1:$1048576,MATCH($B308,LEFT('Emision source'!$1:$1,4),0),FALSE))</f>
        <v>55844.9</v>
      </c>
      <c r="E308" s="2">
        <f t="shared" si="29"/>
        <v>0.25523210990409029</v>
      </c>
      <c r="F308">
        <f t="shared" si="26"/>
        <v>44043</v>
      </c>
      <c r="G308">
        <f t="shared" si="27"/>
        <v>0</v>
      </c>
    </row>
    <row r="309" spans="1:7" x14ac:dyDescent="0.35">
      <c r="A309">
        <f t="shared" si="24"/>
        <v>8</v>
      </c>
      <c r="B309" t="str">
        <f t="shared" si="25"/>
        <v>2020</v>
      </c>
      <c r="C309" s="1">
        <f>+EOMONTH(C308,1)</f>
        <v>44074</v>
      </c>
      <c r="D309" s="2" cm="1">
        <f t="array" ref="D309">IF(VLOOKUP($A309,'Emision source'!$1:$1048576,MATCH($B309,LEFT('Emision source'!$1:$1,4),0),FALSE)="",NA(),VLOOKUP($A309,'Emision source'!$1:$1048576,MATCH($B309,LEFT('Emision source'!$1:$1,4),0),FALSE))</f>
        <v>55442.2</v>
      </c>
      <c r="E309" s="2">
        <f t="shared" si="29"/>
        <v>0.26779217631307539</v>
      </c>
      <c r="F309">
        <f t="shared" si="26"/>
        <v>44074</v>
      </c>
      <c r="G309">
        <f t="shared" si="27"/>
        <v>0</v>
      </c>
    </row>
    <row r="310" spans="1:7" x14ac:dyDescent="0.35">
      <c r="A310">
        <f t="shared" si="24"/>
        <v>9</v>
      </c>
      <c r="B310" t="str">
        <f t="shared" si="25"/>
        <v>2020</v>
      </c>
      <c r="C310" s="1">
        <f t="shared" ref="C310:C335" si="31">+EOMONTH(C309,1)</f>
        <v>44104</v>
      </c>
      <c r="D310" s="2" cm="1">
        <f t="array" ref="D310">IF(VLOOKUP($A310,'Emision source'!$1:$1048576,MATCH($B310,LEFT('Emision source'!$1:$1,4),0),FALSE)="",NA(),VLOOKUP($A310,'Emision source'!$1:$1048576,MATCH($B310,LEFT('Emision source'!$1:$1,4),0),FALSE))</f>
        <v>57433.9</v>
      </c>
      <c r="E310" s="2">
        <f t="shared" si="29"/>
        <v>0.30214341422715579</v>
      </c>
      <c r="F310">
        <f t="shared" si="26"/>
        <v>44104</v>
      </c>
      <c r="G310">
        <f t="shared" si="27"/>
        <v>0</v>
      </c>
    </row>
    <row r="311" spans="1:7" x14ac:dyDescent="0.35">
      <c r="A311">
        <f t="shared" si="24"/>
        <v>10</v>
      </c>
      <c r="B311" t="str">
        <f t="shared" si="25"/>
        <v>2020</v>
      </c>
      <c r="C311" s="1">
        <f t="shared" si="31"/>
        <v>44135</v>
      </c>
      <c r="D311" s="2" cm="1">
        <f t="array" ref="D311">IF(VLOOKUP($A311,'Emision source'!$1:$1048576,MATCH($B311,LEFT('Emision source'!$1:$1,4),0),FALSE)="",NA(),VLOOKUP($A311,'Emision source'!$1:$1048576,MATCH($B311,LEFT('Emision source'!$1:$1,4),0),FALSE))</f>
        <v>57603.199999999997</v>
      </c>
      <c r="E311" s="2">
        <f t="shared" si="29"/>
        <v>0.24738410366571964</v>
      </c>
      <c r="F311">
        <f t="shared" si="26"/>
        <v>44135</v>
      </c>
      <c r="G311">
        <f t="shared" si="27"/>
        <v>1</v>
      </c>
    </row>
    <row r="312" spans="1:7" x14ac:dyDescent="0.35">
      <c r="A312">
        <f t="shared" si="24"/>
        <v>11</v>
      </c>
      <c r="B312" t="str">
        <f t="shared" si="25"/>
        <v>2020</v>
      </c>
      <c r="C312" s="1">
        <f t="shared" si="31"/>
        <v>44165</v>
      </c>
      <c r="D312" s="2" cm="1">
        <f t="array" ref="D312">IF(VLOOKUP($A312,'Emision source'!$1:$1048576,MATCH($B312,LEFT('Emision source'!$1:$1,4),0),FALSE)="",NA(),VLOOKUP($A312,'Emision source'!$1:$1048576,MATCH($B312,LEFT('Emision source'!$1:$1,4),0),FALSE))</f>
        <v>58068.800000000003</v>
      </c>
      <c r="E312" s="2">
        <f t="shared" si="29"/>
        <v>0.25225192197793911</v>
      </c>
      <c r="F312">
        <f t="shared" si="26"/>
        <v>44165</v>
      </c>
      <c r="G312">
        <f t="shared" si="27"/>
        <v>0</v>
      </c>
    </row>
    <row r="313" spans="1:7" x14ac:dyDescent="0.35">
      <c r="A313">
        <f t="shared" si="24"/>
        <v>12</v>
      </c>
      <c r="B313" t="str">
        <f t="shared" si="25"/>
        <v>2020</v>
      </c>
      <c r="C313" s="1">
        <f t="shared" si="31"/>
        <v>44196</v>
      </c>
      <c r="D313" s="2" cm="1">
        <f t="array" ref="D313">IF(VLOOKUP($A313,'Emision source'!$1:$1048576,MATCH($B313,LEFT('Emision source'!$1:$1,4),0),FALSE)="",NA(),VLOOKUP($A313,'Emision source'!$1:$1048576,MATCH($B313,LEFT('Emision source'!$1:$1,4),0),FALSE))</f>
        <v>64201.1</v>
      </c>
      <c r="E313" s="2">
        <f t="shared" si="29"/>
        <v>0.25914877509673906</v>
      </c>
      <c r="F313">
        <f t="shared" si="26"/>
        <v>44196</v>
      </c>
      <c r="G313">
        <f t="shared" si="27"/>
        <v>0</v>
      </c>
    </row>
    <row r="314" spans="1:7" x14ac:dyDescent="0.35">
      <c r="A314">
        <f t="shared" si="24"/>
        <v>1</v>
      </c>
      <c r="B314" t="str">
        <f t="shared" si="25"/>
        <v>2021</v>
      </c>
      <c r="C314" s="1">
        <f t="shared" si="31"/>
        <v>44227</v>
      </c>
      <c r="D314" s="2" cm="1">
        <f t="array" ref="D314">IF(VLOOKUP($A314,'Emision source'!$1:$1048576,MATCH($B314,LEFT('Emision source'!$1:$1,4),0),FALSE)="",NA(),VLOOKUP($A314,'Emision source'!$1:$1048576,MATCH($B314,LEFT('Emision source'!$1:$1,4),0),FALSE))</f>
        <v>61390.1</v>
      </c>
      <c r="E314" s="2">
        <f t="shared" si="29"/>
        <v>0.25684517838205245</v>
      </c>
      <c r="F314">
        <f t="shared" si="26"/>
        <v>44227</v>
      </c>
      <c r="G314">
        <f t="shared" si="27"/>
        <v>0</v>
      </c>
    </row>
    <row r="315" spans="1:7" x14ac:dyDescent="0.35">
      <c r="A315">
        <f t="shared" si="24"/>
        <v>2</v>
      </c>
      <c r="B315" t="str">
        <f t="shared" si="25"/>
        <v>2021</v>
      </c>
      <c r="C315" s="1">
        <f t="shared" si="31"/>
        <v>44255</v>
      </c>
      <c r="D315" s="2" cm="1">
        <f t="array" ref="D315">IF(VLOOKUP($A315,'Emision source'!$1:$1048576,MATCH($B315,LEFT('Emision source'!$1:$1,4),0),FALSE)="",NA(),VLOOKUP($A315,'Emision source'!$1:$1048576,MATCH($B315,LEFT('Emision source'!$1:$1,4),0),FALSE))</f>
        <v>61037</v>
      </c>
      <c r="E315" s="2">
        <f t="shared" si="29"/>
        <v>0.26522794500216612</v>
      </c>
      <c r="F315">
        <f t="shared" si="26"/>
        <v>44255</v>
      </c>
      <c r="G315">
        <f t="shared" si="27"/>
        <v>0</v>
      </c>
    </row>
    <row r="316" spans="1:7" x14ac:dyDescent="0.35">
      <c r="A316">
        <f t="shared" si="24"/>
        <v>3</v>
      </c>
      <c r="B316" t="str">
        <f t="shared" si="25"/>
        <v>2021</v>
      </c>
      <c r="C316" s="1">
        <f t="shared" si="31"/>
        <v>44286</v>
      </c>
      <c r="D316" s="2" cm="1">
        <f t="array" ref="D316">IF(VLOOKUP($A316,'Emision source'!$1:$1048576,MATCH($B316,LEFT('Emision source'!$1:$1,4),0),FALSE)="",NA(),VLOOKUP($A316,'Emision source'!$1:$1048576,MATCH($B316,LEFT('Emision source'!$1:$1,4),0),FALSE))</f>
        <v>62819.4</v>
      </c>
      <c r="E316" s="2">
        <f t="shared" si="29"/>
        <v>0.25162431784627703</v>
      </c>
      <c r="F316">
        <f t="shared" si="26"/>
        <v>44286</v>
      </c>
      <c r="G316">
        <f t="shared" si="27"/>
        <v>0</v>
      </c>
    </row>
    <row r="317" spans="1:7" x14ac:dyDescent="0.35">
      <c r="A317">
        <f t="shared" si="24"/>
        <v>4</v>
      </c>
      <c r="B317" t="str">
        <f t="shared" si="25"/>
        <v>2021</v>
      </c>
      <c r="C317" s="1">
        <f t="shared" si="31"/>
        <v>44316</v>
      </c>
      <c r="D317" s="2" cm="1">
        <f t="array" ref="D317">IF(VLOOKUP($A317,'Emision source'!$1:$1048576,MATCH($B317,LEFT('Emision source'!$1:$1,4),0),FALSE)="",NA(),VLOOKUP($A317,'Emision source'!$1:$1048576,MATCH($B317,LEFT('Emision source'!$1:$1,4),0),FALSE))</f>
        <v>61517.3</v>
      </c>
      <c r="E317" s="2">
        <f t="shared" si="29"/>
        <v>0.18253152050009913</v>
      </c>
      <c r="F317">
        <f t="shared" si="26"/>
        <v>44316</v>
      </c>
      <c r="G317">
        <f t="shared" si="27"/>
        <v>0</v>
      </c>
    </row>
    <row r="318" spans="1:7" x14ac:dyDescent="0.35">
      <c r="A318">
        <f t="shared" si="24"/>
        <v>5</v>
      </c>
      <c r="B318" t="str">
        <f t="shared" si="25"/>
        <v>2021</v>
      </c>
      <c r="C318" s="1">
        <f t="shared" si="31"/>
        <v>44347</v>
      </c>
      <c r="D318" s="2" cm="1">
        <f t="array" ref="D318">IF(VLOOKUP($A318,'Emision source'!$1:$1048576,MATCH($B318,LEFT('Emision source'!$1:$1,4),0),FALSE)="",NA(),VLOOKUP($A318,'Emision source'!$1:$1048576,MATCH($B318,LEFT('Emision source'!$1:$1,4),0),FALSE))</f>
        <v>61819</v>
      </c>
      <c r="E318" s="2">
        <f t="shared" si="29"/>
        <v>0.15043556098132879</v>
      </c>
      <c r="F318">
        <f t="shared" si="26"/>
        <v>44347</v>
      </c>
      <c r="G318">
        <f t="shared" si="27"/>
        <v>0</v>
      </c>
    </row>
    <row r="319" spans="1:7" x14ac:dyDescent="0.35">
      <c r="A319">
        <f t="shared" si="24"/>
        <v>6</v>
      </c>
      <c r="B319" t="str">
        <f t="shared" si="25"/>
        <v>2021</v>
      </c>
      <c r="C319" s="1">
        <f t="shared" si="31"/>
        <v>44377</v>
      </c>
      <c r="D319" s="2" cm="1">
        <f t="array" ref="D319">IF(VLOOKUP($A319,'Emision source'!$1:$1048576,MATCH($B319,LEFT('Emision source'!$1:$1,4),0),FALSE)="",NA(),VLOOKUP($A319,'Emision source'!$1:$1048576,MATCH($B319,LEFT('Emision source'!$1:$1,4),0),FALSE))</f>
        <v>62776.9</v>
      </c>
      <c r="E319" s="2">
        <f t="shared" si="29"/>
        <v>0.14682789059474316</v>
      </c>
      <c r="F319">
        <f t="shared" si="26"/>
        <v>44377</v>
      </c>
      <c r="G319">
        <f t="shared" si="27"/>
        <v>0</v>
      </c>
    </row>
    <row r="320" spans="1:7" x14ac:dyDescent="0.35">
      <c r="A320">
        <f t="shared" si="24"/>
        <v>7</v>
      </c>
      <c r="B320" t="str">
        <f t="shared" si="25"/>
        <v>2021</v>
      </c>
      <c r="C320" s="1">
        <f t="shared" si="31"/>
        <v>44408</v>
      </c>
      <c r="D320" s="2" cm="1">
        <f t="array" ref="D320">IF(VLOOKUP($A320,'Emision source'!$1:$1048576,MATCH($B320,LEFT('Emision source'!$1:$1,4),0),FALSE)="",NA(),VLOOKUP($A320,'Emision source'!$1:$1048576,MATCH($B320,LEFT('Emision source'!$1:$1,4),0),FALSE))</f>
        <v>63985.1</v>
      </c>
      <c r="E320" s="2">
        <f t="shared" si="29"/>
        <v>0.14576442969725073</v>
      </c>
      <c r="F320">
        <f t="shared" si="26"/>
        <v>44408</v>
      </c>
      <c r="G320">
        <f t="shared" si="27"/>
        <v>0</v>
      </c>
    </row>
    <row r="321" spans="1:7" x14ac:dyDescent="0.35">
      <c r="A321">
        <f t="shared" si="24"/>
        <v>8</v>
      </c>
      <c r="B321" t="str">
        <f t="shared" si="25"/>
        <v>2021</v>
      </c>
      <c r="C321" s="1">
        <f t="shared" si="31"/>
        <v>44439</v>
      </c>
      <c r="D321" s="2" cm="1">
        <f t="array" ref="D321">IF(VLOOKUP($A321,'Emision source'!$1:$1048576,MATCH($B321,LEFT('Emision source'!$1:$1,4),0),FALSE)="",NA(),VLOOKUP($A321,'Emision source'!$1:$1048576,MATCH($B321,LEFT('Emision source'!$1:$1,4),0),FALSE))</f>
        <v>63356.6</v>
      </c>
      <c r="E321" s="2">
        <f t="shared" si="29"/>
        <v>0.14275046805501951</v>
      </c>
      <c r="F321">
        <f t="shared" si="26"/>
        <v>44439</v>
      </c>
      <c r="G321">
        <f t="shared" si="27"/>
        <v>0</v>
      </c>
    </row>
    <row r="322" spans="1:7" x14ac:dyDescent="0.35">
      <c r="A322">
        <f t="shared" si="24"/>
        <v>9</v>
      </c>
      <c r="B322" t="str">
        <f t="shared" si="25"/>
        <v>2021</v>
      </c>
      <c r="C322" s="1">
        <f t="shared" si="31"/>
        <v>44469</v>
      </c>
      <c r="D322" s="2" cm="1">
        <f t="array" ref="D322">IF(VLOOKUP($A322,'Emision source'!$1:$1048576,MATCH($B322,LEFT('Emision source'!$1:$1,4),0),FALSE)="",NA(),VLOOKUP($A322,'Emision source'!$1:$1048576,MATCH($B322,LEFT('Emision source'!$1:$1,4),0),FALSE))</f>
        <v>64448.6</v>
      </c>
      <c r="E322" s="2">
        <f t="shared" si="29"/>
        <v>0.12213518496915579</v>
      </c>
      <c r="F322">
        <f t="shared" si="26"/>
        <v>44469</v>
      </c>
      <c r="G322">
        <f t="shared" si="27"/>
        <v>0</v>
      </c>
    </row>
    <row r="323" spans="1:7" x14ac:dyDescent="0.35">
      <c r="A323">
        <f t="shared" ref="A323:A335" si="32">+MONTH(C323)</f>
        <v>10</v>
      </c>
      <c r="B323" t="str">
        <f t="shared" ref="B323:B335" si="33">+TEXT(YEAR(C323),"0")</f>
        <v>2021</v>
      </c>
      <c r="C323" s="1">
        <f t="shared" si="31"/>
        <v>44500</v>
      </c>
      <c r="D323" s="2" cm="1">
        <f t="array" ref="D323">IF(VLOOKUP($A323,'Emision source'!$1:$1048576,MATCH($B323,LEFT('Emision source'!$1:$1,4),0),FALSE)="",NA(),VLOOKUP($A323,'Emision source'!$1:$1048576,MATCH($B323,LEFT('Emision source'!$1:$1,4),0),FALSE))</f>
        <v>65064.6</v>
      </c>
      <c r="E323" s="2">
        <f t="shared" si="29"/>
        <v>0.12953099827787348</v>
      </c>
      <c r="F323">
        <f t="shared" ref="F323:F335" si="34">+IF(ISNA(D323),1,C323)</f>
        <v>44500</v>
      </c>
      <c r="G323">
        <f t="shared" ref="G323:G335" si="35">+IF(AND(A323=MONTH(MAX(F:F)),ISNA(D323)=FALSE,_xlfn.NUMBERVALUE(B323)&gt;YEAR(MAX(F:F))-10),1,0)</f>
        <v>1</v>
      </c>
    </row>
    <row r="324" spans="1:7" x14ac:dyDescent="0.35">
      <c r="A324">
        <f t="shared" si="32"/>
        <v>11</v>
      </c>
      <c r="B324" t="str">
        <f t="shared" si="33"/>
        <v>2021</v>
      </c>
      <c r="C324" s="1">
        <f t="shared" si="31"/>
        <v>44530</v>
      </c>
      <c r="D324" s="2" cm="1">
        <f t="array" ref="D324">IF(VLOOKUP($A324,'Emision source'!$1:$1048576,MATCH($B324,LEFT('Emision source'!$1:$1,4),0),FALSE)="",NA(),VLOOKUP($A324,'Emision source'!$1:$1048576,MATCH($B324,LEFT('Emision source'!$1:$1,4),0),FALSE))</f>
        <v>65610.7</v>
      </c>
      <c r="E324" s="2">
        <f t="shared" si="29"/>
        <v>0.12987869561623444</v>
      </c>
      <c r="F324">
        <f t="shared" si="34"/>
        <v>44530</v>
      </c>
      <c r="G324">
        <f t="shared" si="35"/>
        <v>0</v>
      </c>
    </row>
    <row r="325" spans="1:7" x14ac:dyDescent="0.35">
      <c r="A325">
        <f t="shared" si="32"/>
        <v>12</v>
      </c>
      <c r="B325" t="str">
        <f t="shared" si="33"/>
        <v>2021</v>
      </c>
      <c r="C325" s="1">
        <f t="shared" si="31"/>
        <v>44561</v>
      </c>
      <c r="D325" s="2" cm="1">
        <f t="array" ref="D325">IF(VLOOKUP($A325,'Emision source'!$1:$1048576,MATCH($B325,LEFT('Emision source'!$1:$1,4),0),FALSE)="",NA(),VLOOKUP($A325,'Emision source'!$1:$1048576,MATCH($B325,LEFT('Emision source'!$1:$1,4),0),FALSE))</f>
        <v>71955.100000000006</v>
      </c>
      <c r="E325" s="2">
        <f t="shared" si="29"/>
        <v>0.12077674681586464</v>
      </c>
      <c r="F325">
        <f t="shared" si="34"/>
        <v>44561</v>
      </c>
      <c r="G325">
        <f t="shared" si="35"/>
        <v>0</v>
      </c>
    </row>
    <row r="326" spans="1:7" x14ac:dyDescent="0.35">
      <c r="A326">
        <f t="shared" si="32"/>
        <v>1</v>
      </c>
      <c r="B326" t="str">
        <f t="shared" si="33"/>
        <v>2022</v>
      </c>
      <c r="C326" s="1">
        <f t="shared" si="31"/>
        <v>44592</v>
      </c>
      <c r="D326" s="2" cm="1">
        <f t="array" ref="D326">IF(VLOOKUP($A326,'Emision source'!$1:$1048576,MATCH($B326,LEFT('Emision source'!$1:$1,4),0),FALSE)="",NA(),VLOOKUP($A326,'Emision source'!$1:$1048576,MATCH($B326,LEFT('Emision source'!$1:$1,4),0),FALSE))</f>
        <v>69730</v>
      </c>
      <c r="E326" s="2">
        <f t="shared" si="29"/>
        <v>0.1358508945253388</v>
      </c>
      <c r="F326">
        <f t="shared" si="34"/>
        <v>44592</v>
      </c>
      <c r="G326">
        <f t="shared" si="35"/>
        <v>0</v>
      </c>
    </row>
    <row r="327" spans="1:7" x14ac:dyDescent="0.35">
      <c r="A327">
        <f t="shared" si="32"/>
        <v>2</v>
      </c>
      <c r="B327" t="str">
        <f t="shared" si="33"/>
        <v>2022</v>
      </c>
      <c r="C327" s="1">
        <f t="shared" si="31"/>
        <v>44620</v>
      </c>
      <c r="D327" s="2" cm="1">
        <f t="array" ref="D327">IF(VLOOKUP($A327,'Emision source'!$1:$1048576,MATCH($B327,LEFT('Emision source'!$1:$1,4),0),FALSE)="",NA(),VLOOKUP($A327,'Emision source'!$1:$1048576,MATCH($B327,LEFT('Emision source'!$1:$1,4),0),FALSE))</f>
        <v>69952.2</v>
      </c>
      <c r="E327" s="2">
        <f t="shared" si="29"/>
        <v>0.14606222455232068</v>
      </c>
      <c r="F327">
        <f t="shared" si="34"/>
        <v>44620</v>
      </c>
      <c r="G327">
        <f t="shared" si="35"/>
        <v>0</v>
      </c>
    </row>
    <row r="328" spans="1:7" x14ac:dyDescent="0.35">
      <c r="A328">
        <f t="shared" si="32"/>
        <v>3</v>
      </c>
      <c r="B328" t="str">
        <f t="shared" si="33"/>
        <v>2022</v>
      </c>
      <c r="C328" s="1">
        <f t="shared" si="31"/>
        <v>44651</v>
      </c>
      <c r="D328" s="2" cm="1">
        <f t="array" ref="D328">IF(VLOOKUP($A328,'Emision source'!$1:$1048576,MATCH($B328,LEFT('Emision source'!$1:$1,4),0),FALSE)="",NA(),VLOOKUP($A328,'Emision source'!$1:$1048576,MATCH($B328,LEFT('Emision source'!$1:$1,4),0),FALSE))</f>
        <v>71178.899999999994</v>
      </c>
      <c r="E328" s="2">
        <f t="shared" si="29"/>
        <v>0.13307194911126169</v>
      </c>
      <c r="F328">
        <f t="shared" si="34"/>
        <v>44651</v>
      </c>
      <c r="G328">
        <f t="shared" si="35"/>
        <v>0</v>
      </c>
    </row>
    <row r="329" spans="1:7" x14ac:dyDescent="0.35">
      <c r="A329">
        <f t="shared" si="32"/>
        <v>4</v>
      </c>
      <c r="B329" t="str">
        <f t="shared" si="33"/>
        <v>2022</v>
      </c>
      <c r="C329" s="1">
        <f t="shared" si="31"/>
        <v>44681</v>
      </c>
      <c r="D329" s="2" cm="1">
        <f t="array" ref="D329">IF(VLOOKUP($A329,'Emision source'!$1:$1048576,MATCH($B329,LEFT('Emision source'!$1:$1,4),0),FALSE)="",NA(),VLOOKUP($A329,'Emision source'!$1:$1048576,MATCH($B329,LEFT('Emision source'!$1:$1,4),0),FALSE))</f>
        <v>71829.2</v>
      </c>
      <c r="E329" s="2">
        <f t="shared" si="29"/>
        <v>0.16762601739673219</v>
      </c>
      <c r="F329">
        <f t="shared" si="34"/>
        <v>44681</v>
      </c>
      <c r="G329">
        <f t="shared" si="35"/>
        <v>0</v>
      </c>
    </row>
    <row r="330" spans="1:7" x14ac:dyDescent="0.35">
      <c r="A330">
        <f t="shared" si="32"/>
        <v>5</v>
      </c>
      <c r="B330" t="str">
        <f t="shared" si="33"/>
        <v>2022</v>
      </c>
      <c r="C330" s="1">
        <f t="shared" si="31"/>
        <v>44712</v>
      </c>
      <c r="D330" s="2" cm="1">
        <f t="array" ref="D330">IF(VLOOKUP($A330,'Emision source'!$1:$1048576,MATCH($B330,LEFT('Emision source'!$1:$1,4),0),FALSE)="",NA(),VLOOKUP($A330,'Emision source'!$1:$1048576,MATCH($B330,LEFT('Emision source'!$1:$1,4),0),FALSE))</f>
        <v>72150.100000000006</v>
      </c>
      <c r="E330" s="2">
        <f t="shared" si="29"/>
        <v>0.16711852343130762</v>
      </c>
      <c r="F330">
        <f t="shared" si="34"/>
        <v>44712</v>
      </c>
      <c r="G330">
        <f t="shared" si="35"/>
        <v>0</v>
      </c>
    </row>
    <row r="331" spans="1:7" x14ac:dyDescent="0.35">
      <c r="A331">
        <f t="shared" si="32"/>
        <v>6</v>
      </c>
      <c r="B331" t="str">
        <f t="shared" si="33"/>
        <v>2022</v>
      </c>
      <c r="C331" s="1">
        <f t="shared" si="31"/>
        <v>44742</v>
      </c>
      <c r="D331" s="2" cm="1">
        <f t="array" ref="D331">IF(VLOOKUP($A331,'Emision source'!$1:$1048576,MATCH($B331,LEFT('Emision source'!$1:$1,4),0),FALSE)="",NA(),VLOOKUP($A331,'Emision source'!$1:$1048576,MATCH($B331,LEFT('Emision source'!$1:$1,4),0),FALSE))</f>
        <v>73304.399999999994</v>
      </c>
      <c r="E331" s="2">
        <f t="shared" si="29"/>
        <v>0.16769703505588826</v>
      </c>
      <c r="F331">
        <f t="shared" si="34"/>
        <v>44742</v>
      </c>
      <c r="G331">
        <f t="shared" si="35"/>
        <v>0</v>
      </c>
    </row>
    <row r="332" spans="1:7" x14ac:dyDescent="0.35">
      <c r="A332">
        <f t="shared" si="32"/>
        <v>7</v>
      </c>
      <c r="B332" t="str">
        <f t="shared" si="33"/>
        <v>2022</v>
      </c>
      <c r="C332" s="1">
        <f t="shared" si="31"/>
        <v>44773</v>
      </c>
      <c r="D332" s="2" cm="1">
        <f t="array" ref="D332">IF(VLOOKUP($A332,'Emision source'!$1:$1048576,MATCH($B332,LEFT('Emision source'!$1:$1,4),0),FALSE)="",NA(),VLOOKUP($A332,'Emision source'!$1:$1048576,MATCH($B332,LEFT('Emision source'!$1:$1,4),0),FALSE))</f>
        <v>73290.2</v>
      </c>
      <c r="E332" s="2">
        <f t="shared" si="29"/>
        <v>0.14542604450098537</v>
      </c>
      <c r="F332">
        <f t="shared" si="34"/>
        <v>44773</v>
      </c>
      <c r="G332">
        <f t="shared" si="35"/>
        <v>0</v>
      </c>
    </row>
    <row r="333" spans="1:7" x14ac:dyDescent="0.35">
      <c r="A333">
        <f t="shared" si="32"/>
        <v>8</v>
      </c>
      <c r="B333" t="str">
        <f t="shared" si="33"/>
        <v>2022</v>
      </c>
      <c r="C333" s="1">
        <f t="shared" si="31"/>
        <v>44804</v>
      </c>
      <c r="D333" s="2" cm="1">
        <f t="array" ref="D333">IF(VLOOKUP($A333,'Emision source'!$1:$1048576,MATCH($B333,LEFT('Emision source'!$1:$1,4),0),FALSE)="",NA(),VLOOKUP($A333,'Emision source'!$1:$1048576,MATCH($B333,LEFT('Emision source'!$1:$1,4),0),FALSE))</f>
        <v>72987.7</v>
      </c>
      <c r="E333" s="2">
        <f t="shared" si="29"/>
        <v>0.15201415479997346</v>
      </c>
      <c r="F333">
        <f t="shared" si="34"/>
        <v>44804</v>
      </c>
      <c r="G333">
        <f t="shared" si="35"/>
        <v>0</v>
      </c>
    </row>
    <row r="334" spans="1:7" x14ac:dyDescent="0.35">
      <c r="A334">
        <f t="shared" si="32"/>
        <v>9</v>
      </c>
      <c r="B334" t="str">
        <f t="shared" si="33"/>
        <v>2022</v>
      </c>
      <c r="C334" s="1">
        <f t="shared" si="31"/>
        <v>44834</v>
      </c>
      <c r="D334" s="2" cm="1">
        <f t="array" ref="D334">IF(VLOOKUP($A334,'Emision source'!$1:$1048576,MATCH($B334,LEFT('Emision source'!$1:$1,4),0),FALSE)="",NA(),VLOOKUP($A334,'Emision source'!$1:$1048576,MATCH($B334,LEFT('Emision source'!$1:$1,4),0),FALSE))</f>
        <v>73669.7</v>
      </c>
      <c r="E334" s="2">
        <f t="shared" si="29"/>
        <v>0.14307680849545218</v>
      </c>
      <c r="F334">
        <f t="shared" si="34"/>
        <v>44834</v>
      </c>
      <c r="G334">
        <f t="shared" si="35"/>
        <v>0</v>
      </c>
    </row>
    <row r="335" spans="1:7" x14ac:dyDescent="0.35">
      <c r="A335">
        <f t="shared" si="32"/>
        <v>10</v>
      </c>
      <c r="B335" t="str">
        <f t="shared" si="33"/>
        <v>2022</v>
      </c>
      <c r="C335" s="1">
        <f t="shared" si="31"/>
        <v>44865</v>
      </c>
      <c r="D335" s="2" cm="1">
        <f t="array" ref="D335">IF(VLOOKUP($A335,'Emision source'!$1:$1048576,MATCH($B335,LEFT('Emision source'!$1:$1,4),0),FALSE)="",NA(),VLOOKUP($A335,'Emision source'!$1:$1048576,MATCH($B335,LEFT('Emision source'!$1:$1,4),0),FALSE))</f>
        <v>74848.800000000003</v>
      </c>
      <c r="E335" s="2">
        <f t="shared" ref="E335" si="36">+(D335-D323)/D323</f>
        <v>0.15037670253870775</v>
      </c>
      <c r="F335">
        <f t="shared" si="34"/>
        <v>44865</v>
      </c>
      <c r="G335">
        <f t="shared" si="35"/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7F200-E192-43BA-BDDB-7C162788817F}">
  <dimension ref="A1:B25"/>
  <sheetViews>
    <sheetView workbookViewId="0">
      <selection activeCell="B10" sqref="B10"/>
    </sheetView>
  </sheetViews>
  <sheetFormatPr defaultColWidth="8.81640625" defaultRowHeight="14.5" x14ac:dyDescent="0.35"/>
  <cols>
    <col min="1" max="1" width="12.36328125" bestFit="1" customWidth="1"/>
    <col min="2" max="2" width="17.36328125" bestFit="1" customWidth="1"/>
  </cols>
  <sheetData>
    <row r="1" spans="1:2" x14ac:dyDescent="0.35">
      <c r="A1" s="3" t="s">
        <v>69</v>
      </c>
      <c r="B1" s="4">
        <v>1</v>
      </c>
    </row>
    <row r="3" spans="1:2" x14ac:dyDescent="0.35">
      <c r="A3" s="3" t="s">
        <v>145</v>
      </c>
      <c r="B3" t="s">
        <v>71</v>
      </c>
    </row>
    <row r="4" spans="1:2" x14ac:dyDescent="0.35">
      <c r="A4" s="5">
        <v>41578</v>
      </c>
      <c r="B4" s="7">
        <v>4.1306042968968899E-2</v>
      </c>
    </row>
    <row r="5" spans="1:2" x14ac:dyDescent="0.35">
      <c r="A5" s="5">
        <v>41943</v>
      </c>
      <c r="B5" s="7">
        <v>6.8971366395127964E-2</v>
      </c>
    </row>
    <row r="6" spans="1:2" x14ac:dyDescent="0.35">
      <c r="A6" s="5">
        <v>42308</v>
      </c>
      <c r="B6" s="7">
        <v>0.13311788838145366</v>
      </c>
    </row>
    <row r="7" spans="1:2" x14ac:dyDescent="0.35">
      <c r="A7" s="5">
        <v>42674</v>
      </c>
      <c r="B7" s="7">
        <v>6.2013491589104214E-2</v>
      </c>
    </row>
    <row r="8" spans="1:2" x14ac:dyDescent="0.35">
      <c r="A8" s="5">
        <v>43039</v>
      </c>
      <c r="B8" s="7">
        <v>0.14415095310535131</v>
      </c>
    </row>
    <row r="9" spans="1:2" x14ac:dyDescent="0.35">
      <c r="A9" s="5">
        <v>43404</v>
      </c>
      <c r="B9" s="7">
        <v>0.12710539926690512</v>
      </c>
    </row>
    <row r="10" spans="1:2" x14ac:dyDescent="0.35">
      <c r="A10" s="5">
        <v>43769</v>
      </c>
      <c r="B10" s="7">
        <v>0.15168715864029719</v>
      </c>
    </row>
    <row r="11" spans="1:2" x14ac:dyDescent="0.35">
      <c r="A11" s="5">
        <v>44135</v>
      </c>
      <c r="B11" s="7">
        <v>0.24738410366571964</v>
      </c>
    </row>
    <row r="12" spans="1:2" x14ac:dyDescent="0.35">
      <c r="A12" s="5">
        <v>44500</v>
      </c>
      <c r="B12" s="7">
        <v>0.12953099827787348</v>
      </c>
    </row>
    <row r="13" spans="1:2" x14ac:dyDescent="0.35">
      <c r="A13" s="5">
        <v>44865</v>
      </c>
      <c r="B13" s="7">
        <v>0.15037670253870775</v>
      </c>
    </row>
    <row r="14" spans="1:2" x14ac:dyDescent="0.35">
      <c r="A14" s="5" t="s">
        <v>146</v>
      </c>
      <c r="B14" s="7">
        <v>1.2556441048295091</v>
      </c>
    </row>
    <row r="15" spans="1:2" x14ac:dyDescent="0.35">
      <c r="B15" s="7"/>
    </row>
    <row r="16" spans="1:2" x14ac:dyDescent="0.35">
      <c r="B16" s="7"/>
    </row>
    <row r="17" spans="2:2" x14ac:dyDescent="0.35">
      <c r="B17" s="7"/>
    </row>
    <row r="18" spans="2:2" x14ac:dyDescent="0.35">
      <c r="B18" s="7"/>
    </row>
    <row r="19" spans="2:2" x14ac:dyDescent="0.35">
      <c r="B19" s="7"/>
    </row>
    <row r="20" spans="2:2" x14ac:dyDescent="0.35">
      <c r="B20" s="7"/>
    </row>
    <row r="21" spans="2:2" x14ac:dyDescent="0.35">
      <c r="B21" s="7"/>
    </row>
    <row r="22" spans="2:2" x14ac:dyDescent="0.35">
      <c r="B22" s="7"/>
    </row>
    <row r="23" spans="2:2" x14ac:dyDescent="0.35">
      <c r="B23" s="7"/>
    </row>
    <row r="24" spans="2:2" x14ac:dyDescent="0.35">
      <c r="B24" s="7"/>
    </row>
    <row r="25" spans="2:2" x14ac:dyDescent="0.35">
      <c r="B25" s="7"/>
    </row>
  </sheetData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FF5C7-809C-45BD-845C-ABF5BBF9E33E}">
  <dimension ref="A1:C287"/>
  <sheetViews>
    <sheetView topLeftCell="A269" workbookViewId="0">
      <selection activeCell="A280" sqref="A280"/>
    </sheetView>
  </sheetViews>
  <sheetFormatPr defaultColWidth="8.81640625" defaultRowHeight="14.5" x14ac:dyDescent="0.35"/>
  <cols>
    <col min="1" max="1" width="10.453125" bestFit="1" customWidth="1"/>
    <col min="2" max="2" width="13.81640625" bestFit="1" customWidth="1"/>
    <col min="3" max="3" width="17.6328125" bestFit="1" customWidth="1"/>
    <col min="4" max="4" width="10.81640625" bestFit="1" customWidth="1"/>
    <col min="5" max="5" width="12" bestFit="1" customWidth="1"/>
    <col min="6" max="6" width="20.453125" bestFit="1" customWidth="1"/>
    <col min="7" max="7" width="10.54296875" bestFit="1" customWidth="1"/>
    <col min="8" max="8" width="14" bestFit="1" customWidth="1"/>
    <col min="9" max="10" width="17.81640625" bestFit="1" customWidth="1"/>
  </cols>
  <sheetData>
    <row r="1" spans="1:3" x14ac:dyDescent="0.35">
      <c r="A1" t="s">
        <v>123</v>
      </c>
      <c r="B1" t="s">
        <v>124</v>
      </c>
      <c r="C1" t="s">
        <v>125</v>
      </c>
    </row>
    <row r="2" spans="1:3" x14ac:dyDescent="0.35">
      <c r="A2" s="1">
        <v>36892</v>
      </c>
      <c r="B2">
        <v>67.220458678816954</v>
      </c>
    </row>
    <row r="3" spans="1:3" x14ac:dyDescent="0.35">
      <c r="A3" s="1">
        <v>36923</v>
      </c>
      <c r="B3">
        <v>65.906466306904235</v>
      </c>
    </row>
    <row r="4" spans="1:3" x14ac:dyDescent="0.35">
      <c r="A4" s="1">
        <v>36951</v>
      </c>
      <c r="B4">
        <v>68.809535918847828</v>
      </c>
    </row>
    <row r="5" spans="1:3" x14ac:dyDescent="0.35">
      <c r="A5" s="1">
        <v>36982</v>
      </c>
      <c r="B5">
        <v>67.058237248686922</v>
      </c>
    </row>
    <row r="6" spans="1:3" x14ac:dyDescent="0.35">
      <c r="A6" s="1">
        <v>37012</v>
      </c>
      <c r="B6">
        <v>64.132603809579606</v>
      </c>
    </row>
    <row r="7" spans="1:3" x14ac:dyDescent="0.35">
      <c r="A7" s="1">
        <v>37043</v>
      </c>
      <c r="B7">
        <v>60.556983466334955</v>
      </c>
    </row>
    <row r="8" spans="1:3" x14ac:dyDescent="0.35">
      <c r="A8" s="1">
        <v>37073</v>
      </c>
      <c r="B8">
        <v>64.234655332257219</v>
      </c>
    </row>
    <row r="9" spans="1:3" x14ac:dyDescent="0.35">
      <c r="A9" s="1">
        <v>37104</v>
      </c>
      <c r="B9">
        <v>63.9905608169788</v>
      </c>
    </row>
    <row r="10" spans="1:3" x14ac:dyDescent="0.35">
      <c r="A10" s="1">
        <v>37135</v>
      </c>
      <c r="B10">
        <v>62.880370208518102</v>
      </c>
    </row>
    <row r="11" spans="1:3" x14ac:dyDescent="0.35">
      <c r="A11" s="1">
        <v>37165</v>
      </c>
      <c r="B11">
        <v>64.411197951959863</v>
      </c>
    </row>
    <row r="12" spans="1:3" x14ac:dyDescent="0.35">
      <c r="A12" s="1">
        <v>37196</v>
      </c>
      <c r="B12">
        <v>67.80653326770782</v>
      </c>
    </row>
    <row r="13" spans="1:3" x14ac:dyDescent="0.35">
      <c r="A13" s="1">
        <v>37226</v>
      </c>
      <c r="B13">
        <v>72.624864538538844</v>
      </c>
    </row>
    <row r="14" spans="1:3" x14ac:dyDescent="0.35">
      <c r="A14" s="1">
        <v>37257</v>
      </c>
      <c r="B14">
        <v>69.463733062101241</v>
      </c>
      <c r="C14">
        <v>3.337189937966329</v>
      </c>
    </row>
    <row r="15" spans="1:3" x14ac:dyDescent="0.35">
      <c r="A15" s="1">
        <v>37288</v>
      </c>
      <c r="B15">
        <v>67.828540335583881</v>
      </c>
      <c r="C15">
        <v>2.9163663846415204</v>
      </c>
    </row>
    <row r="16" spans="1:3" x14ac:dyDescent="0.35">
      <c r="A16" s="1">
        <v>37316</v>
      </c>
      <c r="B16">
        <v>70.682138651360816</v>
      </c>
      <c r="C16">
        <v>2.7214290977365181</v>
      </c>
    </row>
    <row r="17" spans="1:3" x14ac:dyDescent="0.35">
      <c r="A17" s="1">
        <v>37347</v>
      </c>
      <c r="B17">
        <v>69.649730355297407</v>
      </c>
      <c r="C17">
        <v>3.864541051086519</v>
      </c>
    </row>
    <row r="18" spans="1:3" x14ac:dyDescent="0.35">
      <c r="A18" s="1">
        <v>37377</v>
      </c>
      <c r="B18">
        <v>67.641414652018241</v>
      </c>
      <c r="C18">
        <v>5.4711810124798319</v>
      </c>
    </row>
    <row r="19" spans="1:3" x14ac:dyDescent="0.35">
      <c r="A19" s="1">
        <v>37408</v>
      </c>
      <c r="B19">
        <v>64.221698308055451</v>
      </c>
      <c r="C19">
        <v>6.0516799747097707</v>
      </c>
    </row>
    <row r="20" spans="1:3" x14ac:dyDescent="0.35">
      <c r="A20" s="1">
        <v>37438</v>
      </c>
      <c r="B20">
        <v>67.968578337378162</v>
      </c>
      <c r="C20">
        <v>5.8129416057531813</v>
      </c>
    </row>
    <row r="21" spans="1:3" x14ac:dyDescent="0.35">
      <c r="A21" s="1">
        <v>37469</v>
      </c>
      <c r="B21">
        <v>67.548716565622257</v>
      </c>
      <c r="C21">
        <v>5.5604384509462932</v>
      </c>
    </row>
    <row r="22" spans="1:3" x14ac:dyDescent="0.35">
      <c r="A22" s="1">
        <v>37500</v>
      </c>
      <c r="B22">
        <v>67.092161460145505</v>
      </c>
      <c r="C22">
        <v>6.6981018681357085</v>
      </c>
    </row>
    <row r="23" spans="1:3" x14ac:dyDescent="0.35">
      <c r="A23" s="1">
        <v>37530</v>
      </c>
      <c r="B23">
        <v>66.523666877184638</v>
      </c>
      <c r="C23">
        <v>3.279660978825973</v>
      </c>
    </row>
    <row r="24" spans="1:3" x14ac:dyDescent="0.35">
      <c r="A24" s="1">
        <v>37561</v>
      </c>
      <c r="B24">
        <v>69.430529960127629</v>
      </c>
      <c r="C24">
        <v>2.3950445689474833</v>
      </c>
    </row>
    <row r="25" spans="1:3" x14ac:dyDescent="0.35">
      <c r="A25" s="1">
        <v>37591</v>
      </c>
      <c r="B25">
        <v>75.106259653369662</v>
      </c>
      <c r="C25">
        <v>3.4167294226263891</v>
      </c>
    </row>
    <row r="26" spans="1:3" x14ac:dyDescent="0.35">
      <c r="A26" s="1">
        <v>37622</v>
      </c>
      <c r="B26">
        <v>72.397412358532279</v>
      </c>
      <c r="C26">
        <v>4.2233251325670835</v>
      </c>
    </row>
    <row r="27" spans="1:3" x14ac:dyDescent="0.35">
      <c r="A27" s="1">
        <v>37653</v>
      </c>
      <c r="B27">
        <v>70.666292163558822</v>
      </c>
      <c r="C27">
        <v>4.1837135429054939</v>
      </c>
    </row>
    <row r="28" spans="1:3" x14ac:dyDescent="0.35">
      <c r="A28" s="1">
        <v>37681</v>
      </c>
      <c r="B28">
        <v>74.382422208036914</v>
      </c>
      <c r="C28">
        <v>5.2351041257080908</v>
      </c>
    </row>
    <row r="29" spans="1:3" x14ac:dyDescent="0.35">
      <c r="A29" s="1">
        <v>37712</v>
      </c>
      <c r="B29">
        <v>71.580276455364057</v>
      </c>
      <c r="C29">
        <v>2.7717926404288136</v>
      </c>
    </row>
    <row r="30" spans="1:3" x14ac:dyDescent="0.35">
      <c r="A30" s="1">
        <v>37742</v>
      </c>
      <c r="B30">
        <v>68.836397231576512</v>
      </c>
      <c r="C30">
        <v>1.766643388086834</v>
      </c>
    </row>
    <row r="31" spans="1:3" x14ac:dyDescent="0.35">
      <c r="A31" s="1">
        <v>37773</v>
      </c>
      <c r="B31">
        <v>65.841605228276009</v>
      </c>
      <c r="C31">
        <v>2.5223669926171368</v>
      </c>
    </row>
    <row r="32" spans="1:3" x14ac:dyDescent="0.35">
      <c r="A32" s="1">
        <v>37803</v>
      </c>
      <c r="B32">
        <v>70.008741763714127</v>
      </c>
      <c r="C32">
        <v>3.0016273346326727</v>
      </c>
    </row>
    <row r="33" spans="1:3" x14ac:dyDescent="0.35">
      <c r="A33" s="1">
        <v>37834</v>
      </c>
      <c r="B33">
        <v>69.54943668163034</v>
      </c>
      <c r="C33">
        <v>2.9618921242780658</v>
      </c>
    </row>
    <row r="34" spans="1:3" x14ac:dyDescent="0.35">
      <c r="A34" s="1">
        <v>37865</v>
      </c>
      <c r="B34">
        <v>67.617474843564537</v>
      </c>
      <c r="C34">
        <v>0.78297281230248927</v>
      </c>
    </row>
    <row r="35" spans="1:3" x14ac:dyDescent="0.35">
      <c r="A35" s="1">
        <v>37895</v>
      </c>
      <c r="B35">
        <v>67.623123942131656</v>
      </c>
      <c r="C35">
        <v>1.6527306995521227</v>
      </c>
    </row>
    <row r="36" spans="1:3" x14ac:dyDescent="0.35">
      <c r="A36" s="1">
        <v>37926</v>
      </c>
      <c r="B36">
        <v>71.053037402201184</v>
      </c>
      <c r="C36">
        <v>2.3368789536898618</v>
      </c>
    </row>
    <row r="37" spans="1:3" x14ac:dyDescent="0.35">
      <c r="A37" s="1">
        <v>37956</v>
      </c>
      <c r="B37">
        <v>75.140084744597615</v>
      </c>
      <c r="C37">
        <v>4.5036314395190402E-2</v>
      </c>
    </row>
    <row r="38" spans="1:3" x14ac:dyDescent="0.35">
      <c r="A38" s="1">
        <v>37987</v>
      </c>
      <c r="B38">
        <v>72.741192156445095</v>
      </c>
      <c r="C38">
        <v>0.47485094661989535</v>
      </c>
    </row>
    <row r="39" spans="1:3" x14ac:dyDescent="0.35">
      <c r="A39" s="1">
        <v>38018</v>
      </c>
      <c r="B39">
        <v>73.022258071502634</v>
      </c>
      <c r="C39">
        <v>3.33393168908718</v>
      </c>
    </row>
    <row r="40" spans="1:3" x14ac:dyDescent="0.35">
      <c r="A40" s="1">
        <v>38047</v>
      </c>
      <c r="B40">
        <v>75.27528361668557</v>
      </c>
      <c r="C40">
        <v>1.2003661377838029</v>
      </c>
    </row>
    <row r="41" spans="1:3" x14ac:dyDescent="0.35">
      <c r="A41" s="1">
        <v>38078</v>
      </c>
      <c r="B41">
        <v>73.199987140643444</v>
      </c>
      <c r="C41">
        <v>2.2627890886806057</v>
      </c>
    </row>
    <row r="42" spans="1:3" x14ac:dyDescent="0.35">
      <c r="A42" s="1">
        <v>38108</v>
      </c>
      <c r="B42">
        <v>70.153660793839535</v>
      </c>
      <c r="C42">
        <v>1.9136149119361081</v>
      </c>
    </row>
    <row r="43" spans="1:3" x14ac:dyDescent="0.35">
      <c r="A43" s="1">
        <v>38139</v>
      </c>
      <c r="B43">
        <v>68.573318177096681</v>
      </c>
      <c r="C43">
        <v>4.1489160833027938</v>
      </c>
    </row>
    <row r="44" spans="1:3" x14ac:dyDescent="0.35">
      <c r="A44" s="1">
        <v>38169</v>
      </c>
      <c r="B44">
        <v>72.213272802727758</v>
      </c>
      <c r="C44">
        <v>3.1489368091403942</v>
      </c>
    </row>
    <row r="45" spans="1:3" x14ac:dyDescent="0.35">
      <c r="A45" s="1">
        <v>38200</v>
      </c>
      <c r="B45">
        <v>71.351057352110615</v>
      </c>
      <c r="C45">
        <v>2.5904173440359841</v>
      </c>
    </row>
    <row r="46" spans="1:3" x14ac:dyDescent="0.35">
      <c r="A46" s="1">
        <v>38231</v>
      </c>
      <c r="B46">
        <v>69.691496352172919</v>
      </c>
      <c r="C46">
        <v>3.0672862501989471</v>
      </c>
    </row>
    <row r="47" spans="1:3" x14ac:dyDescent="0.35">
      <c r="A47" s="1">
        <v>38261</v>
      </c>
      <c r="B47">
        <v>71.021020989370754</v>
      </c>
      <c r="C47">
        <v>5.0247561028781149</v>
      </c>
    </row>
    <row r="48" spans="1:3" x14ac:dyDescent="0.35">
      <c r="A48" s="1">
        <v>38292</v>
      </c>
      <c r="B48">
        <v>73.392896593548102</v>
      </c>
      <c r="C48">
        <v>3.2931163492729638</v>
      </c>
    </row>
    <row r="49" spans="1:3" x14ac:dyDescent="0.35">
      <c r="A49" s="1">
        <v>38322</v>
      </c>
      <c r="B49">
        <v>79.137152476288662</v>
      </c>
      <c r="C49">
        <v>5.3194879208309942</v>
      </c>
    </row>
    <row r="50" spans="1:3" x14ac:dyDescent="0.35">
      <c r="A50" s="1">
        <v>38353</v>
      </c>
      <c r="B50">
        <v>74.973744472465782</v>
      </c>
      <c r="C50">
        <v>3.0691720190935854</v>
      </c>
    </row>
    <row r="51" spans="1:3" x14ac:dyDescent="0.35">
      <c r="A51" s="1">
        <v>38384</v>
      </c>
      <c r="B51">
        <v>74.96705011801636</v>
      </c>
      <c r="C51">
        <v>2.6632866442029268</v>
      </c>
    </row>
    <row r="52" spans="1:3" x14ac:dyDescent="0.35">
      <c r="A52" s="1">
        <v>38412</v>
      </c>
      <c r="B52">
        <v>78.523773909399836</v>
      </c>
      <c r="C52">
        <v>4.3154806420340179</v>
      </c>
    </row>
    <row r="53" spans="1:3" x14ac:dyDescent="0.35">
      <c r="A53" s="1">
        <v>38443</v>
      </c>
      <c r="B53">
        <v>76.607838831628342</v>
      </c>
      <c r="C53">
        <v>4.6555359148317876</v>
      </c>
    </row>
    <row r="54" spans="1:3" x14ac:dyDescent="0.35">
      <c r="A54" s="1">
        <v>38473</v>
      </c>
      <c r="B54">
        <v>74.343163001679059</v>
      </c>
      <c r="C54">
        <v>5.9718939260364579</v>
      </c>
    </row>
    <row r="55" spans="1:3" x14ac:dyDescent="0.35">
      <c r="A55" s="1">
        <v>38504</v>
      </c>
      <c r="B55">
        <v>71.473008529397262</v>
      </c>
      <c r="C55">
        <v>4.228598570674194</v>
      </c>
    </row>
    <row r="56" spans="1:3" x14ac:dyDescent="0.35">
      <c r="A56" s="1">
        <v>38534</v>
      </c>
      <c r="B56">
        <v>73.731340665060415</v>
      </c>
      <c r="C56">
        <v>2.1022006113470439</v>
      </c>
    </row>
    <row r="57" spans="1:3" x14ac:dyDescent="0.35">
      <c r="A57" s="1">
        <v>38565</v>
      </c>
      <c r="B57">
        <v>73.032133917978882</v>
      </c>
      <c r="C57">
        <v>2.3560639859509251</v>
      </c>
    </row>
    <row r="58" spans="1:3" x14ac:dyDescent="0.35">
      <c r="A58" s="1">
        <v>38596</v>
      </c>
      <c r="B58">
        <v>71.592808317482294</v>
      </c>
      <c r="C58">
        <v>2.7281835874228335</v>
      </c>
    </row>
    <row r="59" spans="1:3" x14ac:dyDescent="0.35">
      <c r="A59" s="1">
        <v>38626</v>
      </c>
      <c r="B59">
        <v>70.317185501781466</v>
      </c>
      <c r="C59">
        <v>-0.99102417535594611</v>
      </c>
    </row>
    <row r="60" spans="1:3" x14ac:dyDescent="0.35">
      <c r="A60" s="1">
        <v>38657</v>
      </c>
      <c r="B60">
        <v>74.343642230382798</v>
      </c>
      <c r="C60">
        <v>1.2954191494852123</v>
      </c>
    </row>
    <row r="61" spans="1:3" x14ac:dyDescent="0.35">
      <c r="A61" s="1">
        <v>38687</v>
      </c>
      <c r="B61">
        <v>82.534564835372421</v>
      </c>
      <c r="C61">
        <v>4.2930687455575196</v>
      </c>
    </row>
    <row r="62" spans="1:3" x14ac:dyDescent="0.35">
      <c r="A62" s="1">
        <v>38718</v>
      </c>
      <c r="B62">
        <v>78.483084177391675</v>
      </c>
      <c r="C62">
        <v>4.680758216917809</v>
      </c>
    </row>
    <row r="63" spans="1:3" x14ac:dyDescent="0.35">
      <c r="A63" s="1">
        <v>38749</v>
      </c>
      <c r="B63">
        <v>77.54232306022304</v>
      </c>
      <c r="C63">
        <v>3.4352064515711618</v>
      </c>
    </row>
    <row r="64" spans="1:3" x14ac:dyDescent="0.35">
      <c r="A64" s="1">
        <v>38777</v>
      </c>
      <c r="B64">
        <v>83.669132954477263</v>
      </c>
      <c r="C64">
        <v>6.5526130354026435</v>
      </c>
    </row>
    <row r="65" spans="1:3" x14ac:dyDescent="0.35">
      <c r="A65" s="1">
        <v>38808</v>
      </c>
      <c r="B65">
        <v>76.764222819347083</v>
      </c>
      <c r="C65">
        <v>0.20413575177657609</v>
      </c>
    </row>
    <row r="66" spans="1:3" x14ac:dyDescent="0.35">
      <c r="A66" s="1">
        <v>38838</v>
      </c>
      <c r="B66">
        <v>76.861133407663857</v>
      </c>
      <c r="C66">
        <v>3.3869562503386277</v>
      </c>
    </row>
    <row r="67" spans="1:3" x14ac:dyDescent="0.35">
      <c r="A67" s="1">
        <v>38869</v>
      </c>
      <c r="B67">
        <v>75.283992458369895</v>
      </c>
      <c r="C67">
        <v>5.3320603223315564</v>
      </c>
    </row>
    <row r="68" spans="1:3" x14ac:dyDescent="0.35">
      <c r="A68" s="1">
        <v>38899</v>
      </c>
      <c r="B68">
        <v>77.876218538807294</v>
      </c>
      <c r="C68">
        <v>5.6215956964295941</v>
      </c>
    </row>
    <row r="69" spans="1:3" x14ac:dyDescent="0.35">
      <c r="A69" s="1">
        <v>38930</v>
      </c>
      <c r="B69">
        <v>77.627121983444511</v>
      </c>
      <c r="C69">
        <v>6.291734636463147</v>
      </c>
    </row>
    <row r="70" spans="1:3" x14ac:dyDescent="0.35">
      <c r="A70" s="1">
        <v>38961</v>
      </c>
      <c r="B70">
        <v>77.293305325478357</v>
      </c>
      <c r="C70">
        <v>7.9623877620736465</v>
      </c>
    </row>
    <row r="71" spans="1:3" x14ac:dyDescent="0.35">
      <c r="A71" s="1">
        <v>38991</v>
      </c>
      <c r="B71">
        <v>77.446424165868223</v>
      </c>
      <c r="C71">
        <v>10.138686031320375</v>
      </c>
    </row>
    <row r="72" spans="1:3" x14ac:dyDescent="0.35">
      <c r="A72" s="1">
        <v>39022</v>
      </c>
      <c r="B72">
        <v>80.894062951466069</v>
      </c>
      <c r="C72">
        <v>8.811003233853171</v>
      </c>
    </row>
    <row r="73" spans="1:3" x14ac:dyDescent="0.35">
      <c r="A73" s="1">
        <v>39052</v>
      </c>
      <c r="B73">
        <v>86.663130621033417</v>
      </c>
      <c r="C73">
        <v>5.0022263931433315</v>
      </c>
    </row>
    <row r="74" spans="1:3" x14ac:dyDescent="0.35">
      <c r="A74" s="1">
        <v>39083</v>
      </c>
      <c r="B74">
        <v>83.327623269273985</v>
      </c>
      <c r="C74">
        <v>6.1727175258969424</v>
      </c>
    </row>
    <row r="75" spans="1:3" x14ac:dyDescent="0.35">
      <c r="A75" s="1">
        <v>39114</v>
      </c>
      <c r="B75">
        <v>83.034728163448364</v>
      </c>
      <c r="C75">
        <v>7.0831062140860297</v>
      </c>
    </row>
    <row r="76" spans="1:3" x14ac:dyDescent="0.35">
      <c r="A76" s="1">
        <v>39142</v>
      </c>
      <c r="B76">
        <v>88.267647647396785</v>
      </c>
      <c r="C76">
        <v>5.4960706900374845</v>
      </c>
    </row>
    <row r="77" spans="1:3" x14ac:dyDescent="0.35">
      <c r="A77" s="1">
        <v>39173</v>
      </c>
      <c r="B77">
        <v>82.294451391118329</v>
      </c>
      <c r="C77">
        <v>7.2041745082026125</v>
      </c>
    </row>
    <row r="78" spans="1:3" x14ac:dyDescent="0.35">
      <c r="A78" s="1">
        <v>39203</v>
      </c>
      <c r="B78">
        <v>82.372789485399124</v>
      </c>
      <c r="C78">
        <v>7.1709274029332732</v>
      </c>
    </row>
    <row r="79" spans="1:3" x14ac:dyDescent="0.35">
      <c r="A79" s="1">
        <v>39234</v>
      </c>
      <c r="B79">
        <v>81.041706516269372</v>
      </c>
      <c r="C79">
        <v>7.6479924481732828</v>
      </c>
    </row>
    <row r="80" spans="1:3" x14ac:dyDescent="0.35">
      <c r="A80" s="1">
        <v>39264</v>
      </c>
      <c r="B80">
        <v>83.059229037026327</v>
      </c>
      <c r="C80">
        <v>6.6554470613339163</v>
      </c>
    </row>
    <row r="81" spans="1:3" x14ac:dyDescent="0.35">
      <c r="A81" s="1">
        <v>39295</v>
      </c>
      <c r="B81">
        <v>82.703035021477774</v>
      </c>
      <c r="C81">
        <v>6.5388396585355935</v>
      </c>
    </row>
    <row r="82" spans="1:3" x14ac:dyDescent="0.35">
      <c r="A82" s="1">
        <v>39326</v>
      </c>
      <c r="B82">
        <v>80.598970321900779</v>
      </c>
      <c r="C82">
        <v>4.2767804824783013</v>
      </c>
    </row>
    <row r="83" spans="1:3" x14ac:dyDescent="0.35">
      <c r="A83" s="1">
        <v>39356</v>
      </c>
      <c r="B83">
        <v>81.11612808676098</v>
      </c>
      <c r="C83">
        <v>4.7383774789050221</v>
      </c>
    </row>
    <row r="84" spans="1:3" x14ac:dyDescent="0.35">
      <c r="A84" s="1">
        <v>39387</v>
      </c>
      <c r="B84">
        <v>85.662875426850377</v>
      </c>
      <c r="C84">
        <v>5.8951328458374661</v>
      </c>
    </row>
    <row r="85" spans="1:3" x14ac:dyDescent="0.35">
      <c r="A85" s="1">
        <v>39417</v>
      </c>
      <c r="B85">
        <v>90.170999751729639</v>
      </c>
      <c r="C85">
        <v>4.047706453204043</v>
      </c>
    </row>
    <row r="86" spans="1:3" x14ac:dyDescent="0.35">
      <c r="A86" s="1">
        <v>39448</v>
      </c>
      <c r="B86">
        <v>87.297511656003877</v>
      </c>
      <c r="C86">
        <v>4.7641925102089715</v>
      </c>
    </row>
    <row r="87" spans="1:3" x14ac:dyDescent="0.35">
      <c r="A87" s="1">
        <v>39479</v>
      </c>
      <c r="B87">
        <v>86.358954139651871</v>
      </c>
      <c r="C87">
        <v>4.0034164616761245</v>
      </c>
    </row>
    <row r="88" spans="1:3" x14ac:dyDescent="0.35">
      <c r="A88" s="1">
        <v>39508</v>
      </c>
      <c r="B88">
        <v>88.430956898910125</v>
      </c>
      <c r="C88">
        <v>0.18501597795572877</v>
      </c>
    </row>
    <row r="89" spans="1:3" x14ac:dyDescent="0.35">
      <c r="A89" s="1">
        <v>39539</v>
      </c>
      <c r="B89">
        <v>88.896082768494111</v>
      </c>
      <c r="C89">
        <v>8.0219641370478314</v>
      </c>
    </row>
    <row r="90" spans="1:3" x14ac:dyDescent="0.35">
      <c r="A90" s="1">
        <v>39569</v>
      </c>
      <c r="B90">
        <v>86.628918162271802</v>
      </c>
      <c r="C90">
        <v>5.1669109465172482</v>
      </c>
    </row>
    <row r="91" spans="1:3" x14ac:dyDescent="0.35">
      <c r="A91" s="1">
        <v>39600</v>
      </c>
      <c r="B91">
        <v>84.365034789572718</v>
      </c>
      <c r="C91">
        <v>4.1007629480706669</v>
      </c>
    </row>
    <row r="92" spans="1:3" x14ac:dyDescent="0.35">
      <c r="A92" s="1">
        <v>39630</v>
      </c>
      <c r="B92">
        <v>85.186087427097021</v>
      </c>
      <c r="C92">
        <v>2.5606526989584495</v>
      </c>
    </row>
    <row r="93" spans="1:3" x14ac:dyDescent="0.35">
      <c r="A93" s="1">
        <v>39661</v>
      </c>
      <c r="B93">
        <v>85.363002017545611</v>
      </c>
      <c r="C93">
        <v>3.216287038773189</v>
      </c>
    </row>
    <row r="94" spans="1:3" x14ac:dyDescent="0.35">
      <c r="A94" s="1">
        <v>39692</v>
      </c>
      <c r="B94">
        <v>83.60451236131766</v>
      </c>
      <c r="C94">
        <v>3.7290079853541158</v>
      </c>
    </row>
    <row r="95" spans="1:3" x14ac:dyDescent="0.35">
      <c r="A95" s="1">
        <v>39722</v>
      </c>
      <c r="B95">
        <v>84.963902635128179</v>
      </c>
      <c r="C95">
        <v>4.7435382323126447</v>
      </c>
    </row>
    <row r="96" spans="1:3" x14ac:dyDescent="0.35">
      <c r="A96" s="1">
        <v>39753</v>
      </c>
      <c r="B96">
        <v>87.563602373903834</v>
      </c>
      <c r="C96">
        <v>2.2188456056165649</v>
      </c>
    </row>
    <row r="97" spans="1:3" x14ac:dyDescent="0.35">
      <c r="A97" s="1">
        <v>39783</v>
      </c>
      <c r="B97">
        <v>91.749407404513477</v>
      </c>
      <c r="C97">
        <v>1.750460410918933</v>
      </c>
    </row>
    <row r="98" spans="1:3" x14ac:dyDescent="0.35">
      <c r="A98" s="1">
        <v>39814</v>
      </c>
      <c r="B98">
        <v>86.611225308460519</v>
      </c>
      <c r="C98">
        <v>-0.78614651726579154</v>
      </c>
    </row>
    <row r="99" spans="1:3" x14ac:dyDescent="0.35">
      <c r="A99" s="1">
        <v>39845</v>
      </c>
      <c r="B99">
        <v>84.954441920621022</v>
      </c>
      <c r="C99">
        <v>-1.6263654800168157</v>
      </c>
    </row>
    <row r="100" spans="1:3" x14ac:dyDescent="0.35">
      <c r="A100" s="1">
        <v>39873</v>
      </c>
      <c r="B100">
        <v>90.206274497439622</v>
      </c>
      <c r="C100">
        <v>2.0075747914375199</v>
      </c>
    </row>
    <row r="101" spans="1:3" x14ac:dyDescent="0.35">
      <c r="A101" s="1">
        <v>39904</v>
      </c>
      <c r="B101">
        <v>87.818940462063821</v>
      </c>
      <c r="C101">
        <v>-1.2116870315145576</v>
      </c>
    </row>
    <row r="102" spans="1:3" x14ac:dyDescent="0.35">
      <c r="A102" s="1">
        <v>39934</v>
      </c>
      <c r="B102">
        <v>85.702433697341434</v>
      </c>
      <c r="C102">
        <v>-1.0694863615806725</v>
      </c>
    </row>
    <row r="103" spans="1:3" x14ac:dyDescent="0.35">
      <c r="A103" s="1">
        <v>39965</v>
      </c>
      <c r="B103">
        <v>83.891368524958239</v>
      </c>
      <c r="C103">
        <v>-0.56144855009651451</v>
      </c>
    </row>
    <row r="104" spans="1:3" x14ac:dyDescent="0.35">
      <c r="A104" s="1">
        <v>39995</v>
      </c>
      <c r="B104">
        <v>87.13491982805661</v>
      </c>
      <c r="C104">
        <v>2.2877355444073117</v>
      </c>
    </row>
    <row r="105" spans="1:3" x14ac:dyDescent="0.35">
      <c r="A105" s="1">
        <v>40026</v>
      </c>
      <c r="B105">
        <v>85.858599834203716</v>
      </c>
      <c r="C105">
        <v>0.58057683650376646</v>
      </c>
    </row>
    <row r="106" spans="1:3" x14ac:dyDescent="0.35">
      <c r="A106" s="1">
        <v>40057</v>
      </c>
      <c r="B106">
        <v>84.682011683696871</v>
      </c>
      <c r="C106">
        <v>1.288805223481873</v>
      </c>
    </row>
    <row r="107" spans="1:3" x14ac:dyDescent="0.35">
      <c r="A107" s="1">
        <v>40087</v>
      </c>
      <c r="B107">
        <v>87.056650934509506</v>
      </c>
      <c r="C107">
        <v>2.463102840706938</v>
      </c>
    </row>
    <row r="108" spans="1:3" x14ac:dyDescent="0.35">
      <c r="A108" s="1">
        <v>40118</v>
      </c>
      <c r="B108">
        <v>87.905588339578429</v>
      </c>
      <c r="C108">
        <v>0.39055721373163976</v>
      </c>
    </row>
    <row r="109" spans="1:3" x14ac:dyDescent="0.35">
      <c r="A109" s="1">
        <v>40148</v>
      </c>
      <c r="B109">
        <v>95.165225578591418</v>
      </c>
      <c r="C109">
        <v>3.7229866336007542</v>
      </c>
    </row>
    <row r="110" spans="1:3" x14ac:dyDescent="0.35">
      <c r="A110" s="1">
        <v>40179</v>
      </c>
      <c r="B110">
        <v>88.393580046153119</v>
      </c>
      <c r="C110">
        <v>2.0578796008772144</v>
      </c>
    </row>
    <row r="111" spans="1:3" x14ac:dyDescent="0.35">
      <c r="A111" s="1">
        <v>40210</v>
      </c>
      <c r="B111">
        <v>87.100762013455807</v>
      </c>
      <c r="C111">
        <v>2.5264365750766018</v>
      </c>
    </row>
    <row r="112" spans="1:3" x14ac:dyDescent="0.35">
      <c r="A112" s="1">
        <v>40238</v>
      </c>
      <c r="B112">
        <v>94.179065287952326</v>
      </c>
      <c r="C112">
        <v>4.4041180202220431</v>
      </c>
    </row>
    <row r="113" spans="1:3" x14ac:dyDescent="0.35">
      <c r="A113" s="1">
        <v>40269</v>
      </c>
      <c r="B113">
        <v>89.709265409372478</v>
      </c>
      <c r="C113">
        <v>2.1525253406185669</v>
      </c>
    </row>
    <row r="114" spans="1:3" x14ac:dyDescent="0.35">
      <c r="A114" s="1">
        <v>40299</v>
      </c>
      <c r="B114">
        <v>88.293386353827984</v>
      </c>
      <c r="C114">
        <v>3.0231961272377816</v>
      </c>
    </row>
    <row r="115" spans="1:3" x14ac:dyDescent="0.35">
      <c r="A115" s="1">
        <v>40330</v>
      </c>
      <c r="B115">
        <v>87.465891713297907</v>
      </c>
      <c r="C115">
        <v>4.2608950732234518</v>
      </c>
    </row>
    <row r="116" spans="1:3" x14ac:dyDescent="0.35">
      <c r="A116" s="1">
        <v>40360</v>
      </c>
      <c r="B116">
        <v>88.070015626204366</v>
      </c>
      <c r="C116">
        <v>1.0731584994775716</v>
      </c>
    </row>
    <row r="117" spans="1:3" x14ac:dyDescent="0.35">
      <c r="A117" s="1">
        <v>40391</v>
      </c>
      <c r="B117">
        <v>87.303503108583257</v>
      </c>
      <c r="C117">
        <v>1.6828870691691975</v>
      </c>
    </row>
    <row r="118" spans="1:3" x14ac:dyDescent="0.35">
      <c r="A118" s="1">
        <v>40422</v>
      </c>
      <c r="B118">
        <v>86.949580179395895</v>
      </c>
      <c r="C118">
        <v>2.6777451912323613</v>
      </c>
    </row>
    <row r="119" spans="1:3" x14ac:dyDescent="0.35">
      <c r="A119" s="1">
        <v>40452</v>
      </c>
      <c r="B119">
        <v>88.68989014410883</v>
      </c>
      <c r="C119">
        <v>1.876064829128296</v>
      </c>
    </row>
    <row r="120" spans="1:3" x14ac:dyDescent="0.35">
      <c r="A120" s="1">
        <v>40483</v>
      </c>
      <c r="B120">
        <v>91.318907872916739</v>
      </c>
      <c r="C120">
        <v>3.882938045022442</v>
      </c>
    </row>
    <row r="121" spans="1:3" x14ac:dyDescent="0.35">
      <c r="A121" s="1">
        <v>40513</v>
      </c>
      <c r="B121">
        <v>98.887883846229386</v>
      </c>
      <c r="C121">
        <v>3.9117842100459654</v>
      </c>
    </row>
    <row r="122" spans="1:3" x14ac:dyDescent="0.35">
      <c r="A122" s="1">
        <v>40544</v>
      </c>
      <c r="B122">
        <v>92.117555586884606</v>
      </c>
      <c r="C122">
        <v>4.2129479751663865</v>
      </c>
    </row>
    <row r="123" spans="1:3" x14ac:dyDescent="0.35">
      <c r="A123" s="1">
        <v>40575</v>
      </c>
      <c r="B123">
        <v>91.293912325801628</v>
      </c>
      <c r="C123">
        <v>4.8141373455470386</v>
      </c>
    </row>
    <row r="124" spans="1:3" x14ac:dyDescent="0.35">
      <c r="A124" s="1">
        <v>40603</v>
      </c>
      <c r="B124">
        <v>97.006238118618498</v>
      </c>
      <c r="C124">
        <v>3.0019121787013887</v>
      </c>
    </row>
    <row r="125" spans="1:3" x14ac:dyDescent="0.35">
      <c r="A125" s="1">
        <v>40634</v>
      </c>
      <c r="B125">
        <v>93.634506205421843</v>
      </c>
      <c r="C125">
        <v>4.3755132517663782</v>
      </c>
    </row>
    <row r="126" spans="1:3" x14ac:dyDescent="0.35">
      <c r="A126" s="1">
        <v>40664</v>
      </c>
      <c r="B126">
        <v>92.216112377540853</v>
      </c>
      <c r="C126">
        <v>4.4428310949507335</v>
      </c>
    </row>
    <row r="127" spans="1:3" x14ac:dyDescent="0.35">
      <c r="A127" s="1">
        <v>40695</v>
      </c>
      <c r="B127">
        <v>91.572746892917877</v>
      </c>
      <c r="C127">
        <v>4.6953790776886279</v>
      </c>
    </row>
    <row r="128" spans="1:3" x14ac:dyDescent="0.35">
      <c r="A128" s="1">
        <v>40725</v>
      </c>
      <c r="B128">
        <v>92.696574206706188</v>
      </c>
      <c r="C128">
        <v>5.2532732594692959</v>
      </c>
    </row>
    <row r="129" spans="1:3" x14ac:dyDescent="0.35">
      <c r="A129" s="1">
        <v>40756</v>
      </c>
      <c r="B129">
        <v>92.561335729700971</v>
      </c>
      <c r="C129">
        <v>6.0224761136770297</v>
      </c>
    </row>
    <row r="130" spans="1:3" x14ac:dyDescent="0.35">
      <c r="A130" s="1">
        <v>40787</v>
      </c>
      <c r="B130">
        <v>92.110022497000529</v>
      </c>
      <c r="C130">
        <v>5.9349824426495417</v>
      </c>
    </row>
    <row r="131" spans="1:3" x14ac:dyDescent="0.35">
      <c r="A131" s="1">
        <v>40817</v>
      </c>
      <c r="B131">
        <v>91.771664570477057</v>
      </c>
      <c r="C131">
        <v>3.4747753338748737</v>
      </c>
    </row>
    <row r="132" spans="1:3" x14ac:dyDescent="0.35">
      <c r="A132" s="1">
        <v>40848</v>
      </c>
      <c r="B132">
        <v>95.823536123916284</v>
      </c>
      <c r="C132">
        <v>4.9328538370918267</v>
      </c>
    </row>
    <row r="133" spans="1:3" x14ac:dyDescent="0.35">
      <c r="A133" s="1">
        <v>40878</v>
      </c>
      <c r="B133">
        <v>101.40093298435541</v>
      </c>
      <c r="C133">
        <v>2.5413114735408868</v>
      </c>
    </row>
    <row r="134" spans="1:3" x14ac:dyDescent="0.35">
      <c r="A134" s="1">
        <v>40909</v>
      </c>
      <c r="B134">
        <v>95.009531544973115</v>
      </c>
      <c r="C134">
        <v>3.139440619829315</v>
      </c>
    </row>
    <row r="135" spans="1:3" x14ac:dyDescent="0.35">
      <c r="A135" s="1">
        <v>40940</v>
      </c>
      <c r="B135">
        <v>94.962556001823842</v>
      </c>
      <c r="C135">
        <v>4.0184976002889243</v>
      </c>
    </row>
    <row r="136" spans="1:3" x14ac:dyDescent="0.35">
      <c r="A136" s="1">
        <v>40969</v>
      </c>
      <c r="B136">
        <v>101.14697540218296</v>
      </c>
      <c r="C136">
        <v>4.2685268121635431</v>
      </c>
    </row>
    <row r="137" spans="1:3" x14ac:dyDescent="0.35">
      <c r="A137" s="1">
        <v>41000</v>
      </c>
      <c r="B137">
        <v>95.162368948154807</v>
      </c>
      <c r="C137">
        <v>1.6317304428145718</v>
      </c>
    </row>
    <row r="138" spans="1:3" x14ac:dyDescent="0.35">
      <c r="A138" s="1">
        <v>41030</v>
      </c>
      <c r="B138">
        <v>95.590074795491063</v>
      </c>
      <c r="C138">
        <v>3.658755862681474</v>
      </c>
    </row>
    <row r="139" spans="1:3" x14ac:dyDescent="0.35">
      <c r="A139" s="1">
        <v>41061</v>
      </c>
      <c r="B139">
        <v>94.106773467654833</v>
      </c>
      <c r="C139">
        <v>2.767227871519637</v>
      </c>
    </row>
    <row r="140" spans="1:3" x14ac:dyDescent="0.35">
      <c r="A140" s="1">
        <v>41091</v>
      </c>
      <c r="B140">
        <v>95.009974841647164</v>
      </c>
      <c r="C140">
        <v>2.4956700447011997</v>
      </c>
    </row>
    <row r="141" spans="1:3" x14ac:dyDescent="0.35">
      <c r="A141" s="1">
        <v>41122</v>
      </c>
      <c r="B141">
        <v>95.265772664203027</v>
      </c>
      <c r="C141">
        <v>2.9217782059666888</v>
      </c>
    </row>
    <row r="142" spans="1:3" x14ac:dyDescent="0.35">
      <c r="A142" s="1">
        <v>41153</v>
      </c>
      <c r="B142">
        <v>94.05000528321122</v>
      </c>
      <c r="C142">
        <v>2.1061581938858609</v>
      </c>
    </row>
    <row r="143" spans="1:3" x14ac:dyDescent="0.35">
      <c r="A143" s="1">
        <v>41183</v>
      </c>
      <c r="B143">
        <v>96.318425200212545</v>
      </c>
      <c r="C143">
        <v>4.9544275469077377</v>
      </c>
    </row>
    <row r="144" spans="1:3" x14ac:dyDescent="0.35">
      <c r="A144" s="1">
        <v>41214</v>
      </c>
      <c r="B144">
        <v>98.881543018102775</v>
      </c>
      <c r="C144">
        <v>3.1912899668323291</v>
      </c>
    </row>
    <row r="145" spans="1:3" x14ac:dyDescent="0.35">
      <c r="A145" s="1">
        <v>41244</v>
      </c>
      <c r="B145">
        <v>104.07988059185864</v>
      </c>
      <c r="C145">
        <v>2.6419358566617746</v>
      </c>
    </row>
    <row r="146" spans="1:3" x14ac:dyDescent="0.35">
      <c r="A146" s="1">
        <v>41275</v>
      </c>
      <c r="B146">
        <v>99.075376166754765</v>
      </c>
      <c r="C146">
        <v>4.2794070822852888</v>
      </c>
    </row>
    <row r="147" spans="1:3" x14ac:dyDescent="0.35">
      <c r="A147" s="1">
        <v>41306</v>
      </c>
      <c r="B147">
        <v>98.813294974906938</v>
      </c>
      <c r="C147">
        <v>4.055007715892927</v>
      </c>
    </row>
    <row r="148" spans="1:3" x14ac:dyDescent="0.35">
      <c r="A148" s="1">
        <v>41334</v>
      </c>
      <c r="B148">
        <v>101.72056218205152</v>
      </c>
      <c r="C148">
        <v>0.56708248327532829</v>
      </c>
    </row>
    <row r="149" spans="1:3" x14ac:dyDescent="0.35">
      <c r="A149" s="1">
        <v>41365</v>
      </c>
      <c r="B149">
        <v>101.20047113607131</v>
      </c>
      <c r="C149">
        <v>6.3450524137394382</v>
      </c>
    </row>
    <row r="150" spans="1:3" x14ac:dyDescent="0.35">
      <c r="A150" s="1">
        <v>41395</v>
      </c>
      <c r="B150">
        <v>99.504687803348602</v>
      </c>
      <c r="C150">
        <v>4.0952086461200139</v>
      </c>
    </row>
    <row r="151" spans="1:3" x14ac:dyDescent="0.35">
      <c r="A151" s="1">
        <v>41426</v>
      </c>
      <c r="B151">
        <v>96.716924211839782</v>
      </c>
      <c r="C151">
        <v>2.7736056056390623</v>
      </c>
    </row>
    <row r="152" spans="1:3" x14ac:dyDescent="0.35">
      <c r="A152" s="1">
        <v>41456</v>
      </c>
      <c r="B152">
        <v>98.644456861406923</v>
      </c>
      <c r="C152">
        <v>3.8253688897585079</v>
      </c>
    </row>
    <row r="153" spans="1:3" x14ac:dyDescent="0.35">
      <c r="A153" s="1">
        <v>41487</v>
      </c>
      <c r="B153">
        <v>98.671584567216513</v>
      </c>
      <c r="C153">
        <v>3.5750635383165843</v>
      </c>
    </row>
    <row r="154" spans="1:3" x14ac:dyDescent="0.35">
      <c r="A154" s="1">
        <v>41518</v>
      </c>
      <c r="B154">
        <v>97.717443252236336</v>
      </c>
      <c r="C154">
        <v>3.8994553567343506</v>
      </c>
    </row>
    <row r="155" spans="1:3" x14ac:dyDescent="0.35">
      <c r="A155" s="1">
        <v>41548</v>
      </c>
      <c r="B155">
        <v>99.479530257935082</v>
      </c>
      <c r="C155">
        <v>3.2819318330337097</v>
      </c>
    </row>
    <row r="156" spans="1:3" x14ac:dyDescent="0.35">
      <c r="A156" s="1">
        <v>41579</v>
      </c>
      <c r="B156">
        <v>102.15981513733968</v>
      </c>
      <c r="C156">
        <v>3.3153529153936603</v>
      </c>
    </row>
    <row r="157" spans="1:3" x14ac:dyDescent="0.35">
      <c r="A157" s="1">
        <v>41609</v>
      </c>
      <c r="B157">
        <v>106.2958534488923</v>
      </c>
      <c r="C157">
        <v>2.1291078010777369</v>
      </c>
    </row>
    <row r="158" spans="1:3" x14ac:dyDescent="0.35">
      <c r="A158" s="1">
        <v>41640</v>
      </c>
      <c r="B158">
        <v>102.74765662334129</v>
      </c>
      <c r="C158">
        <v>3.7065521208879062</v>
      </c>
    </row>
    <row r="159" spans="1:3" x14ac:dyDescent="0.35">
      <c r="A159" s="1">
        <v>41671</v>
      </c>
      <c r="B159">
        <v>102.57336483671924</v>
      </c>
      <c r="C159">
        <v>3.8052266780164814</v>
      </c>
    </row>
    <row r="160" spans="1:3" x14ac:dyDescent="0.35">
      <c r="A160" s="1">
        <v>41699</v>
      </c>
      <c r="B160">
        <v>106.76517335879798</v>
      </c>
      <c r="C160">
        <v>4.9592836183091578</v>
      </c>
    </row>
    <row r="161" spans="1:3" x14ac:dyDescent="0.35">
      <c r="A161" s="1">
        <v>41730</v>
      </c>
      <c r="B161">
        <v>104.79896054063956</v>
      </c>
      <c r="C161">
        <v>3.5558030157091025</v>
      </c>
    </row>
    <row r="162" spans="1:3" x14ac:dyDescent="0.35">
      <c r="A162" s="1">
        <v>41760</v>
      </c>
      <c r="B162">
        <v>104.3942659826416</v>
      </c>
      <c r="C162">
        <v>4.9139174115658761</v>
      </c>
    </row>
    <row r="163" spans="1:3" x14ac:dyDescent="0.35">
      <c r="A163" s="1">
        <v>41791</v>
      </c>
      <c r="B163">
        <v>101.04925543130848</v>
      </c>
      <c r="C163">
        <v>4.479393089444784</v>
      </c>
    </row>
    <row r="164" spans="1:3" x14ac:dyDescent="0.35">
      <c r="A164" s="1">
        <v>41821</v>
      </c>
      <c r="B164">
        <v>103.77913212458604</v>
      </c>
      <c r="C164">
        <v>5.2052344617733439</v>
      </c>
    </row>
    <row r="165" spans="1:3" x14ac:dyDescent="0.35">
      <c r="A165" s="1">
        <v>41852</v>
      </c>
      <c r="B165">
        <v>102.19797081167528</v>
      </c>
      <c r="C165">
        <v>3.5738619785279155</v>
      </c>
    </row>
    <row r="166" spans="1:3" x14ac:dyDescent="0.35">
      <c r="A166" s="1">
        <v>41883</v>
      </c>
      <c r="B166">
        <v>101.7668357529258</v>
      </c>
      <c r="C166">
        <v>4.1439812237379385</v>
      </c>
    </row>
    <row r="167" spans="1:3" x14ac:dyDescent="0.35">
      <c r="A167" s="1">
        <v>41913</v>
      </c>
      <c r="B167">
        <v>103.88649498269974</v>
      </c>
      <c r="C167">
        <v>4.4300216470042528</v>
      </c>
    </row>
    <row r="168" spans="1:3" x14ac:dyDescent="0.35">
      <c r="A168" s="1">
        <v>41944</v>
      </c>
      <c r="B168">
        <v>107.0924162538643</v>
      </c>
      <c r="C168">
        <v>4.8283183655857442</v>
      </c>
    </row>
    <row r="169" spans="1:3" x14ac:dyDescent="0.35">
      <c r="A169" s="1">
        <v>41974</v>
      </c>
      <c r="B169">
        <v>112.27620745378913</v>
      </c>
      <c r="C169">
        <v>5.6261404474937677</v>
      </c>
    </row>
    <row r="170" spans="1:3" x14ac:dyDescent="0.35">
      <c r="A170" s="1">
        <v>42005</v>
      </c>
      <c r="B170">
        <v>107.76459704452358</v>
      </c>
      <c r="C170">
        <v>4.882778436080244</v>
      </c>
    </row>
    <row r="171" spans="1:3" x14ac:dyDescent="0.35">
      <c r="A171" s="1">
        <v>42036</v>
      </c>
      <c r="B171">
        <v>107.15432718400083</v>
      </c>
      <c r="C171">
        <v>4.4660349736735014</v>
      </c>
    </row>
    <row r="172" spans="1:3" x14ac:dyDescent="0.35">
      <c r="A172" s="1">
        <v>42064</v>
      </c>
      <c r="B172">
        <v>111.73302793034374</v>
      </c>
      <c r="C172">
        <v>4.653066552751838</v>
      </c>
    </row>
    <row r="173" spans="1:3" x14ac:dyDescent="0.35">
      <c r="A173" s="1">
        <v>42095</v>
      </c>
      <c r="B173">
        <v>107.65538331340731</v>
      </c>
      <c r="C173">
        <v>2.7256212829134654</v>
      </c>
    </row>
    <row r="174" spans="1:3" x14ac:dyDescent="0.35">
      <c r="A174" s="1">
        <v>42125</v>
      </c>
      <c r="B174">
        <v>106.67053591077928</v>
      </c>
      <c r="C174">
        <v>2.1804549385079781</v>
      </c>
    </row>
    <row r="175" spans="1:3" x14ac:dyDescent="0.35">
      <c r="A175" s="1">
        <v>42156</v>
      </c>
      <c r="B175">
        <v>105.61813264713918</v>
      </c>
      <c r="C175">
        <v>4.5214358050728549</v>
      </c>
    </row>
    <row r="176" spans="1:3" x14ac:dyDescent="0.35">
      <c r="A176" s="1">
        <v>42186</v>
      </c>
      <c r="B176">
        <v>108.70187445729168</v>
      </c>
      <c r="C176">
        <v>4.7434799577972484</v>
      </c>
    </row>
    <row r="177" spans="1:3" x14ac:dyDescent="0.35">
      <c r="A177" s="1">
        <v>42217</v>
      </c>
      <c r="B177">
        <v>107.52237890601261</v>
      </c>
      <c r="C177">
        <v>5.2098960987677856</v>
      </c>
    </row>
    <row r="178" spans="1:3" x14ac:dyDescent="0.35">
      <c r="A178" s="1">
        <v>42248</v>
      </c>
      <c r="B178">
        <v>106.65727202919432</v>
      </c>
      <c r="C178">
        <v>4.805530446226868</v>
      </c>
    </row>
    <row r="179" spans="1:3" x14ac:dyDescent="0.35">
      <c r="A179" s="1">
        <v>42278</v>
      </c>
      <c r="B179">
        <v>108.46055887815928</v>
      </c>
      <c r="C179">
        <v>4.4029437091137424</v>
      </c>
    </row>
    <row r="180" spans="1:3" x14ac:dyDescent="0.35">
      <c r="A180" s="1">
        <v>42309</v>
      </c>
      <c r="B180">
        <v>111.44305343519918</v>
      </c>
      <c r="C180">
        <v>4.0625072563696989</v>
      </c>
    </row>
    <row r="181" spans="1:3" x14ac:dyDescent="0.35">
      <c r="A181" s="1">
        <v>42339</v>
      </c>
      <c r="B181">
        <v>115.23490290664228</v>
      </c>
      <c r="C181">
        <v>2.6351936175533126</v>
      </c>
    </row>
    <row r="182" spans="1:3" x14ac:dyDescent="0.35">
      <c r="A182" s="1">
        <v>42370</v>
      </c>
      <c r="B182">
        <v>109.74136241431312</v>
      </c>
      <c r="C182">
        <v>1.8343365298093344</v>
      </c>
    </row>
    <row r="183" spans="1:3" x14ac:dyDescent="0.35">
      <c r="A183" s="1">
        <v>42401</v>
      </c>
      <c r="B183">
        <v>109.43289293897359</v>
      </c>
      <c r="C183">
        <v>2.1264337286725663</v>
      </c>
    </row>
    <row r="184" spans="1:3" x14ac:dyDescent="0.35">
      <c r="A184" s="1">
        <v>42430</v>
      </c>
      <c r="B184">
        <v>112.95180053555232</v>
      </c>
      <c r="C184">
        <v>1.0907899193140906</v>
      </c>
    </row>
    <row r="185" spans="1:3" x14ac:dyDescent="0.35">
      <c r="A185" s="1">
        <v>42461</v>
      </c>
      <c r="B185">
        <v>112.28160037652918</v>
      </c>
      <c r="C185">
        <v>4.2972463807536343</v>
      </c>
    </row>
    <row r="186" spans="1:3" x14ac:dyDescent="0.35">
      <c r="A186" s="1">
        <v>42491</v>
      </c>
      <c r="B186">
        <v>111.11485600136513</v>
      </c>
      <c r="C186">
        <v>4.1663989522871816</v>
      </c>
    </row>
    <row r="187" spans="1:3" x14ac:dyDescent="0.35">
      <c r="A187" s="1">
        <v>42522</v>
      </c>
      <c r="B187">
        <v>108.3930279946438</v>
      </c>
      <c r="C187">
        <v>2.6272906724977787</v>
      </c>
    </row>
    <row r="188" spans="1:3" x14ac:dyDescent="0.35">
      <c r="A188" s="1">
        <v>42552</v>
      </c>
      <c r="B188">
        <v>109.34952864161342</v>
      </c>
      <c r="C188">
        <v>0.59580774255753965</v>
      </c>
    </row>
    <row r="189" spans="1:3" x14ac:dyDescent="0.35">
      <c r="A189" s="1">
        <v>42583</v>
      </c>
      <c r="B189">
        <v>110.41441368537798</v>
      </c>
      <c r="C189">
        <v>2.6897049793637393</v>
      </c>
    </row>
    <row r="190" spans="1:3" x14ac:dyDescent="0.35">
      <c r="A190" s="1">
        <v>42614</v>
      </c>
      <c r="B190">
        <v>109.80070545124865</v>
      </c>
      <c r="C190">
        <v>2.9472284095114532</v>
      </c>
    </row>
    <row r="191" spans="1:3" x14ac:dyDescent="0.35">
      <c r="A191" s="1">
        <v>42644</v>
      </c>
      <c r="B191">
        <v>110.43046240185799</v>
      </c>
      <c r="C191">
        <v>1.8162395105410241</v>
      </c>
    </row>
    <row r="192" spans="1:3" x14ac:dyDescent="0.35">
      <c r="A192" s="1">
        <v>42675</v>
      </c>
      <c r="B192">
        <v>114.99793755645064</v>
      </c>
      <c r="C192">
        <v>3.1898660451891772</v>
      </c>
    </row>
    <row r="193" spans="1:3" x14ac:dyDescent="0.35">
      <c r="A193" s="1">
        <v>42705</v>
      </c>
      <c r="B193">
        <v>120.64250052228124</v>
      </c>
      <c r="C193">
        <v>4.6926733821435391</v>
      </c>
    </row>
    <row r="194" spans="1:3" x14ac:dyDescent="0.35">
      <c r="A194" s="1">
        <v>42736</v>
      </c>
      <c r="B194">
        <v>115.40816542770963</v>
      </c>
      <c r="C194">
        <v>5.1637804458835745</v>
      </c>
    </row>
    <row r="195" spans="1:3" x14ac:dyDescent="0.35">
      <c r="A195" s="1">
        <v>42767</v>
      </c>
      <c r="B195">
        <v>114.3107856186633</v>
      </c>
      <c r="C195">
        <v>4.4574282454635608</v>
      </c>
    </row>
    <row r="196" spans="1:3" x14ac:dyDescent="0.35">
      <c r="A196" s="1">
        <v>42795</v>
      </c>
      <c r="B196">
        <v>118.0790388151929</v>
      </c>
      <c r="C196">
        <v>4.5393152259018308</v>
      </c>
    </row>
    <row r="197" spans="1:3" x14ac:dyDescent="0.35">
      <c r="A197" s="1">
        <v>42826</v>
      </c>
      <c r="B197">
        <v>114.6853169263768</v>
      </c>
      <c r="C197">
        <v>2.1407929186856052</v>
      </c>
    </row>
    <row r="198" spans="1:3" x14ac:dyDescent="0.35">
      <c r="A198" s="1">
        <v>42856</v>
      </c>
      <c r="B198">
        <v>113.71907153538268</v>
      </c>
      <c r="C198">
        <v>2.3437149880170409</v>
      </c>
    </row>
    <row r="199" spans="1:3" x14ac:dyDescent="0.35">
      <c r="A199" s="1">
        <v>42887</v>
      </c>
      <c r="B199">
        <v>111.64297889958168</v>
      </c>
      <c r="C199">
        <v>2.9983025339032707</v>
      </c>
    </row>
    <row r="200" spans="1:3" x14ac:dyDescent="0.35">
      <c r="A200" s="1">
        <v>42917</v>
      </c>
      <c r="B200">
        <v>113.8361794422638</v>
      </c>
      <c r="C200">
        <v>4.1030362511713463</v>
      </c>
    </row>
    <row r="201" spans="1:3" x14ac:dyDescent="0.35">
      <c r="A201" s="1">
        <v>42948</v>
      </c>
      <c r="B201">
        <v>113.897291216112</v>
      </c>
      <c r="C201">
        <v>3.1543685416456384</v>
      </c>
    </row>
    <row r="202" spans="1:3" x14ac:dyDescent="0.35">
      <c r="A202" s="1">
        <v>42979</v>
      </c>
      <c r="B202">
        <v>112.06723245719184</v>
      </c>
      <c r="C202">
        <v>2.0642189835014477</v>
      </c>
    </row>
    <row r="203" spans="1:3" x14ac:dyDescent="0.35">
      <c r="A203" s="1">
        <v>43009</v>
      </c>
      <c r="B203">
        <v>113.61532339764668</v>
      </c>
      <c r="C203">
        <v>2.8840420718324111</v>
      </c>
    </row>
    <row r="204" spans="1:3" x14ac:dyDescent="0.35">
      <c r="A204" s="1">
        <v>43040</v>
      </c>
      <c r="B204">
        <v>116.92015682597288</v>
      </c>
      <c r="C204">
        <v>1.6715249945927582</v>
      </c>
    </row>
    <row r="205" spans="1:3" x14ac:dyDescent="0.35">
      <c r="A205" s="1">
        <v>43070</v>
      </c>
      <c r="B205">
        <v>122.62572937752272</v>
      </c>
      <c r="C205">
        <v>1.643889049593426</v>
      </c>
    </row>
    <row r="206" spans="1:3" x14ac:dyDescent="0.35">
      <c r="A206" s="1">
        <v>43101</v>
      </c>
      <c r="B206">
        <v>117.7261601979414</v>
      </c>
      <c r="C206">
        <v>2.0085188614177696</v>
      </c>
    </row>
    <row r="207" spans="1:3" x14ac:dyDescent="0.35">
      <c r="A207" s="1">
        <v>43132</v>
      </c>
      <c r="B207">
        <v>117.75604083537328</v>
      </c>
      <c r="C207">
        <v>3.0139371346840562</v>
      </c>
    </row>
    <row r="208" spans="1:3" x14ac:dyDescent="0.35">
      <c r="A208" s="1">
        <v>43160</v>
      </c>
      <c r="B208">
        <v>121.73743704065586</v>
      </c>
      <c r="C208">
        <v>3.0982621997700761</v>
      </c>
    </row>
    <row r="209" spans="1:3" x14ac:dyDescent="0.35">
      <c r="A209" s="1">
        <v>43191</v>
      </c>
      <c r="B209">
        <v>119.49951365887554</v>
      </c>
      <c r="C209">
        <v>4.1977446298459284</v>
      </c>
    </row>
    <row r="210" spans="1:3" x14ac:dyDescent="0.35">
      <c r="A210" s="1">
        <v>43221</v>
      </c>
      <c r="B210">
        <v>118.6669357868865</v>
      </c>
      <c r="C210">
        <v>4.3509537887533156</v>
      </c>
    </row>
    <row r="211" spans="1:3" x14ac:dyDescent="0.35">
      <c r="A211" s="1">
        <v>43252</v>
      </c>
      <c r="B211">
        <v>116.38617677438177</v>
      </c>
      <c r="C211">
        <v>4.2485411277554306</v>
      </c>
    </row>
    <row r="212" spans="1:3" x14ac:dyDescent="0.35">
      <c r="A212" s="1">
        <v>43282</v>
      </c>
      <c r="B212">
        <v>118.22319402361316</v>
      </c>
      <c r="C212">
        <v>3.8537963965791704</v>
      </c>
    </row>
    <row r="213" spans="1:3" x14ac:dyDescent="0.35">
      <c r="A213" s="1">
        <v>43313</v>
      </c>
      <c r="B213">
        <v>118.0108372001294</v>
      </c>
      <c r="C213">
        <v>3.6116275813901808</v>
      </c>
    </row>
    <row r="214" spans="1:3" x14ac:dyDescent="0.35">
      <c r="A214" s="1">
        <v>43344</v>
      </c>
      <c r="B214">
        <v>115.44529485929584</v>
      </c>
      <c r="C214">
        <v>3.014317680589087</v>
      </c>
    </row>
    <row r="215" spans="1:3" x14ac:dyDescent="0.35">
      <c r="A215" s="1">
        <v>43374</v>
      </c>
      <c r="B215">
        <v>118.04841666150988</v>
      </c>
      <c r="C215">
        <v>3.9018445147118546</v>
      </c>
    </row>
    <row r="216" spans="1:3" x14ac:dyDescent="0.35">
      <c r="A216" s="1">
        <v>43405</v>
      </c>
      <c r="B216">
        <v>121.15994033264812</v>
      </c>
      <c r="C216">
        <v>3.6262211938236248</v>
      </c>
    </row>
    <row r="217" spans="1:3" x14ac:dyDescent="0.35">
      <c r="A217" s="1">
        <v>43435</v>
      </c>
      <c r="B217">
        <v>125.1896791567796</v>
      </c>
      <c r="C217">
        <v>2.0908742335495845</v>
      </c>
    </row>
    <row r="218" spans="1:3" x14ac:dyDescent="0.35">
      <c r="A218" s="1">
        <v>43466</v>
      </c>
      <c r="B218">
        <v>121.91113729068286</v>
      </c>
      <c r="C218">
        <v>3.5548403903643617</v>
      </c>
    </row>
    <row r="219" spans="1:3" x14ac:dyDescent="0.35">
      <c r="A219" s="1">
        <v>43497</v>
      </c>
      <c r="B219">
        <v>122.66338047576431</v>
      </c>
      <c r="C219">
        <v>4.1673782555679253</v>
      </c>
    </row>
    <row r="220" spans="1:3" x14ac:dyDescent="0.35">
      <c r="A220" s="1">
        <v>43525</v>
      </c>
      <c r="B220">
        <v>125.92659578568136</v>
      </c>
      <c r="C220">
        <v>3.4411425497864485</v>
      </c>
    </row>
    <row r="221" spans="1:3" x14ac:dyDescent="0.35">
      <c r="A221" s="1">
        <v>43556</v>
      </c>
      <c r="B221">
        <v>123.95892147214468</v>
      </c>
      <c r="C221">
        <v>3.731737206896923</v>
      </c>
    </row>
    <row r="222" spans="1:3" x14ac:dyDescent="0.35">
      <c r="A222" s="1">
        <v>43586</v>
      </c>
      <c r="B222">
        <v>123.67308697081394</v>
      </c>
      <c r="C222">
        <v>4.2186571606752921</v>
      </c>
    </row>
    <row r="223" spans="1:3" x14ac:dyDescent="0.35">
      <c r="A223" s="1">
        <v>43617</v>
      </c>
      <c r="B223">
        <v>120.49368458235816</v>
      </c>
      <c r="C223">
        <v>3.5292058918121825</v>
      </c>
    </row>
    <row r="224" spans="1:3" x14ac:dyDescent="0.35">
      <c r="A224" s="1">
        <v>43647</v>
      </c>
      <c r="B224">
        <v>123.03328111676456</v>
      </c>
      <c r="C224">
        <v>4.0686492467718836</v>
      </c>
    </row>
    <row r="225" spans="1:3" x14ac:dyDescent="0.35">
      <c r="A225" s="1">
        <v>43678</v>
      </c>
      <c r="B225">
        <v>121.9863574950309</v>
      </c>
      <c r="C225">
        <v>3.368775605040057</v>
      </c>
    </row>
    <row r="226" spans="1:3" x14ac:dyDescent="0.35">
      <c r="A226" s="1">
        <v>43709</v>
      </c>
      <c r="B226">
        <v>120.84684901241413</v>
      </c>
      <c r="C226">
        <v>4.6788863588608507</v>
      </c>
    </row>
    <row r="227" spans="1:3" x14ac:dyDescent="0.35">
      <c r="A227" s="1">
        <v>43739</v>
      </c>
      <c r="B227">
        <v>122.94407639942668</v>
      </c>
      <c r="C227">
        <v>4.147162559540746</v>
      </c>
    </row>
    <row r="228" spans="1:3" x14ac:dyDescent="0.35">
      <c r="A228" s="1">
        <v>43770</v>
      </c>
      <c r="B228">
        <v>127.09634559552372</v>
      </c>
      <c r="C228">
        <v>4.8996436004978392</v>
      </c>
    </row>
    <row r="229" spans="1:3" x14ac:dyDescent="0.35">
      <c r="A229" s="1">
        <v>43800</v>
      </c>
      <c r="B229">
        <v>130.68545086701857</v>
      </c>
      <c r="C229">
        <v>4.3899559031191444</v>
      </c>
    </row>
    <row r="230" spans="1:3" x14ac:dyDescent="0.35">
      <c r="A230" s="1">
        <v>43831</v>
      </c>
      <c r="B230">
        <v>127.13248874090434</v>
      </c>
      <c r="C230">
        <v>4.2829158732001531</v>
      </c>
    </row>
    <row r="231" spans="1:3" x14ac:dyDescent="0.35">
      <c r="A231" s="1">
        <v>43862</v>
      </c>
      <c r="B231">
        <v>125.48034248421963</v>
      </c>
      <c r="C231">
        <v>2.2964979421971066</v>
      </c>
    </row>
    <row r="232" spans="1:3" x14ac:dyDescent="0.35">
      <c r="A232" s="1">
        <v>43891</v>
      </c>
      <c r="B232">
        <v>120.9156115172366</v>
      </c>
      <c r="C232">
        <v>-3.9792898689750449</v>
      </c>
    </row>
    <row r="233" spans="1:3" x14ac:dyDescent="0.35">
      <c r="A233" s="1">
        <v>43922</v>
      </c>
      <c r="B233">
        <v>112.087033990617</v>
      </c>
      <c r="C233">
        <v>-9.5772755526882065</v>
      </c>
    </row>
    <row r="234" spans="1:3" x14ac:dyDescent="0.35">
      <c r="A234" s="1">
        <v>43952</v>
      </c>
      <c r="B234">
        <v>110.96070186011777</v>
      </c>
      <c r="C234">
        <v>-10.279023045406989</v>
      </c>
    </row>
    <row r="235" spans="1:3" x14ac:dyDescent="0.35">
      <c r="A235" s="1">
        <v>43983</v>
      </c>
      <c r="B235">
        <v>111.03482282520082</v>
      </c>
      <c r="C235">
        <v>-7.8500892307697248</v>
      </c>
    </row>
    <row r="236" spans="1:3" x14ac:dyDescent="0.35">
      <c r="A236" s="1">
        <v>44013</v>
      </c>
      <c r="B236">
        <v>118.26935149198096</v>
      </c>
      <c r="C236">
        <v>-3.8720658195422857</v>
      </c>
    </row>
    <row r="237" spans="1:3" x14ac:dyDescent="0.35">
      <c r="A237" s="1">
        <v>44044</v>
      </c>
      <c r="B237">
        <v>120.65029747583569</v>
      </c>
      <c r="C237">
        <v>-1.0952536387109149</v>
      </c>
    </row>
    <row r="238" spans="1:3" x14ac:dyDescent="0.35">
      <c r="A238" s="1">
        <v>44075</v>
      </c>
      <c r="B238">
        <v>121.819527216853</v>
      </c>
      <c r="C238">
        <v>0.80488503621552354</v>
      </c>
    </row>
    <row r="239" spans="1:3" x14ac:dyDescent="0.35">
      <c r="A239" s="1">
        <v>44105</v>
      </c>
      <c r="B239">
        <v>125.6767848692629</v>
      </c>
      <c r="C239">
        <v>2.2227247947742086</v>
      </c>
    </row>
    <row r="240" spans="1:3" x14ac:dyDescent="0.35">
      <c r="A240" s="1">
        <v>44136</v>
      </c>
      <c r="B240">
        <v>128.67397151359739</v>
      </c>
      <c r="C240">
        <v>1.2412834615200978</v>
      </c>
    </row>
    <row r="241" spans="1:3" x14ac:dyDescent="0.35">
      <c r="A241" s="1">
        <v>44166</v>
      </c>
      <c r="B241">
        <v>135.99887332882363</v>
      </c>
      <c r="C241">
        <v>4.0658102539753003</v>
      </c>
    </row>
    <row r="242" spans="1:3" x14ac:dyDescent="0.35">
      <c r="A242" s="1">
        <v>44197</v>
      </c>
      <c r="B242">
        <v>128.80432928711275</v>
      </c>
      <c r="C242">
        <v>1.315038007016156</v>
      </c>
    </row>
    <row r="243" spans="1:3" x14ac:dyDescent="0.35">
      <c r="A243" s="1">
        <v>44228</v>
      </c>
      <c r="B243">
        <v>128.52150014361615</v>
      </c>
      <c r="C243">
        <v>2.4236128139186093</v>
      </c>
    </row>
    <row r="244" spans="1:3" x14ac:dyDescent="0.35">
      <c r="A244" s="1">
        <v>44256</v>
      </c>
      <c r="B244">
        <v>132.9383465775104</v>
      </c>
      <c r="C244">
        <v>9.9430792346941512</v>
      </c>
    </row>
    <row r="245" spans="1:3" x14ac:dyDescent="0.35">
      <c r="A245" s="1">
        <v>44287</v>
      </c>
      <c r="B245">
        <v>129.55182719651901</v>
      </c>
      <c r="C245">
        <v>15.581457180287243</v>
      </c>
    </row>
    <row r="246" spans="1:3" x14ac:dyDescent="0.35">
      <c r="A246" s="1">
        <v>44317</v>
      </c>
      <c r="B246">
        <v>129.50799628282542</v>
      </c>
      <c r="C246">
        <v>16.715192056093201</v>
      </c>
    </row>
    <row r="247" spans="1:3" x14ac:dyDescent="0.35">
      <c r="A247" s="1">
        <v>44348</v>
      </c>
      <c r="B247">
        <v>127.15609910556402</v>
      </c>
      <c r="C247">
        <v>14.519117399540946</v>
      </c>
    </row>
    <row r="248" spans="1:3" x14ac:dyDescent="0.35">
      <c r="A248" s="1">
        <v>44378</v>
      </c>
      <c r="B248">
        <v>131.28198216091727</v>
      </c>
      <c r="C248">
        <v>11.002538277905956</v>
      </c>
    </row>
    <row r="249" spans="1:3" x14ac:dyDescent="0.35">
      <c r="A249" s="1">
        <v>44409</v>
      </c>
      <c r="B249">
        <v>130.08320164331616</v>
      </c>
      <c r="C249">
        <v>7.8183845086413868</v>
      </c>
    </row>
    <row r="250" spans="1:3" x14ac:dyDescent="0.35">
      <c r="A250" s="1">
        <v>44440</v>
      </c>
      <c r="B250">
        <v>129.01645594710325</v>
      </c>
      <c r="C250">
        <v>5.9078613213125379</v>
      </c>
    </row>
    <row r="251" spans="1:3" x14ac:dyDescent="0.35">
      <c r="A251" s="1">
        <v>44470</v>
      </c>
      <c r="B251">
        <v>131.23672808738652</v>
      </c>
      <c r="C251">
        <v>4.4240017946890049</v>
      </c>
    </row>
    <row r="252" spans="1:3" x14ac:dyDescent="0.35">
      <c r="A252" s="1">
        <v>44501</v>
      </c>
      <c r="B252">
        <v>136.37511067001645</v>
      </c>
      <c r="C252">
        <v>5.9850015242633958</v>
      </c>
    </row>
    <row r="253" spans="1:3" x14ac:dyDescent="0.35">
      <c r="A253" s="1">
        <v>44531</v>
      </c>
      <c r="B253">
        <v>141.40749083014157</v>
      </c>
      <c r="C253">
        <v>3.9769575798181478</v>
      </c>
    </row>
    <row r="254" spans="1:3" x14ac:dyDescent="0.35">
      <c r="A254" s="1">
        <v>44562</v>
      </c>
      <c r="B254">
        <v>134.8280015936144</v>
      </c>
      <c r="C254">
        <v>4.6766070207737442</v>
      </c>
    </row>
    <row r="255" spans="1:3" x14ac:dyDescent="0.35">
      <c r="A255" s="1">
        <v>44593</v>
      </c>
      <c r="B255">
        <v>134.5480886818666</v>
      </c>
      <c r="C255">
        <v>4.6891675957065928</v>
      </c>
    </row>
    <row r="256" spans="1:3" x14ac:dyDescent="0.35">
      <c r="A256" s="1">
        <v>44621</v>
      </c>
      <c r="B256">
        <v>139.36143013340654</v>
      </c>
      <c r="C256">
        <v>4.8316258786557995</v>
      </c>
    </row>
    <row r="257" spans="1:3" x14ac:dyDescent="0.35">
      <c r="A257" s="1">
        <v>44652</v>
      </c>
      <c r="B257">
        <v>135.94100859816456</v>
      </c>
      <c r="C257">
        <v>4.93175707352529</v>
      </c>
    </row>
    <row r="258" spans="1:3" x14ac:dyDescent="0.35">
      <c r="A258" s="1">
        <v>44682</v>
      </c>
      <c r="B258">
        <v>136.06175966459082</v>
      </c>
      <c r="C258">
        <v>5.0605086711811964</v>
      </c>
    </row>
    <row r="259" spans="1:3" x14ac:dyDescent="0.35">
      <c r="A259" s="1">
        <v>44713</v>
      </c>
      <c r="B259">
        <v>132.57318516609627</v>
      </c>
      <c r="C259">
        <v>4.2601857863184591</v>
      </c>
    </row>
    <row r="260" spans="1:3" x14ac:dyDescent="0.35">
      <c r="A260" s="1">
        <v>44743</v>
      </c>
      <c r="B260">
        <v>135.61679545365081</v>
      </c>
      <c r="C260">
        <v>3.3019103013086379</v>
      </c>
    </row>
    <row r="261" spans="1:3" x14ac:dyDescent="0.35">
      <c r="A261" s="1">
        <v>44774</v>
      </c>
      <c r="B261">
        <v>136.17422217871885</v>
      </c>
      <c r="C261">
        <v>4.6824036143452901</v>
      </c>
    </row>
    <row r="262" spans="1:3" x14ac:dyDescent="0.35">
      <c r="A262" s="1">
        <v>44805</v>
      </c>
      <c r="B262">
        <v>133.96706770564759</v>
      </c>
      <c r="C262">
        <v>3.8371940402502527</v>
      </c>
    </row>
    <row r="263" spans="1:3" x14ac:dyDescent="0.35">
      <c r="A263" s="1">
        <v>44835</v>
      </c>
      <c r="B263">
        <v>135.97024435620943</v>
      </c>
      <c r="C263">
        <v>3.6068533083749377</v>
      </c>
    </row>
    <row r="264" spans="1:3" x14ac:dyDescent="0.35">
      <c r="A264" s="1">
        <v>44866</v>
      </c>
      <c r="B264">
        <v>140.94622072312589</v>
      </c>
      <c r="C264">
        <v>3.3518653298621643</v>
      </c>
    </row>
    <row r="265" spans="1:3" x14ac:dyDescent="0.35">
      <c r="A265" s="1">
        <v>44896</v>
      </c>
      <c r="B265">
        <v>146.08250526347425</v>
      </c>
      <c r="C265">
        <v>3.306058544627092</v>
      </c>
    </row>
    <row r="266" spans="1:3" x14ac:dyDescent="0.35">
      <c r="A266" s="1">
        <v>44927</v>
      </c>
      <c r="B266">
        <v>139.29035124073505</v>
      </c>
      <c r="C266">
        <v>3.3096608971262782</v>
      </c>
    </row>
    <row r="267" spans="1:3" x14ac:dyDescent="0.35">
      <c r="A267" s="1">
        <v>44958</v>
      </c>
      <c r="B267">
        <v>140.9272554382575</v>
      </c>
      <c r="C267">
        <v>4.7411797661980728</v>
      </c>
    </row>
    <row r="268" spans="1:3" x14ac:dyDescent="0.35">
      <c r="A268" s="1">
        <v>44986</v>
      </c>
      <c r="B268">
        <v>144.8919590001577</v>
      </c>
      <c r="C268">
        <v>3.9684788405636624</v>
      </c>
    </row>
    <row r="269" spans="1:3" x14ac:dyDescent="0.35">
      <c r="A269" s="1">
        <v>45017</v>
      </c>
      <c r="B269">
        <v>140.69920617463845</v>
      </c>
      <c r="C269">
        <v>3.5001929333472219</v>
      </c>
    </row>
    <row r="270" spans="1:3" x14ac:dyDescent="0.35">
      <c r="A270" s="1">
        <v>45047</v>
      </c>
      <c r="B270">
        <v>141.23009974714637</v>
      </c>
      <c r="C270">
        <v>3.798525092793255</v>
      </c>
    </row>
    <row r="271" spans="1:3" x14ac:dyDescent="0.35">
      <c r="A271" s="1">
        <v>45078</v>
      </c>
      <c r="B271">
        <v>139.30379316900934</v>
      </c>
      <c r="C271">
        <v>5.0768999737620675</v>
      </c>
    </row>
    <row r="272" spans="1:3" x14ac:dyDescent="0.35">
      <c r="A272" s="1">
        <v>45108</v>
      </c>
      <c r="B272">
        <v>142.39287769273415</v>
      </c>
      <c r="C272">
        <v>4.9964919289065506</v>
      </c>
    </row>
    <row r="273" spans="1:3" x14ac:dyDescent="0.35">
      <c r="A273" s="1">
        <v>45139</v>
      </c>
      <c r="B273">
        <v>141.08691738616579</v>
      </c>
      <c r="C273">
        <v>3.6076543187442529</v>
      </c>
    </row>
    <row r="274" spans="1:3" x14ac:dyDescent="0.35">
      <c r="A274" s="1">
        <v>45170</v>
      </c>
      <c r="B274">
        <v>138.60104784869091</v>
      </c>
      <c r="C274">
        <v>3.4590442430412054</v>
      </c>
    </row>
    <row r="275" spans="1:3" x14ac:dyDescent="0.35">
      <c r="A275" s="1">
        <v>45200</v>
      </c>
      <c r="B275">
        <v>137.74371379500425</v>
      </c>
      <c r="C275">
        <v>1.3043070174594504</v>
      </c>
    </row>
    <row r="276" spans="1:3" x14ac:dyDescent="0.35">
      <c r="A276" s="1">
        <v>45231</v>
      </c>
      <c r="B276">
        <v>144.36944545657474</v>
      </c>
      <c r="C276">
        <v>2.4287453156856178</v>
      </c>
    </row>
    <row r="277" spans="1:3" x14ac:dyDescent="0.35">
      <c r="A277" s="1">
        <v>45261</v>
      </c>
      <c r="B277">
        <v>149.44627712947656</v>
      </c>
      <c r="C277">
        <v>2.302652093716091</v>
      </c>
    </row>
    <row r="278" spans="1:3" x14ac:dyDescent="0.35">
      <c r="A278" s="1">
        <v>45292</v>
      </c>
      <c r="B278">
        <v>145.23772208407641</v>
      </c>
      <c r="C278">
        <v>4.2697651275661883</v>
      </c>
    </row>
    <row r="279" spans="1:3" x14ac:dyDescent="0.35">
      <c r="A279" s="1">
        <v>45323</v>
      </c>
      <c r="B279">
        <v>145.21517588425615</v>
      </c>
      <c r="C279">
        <v>3.0426480900830768</v>
      </c>
    </row>
    <row r="280" spans="1:3" x14ac:dyDescent="0.35">
      <c r="A280" s="1">
        <v>45352</v>
      </c>
      <c r="B280">
        <v>148.19473855874077</v>
      </c>
      <c r="C280">
        <v>2.2794774681592003</v>
      </c>
    </row>
    <row r="281" spans="1:3" x14ac:dyDescent="0.35">
      <c r="A281" s="1">
        <v>45383</v>
      </c>
      <c r="B281">
        <v>146.54227725728202</v>
      </c>
      <c r="C281">
        <v>4.1528813427639761</v>
      </c>
    </row>
    <row r="282" spans="1:3" x14ac:dyDescent="0.35">
      <c r="A282" s="1">
        <v>45413</v>
      </c>
      <c r="B282">
        <v>147.35136006016165</v>
      </c>
      <c r="C282">
        <v>4.3342462576848533</v>
      </c>
    </row>
    <row r="283" spans="1:3" x14ac:dyDescent="0.35">
      <c r="A283" s="1">
        <v>45444</v>
      </c>
      <c r="B283">
        <v>143.11910372657624</v>
      </c>
      <c r="C283">
        <v>2.738841829624846</v>
      </c>
    </row>
    <row r="284" spans="1:3" x14ac:dyDescent="0.35">
      <c r="A284" s="1">
        <v>45474</v>
      </c>
      <c r="B284">
        <v>146.71367228147977</v>
      </c>
      <c r="C284">
        <v>3.0344176329305697</v>
      </c>
    </row>
    <row r="285" spans="1:3" x14ac:dyDescent="0.35">
      <c r="A285" s="1">
        <v>45505</v>
      </c>
      <c r="B285">
        <v>146.67753341267496</v>
      </c>
      <c r="C285">
        <v>3.9625332596977927</v>
      </c>
    </row>
    <row r="286" spans="1:3" x14ac:dyDescent="0.35">
      <c r="A286" s="1">
        <v>45536</v>
      </c>
      <c r="B286">
        <v>143.59908352918839</v>
      </c>
      <c r="C286">
        <v>3.6060590869080329</v>
      </c>
    </row>
    <row r="287" spans="1:3" x14ac:dyDescent="0.35">
      <c r="A287" s="1">
        <v>45566</v>
      </c>
      <c r="B287">
        <v>145.56118243333893</v>
      </c>
      <c r="C287">
        <v>5.6753723440105404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CDF4A-81AA-4811-B376-1B5AB9F37164}">
  <dimension ref="A1:W34"/>
  <sheetViews>
    <sheetView topLeftCell="L1" workbookViewId="0">
      <selection activeCell="X2" sqref="X2"/>
    </sheetView>
  </sheetViews>
  <sheetFormatPr defaultColWidth="8.81640625" defaultRowHeight="14.5" x14ac:dyDescent="0.35"/>
  <cols>
    <col min="1" max="1" width="6.6328125" bestFit="1" customWidth="1"/>
    <col min="2" max="10" width="11.81640625" bestFit="1" customWidth="1"/>
    <col min="11" max="11" width="12.453125" bestFit="1" customWidth="1"/>
    <col min="12" max="14" width="11.81640625" bestFit="1" customWidth="1"/>
    <col min="15" max="18" width="10.81640625" bestFit="1" customWidth="1"/>
    <col min="19" max="19" width="11.81640625" bestFit="1" customWidth="1"/>
    <col min="20" max="20" width="10.81640625" bestFit="1" customWidth="1"/>
    <col min="21" max="24" width="11.81640625" bestFit="1" customWidth="1"/>
    <col min="25" max="25" width="8" customWidth="1"/>
    <col min="26" max="26" width="7.1796875" bestFit="1" customWidth="1"/>
    <col min="27" max="27" width="8" bestFit="1" customWidth="1"/>
  </cols>
  <sheetData>
    <row r="1" spans="1:23" x14ac:dyDescent="0.35">
      <c r="A1" t="s">
        <v>58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119</v>
      </c>
      <c r="W1" t="s">
        <v>121</v>
      </c>
    </row>
    <row r="2" spans="1:23" x14ac:dyDescent="0.35">
      <c r="A2">
        <v>1</v>
      </c>
      <c r="B2">
        <v>83.155739999999994</v>
      </c>
      <c r="C2">
        <v>164.75655</v>
      </c>
      <c r="D2">
        <v>194.74402000000001</v>
      </c>
      <c r="E2">
        <v>209.4504</v>
      </c>
      <c r="F2">
        <v>248.90389999999999</v>
      </c>
      <c r="G2">
        <v>287.10091999999997</v>
      </c>
      <c r="H2">
        <v>314.60669999999999</v>
      </c>
      <c r="I2">
        <v>290.24034</v>
      </c>
      <c r="J2">
        <v>246.12931</v>
      </c>
      <c r="K2">
        <v>283.34813000000003</v>
      </c>
      <c r="L2">
        <v>305.09050999999999</v>
      </c>
      <c r="M2">
        <v>357.87216999999998</v>
      </c>
      <c r="N2">
        <v>394.19308999999998</v>
      </c>
      <c r="O2">
        <v>407.43394000000001</v>
      </c>
      <c r="P2">
        <v>481.96138000000002</v>
      </c>
      <c r="Q2">
        <v>587.63412000000005</v>
      </c>
      <c r="R2">
        <v>634.58184000000006</v>
      </c>
      <c r="S2">
        <v>688.07638999999995</v>
      </c>
      <c r="T2">
        <v>834.61042999999995</v>
      </c>
      <c r="U2">
        <v>906.80484999999999</v>
      </c>
      <c r="V2">
        <v>1180.7444</v>
      </c>
      <c r="W2">
        <v>1386.4919299999999</v>
      </c>
    </row>
    <row r="3" spans="1:23" x14ac:dyDescent="0.35">
      <c r="A3">
        <v>2</v>
      </c>
      <c r="B3">
        <v>96.659390000000002</v>
      </c>
      <c r="C3">
        <v>144.74341000000001</v>
      </c>
      <c r="D3">
        <v>183.73885999999999</v>
      </c>
      <c r="E3">
        <v>203.78703999999999</v>
      </c>
      <c r="F3">
        <v>254.79454000000001</v>
      </c>
      <c r="G3">
        <v>271.94409999999999</v>
      </c>
      <c r="H3">
        <v>318.30696999999998</v>
      </c>
      <c r="I3">
        <v>281.95137999999997</v>
      </c>
      <c r="J3">
        <v>274.5127</v>
      </c>
      <c r="K3">
        <v>304.62124</v>
      </c>
      <c r="L3">
        <v>350.38738999999998</v>
      </c>
      <c r="M3">
        <v>351.16908000000001</v>
      </c>
      <c r="N3">
        <v>383.93966</v>
      </c>
      <c r="O3">
        <v>431.97985999999997</v>
      </c>
      <c r="P3">
        <v>558.03787</v>
      </c>
      <c r="Q3">
        <v>613.90152999999998</v>
      </c>
      <c r="R3">
        <v>630.10270000000003</v>
      </c>
      <c r="S3">
        <v>690.49949000000004</v>
      </c>
      <c r="T3">
        <v>808.02535</v>
      </c>
      <c r="U3">
        <v>942.89661000000001</v>
      </c>
      <c r="V3">
        <v>1262.6721500000001</v>
      </c>
      <c r="W3">
        <v>1381.09421</v>
      </c>
    </row>
    <row r="4" spans="1:23" x14ac:dyDescent="0.35">
      <c r="A4">
        <v>3</v>
      </c>
      <c r="B4">
        <v>109.03373999999999</v>
      </c>
      <c r="C4">
        <v>160.77811</v>
      </c>
      <c r="D4">
        <v>227.89545000000001</v>
      </c>
      <c r="E4">
        <v>246.46606</v>
      </c>
      <c r="F4">
        <v>288.96624000000003</v>
      </c>
      <c r="G4">
        <v>327.63922000000002</v>
      </c>
      <c r="H4">
        <v>340.45947999999999</v>
      </c>
      <c r="I4">
        <v>344.14558</v>
      </c>
      <c r="J4">
        <v>369.95328000000001</v>
      </c>
      <c r="K4">
        <v>384.12036999999998</v>
      </c>
      <c r="L4">
        <v>402.12756999999999</v>
      </c>
      <c r="M4">
        <v>424.05322999999999</v>
      </c>
      <c r="N4">
        <v>459.22912000000002</v>
      </c>
      <c r="O4">
        <v>556.47649000000001</v>
      </c>
      <c r="P4">
        <v>622.98551999999995</v>
      </c>
      <c r="Q4">
        <v>739.81695999999999</v>
      </c>
      <c r="R4">
        <v>754.48514999999998</v>
      </c>
      <c r="S4">
        <v>826.71371999999997</v>
      </c>
      <c r="T4">
        <v>746.78466000000003</v>
      </c>
      <c r="U4">
        <v>1285.5602100000001</v>
      </c>
      <c r="V4">
        <v>1493.1389799999999</v>
      </c>
      <c r="W4">
        <v>1665.8325500000001</v>
      </c>
    </row>
    <row r="5" spans="1:23" x14ac:dyDescent="0.35">
      <c r="A5">
        <v>4</v>
      </c>
      <c r="B5">
        <v>139.21198999999999</v>
      </c>
      <c r="C5">
        <v>181.08733000000001</v>
      </c>
      <c r="D5">
        <v>204.01319000000001</v>
      </c>
      <c r="E5">
        <v>253.08694</v>
      </c>
      <c r="F5">
        <v>284.44017000000002</v>
      </c>
      <c r="G5">
        <v>333.62504999999999</v>
      </c>
      <c r="H5">
        <v>385.25243999999998</v>
      </c>
      <c r="I5">
        <v>339.68731000000002</v>
      </c>
      <c r="J5">
        <v>344.40890999999999</v>
      </c>
      <c r="K5">
        <v>371.28660000000002</v>
      </c>
      <c r="L5">
        <v>418.96811000000002</v>
      </c>
      <c r="M5">
        <v>451.24122</v>
      </c>
      <c r="N5">
        <v>490.68317999999999</v>
      </c>
      <c r="O5">
        <v>503.84890000000001</v>
      </c>
      <c r="P5">
        <v>609.31179999999995</v>
      </c>
      <c r="Q5">
        <v>639.88121000000001</v>
      </c>
      <c r="R5">
        <v>769.94736</v>
      </c>
      <c r="S5">
        <v>865.15677000000005</v>
      </c>
      <c r="T5">
        <v>690.76907000000006</v>
      </c>
      <c r="U5">
        <v>1231.6912</v>
      </c>
      <c r="V5">
        <v>1516.1020699999999</v>
      </c>
      <c r="W5">
        <v>1551.36916</v>
      </c>
    </row>
    <row r="6" spans="1:23" x14ac:dyDescent="0.35">
      <c r="A6">
        <v>5</v>
      </c>
      <c r="B6">
        <v>89.751739999999998</v>
      </c>
      <c r="C6">
        <v>187.37634</v>
      </c>
      <c r="D6">
        <v>210.78039000000001</v>
      </c>
      <c r="E6">
        <v>274.28124000000003</v>
      </c>
      <c r="F6">
        <v>361.39107999999999</v>
      </c>
      <c r="G6">
        <v>392.93646000000001</v>
      </c>
      <c r="H6">
        <v>397.98288000000002</v>
      </c>
      <c r="I6">
        <v>332.60333000000003</v>
      </c>
      <c r="J6">
        <v>357.0172</v>
      </c>
      <c r="K6">
        <v>415.32470999999998</v>
      </c>
      <c r="L6">
        <v>451.55801000000002</v>
      </c>
      <c r="M6">
        <v>476.99032</v>
      </c>
      <c r="N6">
        <v>494.05874999999997</v>
      </c>
      <c r="O6">
        <v>518.95285000000001</v>
      </c>
      <c r="P6">
        <v>625.30035999999996</v>
      </c>
      <c r="Q6">
        <v>747.42588999999998</v>
      </c>
      <c r="R6">
        <v>808.54625999999996</v>
      </c>
      <c r="S6">
        <v>974.46595000000002</v>
      </c>
      <c r="T6">
        <v>836.76095999999995</v>
      </c>
      <c r="U6">
        <v>1236.6855</v>
      </c>
      <c r="V6">
        <v>1592.5075899999999</v>
      </c>
      <c r="W6">
        <v>1811.8637799999999</v>
      </c>
    </row>
    <row r="7" spans="1:23" x14ac:dyDescent="0.35">
      <c r="A7">
        <v>6</v>
      </c>
      <c r="B7">
        <v>127.97632</v>
      </c>
      <c r="C7">
        <v>161.49457000000001</v>
      </c>
      <c r="D7">
        <v>212.12977000000001</v>
      </c>
      <c r="E7">
        <v>261.1044</v>
      </c>
      <c r="F7">
        <v>310.09661999999997</v>
      </c>
      <c r="G7">
        <v>356.47311000000002</v>
      </c>
      <c r="H7">
        <v>384.33179000000001</v>
      </c>
      <c r="I7">
        <v>348.57780000000002</v>
      </c>
      <c r="J7">
        <v>394.28971000000001</v>
      </c>
      <c r="K7">
        <v>416.38844999999998</v>
      </c>
      <c r="L7">
        <v>432.67484999999999</v>
      </c>
      <c r="M7">
        <v>417.19504999999998</v>
      </c>
      <c r="N7">
        <v>481.85714000000002</v>
      </c>
      <c r="O7">
        <v>536.30268999999998</v>
      </c>
      <c r="P7">
        <v>614.66186000000005</v>
      </c>
      <c r="Q7">
        <v>723.70578</v>
      </c>
      <c r="R7">
        <v>801.41934000000003</v>
      </c>
      <c r="S7">
        <v>882.01738</v>
      </c>
      <c r="T7">
        <v>963.29903000000002</v>
      </c>
      <c r="U7">
        <v>1362.51125</v>
      </c>
      <c r="V7">
        <v>1666.22497</v>
      </c>
      <c r="W7">
        <v>1861.32726</v>
      </c>
    </row>
    <row r="8" spans="1:23" x14ac:dyDescent="0.35">
      <c r="A8">
        <v>7</v>
      </c>
      <c r="B8">
        <v>136.52537000000001</v>
      </c>
      <c r="C8">
        <v>191.95433</v>
      </c>
      <c r="D8">
        <v>206.61293000000001</v>
      </c>
      <c r="E8">
        <v>245.80725000000001</v>
      </c>
      <c r="F8">
        <v>302.88490999999999</v>
      </c>
      <c r="G8">
        <v>381.15177999999997</v>
      </c>
      <c r="H8">
        <v>409.66714000000002</v>
      </c>
      <c r="I8">
        <v>365.55103000000003</v>
      </c>
      <c r="J8">
        <v>384.61241999999999</v>
      </c>
      <c r="K8">
        <v>349.82945000000001</v>
      </c>
      <c r="L8">
        <v>422.08882999999997</v>
      </c>
      <c r="M8">
        <v>445.75842</v>
      </c>
      <c r="N8">
        <v>509.73009999999999</v>
      </c>
      <c r="O8">
        <v>573.71451000000002</v>
      </c>
      <c r="P8">
        <v>536.12473</v>
      </c>
      <c r="Q8">
        <v>664.18753000000004</v>
      </c>
      <c r="R8">
        <v>818.34901000000002</v>
      </c>
      <c r="S8">
        <v>947.82924000000003</v>
      </c>
      <c r="T8">
        <v>1078.72226</v>
      </c>
      <c r="U8">
        <v>1354.3275799999999</v>
      </c>
      <c r="V8">
        <v>1370.0278699999999</v>
      </c>
      <c r="W8">
        <v>1642.85104</v>
      </c>
    </row>
    <row r="9" spans="1:23" x14ac:dyDescent="0.35">
      <c r="A9">
        <v>8</v>
      </c>
      <c r="B9">
        <v>162.30789999999999</v>
      </c>
      <c r="C9">
        <v>178.91319999999999</v>
      </c>
      <c r="D9">
        <v>212.78174000000001</v>
      </c>
      <c r="E9">
        <v>241.92393999999999</v>
      </c>
      <c r="F9">
        <v>332.94213999999999</v>
      </c>
      <c r="G9">
        <v>381.41068000000001</v>
      </c>
      <c r="H9">
        <v>373.53622999999999</v>
      </c>
      <c r="I9">
        <v>337.44941</v>
      </c>
      <c r="J9">
        <v>377.35829000000001</v>
      </c>
      <c r="K9">
        <v>409.55840999999998</v>
      </c>
      <c r="L9">
        <v>441.40116999999998</v>
      </c>
      <c r="M9">
        <v>456.33873</v>
      </c>
      <c r="N9">
        <v>476.79277000000002</v>
      </c>
      <c r="O9">
        <v>527.34013000000004</v>
      </c>
      <c r="P9">
        <v>619.22540000000004</v>
      </c>
      <c r="Q9">
        <v>707.84163000000001</v>
      </c>
      <c r="R9">
        <v>860.42726000000005</v>
      </c>
      <c r="S9">
        <v>980.57047</v>
      </c>
      <c r="T9">
        <v>1050.1611399999999</v>
      </c>
      <c r="U9">
        <v>1388.5908899999999</v>
      </c>
      <c r="V9">
        <v>1642.65129</v>
      </c>
      <c r="W9">
        <v>1773.3505700000001</v>
      </c>
    </row>
    <row r="10" spans="1:23" x14ac:dyDescent="0.35">
      <c r="A10">
        <v>9</v>
      </c>
      <c r="B10">
        <v>157.33877000000001</v>
      </c>
      <c r="C10">
        <v>176.55097000000001</v>
      </c>
      <c r="D10">
        <v>211.77725000000001</v>
      </c>
      <c r="E10">
        <v>241.58354</v>
      </c>
      <c r="F10">
        <v>293.00504000000001</v>
      </c>
      <c r="G10">
        <v>326.75123000000002</v>
      </c>
      <c r="H10">
        <v>371.83598000000001</v>
      </c>
      <c r="I10">
        <v>332.10367000000002</v>
      </c>
      <c r="J10">
        <v>359.31045999999998</v>
      </c>
      <c r="K10">
        <v>364.78267</v>
      </c>
      <c r="L10">
        <v>365.7978</v>
      </c>
      <c r="M10">
        <v>420.68434000000002</v>
      </c>
      <c r="N10">
        <v>458.77631000000002</v>
      </c>
      <c r="O10">
        <v>538.35308999999995</v>
      </c>
      <c r="P10">
        <v>607.66522999999995</v>
      </c>
      <c r="Q10">
        <v>672.93940999999995</v>
      </c>
      <c r="R10">
        <v>745.97502999999995</v>
      </c>
      <c r="S10">
        <v>892.29349000000002</v>
      </c>
      <c r="T10">
        <v>1051.2548400000001</v>
      </c>
      <c r="U10">
        <v>1299.3249000000001</v>
      </c>
      <c r="V10">
        <v>1597.2063599999999</v>
      </c>
      <c r="W10">
        <v>1699.4597583299994</v>
      </c>
    </row>
    <row r="11" spans="1:23" x14ac:dyDescent="0.35">
      <c r="A11">
        <v>10</v>
      </c>
      <c r="B11">
        <v>176.26080999999999</v>
      </c>
      <c r="C11">
        <v>189.88092</v>
      </c>
      <c r="D11">
        <v>218.02659</v>
      </c>
      <c r="E11">
        <v>278.15048000000002</v>
      </c>
      <c r="F11">
        <v>338.40661</v>
      </c>
      <c r="G11">
        <v>391.16987999999998</v>
      </c>
      <c r="H11">
        <v>367.72773999999998</v>
      </c>
      <c r="I11">
        <v>327.52310999999997</v>
      </c>
      <c r="J11">
        <v>339.37405999999999</v>
      </c>
      <c r="K11">
        <v>356.80459999999999</v>
      </c>
      <c r="L11">
        <v>415.44652000000002</v>
      </c>
      <c r="M11">
        <v>480.04428999999999</v>
      </c>
      <c r="N11">
        <v>500.53305</v>
      </c>
      <c r="O11">
        <v>583.76364999999998</v>
      </c>
      <c r="P11">
        <v>605.94038999999998</v>
      </c>
      <c r="Q11">
        <v>728.27301999999997</v>
      </c>
      <c r="R11">
        <v>863.52138000000002</v>
      </c>
      <c r="S11">
        <v>999.95741999999996</v>
      </c>
      <c r="T11">
        <v>1132.9594400000001</v>
      </c>
      <c r="U11">
        <v>1418.50236</v>
      </c>
      <c r="V11">
        <v>1622.4328499999999</v>
      </c>
      <c r="W11">
        <v>1650.7347145299977</v>
      </c>
    </row>
    <row r="12" spans="1:23" x14ac:dyDescent="0.35">
      <c r="A12">
        <v>11</v>
      </c>
      <c r="B12">
        <v>142.97583</v>
      </c>
      <c r="C12">
        <v>173.37563</v>
      </c>
      <c r="D12">
        <v>236.70771999999999</v>
      </c>
      <c r="E12">
        <v>265.60739999999998</v>
      </c>
      <c r="F12">
        <v>294.65141999999997</v>
      </c>
      <c r="G12">
        <v>340.79759999999999</v>
      </c>
      <c r="H12">
        <v>311.68538999999998</v>
      </c>
      <c r="I12">
        <v>287.92833999999999</v>
      </c>
      <c r="J12">
        <v>331.38459999999998</v>
      </c>
      <c r="K12">
        <v>343.49923000000001</v>
      </c>
      <c r="L12">
        <v>367.95544000000001</v>
      </c>
      <c r="M12">
        <v>376.58922999999999</v>
      </c>
      <c r="N12">
        <v>398.28316000000001</v>
      </c>
      <c r="O12">
        <v>508.66471000000001</v>
      </c>
      <c r="P12">
        <v>600.34115999999995</v>
      </c>
      <c r="Q12">
        <v>646.30106999999998</v>
      </c>
      <c r="R12">
        <v>757.07973000000004</v>
      </c>
      <c r="S12">
        <v>819.92516999999998</v>
      </c>
      <c r="T12">
        <v>983.43679999999995</v>
      </c>
      <c r="U12">
        <v>1356.6292800000001</v>
      </c>
      <c r="V12">
        <v>1454.97992</v>
      </c>
      <c r="W12">
        <v>1614.584816489999</v>
      </c>
    </row>
    <row r="13" spans="1:23" x14ac:dyDescent="0.35">
      <c r="A13">
        <v>12</v>
      </c>
      <c r="B13">
        <v>158.19427999999999</v>
      </c>
      <c r="C13">
        <v>195.5934</v>
      </c>
      <c r="D13">
        <v>231.41521</v>
      </c>
      <c r="E13">
        <v>271.57400999999999</v>
      </c>
      <c r="F13">
        <v>299.33057000000002</v>
      </c>
      <c r="G13">
        <v>337.40759000000003</v>
      </c>
      <c r="H13">
        <v>339.33789000000002</v>
      </c>
      <c r="I13">
        <v>324.52546000000001</v>
      </c>
      <c r="J13">
        <v>348.43310000000002</v>
      </c>
      <c r="K13">
        <v>378.46809000000002</v>
      </c>
      <c r="L13">
        <v>409.23248999999998</v>
      </c>
      <c r="M13">
        <v>447.25288</v>
      </c>
      <c r="N13">
        <v>496.02125000000001</v>
      </c>
      <c r="O13">
        <v>598.14698999999996</v>
      </c>
      <c r="P13">
        <v>678.41186000000005</v>
      </c>
      <c r="Q13">
        <v>720.30493999999999</v>
      </c>
      <c r="R13">
        <v>843.33569</v>
      </c>
      <c r="S13">
        <v>940.80192</v>
      </c>
      <c r="T13">
        <v>1163.6316200000001</v>
      </c>
      <c r="U13">
        <v>1512.16059</v>
      </c>
      <c r="V13">
        <v>1641.6326200000001</v>
      </c>
      <c r="W13">
        <v>1765.0422204100021</v>
      </c>
    </row>
    <row r="14" spans="1:23" x14ac:dyDescent="0.35">
      <c r="B14">
        <v>1579.3918800000001</v>
      </c>
      <c r="C14">
        <v>2106.5047600000003</v>
      </c>
      <c r="D14">
        <v>2550.6231200000002</v>
      </c>
      <c r="E14">
        <v>2992.8226999999993</v>
      </c>
      <c r="F14">
        <v>3609.8132400000004</v>
      </c>
      <c r="G14">
        <v>4128.40762</v>
      </c>
      <c r="H14">
        <v>4314.73063</v>
      </c>
      <c r="I14">
        <v>3912.28676</v>
      </c>
      <c r="J14">
        <v>4126.7840400000005</v>
      </c>
      <c r="K14">
        <v>4378.0319500000005</v>
      </c>
      <c r="L14">
        <v>4782.7286899999999</v>
      </c>
      <c r="M14">
        <v>5105.1889599999995</v>
      </c>
      <c r="N14">
        <v>5544.0975799999997</v>
      </c>
      <c r="O14">
        <v>6284.9778100000003</v>
      </c>
      <c r="P14">
        <v>7159.9675599999991</v>
      </c>
      <c r="Q14">
        <v>8192.2130899999993</v>
      </c>
      <c r="R14">
        <v>9287.7707499999997</v>
      </c>
      <c r="S14">
        <v>10508.307410000001</v>
      </c>
      <c r="T14">
        <v>11340.4156</v>
      </c>
      <c r="U14">
        <v>15295.685219999999</v>
      </c>
      <c r="V14">
        <v>18040.321069999998</v>
      </c>
      <c r="W14">
        <v>19804.002009759999</v>
      </c>
    </row>
    <row r="25" spans="2:14" x14ac:dyDescent="0.35">
      <c r="B25">
        <v>2011</v>
      </c>
      <c r="C25">
        <v>2012</v>
      </c>
      <c r="D25">
        <v>2013</v>
      </c>
      <c r="E25">
        <v>2014</v>
      </c>
      <c r="F25">
        <v>2015</v>
      </c>
      <c r="G25">
        <v>2016</v>
      </c>
      <c r="H25">
        <v>2017</v>
      </c>
      <c r="I25">
        <v>2018</v>
      </c>
      <c r="J25">
        <v>2019</v>
      </c>
      <c r="K25">
        <v>2020</v>
      </c>
      <c r="L25">
        <v>2021</v>
      </c>
      <c r="M25">
        <v>2022</v>
      </c>
      <c r="N25">
        <v>2023</v>
      </c>
    </row>
    <row r="26" spans="2:14" x14ac:dyDescent="0.35">
      <c r="B26">
        <v>15.121652923010259</v>
      </c>
      <c r="C26">
        <v>7.6733804454611914</v>
      </c>
      <c r="D26">
        <v>17.300328351740603</v>
      </c>
      <c r="E26">
        <v>10.149132300508313</v>
      </c>
      <c r="F26">
        <v>3.3589756735715497</v>
      </c>
      <c r="G26">
        <v>18.291907640291342</v>
      </c>
      <c r="H26">
        <v>21.925561753516433</v>
      </c>
      <c r="I26">
        <v>7.9892774095554557</v>
      </c>
      <c r="J26">
        <v>8.4298898310736234</v>
      </c>
      <c r="K26">
        <v>21.296187767756436</v>
      </c>
      <c r="L26">
        <v>8.6500740231583393</v>
      </c>
      <c r="M26">
        <v>30.209316811660187</v>
      </c>
      <c r="N26">
        <v>17.425238688407063</v>
      </c>
    </row>
    <row r="27" spans="2:14" x14ac:dyDescent="0.35">
      <c r="B27">
        <v>12.931603425547621</v>
      </c>
      <c r="C27">
        <v>11.481640616755257</v>
      </c>
      <c r="D27">
        <v>8.1716485025658443</v>
      </c>
      <c r="E27">
        <v>9.7443554941267507</v>
      </c>
      <c r="F27">
        <v>7.8753978675232474</v>
      </c>
      <c r="G27">
        <v>23.895896159915409</v>
      </c>
      <c r="H27">
        <v>15.5323573550654</v>
      </c>
      <c r="I27">
        <v>5.2556817602540633</v>
      </c>
      <c r="J27">
        <v>9.0055137386276414</v>
      </c>
      <c r="K27">
        <v>19.154542294762919</v>
      </c>
      <c r="L27">
        <v>12.60569643746588</v>
      </c>
      <c r="M27">
        <v>32.097887299067168</v>
      </c>
      <c r="N27">
        <v>13.267062057020112</v>
      </c>
    </row>
    <row r="28" spans="2:14" x14ac:dyDescent="0.35">
      <c r="B28">
        <v>9.1505592849025845</v>
      </c>
      <c r="C28">
        <v>8.7971024156679078</v>
      </c>
      <c r="D28">
        <v>7.1377287789557329</v>
      </c>
      <c r="E28">
        <v>9.2020031727627867</v>
      </c>
      <c r="F28">
        <v>12.811807430270989</v>
      </c>
      <c r="G28">
        <v>19.134346152662189</v>
      </c>
      <c r="H28">
        <v>16.739049269825841</v>
      </c>
      <c r="I28">
        <v>4.0083949509821508</v>
      </c>
      <c r="J28">
        <v>9.2176457938015091</v>
      </c>
      <c r="K28">
        <v>8.3495083820283753</v>
      </c>
      <c r="L28">
        <v>31.21431530065928</v>
      </c>
      <c r="M28">
        <v>25.557479545239985</v>
      </c>
      <c r="N28">
        <v>12.62177444757144</v>
      </c>
    </row>
    <row r="29" spans="2:14" x14ac:dyDescent="0.35">
      <c r="B29">
        <v>8.7750422225284979</v>
      </c>
      <c r="C29">
        <v>9.9151098641502102</v>
      </c>
      <c r="D29">
        <v>7.2981205582724868</v>
      </c>
      <c r="E29">
        <v>9.0706376180250032</v>
      </c>
      <c r="F29">
        <v>9.9357444413847844</v>
      </c>
      <c r="G29">
        <v>19.61097512548551</v>
      </c>
      <c r="H29">
        <v>13.595815532124831</v>
      </c>
      <c r="I29">
        <v>8.0536380853711336</v>
      </c>
      <c r="J29">
        <v>10.086680299057349</v>
      </c>
      <c r="K29">
        <v>0.31731998627940072</v>
      </c>
      <c r="L29">
        <v>41.775460757283071</v>
      </c>
      <c r="M29">
        <v>24.861837586078622</v>
      </c>
      <c r="N29">
        <v>9.7590989392035539</v>
      </c>
    </row>
    <row r="30" spans="2:14" x14ac:dyDescent="0.35">
      <c r="B30">
        <v>10.46968652557058</v>
      </c>
      <c r="C30">
        <v>9.6338453883336115</v>
      </c>
      <c r="D30">
        <v>6.9079533103858353</v>
      </c>
      <c r="E30">
        <v>7.7997259259357605</v>
      </c>
      <c r="F30">
        <v>8.8469422535526974</v>
      </c>
      <c r="G30">
        <v>19.800159841763062</v>
      </c>
      <c r="H30">
        <v>14.876561178576367</v>
      </c>
      <c r="I30">
        <v>8.0814388803955239</v>
      </c>
      <c r="J30">
        <v>12.431652755187912</v>
      </c>
      <c r="K30">
        <v>-3.1635259278005776</v>
      </c>
      <c r="L30">
        <v>43.061251678273095</v>
      </c>
      <c r="M30">
        <v>25.724836701052126</v>
      </c>
      <c r="N30">
        <v>10.666697227577714</v>
      </c>
    </row>
    <row r="31" spans="2:14" x14ac:dyDescent="0.35">
      <c r="B31">
        <v>9.5039688923655063</v>
      </c>
      <c r="C31">
        <v>8.538358536510799</v>
      </c>
      <c r="D31">
        <v>4.9862042057120135</v>
      </c>
      <c r="E31">
        <v>9.0957415181465535</v>
      </c>
      <c r="F31">
        <v>9.2839281176894559</v>
      </c>
      <c r="G31">
        <v>18.858377456395672</v>
      </c>
      <c r="H31">
        <v>15.377759222577112</v>
      </c>
      <c r="I31">
        <v>8.5559202607857543</v>
      </c>
      <c r="J31">
        <v>11.999025524105591</v>
      </c>
      <c r="K31">
        <v>-0.94745009249879786</v>
      </c>
      <c r="L31">
        <v>42.741669662585906</v>
      </c>
      <c r="M31">
        <v>25.053158993159826</v>
      </c>
      <c r="N31">
        <v>10.866104176419995</v>
      </c>
    </row>
    <row r="32" spans="2:14" x14ac:dyDescent="0.35">
      <c r="B32">
        <v>6.4951660419009869</v>
      </c>
      <c r="C32">
        <v>10.21721192278271</v>
      </c>
      <c r="D32">
        <v>5.0804721803275044</v>
      </c>
      <c r="E32">
        <v>9.8968498390692474</v>
      </c>
      <c r="F32">
        <v>9.8023797583230134</v>
      </c>
      <c r="G32">
        <v>14.727035996879124</v>
      </c>
      <c r="H32">
        <v>16.50459984087675</v>
      </c>
      <c r="I32">
        <v>10.619590999530402</v>
      </c>
      <c r="J32">
        <v>12.598675418012093</v>
      </c>
      <c r="K32">
        <v>1.4334685194759658</v>
      </c>
      <c r="L32">
        <v>39.629411501020428</v>
      </c>
      <c r="M32">
        <v>21.163940332653027</v>
      </c>
      <c r="N32">
        <v>12.095638692605633</v>
      </c>
    </row>
    <row r="33" spans="2:14" x14ac:dyDescent="0.35">
      <c r="B33">
        <v>6.7749798672393808</v>
      </c>
      <c r="C33">
        <v>9.8763440451283628</v>
      </c>
      <c r="D33">
        <v>4.8482446607793719</v>
      </c>
      <c r="E33">
        <v>9.1659445058543128</v>
      </c>
      <c r="F33">
        <v>9.9056269806532669</v>
      </c>
      <c r="G33">
        <v>15.077714648231691</v>
      </c>
      <c r="H33">
        <v>16.213563367686774</v>
      </c>
      <c r="I33">
        <v>12.046768573521845</v>
      </c>
      <c r="J33">
        <v>12.791848251719529</v>
      </c>
      <c r="K33">
        <v>2.2435608969518626</v>
      </c>
      <c r="L33">
        <v>38.520245350177305</v>
      </c>
      <c r="M33">
        <v>20.75380676416701</v>
      </c>
      <c r="N33">
        <v>11.515721573710394</v>
      </c>
    </row>
    <row r="34" spans="2:14" x14ac:dyDescent="0.35">
      <c r="B34">
        <v>6.1677251302735243</v>
      </c>
      <c r="C34">
        <v>8.8151345257863767</v>
      </c>
      <c r="D34">
        <v>5.8830856763247681</v>
      </c>
      <c r="E34">
        <v>9.1536402195777811</v>
      </c>
      <c r="F34">
        <v>10.728234121894502</v>
      </c>
      <c r="G34">
        <v>14.819591795186327</v>
      </c>
      <c r="H34">
        <v>15.583264236608457</v>
      </c>
      <c r="I34">
        <v>11.915041604264658</v>
      </c>
      <c r="J34">
        <v>13.537682141283639</v>
      </c>
      <c r="K34">
        <v>4.0369135673859375</v>
      </c>
      <c r="L34">
        <v>36.573988064747823</v>
      </c>
      <c r="M34">
        <v>21.010175527899662</v>
      </c>
      <c r="N34">
        <v>10.902593814723915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9BB4C-E109-44D3-8807-337B3B4E928B}">
  <dimension ref="A1:D6557"/>
  <sheetViews>
    <sheetView topLeftCell="A6508" workbookViewId="0">
      <selection activeCell="C6527" sqref="C6527"/>
    </sheetView>
  </sheetViews>
  <sheetFormatPr defaultColWidth="8.81640625" defaultRowHeight="14.5" x14ac:dyDescent="0.35"/>
  <cols>
    <col min="1" max="1" width="10.453125" bestFit="1" customWidth="1"/>
    <col min="2" max="2" width="8.54296875" bestFit="1" customWidth="1"/>
    <col min="3" max="3" width="6.453125" bestFit="1" customWidth="1"/>
    <col min="4" max="4" width="6.6328125" bestFit="1" customWidth="1"/>
    <col min="5" max="6" width="80.81640625" bestFit="1" customWidth="1"/>
  </cols>
  <sheetData>
    <row r="1" spans="1:4" x14ac:dyDescent="0.35">
      <c r="A1" t="s">
        <v>27</v>
      </c>
      <c r="B1" t="s">
        <v>126</v>
      </c>
      <c r="C1" t="s">
        <v>60</v>
      </c>
      <c r="D1" t="s">
        <v>58</v>
      </c>
    </row>
    <row r="2" spans="1:4" x14ac:dyDescent="0.35">
      <c r="A2" s="1">
        <v>39083</v>
      </c>
      <c r="B2">
        <v>7.5961499999999997</v>
      </c>
      <c r="C2">
        <v>2007</v>
      </c>
      <c r="D2">
        <v>1</v>
      </c>
    </row>
    <row r="3" spans="1:4" x14ac:dyDescent="0.35">
      <c r="A3" s="1">
        <v>39084</v>
      </c>
      <c r="B3">
        <v>7.6253399999999996</v>
      </c>
      <c r="C3">
        <v>2007</v>
      </c>
      <c r="D3">
        <v>1</v>
      </c>
    </row>
    <row r="4" spans="1:4" x14ac:dyDescent="0.35">
      <c r="A4" s="1">
        <v>39085</v>
      </c>
      <c r="B4">
        <v>7.63713</v>
      </c>
      <c r="C4">
        <v>2007</v>
      </c>
      <c r="D4">
        <v>1</v>
      </c>
    </row>
    <row r="5" spans="1:4" x14ac:dyDescent="0.35">
      <c r="A5" s="1">
        <v>39086</v>
      </c>
      <c r="B5">
        <v>7.6864600000000003</v>
      </c>
      <c r="C5">
        <v>2007</v>
      </c>
      <c r="D5">
        <v>1</v>
      </c>
    </row>
    <row r="6" spans="1:4" x14ac:dyDescent="0.35">
      <c r="A6" s="1">
        <v>39087</v>
      </c>
      <c r="B6">
        <v>7.6962599999999997</v>
      </c>
      <c r="C6">
        <v>2007</v>
      </c>
      <c r="D6">
        <v>1</v>
      </c>
    </row>
    <row r="7" spans="1:4" x14ac:dyDescent="0.35">
      <c r="A7" s="1">
        <v>39088</v>
      </c>
      <c r="B7">
        <v>7.6962599999999997</v>
      </c>
      <c r="C7">
        <v>2007</v>
      </c>
      <c r="D7">
        <v>1</v>
      </c>
    </row>
    <row r="8" spans="1:4" x14ac:dyDescent="0.35">
      <c r="A8" s="1">
        <v>39089</v>
      </c>
      <c r="B8">
        <v>7.6962599999999997</v>
      </c>
      <c r="C8">
        <v>2007</v>
      </c>
      <c r="D8">
        <v>1</v>
      </c>
    </row>
    <row r="9" spans="1:4" x14ac:dyDescent="0.35">
      <c r="A9" s="1">
        <v>39090</v>
      </c>
      <c r="B9">
        <v>7.6994800000000003</v>
      </c>
      <c r="C9">
        <v>2007</v>
      </c>
      <c r="D9">
        <v>1</v>
      </c>
    </row>
    <row r="10" spans="1:4" x14ac:dyDescent="0.35">
      <c r="A10" s="1">
        <v>39091</v>
      </c>
      <c r="B10">
        <v>7.7040600000000001</v>
      </c>
      <c r="C10">
        <v>2007</v>
      </c>
      <c r="D10">
        <v>1</v>
      </c>
    </row>
    <row r="11" spans="1:4" x14ac:dyDescent="0.35">
      <c r="A11" s="1">
        <v>39092</v>
      </c>
      <c r="B11">
        <v>7.7163199999999996</v>
      </c>
      <c r="C11">
        <v>2007</v>
      </c>
      <c r="D11">
        <v>1</v>
      </c>
    </row>
    <row r="12" spans="1:4" x14ac:dyDescent="0.35">
      <c r="A12" s="1">
        <v>39093</v>
      </c>
      <c r="B12">
        <v>7.7152200000000004</v>
      </c>
      <c r="C12">
        <v>2007</v>
      </c>
      <c r="D12">
        <v>1</v>
      </c>
    </row>
    <row r="13" spans="1:4" x14ac:dyDescent="0.35">
      <c r="A13" s="1">
        <v>39094</v>
      </c>
      <c r="B13">
        <v>7.6840200000000003</v>
      </c>
      <c r="C13">
        <v>2007</v>
      </c>
      <c r="D13">
        <v>1</v>
      </c>
    </row>
    <row r="14" spans="1:4" x14ac:dyDescent="0.35">
      <c r="A14" s="1">
        <v>39095</v>
      </c>
      <c r="B14">
        <v>7.6840200000000003</v>
      </c>
      <c r="C14">
        <v>2007</v>
      </c>
      <c r="D14">
        <v>1</v>
      </c>
    </row>
    <row r="15" spans="1:4" x14ac:dyDescent="0.35">
      <c r="A15" s="1">
        <v>39096</v>
      </c>
      <c r="B15">
        <v>7.6840200000000003</v>
      </c>
      <c r="C15">
        <v>2007</v>
      </c>
      <c r="D15">
        <v>1</v>
      </c>
    </row>
    <row r="16" spans="1:4" x14ac:dyDescent="0.35">
      <c r="A16" s="1">
        <v>39097</v>
      </c>
      <c r="B16">
        <v>7.6663199999999998</v>
      </c>
      <c r="C16">
        <v>2007</v>
      </c>
      <c r="D16">
        <v>1</v>
      </c>
    </row>
    <row r="17" spans="1:4" x14ac:dyDescent="0.35">
      <c r="A17" s="1">
        <v>39098</v>
      </c>
      <c r="B17">
        <v>7.6696299999999997</v>
      </c>
      <c r="C17">
        <v>2007</v>
      </c>
      <c r="D17">
        <v>1</v>
      </c>
    </row>
    <row r="18" spans="1:4" x14ac:dyDescent="0.35">
      <c r="A18" s="1">
        <v>39099</v>
      </c>
      <c r="B18">
        <v>7.6559600000000003</v>
      </c>
      <c r="C18">
        <v>2007</v>
      </c>
      <c r="D18">
        <v>1</v>
      </c>
    </row>
    <row r="19" spans="1:4" x14ac:dyDescent="0.35">
      <c r="A19" s="1">
        <v>39100</v>
      </c>
      <c r="B19">
        <v>7.65632</v>
      </c>
      <c r="C19">
        <v>2007</v>
      </c>
      <c r="D19">
        <v>1</v>
      </c>
    </row>
    <row r="20" spans="1:4" x14ac:dyDescent="0.35">
      <c r="A20" s="1">
        <v>39101</v>
      </c>
      <c r="B20">
        <v>7.6465100000000001</v>
      </c>
      <c r="C20">
        <v>2007</v>
      </c>
      <c r="D20">
        <v>1</v>
      </c>
    </row>
    <row r="21" spans="1:4" x14ac:dyDescent="0.35">
      <c r="A21" s="1">
        <v>39102</v>
      </c>
      <c r="B21">
        <v>7.6465100000000001</v>
      </c>
      <c r="C21">
        <v>2007</v>
      </c>
      <c r="D21">
        <v>1</v>
      </c>
    </row>
    <row r="22" spans="1:4" x14ac:dyDescent="0.35">
      <c r="A22" s="1">
        <v>39103</v>
      </c>
      <c r="B22">
        <v>7.6465100000000001</v>
      </c>
      <c r="C22">
        <v>2007</v>
      </c>
      <c r="D22">
        <v>1</v>
      </c>
    </row>
    <row r="23" spans="1:4" x14ac:dyDescent="0.35">
      <c r="A23" s="1">
        <v>39104</v>
      </c>
      <c r="B23">
        <v>7.6524099999999997</v>
      </c>
      <c r="C23">
        <v>2007</v>
      </c>
      <c r="D23">
        <v>1</v>
      </c>
    </row>
    <row r="24" spans="1:4" x14ac:dyDescent="0.35">
      <c r="A24" s="1">
        <v>39105</v>
      </c>
      <c r="B24">
        <v>7.6535299999999999</v>
      </c>
      <c r="C24">
        <v>2007</v>
      </c>
      <c r="D24">
        <v>1</v>
      </c>
    </row>
    <row r="25" spans="1:4" x14ac:dyDescent="0.35">
      <c r="A25" s="1">
        <v>39106</v>
      </c>
      <c r="B25">
        <v>7.6662699999999999</v>
      </c>
      <c r="C25">
        <v>2007</v>
      </c>
      <c r="D25">
        <v>1</v>
      </c>
    </row>
    <row r="26" spans="1:4" x14ac:dyDescent="0.35">
      <c r="A26" s="1">
        <v>39107</v>
      </c>
      <c r="B26">
        <v>7.6723100000000004</v>
      </c>
      <c r="C26">
        <v>2007</v>
      </c>
      <c r="D26">
        <v>1</v>
      </c>
    </row>
    <row r="27" spans="1:4" x14ac:dyDescent="0.35">
      <c r="A27" s="1">
        <v>39108</v>
      </c>
      <c r="B27">
        <v>7.6846500000000004</v>
      </c>
      <c r="C27">
        <v>2007</v>
      </c>
      <c r="D27">
        <v>1</v>
      </c>
    </row>
    <row r="28" spans="1:4" x14ac:dyDescent="0.35">
      <c r="A28" s="1">
        <v>39109</v>
      </c>
      <c r="B28">
        <v>7.6846500000000004</v>
      </c>
      <c r="C28">
        <v>2007</v>
      </c>
      <c r="D28">
        <v>1</v>
      </c>
    </row>
    <row r="29" spans="1:4" x14ac:dyDescent="0.35">
      <c r="A29" s="1">
        <v>39110</v>
      </c>
      <c r="B29">
        <v>7.6846500000000004</v>
      </c>
      <c r="C29">
        <v>2007</v>
      </c>
      <c r="D29">
        <v>1</v>
      </c>
    </row>
    <row r="30" spans="1:4" x14ac:dyDescent="0.35">
      <c r="A30" s="1">
        <v>39111</v>
      </c>
      <c r="B30">
        <v>7.6856400000000002</v>
      </c>
      <c r="C30">
        <v>2007</v>
      </c>
      <c r="D30">
        <v>1</v>
      </c>
    </row>
    <row r="31" spans="1:4" x14ac:dyDescent="0.35">
      <c r="A31" s="1">
        <v>39112</v>
      </c>
      <c r="B31">
        <v>7.6932499999999999</v>
      </c>
      <c r="C31">
        <v>2007</v>
      </c>
      <c r="D31">
        <v>1</v>
      </c>
    </row>
    <row r="32" spans="1:4" x14ac:dyDescent="0.35">
      <c r="A32" s="1">
        <v>39113</v>
      </c>
      <c r="B32">
        <v>7.7128800000000002</v>
      </c>
      <c r="C32">
        <v>2007</v>
      </c>
      <c r="D32">
        <v>1</v>
      </c>
    </row>
    <row r="33" spans="1:4" x14ac:dyDescent="0.35">
      <c r="A33" s="1">
        <v>39114</v>
      </c>
      <c r="B33">
        <v>7.7423700000000002</v>
      </c>
      <c r="C33">
        <v>2007</v>
      </c>
      <c r="D33">
        <v>2</v>
      </c>
    </row>
    <row r="34" spans="1:4" x14ac:dyDescent="0.35">
      <c r="A34" s="1">
        <v>39115</v>
      </c>
      <c r="B34">
        <v>7.7359499999999999</v>
      </c>
      <c r="C34">
        <v>2007</v>
      </c>
      <c r="D34">
        <v>2</v>
      </c>
    </row>
    <row r="35" spans="1:4" x14ac:dyDescent="0.35">
      <c r="A35" s="1">
        <v>39116</v>
      </c>
      <c r="B35">
        <v>7.7359499999999999</v>
      </c>
      <c r="C35">
        <v>2007</v>
      </c>
      <c r="D35">
        <v>2</v>
      </c>
    </row>
    <row r="36" spans="1:4" x14ac:dyDescent="0.35">
      <c r="A36" s="1">
        <v>39117</v>
      </c>
      <c r="B36">
        <v>7.7359499999999999</v>
      </c>
      <c r="C36">
        <v>2007</v>
      </c>
      <c r="D36">
        <v>2</v>
      </c>
    </row>
    <row r="37" spans="1:4" x14ac:dyDescent="0.35">
      <c r="A37" s="1">
        <v>39118</v>
      </c>
      <c r="B37">
        <v>7.7153499999999999</v>
      </c>
      <c r="C37">
        <v>2007</v>
      </c>
      <c r="D37">
        <v>2</v>
      </c>
    </row>
    <row r="38" spans="1:4" x14ac:dyDescent="0.35">
      <c r="A38" s="1">
        <v>39119</v>
      </c>
      <c r="B38">
        <v>7.7007899999999996</v>
      </c>
      <c r="C38">
        <v>2007</v>
      </c>
      <c r="D38">
        <v>2</v>
      </c>
    </row>
    <row r="39" spans="1:4" x14ac:dyDescent="0.35">
      <c r="A39" s="1">
        <v>39120</v>
      </c>
      <c r="B39">
        <v>7.67788</v>
      </c>
      <c r="C39">
        <v>2007</v>
      </c>
      <c r="D39">
        <v>2</v>
      </c>
    </row>
    <row r="40" spans="1:4" x14ac:dyDescent="0.35">
      <c r="A40" s="1">
        <v>39121</v>
      </c>
      <c r="B40">
        <v>7.6717000000000004</v>
      </c>
      <c r="C40">
        <v>2007</v>
      </c>
      <c r="D40">
        <v>2</v>
      </c>
    </row>
    <row r="41" spans="1:4" x14ac:dyDescent="0.35">
      <c r="A41" s="1">
        <v>39122</v>
      </c>
      <c r="B41">
        <v>7.6773699999999998</v>
      </c>
      <c r="C41">
        <v>2007</v>
      </c>
      <c r="D41">
        <v>2</v>
      </c>
    </row>
    <row r="42" spans="1:4" x14ac:dyDescent="0.35">
      <c r="A42" s="1">
        <v>39123</v>
      </c>
      <c r="B42">
        <v>7.6773699999999998</v>
      </c>
      <c r="C42">
        <v>2007</v>
      </c>
      <c r="D42">
        <v>2</v>
      </c>
    </row>
    <row r="43" spans="1:4" x14ac:dyDescent="0.35">
      <c r="A43" s="1">
        <v>39124</v>
      </c>
      <c r="B43">
        <v>7.6773699999999998</v>
      </c>
      <c r="C43">
        <v>2007</v>
      </c>
      <c r="D43">
        <v>2</v>
      </c>
    </row>
    <row r="44" spans="1:4" x14ac:dyDescent="0.35">
      <c r="A44" s="1">
        <v>39125</v>
      </c>
      <c r="B44">
        <v>7.6858199999999997</v>
      </c>
      <c r="C44">
        <v>2007</v>
      </c>
      <c r="D44">
        <v>2</v>
      </c>
    </row>
    <row r="45" spans="1:4" x14ac:dyDescent="0.35">
      <c r="A45" s="1">
        <v>39126</v>
      </c>
      <c r="B45">
        <v>7.6889900000000004</v>
      </c>
      <c r="C45">
        <v>2007</v>
      </c>
      <c r="D45">
        <v>2</v>
      </c>
    </row>
    <row r="46" spans="1:4" x14ac:dyDescent="0.35">
      <c r="A46" s="1">
        <v>39127</v>
      </c>
      <c r="B46">
        <v>7.6981299999999999</v>
      </c>
      <c r="C46">
        <v>2007</v>
      </c>
      <c r="D46">
        <v>2</v>
      </c>
    </row>
    <row r="47" spans="1:4" x14ac:dyDescent="0.35">
      <c r="A47" s="1">
        <v>39128</v>
      </c>
      <c r="B47">
        <v>7.7011000000000003</v>
      </c>
      <c r="C47">
        <v>2007</v>
      </c>
      <c r="D47">
        <v>2</v>
      </c>
    </row>
    <row r="48" spans="1:4" x14ac:dyDescent="0.35">
      <c r="A48" s="1">
        <v>39129</v>
      </c>
      <c r="B48">
        <v>7.6961500000000003</v>
      </c>
      <c r="C48">
        <v>2007</v>
      </c>
      <c r="D48">
        <v>2</v>
      </c>
    </row>
    <row r="49" spans="1:4" x14ac:dyDescent="0.35">
      <c r="A49" s="1">
        <v>39130</v>
      </c>
      <c r="B49">
        <v>7.6961500000000003</v>
      </c>
      <c r="C49">
        <v>2007</v>
      </c>
      <c r="D49">
        <v>2</v>
      </c>
    </row>
    <row r="50" spans="1:4" x14ac:dyDescent="0.35">
      <c r="A50" s="1">
        <v>39131</v>
      </c>
      <c r="B50">
        <v>7.6961500000000003</v>
      </c>
      <c r="C50">
        <v>2007</v>
      </c>
      <c r="D50">
        <v>2</v>
      </c>
    </row>
    <row r="51" spans="1:4" x14ac:dyDescent="0.35">
      <c r="A51" s="1">
        <v>39132</v>
      </c>
      <c r="B51">
        <v>7.6792299999999996</v>
      </c>
      <c r="C51">
        <v>2007</v>
      </c>
      <c r="D51">
        <v>2</v>
      </c>
    </row>
    <row r="52" spans="1:4" x14ac:dyDescent="0.35">
      <c r="A52" s="1">
        <v>39133</v>
      </c>
      <c r="B52">
        <v>7.6743100000000002</v>
      </c>
      <c r="C52">
        <v>2007</v>
      </c>
      <c r="D52">
        <v>2</v>
      </c>
    </row>
    <row r="53" spans="1:4" x14ac:dyDescent="0.35">
      <c r="A53" s="1">
        <v>39134</v>
      </c>
      <c r="B53">
        <v>7.6757600000000004</v>
      </c>
      <c r="C53">
        <v>2007</v>
      </c>
      <c r="D53">
        <v>2</v>
      </c>
    </row>
    <row r="54" spans="1:4" x14ac:dyDescent="0.35">
      <c r="A54" s="1">
        <v>39135</v>
      </c>
      <c r="B54">
        <v>7.6840400000000004</v>
      </c>
      <c r="C54">
        <v>2007</v>
      </c>
      <c r="D54">
        <v>2</v>
      </c>
    </row>
    <row r="55" spans="1:4" x14ac:dyDescent="0.35">
      <c r="A55" s="1">
        <v>39136</v>
      </c>
      <c r="B55">
        <v>7.6961599999999999</v>
      </c>
      <c r="C55">
        <v>2007</v>
      </c>
      <c r="D55">
        <v>2</v>
      </c>
    </row>
    <row r="56" spans="1:4" x14ac:dyDescent="0.35">
      <c r="A56" s="1">
        <v>39137</v>
      </c>
      <c r="B56">
        <v>7.6961599999999999</v>
      </c>
      <c r="C56">
        <v>2007</v>
      </c>
      <c r="D56">
        <v>2</v>
      </c>
    </row>
    <row r="57" spans="1:4" x14ac:dyDescent="0.35">
      <c r="A57" s="1">
        <v>39138</v>
      </c>
      <c r="B57">
        <v>7.6961599999999999</v>
      </c>
      <c r="C57">
        <v>2007</v>
      </c>
      <c r="D57">
        <v>2</v>
      </c>
    </row>
    <row r="58" spans="1:4" x14ac:dyDescent="0.35">
      <c r="A58" s="1">
        <v>39139</v>
      </c>
      <c r="B58">
        <v>7.7128100000000002</v>
      </c>
      <c r="C58">
        <v>2007</v>
      </c>
      <c r="D58">
        <v>2</v>
      </c>
    </row>
    <row r="59" spans="1:4" x14ac:dyDescent="0.35">
      <c r="A59" s="1">
        <v>39140</v>
      </c>
      <c r="B59">
        <v>7.71333</v>
      </c>
      <c r="C59">
        <v>2007</v>
      </c>
      <c r="D59">
        <v>2</v>
      </c>
    </row>
    <row r="60" spans="1:4" x14ac:dyDescent="0.35">
      <c r="A60" s="1">
        <v>39141</v>
      </c>
      <c r="B60">
        <v>7.7205399999999997</v>
      </c>
      <c r="C60">
        <v>2007</v>
      </c>
      <c r="D60">
        <v>2</v>
      </c>
    </row>
    <row r="61" spans="1:4" x14ac:dyDescent="0.35">
      <c r="A61" s="1">
        <v>39142</v>
      </c>
      <c r="B61">
        <v>7.7235800000000001</v>
      </c>
      <c r="C61">
        <v>2007</v>
      </c>
      <c r="D61">
        <v>3</v>
      </c>
    </row>
    <row r="62" spans="1:4" x14ac:dyDescent="0.35">
      <c r="A62" s="1">
        <v>39143</v>
      </c>
      <c r="B62">
        <v>7.7210400000000003</v>
      </c>
      <c r="C62">
        <v>2007</v>
      </c>
      <c r="D62">
        <v>3</v>
      </c>
    </row>
    <row r="63" spans="1:4" x14ac:dyDescent="0.35">
      <c r="A63" s="1">
        <v>39144</v>
      </c>
      <c r="B63">
        <v>7.7210400000000003</v>
      </c>
      <c r="C63">
        <v>2007</v>
      </c>
      <c r="D63">
        <v>3</v>
      </c>
    </row>
    <row r="64" spans="1:4" x14ac:dyDescent="0.35">
      <c r="A64" s="1">
        <v>39145</v>
      </c>
      <c r="B64">
        <v>7.7210400000000003</v>
      </c>
      <c r="C64">
        <v>2007</v>
      </c>
      <c r="D64">
        <v>3</v>
      </c>
    </row>
    <row r="65" spans="1:4" x14ac:dyDescent="0.35">
      <c r="A65" s="1">
        <v>39146</v>
      </c>
      <c r="B65">
        <v>7.7122900000000003</v>
      </c>
      <c r="C65">
        <v>2007</v>
      </c>
      <c r="D65">
        <v>3</v>
      </c>
    </row>
    <row r="66" spans="1:4" x14ac:dyDescent="0.35">
      <c r="A66" s="1">
        <v>39147</v>
      </c>
      <c r="B66">
        <v>7.7043600000000003</v>
      </c>
      <c r="C66">
        <v>2007</v>
      </c>
      <c r="D66">
        <v>3</v>
      </c>
    </row>
    <row r="67" spans="1:4" x14ac:dyDescent="0.35">
      <c r="A67" s="1">
        <v>39148</v>
      </c>
      <c r="B67">
        <v>7.6855599999999997</v>
      </c>
      <c r="C67">
        <v>2007</v>
      </c>
      <c r="D67">
        <v>3</v>
      </c>
    </row>
    <row r="68" spans="1:4" x14ac:dyDescent="0.35">
      <c r="A68" s="1">
        <v>39149</v>
      </c>
      <c r="B68">
        <v>7.6813599999999997</v>
      </c>
      <c r="C68">
        <v>2007</v>
      </c>
      <c r="D68">
        <v>3</v>
      </c>
    </row>
    <row r="69" spans="1:4" x14ac:dyDescent="0.35">
      <c r="A69" s="1">
        <v>39150</v>
      </c>
      <c r="B69">
        <v>7.68241</v>
      </c>
      <c r="C69">
        <v>2007</v>
      </c>
      <c r="D69">
        <v>3</v>
      </c>
    </row>
    <row r="70" spans="1:4" x14ac:dyDescent="0.35">
      <c r="A70" s="1">
        <v>39151</v>
      </c>
      <c r="B70">
        <v>7.68241</v>
      </c>
      <c r="C70">
        <v>2007</v>
      </c>
      <c r="D70">
        <v>3</v>
      </c>
    </row>
    <row r="71" spans="1:4" x14ac:dyDescent="0.35">
      <c r="A71" s="1">
        <v>39152</v>
      </c>
      <c r="B71">
        <v>7.68241</v>
      </c>
      <c r="C71">
        <v>2007</v>
      </c>
      <c r="D71">
        <v>3</v>
      </c>
    </row>
    <row r="72" spans="1:4" x14ac:dyDescent="0.35">
      <c r="A72" s="1">
        <v>39153</v>
      </c>
      <c r="B72">
        <v>7.6842800000000002</v>
      </c>
      <c r="C72">
        <v>2007</v>
      </c>
      <c r="D72">
        <v>3</v>
      </c>
    </row>
    <row r="73" spans="1:4" x14ac:dyDescent="0.35">
      <c r="A73" s="1">
        <v>39154</v>
      </c>
      <c r="B73">
        <v>7.68635</v>
      </c>
      <c r="C73">
        <v>2007</v>
      </c>
      <c r="D73">
        <v>3</v>
      </c>
    </row>
    <row r="74" spans="1:4" x14ac:dyDescent="0.35">
      <c r="A74" s="1">
        <v>39155</v>
      </c>
      <c r="B74">
        <v>7.68201</v>
      </c>
      <c r="C74">
        <v>2007</v>
      </c>
      <c r="D74">
        <v>3</v>
      </c>
    </row>
    <row r="75" spans="1:4" x14ac:dyDescent="0.35">
      <c r="A75" s="1">
        <v>39156</v>
      </c>
      <c r="B75">
        <v>7.6771700000000003</v>
      </c>
      <c r="C75">
        <v>2007</v>
      </c>
      <c r="D75">
        <v>3</v>
      </c>
    </row>
    <row r="76" spans="1:4" x14ac:dyDescent="0.35">
      <c r="A76" s="1">
        <v>39157</v>
      </c>
      <c r="B76">
        <v>7.6792499999999997</v>
      </c>
      <c r="C76">
        <v>2007</v>
      </c>
      <c r="D76">
        <v>3</v>
      </c>
    </row>
    <row r="77" spans="1:4" x14ac:dyDescent="0.35">
      <c r="A77" s="1">
        <v>39158</v>
      </c>
      <c r="B77">
        <v>7.6792499999999997</v>
      </c>
      <c r="C77">
        <v>2007</v>
      </c>
      <c r="D77">
        <v>3</v>
      </c>
    </row>
    <row r="78" spans="1:4" x14ac:dyDescent="0.35">
      <c r="A78" s="1">
        <v>39159</v>
      </c>
      <c r="B78">
        <v>7.6792499999999997</v>
      </c>
      <c r="C78">
        <v>2007</v>
      </c>
      <c r="D78">
        <v>3</v>
      </c>
    </row>
    <row r="79" spans="1:4" x14ac:dyDescent="0.35">
      <c r="A79" s="1">
        <v>39160</v>
      </c>
      <c r="B79">
        <v>7.6873800000000001</v>
      </c>
      <c r="C79">
        <v>2007</v>
      </c>
      <c r="D79">
        <v>3</v>
      </c>
    </row>
    <row r="80" spans="1:4" x14ac:dyDescent="0.35">
      <c r="A80" s="1">
        <v>39161</v>
      </c>
      <c r="B80">
        <v>7.6897399999999996</v>
      </c>
      <c r="C80">
        <v>2007</v>
      </c>
      <c r="D80">
        <v>3</v>
      </c>
    </row>
    <row r="81" spans="1:4" x14ac:dyDescent="0.35">
      <c r="A81" s="1">
        <v>39162</v>
      </c>
      <c r="B81">
        <v>7.6882900000000003</v>
      </c>
      <c r="C81">
        <v>2007</v>
      </c>
      <c r="D81">
        <v>3</v>
      </c>
    </row>
    <row r="82" spans="1:4" x14ac:dyDescent="0.35">
      <c r="A82" s="1">
        <v>39163</v>
      </c>
      <c r="B82">
        <v>7.6920700000000002</v>
      </c>
      <c r="C82">
        <v>2007</v>
      </c>
      <c r="D82">
        <v>3</v>
      </c>
    </row>
    <row r="83" spans="1:4" x14ac:dyDescent="0.35">
      <c r="A83" s="1">
        <v>39164</v>
      </c>
      <c r="B83">
        <v>7.6919300000000002</v>
      </c>
      <c r="C83">
        <v>2007</v>
      </c>
      <c r="D83">
        <v>3</v>
      </c>
    </row>
    <row r="84" spans="1:4" x14ac:dyDescent="0.35">
      <c r="A84" s="1">
        <v>39165</v>
      </c>
      <c r="B84">
        <v>7.6919300000000002</v>
      </c>
      <c r="C84">
        <v>2007</v>
      </c>
      <c r="D84">
        <v>3</v>
      </c>
    </row>
    <row r="85" spans="1:4" x14ac:dyDescent="0.35">
      <c r="A85" s="1">
        <v>39166</v>
      </c>
      <c r="B85">
        <v>7.6919300000000002</v>
      </c>
      <c r="C85">
        <v>2007</v>
      </c>
      <c r="D85">
        <v>3</v>
      </c>
    </row>
    <row r="86" spans="1:4" x14ac:dyDescent="0.35">
      <c r="A86" s="1">
        <v>39167</v>
      </c>
      <c r="B86">
        <v>7.69062</v>
      </c>
      <c r="C86">
        <v>2007</v>
      </c>
      <c r="D86">
        <v>3</v>
      </c>
    </row>
    <row r="87" spans="1:4" x14ac:dyDescent="0.35">
      <c r="A87" s="1">
        <v>39168</v>
      </c>
      <c r="B87">
        <v>7.6935799999999999</v>
      </c>
      <c r="C87">
        <v>2007</v>
      </c>
      <c r="D87">
        <v>3</v>
      </c>
    </row>
    <row r="88" spans="1:4" x14ac:dyDescent="0.35">
      <c r="A88" s="1">
        <v>39169</v>
      </c>
      <c r="B88">
        <v>7.6978799999999996</v>
      </c>
      <c r="C88">
        <v>2007</v>
      </c>
      <c r="D88">
        <v>3</v>
      </c>
    </row>
    <row r="89" spans="1:4" x14ac:dyDescent="0.35">
      <c r="A89" s="1">
        <v>39170</v>
      </c>
      <c r="B89">
        <v>7.6953399999999998</v>
      </c>
      <c r="C89">
        <v>2007</v>
      </c>
      <c r="D89">
        <v>3</v>
      </c>
    </row>
    <row r="90" spans="1:4" x14ac:dyDescent="0.35">
      <c r="A90" s="1">
        <v>39171</v>
      </c>
      <c r="B90">
        <v>7.6923500000000002</v>
      </c>
      <c r="C90">
        <v>2007</v>
      </c>
      <c r="D90">
        <v>3</v>
      </c>
    </row>
    <row r="91" spans="1:4" x14ac:dyDescent="0.35">
      <c r="A91" s="1">
        <v>39172</v>
      </c>
      <c r="B91">
        <v>7.6923500000000002</v>
      </c>
      <c r="C91">
        <v>2007</v>
      </c>
      <c r="D91">
        <v>3</v>
      </c>
    </row>
    <row r="92" spans="1:4" x14ac:dyDescent="0.35">
      <c r="A92" s="1">
        <v>39173</v>
      </c>
      <c r="B92">
        <v>7.6923500000000002</v>
      </c>
      <c r="C92">
        <v>2007</v>
      </c>
      <c r="D92">
        <v>4</v>
      </c>
    </row>
    <row r="93" spans="1:4" x14ac:dyDescent="0.35">
      <c r="A93" s="1">
        <v>39174</v>
      </c>
      <c r="B93">
        <v>7.6935200000000004</v>
      </c>
      <c r="C93">
        <v>2007</v>
      </c>
      <c r="D93">
        <v>4</v>
      </c>
    </row>
    <row r="94" spans="1:4" x14ac:dyDescent="0.35">
      <c r="A94" s="1">
        <v>39175</v>
      </c>
      <c r="B94">
        <v>7.6873399999999998</v>
      </c>
      <c r="C94">
        <v>2007</v>
      </c>
      <c r="D94">
        <v>4</v>
      </c>
    </row>
    <row r="95" spans="1:4" x14ac:dyDescent="0.35">
      <c r="A95" s="1">
        <v>39176</v>
      </c>
      <c r="B95">
        <v>7.6781100000000002</v>
      </c>
      <c r="C95">
        <v>2007</v>
      </c>
      <c r="D95">
        <v>4</v>
      </c>
    </row>
    <row r="96" spans="1:4" x14ac:dyDescent="0.35">
      <c r="A96" s="1">
        <v>39177</v>
      </c>
      <c r="B96">
        <v>7.6781100000000002</v>
      </c>
      <c r="C96">
        <v>2007</v>
      </c>
      <c r="D96">
        <v>4</v>
      </c>
    </row>
    <row r="97" spans="1:4" x14ac:dyDescent="0.35">
      <c r="A97" s="1">
        <v>39178</v>
      </c>
      <c r="B97">
        <v>7.6781100000000002</v>
      </c>
      <c r="C97">
        <v>2007</v>
      </c>
      <c r="D97">
        <v>4</v>
      </c>
    </row>
    <row r="98" spans="1:4" x14ac:dyDescent="0.35">
      <c r="A98" s="1">
        <v>39179</v>
      </c>
      <c r="B98">
        <v>7.6781100000000002</v>
      </c>
      <c r="C98">
        <v>2007</v>
      </c>
      <c r="D98">
        <v>4</v>
      </c>
    </row>
    <row r="99" spans="1:4" x14ac:dyDescent="0.35">
      <c r="A99" s="1">
        <v>39180</v>
      </c>
      <c r="B99">
        <v>7.6781100000000002</v>
      </c>
      <c r="C99">
        <v>2007</v>
      </c>
      <c r="D99">
        <v>4</v>
      </c>
    </row>
    <row r="100" spans="1:4" x14ac:dyDescent="0.35">
      <c r="A100" s="1">
        <v>39181</v>
      </c>
      <c r="B100">
        <v>7.6754800000000003</v>
      </c>
      <c r="C100">
        <v>2007</v>
      </c>
      <c r="D100">
        <v>4</v>
      </c>
    </row>
    <row r="101" spans="1:4" x14ac:dyDescent="0.35">
      <c r="A101" s="1">
        <v>39182</v>
      </c>
      <c r="B101">
        <v>7.6754100000000003</v>
      </c>
      <c r="C101">
        <v>2007</v>
      </c>
      <c r="D101">
        <v>4</v>
      </c>
    </row>
    <row r="102" spans="1:4" x14ac:dyDescent="0.35">
      <c r="A102" s="1">
        <v>39183</v>
      </c>
      <c r="B102">
        <v>7.6714599999999997</v>
      </c>
      <c r="C102">
        <v>2007</v>
      </c>
      <c r="D102">
        <v>4</v>
      </c>
    </row>
    <row r="103" spans="1:4" x14ac:dyDescent="0.35">
      <c r="A103" s="1">
        <v>39184</v>
      </c>
      <c r="B103">
        <v>7.6702300000000001</v>
      </c>
      <c r="C103">
        <v>2007</v>
      </c>
      <c r="D103">
        <v>4</v>
      </c>
    </row>
    <row r="104" spans="1:4" x14ac:dyDescent="0.35">
      <c r="A104" s="1">
        <v>39185</v>
      </c>
      <c r="B104">
        <v>7.6673799999999996</v>
      </c>
      <c r="C104">
        <v>2007</v>
      </c>
      <c r="D104">
        <v>4</v>
      </c>
    </row>
    <row r="105" spans="1:4" x14ac:dyDescent="0.35">
      <c r="A105" s="1">
        <v>39186</v>
      </c>
      <c r="B105">
        <v>7.6673799999999996</v>
      </c>
      <c r="C105">
        <v>2007</v>
      </c>
      <c r="D105">
        <v>4</v>
      </c>
    </row>
    <row r="106" spans="1:4" x14ac:dyDescent="0.35">
      <c r="A106" s="1">
        <v>39187</v>
      </c>
      <c r="B106">
        <v>7.6673799999999996</v>
      </c>
      <c r="C106">
        <v>2007</v>
      </c>
      <c r="D106">
        <v>4</v>
      </c>
    </row>
    <row r="107" spans="1:4" x14ac:dyDescent="0.35">
      <c r="A107" s="1">
        <v>39188</v>
      </c>
      <c r="B107">
        <v>7.6657200000000003</v>
      </c>
      <c r="C107">
        <v>2007</v>
      </c>
      <c r="D107">
        <v>4</v>
      </c>
    </row>
    <row r="108" spans="1:4" x14ac:dyDescent="0.35">
      <c r="A108" s="1">
        <v>39189</v>
      </c>
      <c r="B108">
        <v>7.6585299999999998</v>
      </c>
      <c r="C108">
        <v>2007</v>
      </c>
      <c r="D108">
        <v>4</v>
      </c>
    </row>
    <row r="109" spans="1:4" x14ac:dyDescent="0.35">
      <c r="A109" s="1">
        <v>39190</v>
      </c>
      <c r="B109">
        <v>7.6496599999999999</v>
      </c>
      <c r="C109">
        <v>2007</v>
      </c>
      <c r="D109">
        <v>4</v>
      </c>
    </row>
    <row r="110" spans="1:4" x14ac:dyDescent="0.35">
      <c r="A110" s="1">
        <v>39191</v>
      </c>
      <c r="B110">
        <v>7.6414099999999996</v>
      </c>
      <c r="C110">
        <v>2007</v>
      </c>
      <c r="D110">
        <v>4</v>
      </c>
    </row>
    <row r="111" spans="1:4" x14ac:dyDescent="0.35">
      <c r="A111" s="1">
        <v>39192</v>
      </c>
      <c r="B111">
        <v>7.6382399999999997</v>
      </c>
      <c r="C111">
        <v>2007</v>
      </c>
      <c r="D111">
        <v>4</v>
      </c>
    </row>
    <row r="112" spans="1:4" x14ac:dyDescent="0.35">
      <c r="A112" s="1">
        <v>39193</v>
      </c>
      <c r="B112">
        <v>7.6382399999999997</v>
      </c>
      <c r="C112">
        <v>2007</v>
      </c>
      <c r="D112">
        <v>4</v>
      </c>
    </row>
    <row r="113" spans="1:4" x14ac:dyDescent="0.35">
      <c r="A113" s="1">
        <v>39194</v>
      </c>
      <c r="B113">
        <v>7.6382399999999997</v>
      </c>
      <c r="C113">
        <v>2007</v>
      </c>
      <c r="D113">
        <v>4</v>
      </c>
    </row>
    <row r="114" spans="1:4" x14ac:dyDescent="0.35">
      <c r="A114" s="1">
        <v>39195</v>
      </c>
      <c r="B114">
        <v>7.6434899999999999</v>
      </c>
      <c r="C114">
        <v>2007</v>
      </c>
      <c r="D114">
        <v>4</v>
      </c>
    </row>
    <row r="115" spans="1:4" x14ac:dyDescent="0.35">
      <c r="A115" s="1">
        <v>39196</v>
      </c>
      <c r="B115">
        <v>7.6470099999999999</v>
      </c>
      <c r="C115">
        <v>2007</v>
      </c>
      <c r="D115">
        <v>4</v>
      </c>
    </row>
    <row r="116" spans="1:4" x14ac:dyDescent="0.35">
      <c r="A116" s="1">
        <v>39197</v>
      </c>
      <c r="B116">
        <v>7.6505700000000001</v>
      </c>
      <c r="C116">
        <v>2007</v>
      </c>
      <c r="D116">
        <v>4</v>
      </c>
    </row>
    <row r="117" spans="1:4" x14ac:dyDescent="0.35">
      <c r="A117" s="1">
        <v>39198</v>
      </c>
      <c r="B117">
        <v>7.6565099999999999</v>
      </c>
      <c r="C117">
        <v>2007</v>
      </c>
      <c r="D117">
        <v>4</v>
      </c>
    </row>
    <row r="118" spans="1:4" x14ac:dyDescent="0.35">
      <c r="A118" s="1">
        <v>39199</v>
      </c>
      <c r="B118">
        <v>7.6712999999999996</v>
      </c>
      <c r="C118">
        <v>2007</v>
      </c>
      <c r="D118">
        <v>4</v>
      </c>
    </row>
    <row r="119" spans="1:4" x14ac:dyDescent="0.35">
      <c r="A119" s="1">
        <v>39200</v>
      </c>
      <c r="B119">
        <v>7.6712999999999996</v>
      </c>
      <c r="C119">
        <v>2007</v>
      </c>
      <c r="D119">
        <v>4</v>
      </c>
    </row>
    <row r="120" spans="1:4" x14ac:dyDescent="0.35">
      <c r="A120" s="1">
        <v>39201</v>
      </c>
      <c r="B120">
        <v>7.6712999999999996</v>
      </c>
      <c r="C120">
        <v>2007</v>
      </c>
      <c r="D120">
        <v>4</v>
      </c>
    </row>
    <row r="121" spans="1:4" x14ac:dyDescent="0.35">
      <c r="A121" s="1">
        <v>39202</v>
      </c>
      <c r="B121">
        <v>7.6731299999999996</v>
      </c>
      <c r="C121">
        <v>2007</v>
      </c>
      <c r="D121">
        <v>4</v>
      </c>
    </row>
    <row r="122" spans="1:4" x14ac:dyDescent="0.35">
      <c r="A122" s="1">
        <v>39203</v>
      </c>
      <c r="B122">
        <v>7.6731299999999996</v>
      </c>
      <c r="C122">
        <v>2007</v>
      </c>
      <c r="D122">
        <v>5</v>
      </c>
    </row>
    <row r="123" spans="1:4" x14ac:dyDescent="0.35">
      <c r="A123" s="1">
        <v>39204</v>
      </c>
      <c r="B123">
        <v>7.65951</v>
      </c>
      <c r="C123">
        <v>2007</v>
      </c>
      <c r="D123">
        <v>5</v>
      </c>
    </row>
    <row r="124" spans="1:4" x14ac:dyDescent="0.35">
      <c r="A124" s="1">
        <v>39205</v>
      </c>
      <c r="B124">
        <v>7.6496199999999996</v>
      </c>
      <c r="C124">
        <v>2007</v>
      </c>
      <c r="D124">
        <v>5</v>
      </c>
    </row>
    <row r="125" spans="1:4" x14ac:dyDescent="0.35">
      <c r="A125" s="1">
        <v>39206</v>
      </c>
      <c r="B125">
        <v>7.64621</v>
      </c>
      <c r="C125">
        <v>2007</v>
      </c>
      <c r="D125">
        <v>5</v>
      </c>
    </row>
    <row r="126" spans="1:4" x14ac:dyDescent="0.35">
      <c r="A126" s="1">
        <v>39207</v>
      </c>
      <c r="B126">
        <v>7.64621</v>
      </c>
      <c r="C126">
        <v>2007</v>
      </c>
      <c r="D126">
        <v>5</v>
      </c>
    </row>
    <row r="127" spans="1:4" x14ac:dyDescent="0.35">
      <c r="A127" s="1">
        <v>39208</v>
      </c>
      <c r="B127">
        <v>7.64621</v>
      </c>
      <c r="C127">
        <v>2007</v>
      </c>
      <c r="D127">
        <v>5</v>
      </c>
    </row>
    <row r="128" spans="1:4" x14ac:dyDescent="0.35">
      <c r="A128" s="1">
        <v>39209</v>
      </c>
      <c r="B128">
        <v>7.6433200000000001</v>
      </c>
      <c r="C128">
        <v>2007</v>
      </c>
      <c r="D128">
        <v>5</v>
      </c>
    </row>
    <row r="129" spans="1:4" x14ac:dyDescent="0.35">
      <c r="A129" s="1">
        <v>39210</v>
      </c>
      <c r="B129">
        <v>7.6386500000000002</v>
      </c>
      <c r="C129">
        <v>2007</v>
      </c>
      <c r="D129">
        <v>5</v>
      </c>
    </row>
    <row r="130" spans="1:4" x14ac:dyDescent="0.35">
      <c r="A130" s="1">
        <v>39211</v>
      </c>
      <c r="B130">
        <v>7.63436</v>
      </c>
      <c r="C130">
        <v>2007</v>
      </c>
      <c r="D130">
        <v>5</v>
      </c>
    </row>
    <row r="131" spans="1:4" x14ac:dyDescent="0.35">
      <c r="A131" s="1">
        <v>39212</v>
      </c>
      <c r="B131">
        <v>7.6355199999999996</v>
      </c>
      <c r="C131">
        <v>2007</v>
      </c>
      <c r="D131">
        <v>5</v>
      </c>
    </row>
    <row r="132" spans="1:4" x14ac:dyDescent="0.35">
      <c r="A132" s="1">
        <v>39213</v>
      </c>
      <c r="B132">
        <v>7.6377699999999997</v>
      </c>
      <c r="C132">
        <v>2007</v>
      </c>
      <c r="D132">
        <v>5</v>
      </c>
    </row>
    <row r="133" spans="1:4" x14ac:dyDescent="0.35">
      <c r="A133" s="1">
        <v>39214</v>
      </c>
      <c r="B133">
        <v>7.6377699999999997</v>
      </c>
      <c r="C133">
        <v>2007</v>
      </c>
      <c r="D133">
        <v>5</v>
      </c>
    </row>
    <row r="134" spans="1:4" x14ac:dyDescent="0.35">
      <c r="A134" s="1">
        <v>39215</v>
      </c>
      <c r="B134">
        <v>7.6377699999999997</v>
      </c>
      <c r="C134">
        <v>2007</v>
      </c>
      <c r="D134">
        <v>5</v>
      </c>
    </row>
    <row r="135" spans="1:4" x14ac:dyDescent="0.35">
      <c r="A135" s="1">
        <v>39216</v>
      </c>
      <c r="B135">
        <v>7.6399100000000004</v>
      </c>
      <c r="C135">
        <v>2007</v>
      </c>
      <c r="D135">
        <v>5</v>
      </c>
    </row>
    <row r="136" spans="1:4" x14ac:dyDescent="0.35">
      <c r="A136" s="1">
        <v>39217</v>
      </c>
      <c r="B136">
        <v>7.6348099999999999</v>
      </c>
      <c r="C136">
        <v>2007</v>
      </c>
      <c r="D136">
        <v>5</v>
      </c>
    </row>
    <row r="137" spans="1:4" x14ac:dyDescent="0.35">
      <c r="A137" s="1">
        <v>39218</v>
      </c>
      <c r="B137">
        <v>7.6307299999999998</v>
      </c>
      <c r="C137">
        <v>2007</v>
      </c>
      <c r="D137">
        <v>5</v>
      </c>
    </row>
    <row r="138" spans="1:4" x14ac:dyDescent="0.35">
      <c r="A138" s="1">
        <v>39219</v>
      </c>
      <c r="B138">
        <v>7.6352599999999997</v>
      </c>
      <c r="C138">
        <v>2007</v>
      </c>
      <c r="D138">
        <v>5</v>
      </c>
    </row>
    <row r="139" spans="1:4" x14ac:dyDescent="0.35">
      <c r="A139" s="1">
        <v>39220</v>
      </c>
      <c r="B139">
        <v>7.6453600000000002</v>
      </c>
      <c r="C139">
        <v>2007</v>
      </c>
      <c r="D139">
        <v>5</v>
      </c>
    </row>
    <row r="140" spans="1:4" x14ac:dyDescent="0.35">
      <c r="A140" s="1">
        <v>39221</v>
      </c>
      <c r="B140">
        <v>7.6453600000000002</v>
      </c>
      <c r="C140">
        <v>2007</v>
      </c>
      <c r="D140">
        <v>5</v>
      </c>
    </row>
    <row r="141" spans="1:4" x14ac:dyDescent="0.35">
      <c r="A141" s="1">
        <v>39222</v>
      </c>
      <c r="B141">
        <v>7.6453600000000002</v>
      </c>
      <c r="C141">
        <v>2007</v>
      </c>
      <c r="D141">
        <v>5</v>
      </c>
    </row>
    <row r="142" spans="1:4" x14ac:dyDescent="0.35">
      <c r="A142" s="1">
        <v>39223</v>
      </c>
      <c r="B142">
        <v>7.6551099999999996</v>
      </c>
      <c r="C142">
        <v>2007</v>
      </c>
      <c r="D142">
        <v>5</v>
      </c>
    </row>
    <row r="143" spans="1:4" x14ac:dyDescent="0.35">
      <c r="A143" s="1">
        <v>39224</v>
      </c>
      <c r="B143">
        <v>7.6470799999999999</v>
      </c>
      <c r="C143">
        <v>2007</v>
      </c>
      <c r="D143">
        <v>5</v>
      </c>
    </row>
    <row r="144" spans="1:4" x14ac:dyDescent="0.35">
      <c r="A144" s="1">
        <v>39225</v>
      </c>
      <c r="B144">
        <v>7.6397599999999999</v>
      </c>
      <c r="C144">
        <v>2007</v>
      </c>
      <c r="D144">
        <v>5</v>
      </c>
    </row>
    <row r="145" spans="1:4" x14ac:dyDescent="0.35">
      <c r="A145" s="1">
        <v>39226</v>
      </c>
      <c r="B145">
        <v>7.6469399999999998</v>
      </c>
      <c r="C145">
        <v>2007</v>
      </c>
      <c r="D145">
        <v>5</v>
      </c>
    </row>
    <row r="146" spans="1:4" x14ac:dyDescent="0.35">
      <c r="A146" s="1">
        <v>39227</v>
      </c>
      <c r="B146">
        <v>7.6501299999999999</v>
      </c>
      <c r="C146">
        <v>2007</v>
      </c>
      <c r="D146">
        <v>5</v>
      </c>
    </row>
    <row r="147" spans="1:4" x14ac:dyDescent="0.35">
      <c r="A147" s="1">
        <v>39228</v>
      </c>
      <c r="B147">
        <v>7.6501299999999999</v>
      </c>
      <c r="C147">
        <v>2007</v>
      </c>
      <c r="D147">
        <v>5</v>
      </c>
    </row>
    <row r="148" spans="1:4" x14ac:dyDescent="0.35">
      <c r="A148" s="1">
        <v>39229</v>
      </c>
      <c r="B148">
        <v>7.6501299999999999</v>
      </c>
      <c r="C148">
        <v>2007</v>
      </c>
      <c r="D148">
        <v>5</v>
      </c>
    </row>
    <row r="149" spans="1:4" x14ac:dyDescent="0.35">
      <c r="A149" s="1">
        <v>39230</v>
      </c>
      <c r="B149">
        <v>7.6495499999999996</v>
      </c>
      <c r="C149">
        <v>2007</v>
      </c>
      <c r="D149">
        <v>5</v>
      </c>
    </row>
    <row r="150" spans="1:4" x14ac:dyDescent="0.35">
      <c r="A150" s="1">
        <v>39231</v>
      </c>
      <c r="B150">
        <v>7.64011</v>
      </c>
      <c r="C150">
        <v>2007</v>
      </c>
      <c r="D150">
        <v>5</v>
      </c>
    </row>
    <row r="151" spans="1:4" x14ac:dyDescent="0.35">
      <c r="A151" s="1">
        <v>39232</v>
      </c>
      <c r="B151">
        <v>7.6402099999999997</v>
      </c>
      <c r="C151">
        <v>2007</v>
      </c>
      <c r="D151">
        <v>5</v>
      </c>
    </row>
    <row r="152" spans="1:4" x14ac:dyDescent="0.35">
      <c r="A152" s="1">
        <v>39233</v>
      </c>
      <c r="B152">
        <v>7.6625500000000004</v>
      </c>
      <c r="C152">
        <v>2007</v>
      </c>
      <c r="D152">
        <v>5</v>
      </c>
    </row>
    <row r="153" spans="1:4" x14ac:dyDescent="0.35">
      <c r="A153" s="1">
        <v>39234</v>
      </c>
      <c r="B153">
        <v>7.6715400000000002</v>
      </c>
      <c r="C153">
        <v>2007</v>
      </c>
      <c r="D153">
        <v>6</v>
      </c>
    </row>
    <row r="154" spans="1:4" x14ac:dyDescent="0.35">
      <c r="A154" s="1">
        <v>39235</v>
      </c>
      <c r="B154">
        <v>7.6715400000000002</v>
      </c>
      <c r="C154">
        <v>2007</v>
      </c>
      <c r="D154">
        <v>6</v>
      </c>
    </row>
    <row r="155" spans="1:4" x14ac:dyDescent="0.35">
      <c r="A155" s="1">
        <v>39236</v>
      </c>
      <c r="B155">
        <v>7.6715400000000002</v>
      </c>
      <c r="C155">
        <v>2007</v>
      </c>
      <c r="D155">
        <v>6</v>
      </c>
    </row>
    <row r="156" spans="1:4" x14ac:dyDescent="0.35">
      <c r="A156" s="1">
        <v>39237</v>
      </c>
      <c r="B156">
        <v>7.6604299999999999</v>
      </c>
      <c r="C156">
        <v>2007</v>
      </c>
      <c r="D156">
        <v>6</v>
      </c>
    </row>
    <row r="157" spans="1:4" x14ac:dyDescent="0.35">
      <c r="A157" s="1">
        <v>39238</v>
      </c>
      <c r="B157">
        <v>7.6444599999999996</v>
      </c>
      <c r="C157">
        <v>2007</v>
      </c>
      <c r="D157">
        <v>6</v>
      </c>
    </row>
    <row r="158" spans="1:4" x14ac:dyDescent="0.35">
      <c r="A158" s="1">
        <v>39239</v>
      </c>
      <c r="B158">
        <v>7.6456999999999997</v>
      </c>
      <c r="C158">
        <v>2007</v>
      </c>
      <c r="D158">
        <v>6</v>
      </c>
    </row>
    <row r="159" spans="1:4" x14ac:dyDescent="0.35">
      <c r="A159" s="1">
        <v>39240</v>
      </c>
      <c r="B159">
        <v>7.6562299999999999</v>
      </c>
      <c r="C159">
        <v>2007</v>
      </c>
      <c r="D159">
        <v>6</v>
      </c>
    </row>
    <row r="160" spans="1:4" x14ac:dyDescent="0.35">
      <c r="A160" s="1">
        <v>39241</v>
      </c>
      <c r="B160">
        <v>7.6618300000000001</v>
      </c>
      <c r="C160">
        <v>2007</v>
      </c>
      <c r="D160">
        <v>6</v>
      </c>
    </row>
    <row r="161" spans="1:4" x14ac:dyDescent="0.35">
      <c r="A161" s="1">
        <v>39242</v>
      </c>
      <c r="B161">
        <v>7.6618300000000001</v>
      </c>
      <c r="C161">
        <v>2007</v>
      </c>
      <c r="D161">
        <v>6</v>
      </c>
    </row>
    <row r="162" spans="1:4" x14ac:dyDescent="0.35">
      <c r="A162" s="1">
        <v>39243</v>
      </c>
      <c r="B162">
        <v>7.6618300000000001</v>
      </c>
      <c r="C162">
        <v>2007</v>
      </c>
      <c r="D162">
        <v>6</v>
      </c>
    </row>
    <row r="163" spans="1:4" x14ac:dyDescent="0.35">
      <c r="A163" s="1">
        <v>39244</v>
      </c>
      <c r="B163">
        <v>7.6629100000000001</v>
      </c>
      <c r="C163">
        <v>2007</v>
      </c>
      <c r="D163">
        <v>6</v>
      </c>
    </row>
    <row r="164" spans="1:4" x14ac:dyDescent="0.35">
      <c r="A164" s="1">
        <v>39245</v>
      </c>
      <c r="B164">
        <v>7.6571499999999997</v>
      </c>
      <c r="C164">
        <v>2007</v>
      </c>
      <c r="D164">
        <v>6</v>
      </c>
    </row>
    <row r="165" spans="1:4" x14ac:dyDescent="0.35">
      <c r="A165" s="1">
        <v>39246</v>
      </c>
      <c r="B165">
        <v>7.6644800000000002</v>
      </c>
      <c r="C165">
        <v>2007</v>
      </c>
      <c r="D165">
        <v>6</v>
      </c>
    </row>
    <row r="166" spans="1:4" x14ac:dyDescent="0.35">
      <c r="A166" s="1">
        <v>39247</v>
      </c>
      <c r="B166">
        <v>7.6670600000000002</v>
      </c>
      <c r="C166">
        <v>2007</v>
      </c>
      <c r="D166">
        <v>6</v>
      </c>
    </row>
    <row r="167" spans="1:4" x14ac:dyDescent="0.35">
      <c r="A167" s="1">
        <v>39248</v>
      </c>
      <c r="B167">
        <v>7.6696499999999999</v>
      </c>
      <c r="C167">
        <v>2007</v>
      </c>
      <c r="D167">
        <v>6</v>
      </c>
    </row>
    <row r="168" spans="1:4" x14ac:dyDescent="0.35">
      <c r="A168" s="1">
        <v>39249</v>
      </c>
      <c r="B168">
        <v>7.6696499999999999</v>
      </c>
      <c r="C168">
        <v>2007</v>
      </c>
      <c r="D168">
        <v>6</v>
      </c>
    </row>
    <row r="169" spans="1:4" x14ac:dyDescent="0.35">
      <c r="A169" s="1">
        <v>39250</v>
      </c>
      <c r="B169">
        <v>7.6696499999999999</v>
      </c>
      <c r="C169">
        <v>2007</v>
      </c>
      <c r="D169">
        <v>6</v>
      </c>
    </row>
    <row r="170" spans="1:4" x14ac:dyDescent="0.35">
      <c r="A170" s="1">
        <v>39251</v>
      </c>
      <c r="B170">
        <v>7.6706200000000004</v>
      </c>
      <c r="C170">
        <v>2007</v>
      </c>
      <c r="D170">
        <v>6</v>
      </c>
    </row>
    <row r="171" spans="1:4" x14ac:dyDescent="0.35">
      <c r="A171" s="1">
        <v>39252</v>
      </c>
      <c r="B171">
        <v>7.6696600000000004</v>
      </c>
      <c r="C171">
        <v>2007</v>
      </c>
      <c r="D171">
        <v>6</v>
      </c>
    </row>
    <row r="172" spans="1:4" x14ac:dyDescent="0.35">
      <c r="A172" s="1">
        <v>39253</v>
      </c>
      <c r="B172">
        <v>7.6730299999999998</v>
      </c>
      <c r="C172">
        <v>2007</v>
      </c>
      <c r="D172">
        <v>6</v>
      </c>
    </row>
    <row r="173" spans="1:4" x14ac:dyDescent="0.35">
      <c r="A173" s="1">
        <v>39254</v>
      </c>
      <c r="B173">
        <v>7.6805599999999998</v>
      </c>
      <c r="C173">
        <v>2007</v>
      </c>
      <c r="D173">
        <v>6</v>
      </c>
    </row>
    <row r="174" spans="1:4" x14ac:dyDescent="0.35">
      <c r="A174" s="1">
        <v>39255</v>
      </c>
      <c r="B174">
        <v>7.6894999999999998</v>
      </c>
      <c r="C174">
        <v>2007</v>
      </c>
      <c r="D174">
        <v>6</v>
      </c>
    </row>
    <row r="175" spans="1:4" x14ac:dyDescent="0.35">
      <c r="A175" s="1">
        <v>39256</v>
      </c>
      <c r="B175">
        <v>7.6894999999999998</v>
      </c>
      <c r="C175">
        <v>2007</v>
      </c>
      <c r="D175">
        <v>6</v>
      </c>
    </row>
    <row r="176" spans="1:4" x14ac:dyDescent="0.35">
      <c r="A176" s="1">
        <v>39257</v>
      </c>
      <c r="B176">
        <v>7.6894999999999998</v>
      </c>
      <c r="C176">
        <v>2007</v>
      </c>
      <c r="D176">
        <v>6</v>
      </c>
    </row>
    <row r="177" spans="1:4" x14ac:dyDescent="0.35">
      <c r="A177" s="1">
        <v>39258</v>
      </c>
      <c r="B177">
        <v>7.6981799999999998</v>
      </c>
      <c r="C177">
        <v>2007</v>
      </c>
      <c r="D177">
        <v>6</v>
      </c>
    </row>
    <row r="178" spans="1:4" x14ac:dyDescent="0.35">
      <c r="A178" s="1">
        <v>39259</v>
      </c>
      <c r="B178">
        <v>7.71183</v>
      </c>
      <c r="C178">
        <v>2007</v>
      </c>
      <c r="D178">
        <v>6</v>
      </c>
    </row>
    <row r="179" spans="1:4" x14ac:dyDescent="0.35">
      <c r="A179" s="1">
        <v>39260</v>
      </c>
      <c r="B179">
        <v>7.7173600000000002</v>
      </c>
      <c r="C179">
        <v>2007</v>
      </c>
      <c r="D179">
        <v>6</v>
      </c>
    </row>
    <row r="180" spans="1:4" x14ac:dyDescent="0.35">
      <c r="A180" s="1">
        <v>39261</v>
      </c>
      <c r="B180">
        <v>7.7152700000000003</v>
      </c>
      <c r="C180">
        <v>2007</v>
      </c>
      <c r="D180">
        <v>6</v>
      </c>
    </row>
    <row r="181" spans="1:4" x14ac:dyDescent="0.35">
      <c r="A181" s="1">
        <v>39262</v>
      </c>
      <c r="B181">
        <v>7.7152700000000003</v>
      </c>
      <c r="C181">
        <v>2007</v>
      </c>
      <c r="D181">
        <v>6</v>
      </c>
    </row>
    <row r="182" spans="1:4" x14ac:dyDescent="0.35">
      <c r="A182" s="1">
        <v>39263</v>
      </c>
      <c r="B182">
        <v>7.7152700000000003</v>
      </c>
      <c r="C182">
        <v>2007</v>
      </c>
      <c r="D182">
        <v>6</v>
      </c>
    </row>
    <row r="183" spans="1:4" x14ac:dyDescent="0.35">
      <c r="A183" s="1">
        <v>39264</v>
      </c>
      <c r="B183">
        <v>7.7152700000000003</v>
      </c>
      <c r="C183">
        <v>2007</v>
      </c>
      <c r="D183">
        <v>7</v>
      </c>
    </row>
    <row r="184" spans="1:4" x14ac:dyDescent="0.35">
      <c r="A184" s="1">
        <v>39265</v>
      </c>
      <c r="B184">
        <v>7.7152700000000003</v>
      </c>
      <c r="C184">
        <v>2007</v>
      </c>
      <c r="D184">
        <v>7</v>
      </c>
    </row>
    <row r="185" spans="1:4" x14ac:dyDescent="0.35">
      <c r="A185" s="1">
        <v>39266</v>
      </c>
      <c r="B185">
        <v>7.7209000000000003</v>
      </c>
      <c r="C185">
        <v>2007</v>
      </c>
      <c r="D185">
        <v>7</v>
      </c>
    </row>
    <row r="186" spans="1:4" x14ac:dyDescent="0.35">
      <c r="A186" s="1">
        <v>39267</v>
      </c>
      <c r="B186">
        <v>7.7061000000000002</v>
      </c>
      <c r="C186">
        <v>2007</v>
      </c>
      <c r="D186">
        <v>7</v>
      </c>
    </row>
    <row r="187" spans="1:4" x14ac:dyDescent="0.35">
      <c r="A187" s="1">
        <v>39268</v>
      </c>
      <c r="B187">
        <v>7.7054099999999996</v>
      </c>
      <c r="C187">
        <v>2007</v>
      </c>
      <c r="D187">
        <v>7</v>
      </c>
    </row>
    <row r="188" spans="1:4" x14ac:dyDescent="0.35">
      <c r="A188" s="1">
        <v>39269</v>
      </c>
      <c r="B188">
        <v>7.6975100000000003</v>
      </c>
      <c r="C188">
        <v>2007</v>
      </c>
      <c r="D188">
        <v>7</v>
      </c>
    </row>
    <row r="189" spans="1:4" x14ac:dyDescent="0.35">
      <c r="A189" s="1">
        <v>39270</v>
      </c>
      <c r="B189">
        <v>7.6975100000000003</v>
      </c>
      <c r="C189">
        <v>2007</v>
      </c>
      <c r="D189">
        <v>7</v>
      </c>
    </row>
    <row r="190" spans="1:4" x14ac:dyDescent="0.35">
      <c r="A190" s="1">
        <v>39271</v>
      </c>
      <c r="B190">
        <v>7.6975100000000003</v>
      </c>
      <c r="C190">
        <v>2007</v>
      </c>
      <c r="D190">
        <v>7</v>
      </c>
    </row>
    <row r="191" spans="1:4" x14ac:dyDescent="0.35">
      <c r="A191" s="1">
        <v>39272</v>
      </c>
      <c r="B191">
        <v>7.6897900000000003</v>
      </c>
      <c r="C191">
        <v>2007</v>
      </c>
      <c r="D191">
        <v>7</v>
      </c>
    </row>
    <row r="192" spans="1:4" x14ac:dyDescent="0.35">
      <c r="A192" s="1">
        <v>39273</v>
      </c>
      <c r="B192">
        <v>7.6828200000000004</v>
      </c>
      <c r="C192">
        <v>2007</v>
      </c>
      <c r="D192">
        <v>7</v>
      </c>
    </row>
    <row r="193" spans="1:4" x14ac:dyDescent="0.35">
      <c r="A193" s="1">
        <v>39274</v>
      </c>
      <c r="B193">
        <v>7.67441</v>
      </c>
      <c r="C193">
        <v>2007</v>
      </c>
      <c r="D193">
        <v>7</v>
      </c>
    </row>
    <row r="194" spans="1:4" x14ac:dyDescent="0.35">
      <c r="A194" s="1">
        <v>39275</v>
      </c>
      <c r="B194">
        <v>7.6657700000000002</v>
      </c>
      <c r="C194">
        <v>2007</v>
      </c>
      <c r="D194">
        <v>7</v>
      </c>
    </row>
    <row r="195" spans="1:4" x14ac:dyDescent="0.35">
      <c r="A195" s="1">
        <v>39276</v>
      </c>
      <c r="B195">
        <v>7.6670999999999996</v>
      </c>
      <c r="C195">
        <v>2007</v>
      </c>
      <c r="D195">
        <v>7</v>
      </c>
    </row>
    <row r="196" spans="1:4" x14ac:dyDescent="0.35">
      <c r="A196" s="1">
        <v>39277</v>
      </c>
      <c r="B196">
        <v>7.6670999999999996</v>
      </c>
      <c r="C196">
        <v>2007</v>
      </c>
      <c r="D196">
        <v>7</v>
      </c>
    </row>
    <row r="197" spans="1:4" x14ac:dyDescent="0.35">
      <c r="A197" s="1">
        <v>39278</v>
      </c>
      <c r="B197">
        <v>7.6670999999999996</v>
      </c>
      <c r="C197">
        <v>2007</v>
      </c>
      <c r="D197">
        <v>7</v>
      </c>
    </row>
    <row r="198" spans="1:4" x14ac:dyDescent="0.35">
      <c r="A198" s="1">
        <v>39279</v>
      </c>
      <c r="B198">
        <v>7.67502</v>
      </c>
      <c r="C198">
        <v>2007</v>
      </c>
      <c r="D198">
        <v>7</v>
      </c>
    </row>
    <row r="199" spans="1:4" x14ac:dyDescent="0.35">
      <c r="A199" s="1">
        <v>39280</v>
      </c>
      <c r="B199">
        <v>7.6573700000000002</v>
      </c>
      <c r="C199">
        <v>2007</v>
      </c>
      <c r="D199">
        <v>7</v>
      </c>
    </row>
    <row r="200" spans="1:4" x14ac:dyDescent="0.35">
      <c r="A200" s="1">
        <v>39281</v>
      </c>
      <c r="B200">
        <v>7.6633899999999997</v>
      </c>
      <c r="C200">
        <v>2007</v>
      </c>
      <c r="D200">
        <v>7</v>
      </c>
    </row>
    <row r="201" spans="1:4" x14ac:dyDescent="0.35">
      <c r="A201" s="1">
        <v>39282</v>
      </c>
      <c r="B201">
        <v>7.6710200000000004</v>
      </c>
      <c r="C201">
        <v>2007</v>
      </c>
      <c r="D201">
        <v>7</v>
      </c>
    </row>
    <row r="202" spans="1:4" x14ac:dyDescent="0.35">
      <c r="A202" s="1">
        <v>39283</v>
      </c>
      <c r="B202">
        <v>7.6693199999999999</v>
      </c>
      <c r="C202">
        <v>2007</v>
      </c>
      <c r="D202">
        <v>7</v>
      </c>
    </row>
    <row r="203" spans="1:4" x14ac:dyDescent="0.35">
      <c r="A203" s="1">
        <v>39284</v>
      </c>
      <c r="B203">
        <v>7.6693199999999999</v>
      </c>
      <c r="C203">
        <v>2007</v>
      </c>
      <c r="D203">
        <v>7</v>
      </c>
    </row>
    <row r="204" spans="1:4" x14ac:dyDescent="0.35">
      <c r="A204" s="1">
        <v>39285</v>
      </c>
      <c r="B204">
        <v>7.6693199999999999</v>
      </c>
      <c r="C204">
        <v>2007</v>
      </c>
      <c r="D204">
        <v>7</v>
      </c>
    </row>
    <row r="205" spans="1:4" x14ac:dyDescent="0.35">
      <c r="A205" s="1">
        <v>39286</v>
      </c>
      <c r="B205">
        <v>7.6704400000000001</v>
      </c>
      <c r="C205">
        <v>2007</v>
      </c>
      <c r="D205">
        <v>7</v>
      </c>
    </row>
    <row r="206" spans="1:4" x14ac:dyDescent="0.35">
      <c r="A206" s="1">
        <v>39287</v>
      </c>
      <c r="B206">
        <v>7.6661299999999999</v>
      </c>
      <c r="C206">
        <v>2007</v>
      </c>
      <c r="D206">
        <v>7</v>
      </c>
    </row>
    <row r="207" spans="1:4" x14ac:dyDescent="0.35">
      <c r="A207" s="1">
        <v>39288</v>
      </c>
      <c r="B207">
        <v>7.6656199999999997</v>
      </c>
      <c r="C207">
        <v>2007</v>
      </c>
      <c r="D207">
        <v>7</v>
      </c>
    </row>
    <row r="208" spans="1:4" x14ac:dyDescent="0.35">
      <c r="A208" s="1">
        <v>39289</v>
      </c>
      <c r="B208">
        <v>7.68161</v>
      </c>
      <c r="C208">
        <v>2007</v>
      </c>
      <c r="D208">
        <v>7</v>
      </c>
    </row>
    <row r="209" spans="1:4" x14ac:dyDescent="0.35">
      <c r="A209" s="1">
        <v>39290</v>
      </c>
      <c r="B209">
        <v>7.6979100000000003</v>
      </c>
      <c r="C209">
        <v>2007</v>
      </c>
      <c r="D209">
        <v>7</v>
      </c>
    </row>
    <row r="210" spans="1:4" x14ac:dyDescent="0.35">
      <c r="A210" s="1">
        <v>39291</v>
      </c>
      <c r="B210">
        <v>7.6979100000000003</v>
      </c>
      <c r="C210">
        <v>2007</v>
      </c>
      <c r="D210">
        <v>7</v>
      </c>
    </row>
    <row r="211" spans="1:4" x14ac:dyDescent="0.35">
      <c r="A211" s="1">
        <v>39292</v>
      </c>
      <c r="B211">
        <v>7.6979100000000003</v>
      </c>
      <c r="C211">
        <v>2007</v>
      </c>
      <c r="D211">
        <v>7</v>
      </c>
    </row>
    <row r="212" spans="1:4" x14ac:dyDescent="0.35">
      <c r="A212" s="1">
        <v>39293</v>
      </c>
      <c r="B212">
        <v>7.6920900000000003</v>
      </c>
      <c r="C212">
        <v>2007</v>
      </c>
      <c r="D212">
        <v>7</v>
      </c>
    </row>
    <row r="213" spans="1:4" x14ac:dyDescent="0.35">
      <c r="A213" s="1">
        <v>39294</v>
      </c>
      <c r="B213">
        <v>7.68506</v>
      </c>
      <c r="C213">
        <v>2007</v>
      </c>
      <c r="D213">
        <v>7</v>
      </c>
    </row>
    <row r="214" spans="1:4" x14ac:dyDescent="0.35">
      <c r="A214" s="1">
        <v>39295</v>
      </c>
      <c r="B214">
        <v>7.67788</v>
      </c>
      <c r="C214">
        <v>2007</v>
      </c>
      <c r="D214">
        <v>8</v>
      </c>
    </row>
    <row r="215" spans="1:4" x14ac:dyDescent="0.35">
      <c r="A215" s="1">
        <v>39296</v>
      </c>
      <c r="B215">
        <v>7.6719900000000001</v>
      </c>
      <c r="C215">
        <v>2007</v>
      </c>
      <c r="D215">
        <v>8</v>
      </c>
    </row>
    <row r="216" spans="1:4" x14ac:dyDescent="0.35">
      <c r="A216" s="1">
        <v>39297</v>
      </c>
      <c r="B216">
        <v>7.6641000000000004</v>
      </c>
      <c r="C216">
        <v>2007</v>
      </c>
      <c r="D216">
        <v>8</v>
      </c>
    </row>
    <row r="217" spans="1:4" x14ac:dyDescent="0.35">
      <c r="A217" s="1">
        <v>39298</v>
      </c>
      <c r="B217">
        <v>7.6641000000000004</v>
      </c>
      <c r="C217">
        <v>2007</v>
      </c>
      <c r="D217">
        <v>8</v>
      </c>
    </row>
    <row r="218" spans="1:4" x14ac:dyDescent="0.35">
      <c r="A218" s="1">
        <v>39299</v>
      </c>
      <c r="B218">
        <v>7.6641000000000004</v>
      </c>
      <c r="C218">
        <v>2007</v>
      </c>
      <c r="D218">
        <v>8</v>
      </c>
    </row>
    <row r="219" spans="1:4" x14ac:dyDescent="0.35">
      <c r="A219" s="1">
        <v>39300</v>
      </c>
      <c r="B219">
        <v>7.6538000000000004</v>
      </c>
      <c r="C219">
        <v>2007</v>
      </c>
      <c r="D219">
        <v>8</v>
      </c>
    </row>
    <row r="220" spans="1:4" x14ac:dyDescent="0.35">
      <c r="A220" s="1">
        <v>39301</v>
      </c>
      <c r="B220">
        <v>7.6496599999999999</v>
      </c>
      <c r="C220">
        <v>2007</v>
      </c>
      <c r="D220">
        <v>8</v>
      </c>
    </row>
    <row r="221" spans="1:4" x14ac:dyDescent="0.35">
      <c r="A221" s="1">
        <v>39302</v>
      </c>
      <c r="B221">
        <v>7.6537699999999997</v>
      </c>
      <c r="C221">
        <v>2007</v>
      </c>
      <c r="D221">
        <v>8</v>
      </c>
    </row>
    <row r="222" spans="1:4" x14ac:dyDescent="0.35">
      <c r="A222" s="1">
        <v>39303</v>
      </c>
      <c r="B222">
        <v>7.6520099999999998</v>
      </c>
      <c r="C222">
        <v>2007</v>
      </c>
      <c r="D222">
        <v>8</v>
      </c>
    </row>
    <row r="223" spans="1:4" x14ac:dyDescent="0.35">
      <c r="A223" s="1">
        <v>39304</v>
      </c>
      <c r="B223">
        <v>7.6531099999999999</v>
      </c>
      <c r="C223">
        <v>2007</v>
      </c>
      <c r="D223">
        <v>8</v>
      </c>
    </row>
    <row r="224" spans="1:4" x14ac:dyDescent="0.35">
      <c r="A224" s="1">
        <v>39305</v>
      </c>
      <c r="B224">
        <v>7.6531099999999999</v>
      </c>
      <c r="C224">
        <v>2007</v>
      </c>
      <c r="D224">
        <v>8</v>
      </c>
    </row>
    <row r="225" spans="1:4" x14ac:dyDescent="0.35">
      <c r="A225" s="1">
        <v>39306</v>
      </c>
      <c r="B225">
        <v>7.6531099999999999</v>
      </c>
      <c r="C225">
        <v>2007</v>
      </c>
      <c r="D225">
        <v>8</v>
      </c>
    </row>
    <row r="226" spans="1:4" x14ac:dyDescent="0.35">
      <c r="A226" s="1">
        <v>39307</v>
      </c>
      <c r="B226">
        <v>7.6542000000000003</v>
      </c>
      <c r="C226">
        <v>2007</v>
      </c>
      <c r="D226">
        <v>8</v>
      </c>
    </row>
    <row r="227" spans="1:4" x14ac:dyDescent="0.35">
      <c r="A227" s="1">
        <v>39308</v>
      </c>
      <c r="B227">
        <v>7.6444400000000003</v>
      </c>
      <c r="C227">
        <v>2007</v>
      </c>
      <c r="D227">
        <v>8</v>
      </c>
    </row>
    <row r="228" spans="1:4" x14ac:dyDescent="0.35">
      <c r="A228" s="1">
        <v>39309</v>
      </c>
      <c r="B228">
        <v>7.6444400000000003</v>
      </c>
      <c r="C228">
        <v>2007</v>
      </c>
      <c r="D228">
        <v>8</v>
      </c>
    </row>
    <row r="229" spans="1:4" x14ac:dyDescent="0.35">
      <c r="A229" s="1">
        <v>39310</v>
      </c>
      <c r="B229">
        <v>7.6469500000000004</v>
      </c>
      <c r="C229">
        <v>2007</v>
      </c>
      <c r="D229">
        <v>8</v>
      </c>
    </row>
    <row r="230" spans="1:4" x14ac:dyDescent="0.35">
      <c r="A230" s="1">
        <v>39311</v>
      </c>
      <c r="B230">
        <v>7.6530899999999997</v>
      </c>
      <c r="C230">
        <v>2007</v>
      </c>
      <c r="D230">
        <v>8</v>
      </c>
    </row>
    <row r="231" spans="1:4" x14ac:dyDescent="0.35">
      <c r="A231" s="1">
        <v>39312</v>
      </c>
      <c r="B231">
        <v>7.6530899999999997</v>
      </c>
      <c r="C231">
        <v>2007</v>
      </c>
      <c r="D231">
        <v>8</v>
      </c>
    </row>
    <row r="232" spans="1:4" x14ac:dyDescent="0.35">
      <c r="A232" s="1">
        <v>39313</v>
      </c>
      <c r="B232">
        <v>7.6530899999999997</v>
      </c>
      <c r="C232">
        <v>2007</v>
      </c>
      <c r="D232">
        <v>8</v>
      </c>
    </row>
    <row r="233" spans="1:4" x14ac:dyDescent="0.35">
      <c r="A233" s="1">
        <v>39314</v>
      </c>
      <c r="B233">
        <v>7.6677600000000004</v>
      </c>
      <c r="C233">
        <v>2007</v>
      </c>
      <c r="D233">
        <v>8</v>
      </c>
    </row>
    <row r="234" spans="1:4" x14ac:dyDescent="0.35">
      <c r="A234" s="1">
        <v>39315</v>
      </c>
      <c r="B234">
        <v>7.6671500000000004</v>
      </c>
      <c r="C234">
        <v>2007</v>
      </c>
      <c r="D234">
        <v>8</v>
      </c>
    </row>
    <row r="235" spans="1:4" x14ac:dyDescent="0.35">
      <c r="A235" s="1">
        <v>39316</v>
      </c>
      <c r="B235">
        <v>7.6635499999999999</v>
      </c>
      <c r="C235">
        <v>2007</v>
      </c>
      <c r="D235">
        <v>8</v>
      </c>
    </row>
    <row r="236" spans="1:4" x14ac:dyDescent="0.35">
      <c r="A236" s="1">
        <v>39317</v>
      </c>
      <c r="B236">
        <v>7.66601</v>
      </c>
      <c r="C236">
        <v>2007</v>
      </c>
      <c r="D236">
        <v>8</v>
      </c>
    </row>
    <row r="237" spans="1:4" x14ac:dyDescent="0.35">
      <c r="A237" s="1">
        <v>39318</v>
      </c>
      <c r="B237">
        <v>7.6617800000000003</v>
      </c>
      <c r="C237">
        <v>2007</v>
      </c>
      <c r="D237">
        <v>8</v>
      </c>
    </row>
    <row r="238" spans="1:4" x14ac:dyDescent="0.35">
      <c r="A238" s="1">
        <v>39319</v>
      </c>
      <c r="B238">
        <v>7.6617800000000003</v>
      </c>
      <c r="C238">
        <v>2007</v>
      </c>
      <c r="D238">
        <v>8</v>
      </c>
    </row>
    <row r="239" spans="1:4" x14ac:dyDescent="0.35">
      <c r="A239" s="1">
        <v>39320</v>
      </c>
      <c r="B239">
        <v>7.6617800000000003</v>
      </c>
      <c r="C239">
        <v>2007</v>
      </c>
      <c r="D239">
        <v>8</v>
      </c>
    </row>
    <row r="240" spans="1:4" x14ac:dyDescent="0.35">
      <c r="A240" s="1">
        <v>39321</v>
      </c>
      <c r="B240">
        <v>7.6695399999999996</v>
      </c>
      <c r="C240">
        <v>2007</v>
      </c>
      <c r="D240">
        <v>8</v>
      </c>
    </row>
    <row r="241" spans="1:4" x14ac:dyDescent="0.35">
      <c r="A241" s="1">
        <v>39322</v>
      </c>
      <c r="B241">
        <v>7.6745400000000004</v>
      </c>
      <c r="C241">
        <v>2007</v>
      </c>
      <c r="D241">
        <v>8</v>
      </c>
    </row>
    <row r="242" spans="1:4" x14ac:dyDescent="0.35">
      <c r="A242" s="1">
        <v>39323</v>
      </c>
      <c r="B242">
        <v>7.6798599999999997</v>
      </c>
      <c r="C242">
        <v>2007</v>
      </c>
      <c r="D242">
        <v>8</v>
      </c>
    </row>
    <row r="243" spans="1:4" x14ac:dyDescent="0.35">
      <c r="A243" s="1">
        <v>39324</v>
      </c>
      <c r="B243">
        <v>7.6878000000000002</v>
      </c>
      <c r="C243">
        <v>2007</v>
      </c>
      <c r="D243">
        <v>8</v>
      </c>
    </row>
    <row r="244" spans="1:4" x14ac:dyDescent="0.35">
      <c r="A244" s="1">
        <v>39325</v>
      </c>
      <c r="B244">
        <v>7.6805899999999996</v>
      </c>
      <c r="C244">
        <v>2007</v>
      </c>
      <c r="D244">
        <v>8</v>
      </c>
    </row>
    <row r="245" spans="1:4" x14ac:dyDescent="0.35">
      <c r="A245" s="1">
        <v>39326</v>
      </c>
      <c r="B245">
        <v>7.6805899999999996</v>
      </c>
      <c r="C245">
        <v>2007</v>
      </c>
      <c r="D245">
        <v>9</v>
      </c>
    </row>
    <row r="246" spans="1:4" x14ac:dyDescent="0.35">
      <c r="A246" s="1">
        <v>39327</v>
      </c>
      <c r="B246">
        <v>7.6805899999999996</v>
      </c>
      <c r="C246">
        <v>2007</v>
      </c>
      <c r="D246">
        <v>9</v>
      </c>
    </row>
    <row r="247" spans="1:4" x14ac:dyDescent="0.35">
      <c r="A247" s="1">
        <v>39328</v>
      </c>
      <c r="B247">
        <v>7.6803999999999997</v>
      </c>
      <c r="C247">
        <v>2007</v>
      </c>
      <c r="D247">
        <v>9</v>
      </c>
    </row>
    <row r="248" spans="1:4" x14ac:dyDescent="0.35">
      <c r="A248" s="1">
        <v>39329</v>
      </c>
      <c r="B248">
        <v>7.6788999999999996</v>
      </c>
      <c r="C248">
        <v>2007</v>
      </c>
      <c r="D248">
        <v>9</v>
      </c>
    </row>
    <row r="249" spans="1:4" x14ac:dyDescent="0.35">
      <c r="A249" s="1">
        <v>39330</v>
      </c>
      <c r="B249">
        <v>7.6828799999999999</v>
      </c>
      <c r="C249">
        <v>2007</v>
      </c>
      <c r="D249">
        <v>9</v>
      </c>
    </row>
    <row r="250" spans="1:4" x14ac:dyDescent="0.35">
      <c r="A250" s="1">
        <v>39331</v>
      </c>
      <c r="B250">
        <v>7.6828500000000002</v>
      </c>
      <c r="C250">
        <v>2007</v>
      </c>
      <c r="D250">
        <v>9</v>
      </c>
    </row>
    <row r="251" spans="1:4" x14ac:dyDescent="0.35">
      <c r="A251" s="1">
        <v>39332</v>
      </c>
      <c r="B251">
        <v>7.6780600000000003</v>
      </c>
      <c r="C251">
        <v>2007</v>
      </c>
      <c r="D251">
        <v>9</v>
      </c>
    </row>
    <row r="252" spans="1:4" x14ac:dyDescent="0.35">
      <c r="A252" s="1">
        <v>39333</v>
      </c>
      <c r="B252">
        <v>7.6780600000000003</v>
      </c>
      <c r="C252">
        <v>2007</v>
      </c>
      <c r="D252">
        <v>9</v>
      </c>
    </row>
    <row r="253" spans="1:4" x14ac:dyDescent="0.35">
      <c r="A253" s="1">
        <v>39334</v>
      </c>
      <c r="B253">
        <v>7.6780600000000003</v>
      </c>
      <c r="C253">
        <v>2007</v>
      </c>
      <c r="D253">
        <v>9</v>
      </c>
    </row>
    <row r="254" spans="1:4" x14ac:dyDescent="0.35">
      <c r="A254" s="1">
        <v>39335</v>
      </c>
      <c r="B254">
        <v>7.6791299999999998</v>
      </c>
      <c r="C254">
        <v>2007</v>
      </c>
      <c r="D254">
        <v>9</v>
      </c>
    </row>
    <row r="255" spans="1:4" x14ac:dyDescent="0.35">
      <c r="A255" s="1">
        <v>39336</v>
      </c>
      <c r="B255">
        <v>7.6810299999999998</v>
      </c>
      <c r="C255">
        <v>2007</v>
      </c>
      <c r="D255">
        <v>9</v>
      </c>
    </row>
    <row r="256" spans="1:4" x14ac:dyDescent="0.35">
      <c r="A256" s="1">
        <v>39337</v>
      </c>
      <c r="B256">
        <v>7.6843700000000004</v>
      </c>
      <c r="C256">
        <v>2007</v>
      </c>
      <c r="D256">
        <v>9</v>
      </c>
    </row>
    <row r="257" spans="1:4" x14ac:dyDescent="0.35">
      <c r="A257" s="1">
        <v>39338</v>
      </c>
      <c r="B257">
        <v>7.6894299999999998</v>
      </c>
      <c r="C257">
        <v>2007</v>
      </c>
      <c r="D257">
        <v>9</v>
      </c>
    </row>
    <row r="258" spans="1:4" x14ac:dyDescent="0.35">
      <c r="A258" s="1">
        <v>39339</v>
      </c>
      <c r="B258">
        <v>7.6894299999999998</v>
      </c>
      <c r="C258">
        <v>2007</v>
      </c>
      <c r="D258">
        <v>9</v>
      </c>
    </row>
    <row r="259" spans="1:4" x14ac:dyDescent="0.35">
      <c r="A259" s="1">
        <v>39340</v>
      </c>
      <c r="B259">
        <v>7.6894299999999998</v>
      </c>
      <c r="C259">
        <v>2007</v>
      </c>
      <c r="D259">
        <v>9</v>
      </c>
    </row>
    <row r="260" spans="1:4" x14ac:dyDescent="0.35">
      <c r="A260" s="1">
        <v>39341</v>
      </c>
      <c r="B260">
        <v>7.6894299999999998</v>
      </c>
      <c r="C260">
        <v>2007</v>
      </c>
      <c r="D260">
        <v>9</v>
      </c>
    </row>
    <row r="261" spans="1:4" x14ac:dyDescent="0.35">
      <c r="A261" s="1">
        <v>39342</v>
      </c>
      <c r="B261">
        <v>7.6825999999999999</v>
      </c>
      <c r="C261">
        <v>2007</v>
      </c>
      <c r="D261">
        <v>9</v>
      </c>
    </row>
    <row r="262" spans="1:4" x14ac:dyDescent="0.35">
      <c r="A262" s="1">
        <v>39343</v>
      </c>
      <c r="B262">
        <v>7.6779000000000002</v>
      </c>
      <c r="C262">
        <v>2007</v>
      </c>
      <c r="D262">
        <v>9</v>
      </c>
    </row>
    <row r="263" spans="1:4" x14ac:dyDescent="0.35">
      <c r="A263" s="1">
        <v>39344</v>
      </c>
      <c r="B263">
        <v>7.6832599999999998</v>
      </c>
      <c r="C263">
        <v>2007</v>
      </c>
      <c r="D263">
        <v>9</v>
      </c>
    </row>
    <row r="264" spans="1:4" x14ac:dyDescent="0.35">
      <c r="A264" s="1">
        <v>39345</v>
      </c>
      <c r="B264">
        <v>7.7000200000000003</v>
      </c>
      <c r="C264">
        <v>2007</v>
      </c>
      <c r="D264">
        <v>9</v>
      </c>
    </row>
    <row r="265" spans="1:4" x14ac:dyDescent="0.35">
      <c r="A265" s="1">
        <v>39346</v>
      </c>
      <c r="B265">
        <v>7.7031400000000003</v>
      </c>
      <c r="C265">
        <v>2007</v>
      </c>
      <c r="D265">
        <v>9</v>
      </c>
    </row>
    <row r="266" spans="1:4" x14ac:dyDescent="0.35">
      <c r="A266" s="1">
        <v>39347</v>
      </c>
      <c r="B266">
        <v>7.7031400000000003</v>
      </c>
      <c r="C266">
        <v>2007</v>
      </c>
      <c r="D266">
        <v>9</v>
      </c>
    </row>
    <row r="267" spans="1:4" x14ac:dyDescent="0.35">
      <c r="A267" s="1">
        <v>39348</v>
      </c>
      <c r="B267">
        <v>7.7031400000000003</v>
      </c>
      <c r="C267">
        <v>2007</v>
      </c>
      <c r="D267">
        <v>9</v>
      </c>
    </row>
    <row r="268" spans="1:4" x14ac:dyDescent="0.35">
      <c r="A268" s="1">
        <v>39349</v>
      </c>
      <c r="B268">
        <v>7.7207299999999996</v>
      </c>
      <c r="C268">
        <v>2007</v>
      </c>
      <c r="D268">
        <v>9</v>
      </c>
    </row>
    <row r="269" spans="1:4" x14ac:dyDescent="0.35">
      <c r="A269" s="1">
        <v>39350</v>
      </c>
      <c r="B269">
        <v>7.7208699999999997</v>
      </c>
      <c r="C269">
        <v>2007</v>
      </c>
      <c r="D269">
        <v>9</v>
      </c>
    </row>
    <row r="270" spans="1:4" x14ac:dyDescent="0.35">
      <c r="A270" s="1">
        <v>39351</v>
      </c>
      <c r="B270">
        <v>7.7236000000000002</v>
      </c>
      <c r="C270">
        <v>2007</v>
      </c>
      <c r="D270">
        <v>9</v>
      </c>
    </row>
    <row r="271" spans="1:4" x14ac:dyDescent="0.35">
      <c r="A271" s="1">
        <v>39352</v>
      </c>
      <c r="B271">
        <v>7.7307199999999998</v>
      </c>
      <c r="C271">
        <v>2007</v>
      </c>
      <c r="D271">
        <v>9</v>
      </c>
    </row>
    <row r="272" spans="1:4" x14ac:dyDescent="0.35">
      <c r="A272" s="1">
        <v>39353</v>
      </c>
      <c r="B272">
        <v>7.7539600000000002</v>
      </c>
      <c r="C272">
        <v>2007</v>
      </c>
      <c r="D272">
        <v>9</v>
      </c>
    </row>
    <row r="273" spans="1:4" x14ac:dyDescent="0.35">
      <c r="A273" s="1">
        <v>39354</v>
      </c>
      <c r="B273">
        <v>7.7539600000000002</v>
      </c>
      <c r="C273">
        <v>2007</v>
      </c>
      <c r="D273">
        <v>9</v>
      </c>
    </row>
    <row r="274" spans="1:4" x14ac:dyDescent="0.35">
      <c r="A274" s="1">
        <v>39355</v>
      </c>
      <c r="B274">
        <v>7.7539600000000002</v>
      </c>
      <c r="C274">
        <v>2007</v>
      </c>
      <c r="D274">
        <v>9</v>
      </c>
    </row>
    <row r="275" spans="1:4" x14ac:dyDescent="0.35">
      <c r="A275" s="1">
        <v>39356</v>
      </c>
      <c r="B275">
        <v>7.7528499999999996</v>
      </c>
      <c r="C275">
        <v>2007</v>
      </c>
      <c r="D275">
        <v>10</v>
      </c>
    </row>
    <row r="276" spans="1:4" x14ac:dyDescent="0.35">
      <c r="A276" s="1">
        <v>39357</v>
      </c>
      <c r="B276">
        <v>7.7503099999999998</v>
      </c>
      <c r="C276">
        <v>2007</v>
      </c>
      <c r="D276">
        <v>10</v>
      </c>
    </row>
    <row r="277" spans="1:4" x14ac:dyDescent="0.35">
      <c r="A277" s="1">
        <v>39358</v>
      </c>
      <c r="B277">
        <v>7.7388199999999996</v>
      </c>
      <c r="C277">
        <v>2007</v>
      </c>
      <c r="D277">
        <v>10</v>
      </c>
    </row>
    <row r="278" spans="1:4" x14ac:dyDescent="0.35">
      <c r="A278" s="1">
        <v>39359</v>
      </c>
      <c r="B278">
        <v>7.7295999999999996</v>
      </c>
      <c r="C278">
        <v>2007</v>
      </c>
      <c r="D278">
        <v>10</v>
      </c>
    </row>
    <row r="279" spans="1:4" x14ac:dyDescent="0.35">
      <c r="A279" s="1">
        <v>39360</v>
      </c>
      <c r="B279">
        <v>7.7342300000000002</v>
      </c>
      <c r="C279">
        <v>2007</v>
      </c>
      <c r="D279">
        <v>10</v>
      </c>
    </row>
    <row r="280" spans="1:4" x14ac:dyDescent="0.35">
      <c r="A280" s="1">
        <v>39361</v>
      </c>
      <c r="B280">
        <v>7.7342300000000002</v>
      </c>
      <c r="C280">
        <v>2007</v>
      </c>
      <c r="D280">
        <v>10</v>
      </c>
    </row>
    <row r="281" spans="1:4" x14ac:dyDescent="0.35">
      <c r="A281" s="1">
        <v>39362</v>
      </c>
      <c r="B281">
        <v>7.7342300000000002</v>
      </c>
      <c r="C281">
        <v>2007</v>
      </c>
      <c r="D281">
        <v>10</v>
      </c>
    </row>
    <row r="282" spans="1:4" x14ac:dyDescent="0.35">
      <c r="A282" s="1">
        <v>39363</v>
      </c>
      <c r="B282">
        <v>7.7383100000000002</v>
      </c>
      <c r="C282">
        <v>2007</v>
      </c>
      <c r="D282">
        <v>10</v>
      </c>
    </row>
    <row r="283" spans="1:4" x14ac:dyDescent="0.35">
      <c r="A283" s="1">
        <v>39364</v>
      </c>
      <c r="B283">
        <v>7.7383300000000004</v>
      </c>
      <c r="C283">
        <v>2007</v>
      </c>
      <c r="D283">
        <v>10</v>
      </c>
    </row>
    <row r="284" spans="1:4" x14ac:dyDescent="0.35">
      <c r="A284" s="1">
        <v>39365</v>
      </c>
      <c r="B284">
        <v>7.7380100000000001</v>
      </c>
      <c r="C284">
        <v>2007</v>
      </c>
      <c r="D284">
        <v>10</v>
      </c>
    </row>
    <row r="285" spans="1:4" x14ac:dyDescent="0.35">
      <c r="A285" s="1">
        <v>39366</v>
      </c>
      <c r="B285">
        <v>7.7471699999999997</v>
      </c>
      <c r="C285">
        <v>2007</v>
      </c>
      <c r="D285">
        <v>10</v>
      </c>
    </row>
    <row r="286" spans="1:4" x14ac:dyDescent="0.35">
      <c r="A286" s="1">
        <v>39367</v>
      </c>
      <c r="B286">
        <v>7.7471699999999997</v>
      </c>
      <c r="C286">
        <v>2007</v>
      </c>
      <c r="D286">
        <v>10</v>
      </c>
    </row>
    <row r="287" spans="1:4" x14ac:dyDescent="0.35">
      <c r="A287" s="1">
        <v>39368</v>
      </c>
      <c r="B287">
        <v>7.7471699999999997</v>
      </c>
      <c r="C287">
        <v>2007</v>
      </c>
      <c r="D287">
        <v>10</v>
      </c>
    </row>
    <row r="288" spans="1:4" x14ac:dyDescent="0.35">
      <c r="A288" s="1">
        <v>39369</v>
      </c>
      <c r="B288">
        <v>7.7471699999999997</v>
      </c>
      <c r="C288">
        <v>2007</v>
      </c>
      <c r="D288">
        <v>10</v>
      </c>
    </row>
    <row r="289" spans="1:4" x14ac:dyDescent="0.35">
      <c r="A289" s="1">
        <v>39370</v>
      </c>
      <c r="B289">
        <v>7.7494500000000004</v>
      </c>
      <c r="C289">
        <v>2007</v>
      </c>
      <c r="D289">
        <v>10</v>
      </c>
    </row>
    <row r="290" spans="1:4" x14ac:dyDescent="0.35">
      <c r="A290" s="1">
        <v>39371</v>
      </c>
      <c r="B290">
        <v>7.7383899999999999</v>
      </c>
      <c r="C290">
        <v>2007</v>
      </c>
      <c r="D290">
        <v>10</v>
      </c>
    </row>
    <row r="291" spans="1:4" x14ac:dyDescent="0.35">
      <c r="A291" s="1">
        <v>39372</v>
      </c>
      <c r="B291">
        <v>7.7337600000000002</v>
      </c>
      <c r="C291">
        <v>2007</v>
      </c>
      <c r="D291">
        <v>10</v>
      </c>
    </row>
    <row r="292" spans="1:4" x14ac:dyDescent="0.35">
      <c r="A292" s="1">
        <v>39373</v>
      </c>
      <c r="B292">
        <v>7.7249600000000003</v>
      </c>
      <c r="C292">
        <v>2007</v>
      </c>
      <c r="D292">
        <v>10</v>
      </c>
    </row>
    <row r="293" spans="1:4" x14ac:dyDescent="0.35">
      <c r="A293" s="1">
        <v>39374</v>
      </c>
      <c r="B293">
        <v>7.7249600000000003</v>
      </c>
      <c r="C293">
        <v>2007</v>
      </c>
      <c r="D293">
        <v>10</v>
      </c>
    </row>
    <row r="294" spans="1:4" x14ac:dyDescent="0.35">
      <c r="A294" s="1">
        <v>39375</v>
      </c>
      <c r="B294">
        <v>7.7249600000000003</v>
      </c>
      <c r="C294">
        <v>2007</v>
      </c>
      <c r="D294">
        <v>10</v>
      </c>
    </row>
    <row r="295" spans="1:4" x14ac:dyDescent="0.35">
      <c r="A295" s="1">
        <v>39376</v>
      </c>
      <c r="B295">
        <v>7.7249600000000003</v>
      </c>
      <c r="C295">
        <v>2007</v>
      </c>
      <c r="D295">
        <v>10</v>
      </c>
    </row>
    <row r="296" spans="1:4" x14ac:dyDescent="0.35">
      <c r="A296" s="1">
        <v>39377</v>
      </c>
      <c r="B296">
        <v>7.7190099999999999</v>
      </c>
      <c r="C296">
        <v>2007</v>
      </c>
      <c r="D296">
        <v>10</v>
      </c>
    </row>
    <row r="297" spans="1:4" x14ac:dyDescent="0.35">
      <c r="A297" s="1">
        <v>39378</v>
      </c>
      <c r="B297">
        <v>7.7097100000000003</v>
      </c>
      <c r="C297">
        <v>2007</v>
      </c>
      <c r="D297">
        <v>10</v>
      </c>
    </row>
    <row r="298" spans="1:4" x14ac:dyDescent="0.35">
      <c r="A298" s="1">
        <v>39379</v>
      </c>
      <c r="B298">
        <v>7.6910100000000003</v>
      </c>
      <c r="C298">
        <v>2007</v>
      </c>
      <c r="D298">
        <v>10</v>
      </c>
    </row>
    <row r="299" spans="1:4" x14ac:dyDescent="0.35">
      <c r="A299" s="1">
        <v>39380</v>
      </c>
      <c r="B299">
        <v>7.6864999999999997</v>
      </c>
      <c r="C299">
        <v>2007</v>
      </c>
      <c r="D299">
        <v>10</v>
      </c>
    </row>
    <row r="300" spans="1:4" x14ac:dyDescent="0.35">
      <c r="A300" s="1">
        <v>39381</v>
      </c>
      <c r="B300">
        <v>7.7044600000000001</v>
      </c>
      <c r="C300">
        <v>2007</v>
      </c>
      <c r="D300">
        <v>10</v>
      </c>
    </row>
    <row r="301" spans="1:4" x14ac:dyDescent="0.35">
      <c r="A301" s="1">
        <v>39382</v>
      </c>
      <c r="B301">
        <v>7.7044600000000001</v>
      </c>
      <c r="C301">
        <v>2007</v>
      </c>
      <c r="D301">
        <v>10</v>
      </c>
    </row>
    <row r="302" spans="1:4" x14ac:dyDescent="0.35">
      <c r="A302" s="1">
        <v>39383</v>
      </c>
      <c r="B302">
        <v>7.7044600000000001</v>
      </c>
      <c r="C302">
        <v>2007</v>
      </c>
      <c r="D302">
        <v>10</v>
      </c>
    </row>
    <row r="303" spans="1:4" x14ac:dyDescent="0.35">
      <c r="A303" s="1">
        <v>39384</v>
      </c>
      <c r="B303">
        <v>7.70878</v>
      </c>
      <c r="C303">
        <v>2007</v>
      </c>
      <c r="D303">
        <v>10</v>
      </c>
    </row>
    <row r="304" spans="1:4" x14ac:dyDescent="0.35">
      <c r="A304" s="1">
        <v>39385</v>
      </c>
      <c r="B304">
        <v>7.7114599999999998</v>
      </c>
      <c r="C304">
        <v>2007</v>
      </c>
      <c r="D304">
        <v>10</v>
      </c>
    </row>
    <row r="305" spans="1:4" x14ac:dyDescent="0.35">
      <c r="A305" s="1">
        <v>39386</v>
      </c>
      <c r="B305">
        <v>7.6947999999999999</v>
      </c>
      <c r="C305">
        <v>2007</v>
      </c>
      <c r="D305">
        <v>10</v>
      </c>
    </row>
    <row r="306" spans="1:4" x14ac:dyDescent="0.35">
      <c r="A306" s="1">
        <v>39387</v>
      </c>
      <c r="B306">
        <v>7.6947999999999999</v>
      </c>
      <c r="C306">
        <v>2007</v>
      </c>
      <c r="D306">
        <v>11</v>
      </c>
    </row>
    <row r="307" spans="1:4" x14ac:dyDescent="0.35">
      <c r="A307" s="1">
        <v>39388</v>
      </c>
      <c r="B307">
        <v>7.6841999999999997</v>
      </c>
      <c r="C307">
        <v>2007</v>
      </c>
      <c r="D307">
        <v>11</v>
      </c>
    </row>
    <row r="308" spans="1:4" x14ac:dyDescent="0.35">
      <c r="A308" s="1">
        <v>39389</v>
      </c>
      <c r="B308">
        <v>7.6841999999999997</v>
      </c>
      <c r="C308">
        <v>2007</v>
      </c>
      <c r="D308">
        <v>11</v>
      </c>
    </row>
    <row r="309" spans="1:4" x14ac:dyDescent="0.35">
      <c r="A309" s="1">
        <v>39390</v>
      </c>
      <c r="B309">
        <v>7.6841999999999997</v>
      </c>
      <c r="C309">
        <v>2007</v>
      </c>
      <c r="D309">
        <v>11</v>
      </c>
    </row>
    <row r="310" spans="1:4" x14ac:dyDescent="0.35">
      <c r="A310" s="1">
        <v>39391</v>
      </c>
      <c r="B310">
        <v>7.6791900000000002</v>
      </c>
      <c r="C310">
        <v>2007</v>
      </c>
      <c r="D310">
        <v>11</v>
      </c>
    </row>
    <row r="311" spans="1:4" x14ac:dyDescent="0.35">
      <c r="A311" s="1">
        <v>39392</v>
      </c>
      <c r="B311">
        <v>7.6710900000000004</v>
      </c>
      <c r="C311">
        <v>2007</v>
      </c>
      <c r="D311">
        <v>11</v>
      </c>
    </row>
    <row r="312" spans="1:4" x14ac:dyDescent="0.35">
      <c r="A312" s="1">
        <v>39393</v>
      </c>
      <c r="B312">
        <v>7.6561500000000002</v>
      </c>
      <c r="C312">
        <v>2007</v>
      </c>
      <c r="D312">
        <v>11</v>
      </c>
    </row>
    <row r="313" spans="1:4" x14ac:dyDescent="0.35">
      <c r="A313" s="1">
        <v>39394</v>
      </c>
      <c r="B313">
        <v>7.6445100000000004</v>
      </c>
      <c r="C313">
        <v>2007</v>
      </c>
      <c r="D313">
        <v>11</v>
      </c>
    </row>
    <row r="314" spans="1:4" x14ac:dyDescent="0.35">
      <c r="A314" s="1">
        <v>39395</v>
      </c>
      <c r="B314">
        <v>7.6426800000000004</v>
      </c>
      <c r="C314">
        <v>2007</v>
      </c>
      <c r="D314">
        <v>11</v>
      </c>
    </row>
    <row r="315" spans="1:4" x14ac:dyDescent="0.35">
      <c r="A315" s="1">
        <v>39396</v>
      </c>
      <c r="B315">
        <v>7.6426800000000004</v>
      </c>
      <c r="C315">
        <v>2007</v>
      </c>
      <c r="D315">
        <v>11</v>
      </c>
    </row>
    <row r="316" spans="1:4" x14ac:dyDescent="0.35">
      <c r="A316" s="1">
        <v>39397</v>
      </c>
      <c r="B316">
        <v>7.6426800000000004</v>
      </c>
      <c r="C316">
        <v>2007</v>
      </c>
      <c r="D316">
        <v>11</v>
      </c>
    </row>
    <row r="317" spans="1:4" x14ac:dyDescent="0.35">
      <c r="A317" s="1">
        <v>39398</v>
      </c>
      <c r="B317">
        <v>7.6329799999999999</v>
      </c>
      <c r="C317">
        <v>2007</v>
      </c>
      <c r="D317">
        <v>11</v>
      </c>
    </row>
    <row r="318" spans="1:4" x14ac:dyDescent="0.35">
      <c r="A318" s="1">
        <v>39399</v>
      </c>
      <c r="B318">
        <v>7.6159699999999999</v>
      </c>
      <c r="C318">
        <v>2007</v>
      </c>
      <c r="D318">
        <v>11</v>
      </c>
    </row>
    <row r="319" spans="1:4" x14ac:dyDescent="0.35">
      <c r="A319" s="1">
        <v>39400</v>
      </c>
      <c r="B319">
        <v>7.6151400000000002</v>
      </c>
      <c r="C319">
        <v>2007</v>
      </c>
      <c r="D319">
        <v>11</v>
      </c>
    </row>
    <row r="320" spans="1:4" x14ac:dyDescent="0.35">
      <c r="A320" s="1">
        <v>39401</v>
      </c>
      <c r="B320">
        <v>7.6327400000000001</v>
      </c>
      <c r="C320">
        <v>2007</v>
      </c>
      <c r="D320">
        <v>11</v>
      </c>
    </row>
    <row r="321" spans="1:4" x14ac:dyDescent="0.35">
      <c r="A321" s="1">
        <v>39402</v>
      </c>
      <c r="B321">
        <v>7.6339100000000002</v>
      </c>
      <c r="C321">
        <v>2007</v>
      </c>
      <c r="D321">
        <v>11</v>
      </c>
    </row>
    <row r="322" spans="1:4" x14ac:dyDescent="0.35">
      <c r="A322" s="1">
        <v>39403</v>
      </c>
      <c r="B322">
        <v>7.6339100000000002</v>
      </c>
      <c r="C322">
        <v>2007</v>
      </c>
      <c r="D322">
        <v>11</v>
      </c>
    </row>
    <row r="323" spans="1:4" x14ac:dyDescent="0.35">
      <c r="A323" s="1">
        <v>39404</v>
      </c>
      <c r="B323">
        <v>7.6339100000000002</v>
      </c>
      <c r="C323">
        <v>2007</v>
      </c>
      <c r="D323">
        <v>11</v>
      </c>
    </row>
    <row r="324" spans="1:4" x14ac:dyDescent="0.35">
      <c r="A324" s="1">
        <v>39405</v>
      </c>
      <c r="B324">
        <v>7.6274600000000001</v>
      </c>
      <c r="C324">
        <v>2007</v>
      </c>
      <c r="D324">
        <v>11</v>
      </c>
    </row>
    <row r="325" spans="1:4" x14ac:dyDescent="0.35">
      <c r="A325" s="1">
        <v>39406</v>
      </c>
      <c r="B325">
        <v>7.6183800000000002</v>
      </c>
      <c r="C325">
        <v>2007</v>
      </c>
      <c r="D325">
        <v>11</v>
      </c>
    </row>
    <row r="326" spans="1:4" x14ac:dyDescent="0.35">
      <c r="A326" s="1">
        <v>39407</v>
      </c>
      <c r="B326">
        <v>7.6099699999999997</v>
      </c>
      <c r="C326">
        <v>2007</v>
      </c>
      <c r="D326">
        <v>11</v>
      </c>
    </row>
    <row r="327" spans="1:4" x14ac:dyDescent="0.35">
      <c r="A327" s="1">
        <v>39408</v>
      </c>
      <c r="B327">
        <v>7.6063400000000003</v>
      </c>
      <c r="C327">
        <v>2007</v>
      </c>
      <c r="D327">
        <v>11</v>
      </c>
    </row>
    <row r="328" spans="1:4" x14ac:dyDescent="0.35">
      <c r="A328" s="1">
        <v>39409</v>
      </c>
      <c r="B328">
        <v>7.6187500000000004</v>
      </c>
      <c r="C328">
        <v>2007</v>
      </c>
      <c r="D328">
        <v>11</v>
      </c>
    </row>
    <row r="329" spans="1:4" x14ac:dyDescent="0.35">
      <c r="A329" s="1">
        <v>39410</v>
      </c>
      <c r="B329">
        <v>7.6187500000000004</v>
      </c>
      <c r="C329">
        <v>2007</v>
      </c>
      <c r="D329">
        <v>11</v>
      </c>
    </row>
    <row r="330" spans="1:4" x14ac:dyDescent="0.35">
      <c r="A330" s="1">
        <v>39411</v>
      </c>
      <c r="B330">
        <v>7.6187500000000004</v>
      </c>
      <c r="C330">
        <v>2007</v>
      </c>
      <c r="D330">
        <v>11</v>
      </c>
    </row>
    <row r="331" spans="1:4" x14ac:dyDescent="0.35">
      <c r="A331" s="1">
        <v>39412</v>
      </c>
      <c r="B331">
        <v>7.6278300000000003</v>
      </c>
      <c r="C331">
        <v>2007</v>
      </c>
      <c r="D331">
        <v>11</v>
      </c>
    </row>
    <row r="332" spans="1:4" x14ac:dyDescent="0.35">
      <c r="A332" s="1">
        <v>39413</v>
      </c>
      <c r="B332">
        <v>7.6420199999999996</v>
      </c>
      <c r="C332">
        <v>2007</v>
      </c>
      <c r="D332">
        <v>11</v>
      </c>
    </row>
    <row r="333" spans="1:4" x14ac:dyDescent="0.35">
      <c r="A333" s="1">
        <v>39414</v>
      </c>
      <c r="B333">
        <v>7.6676900000000003</v>
      </c>
      <c r="C333">
        <v>2007</v>
      </c>
      <c r="D333">
        <v>11</v>
      </c>
    </row>
    <row r="334" spans="1:4" x14ac:dyDescent="0.35">
      <c r="A334" s="1">
        <v>39415</v>
      </c>
      <c r="B334">
        <v>7.6751100000000001</v>
      </c>
      <c r="C334">
        <v>2007</v>
      </c>
      <c r="D334">
        <v>11</v>
      </c>
    </row>
    <row r="335" spans="1:4" x14ac:dyDescent="0.35">
      <c r="A335" s="1">
        <v>39416</v>
      </c>
      <c r="B335">
        <v>7.6860999999999997</v>
      </c>
      <c r="C335">
        <v>2007</v>
      </c>
      <c r="D335">
        <v>11</v>
      </c>
    </row>
    <row r="336" spans="1:4" x14ac:dyDescent="0.35">
      <c r="A336" s="1">
        <v>39417</v>
      </c>
      <c r="B336">
        <v>7.6860999999999997</v>
      </c>
      <c r="C336">
        <v>2007</v>
      </c>
      <c r="D336">
        <v>12</v>
      </c>
    </row>
    <row r="337" spans="1:4" x14ac:dyDescent="0.35">
      <c r="A337" s="1">
        <v>39418</v>
      </c>
      <c r="B337">
        <v>7.6860999999999997</v>
      </c>
      <c r="C337">
        <v>2007</v>
      </c>
      <c r="D337">
        <v>12</v>
      </c>
    </row>
    <row r="338" spans="1:4" x14ac:dyDescent="0.35">
      <c r="A338" s="1">
        <v>39419</v>
      </c>
      <c r="B338">
        <v>7.6799400000000002</v>
      </c>
      <c r="C338">
        <v>2007</v>
      </c>
      <c r="D338">
        <v>12</v>
      </c>
    </row>
    <row r="339" spans="1:4" x14ac:dyDescent="0.35">
      <c r="A339" s="1">
        <v>39420</v>
      </c>
      <c r="B339">
        <v>7.6722400000000004</v>
      </c>
      <c r="C339">
        <v>2007</v>
      </c>
      <c r="D339">
        <v>12</v>
      </c>
    </row>
    <row r="340" spans="1:4" x14ac:dyDescent="0.35">
      <c r="A340" s="1">
        <v>39421</v>
      </c>
      <c r="B340">
        <v>7.6681400000000002</v>
      </c>
      <c r="C340">
        <v>2007</v>
      </c>
      <c r="D340">
        <v>12</v>
      </c>
    </row>
    <row r="341" spans="1:4" x14ac:dyDescent="0.35">
      <c r="A341" s="1">
        <v>39422</v>
      </c>
      <c r="B341">
        <v>7.65402</v>
      </c>
      <c r="C341">
        <v>2007</v>
      </c>
      <c r="D341">
        <v>12</v>
      </c>
    </row>
    <row r="342" spans="1:4" x14ac:dyDescent="0.35">
      <c r="A342" s="1">
        <v>39423</v>
      </c>
      <c r="B342">
        <v>7.63734</v>
      </c>
      <c r="C342">
        <v>2007</v>
      </c>
      <c r="D342">
        <v>12</v>
      </c>
    </row>
    <row r="343" spans="1:4" x14ac:dyDescent="0.35">
      <c r="A343" s="1">
        <v>39424</v>
      </c>
      <c r="B343">
        <v>7.63734</v>
      </c>
      <c r="C343">
        <v>2007</v>
      </c>
      <c r="D343">
        <v>12</v>
      </c>
    </row>
    <row r="344" spans="1:4" x14ac:dyDescent="0.35">
      <c r="A344" s="1">
        <v>39425</v>
      </c>
      <c r="B344">
        <v>7.63734</v>
      </c>
      <c r="C344">
        <v>2007</v>
      </c>
      <c r="D344">
        <v>12</v>
      </c>
    </row>
    <row r="345" spans="1:4" x14ac:dyDescent="0.35">
      <c r="A345" s="1">
        <v>39426</v>
      </c>
      <c r="B345">
        <v>7.6240300000000003</v>
      </c>
      <c r="C345">
        <v>2007</v>
      </c>
      <c r="D345">
        <v>12</v>
      </c>
    </row>
    <row r="346" spans="1:4" x14ac:dyDescent="0.35">
      <c r="A346" s="1">
        <v>39427</v>
      </c>
      <c r="B346">
        <v>7.6084300000000002</v>
      </c>
      <c r="C346">
        <v>2007</v>
      </c>
      <c r="D346">
        <v>12</v>
      </c>
    </row>
    <row r="347" spans="1:4" x14ac:dyDescent="0.35">
      <c r="A347" s="1">
        <v>39428</v>
      </c>
      <c r="B347">
        <v>7.6176399999999997</v>
      </c>
      <c r="C347">
        <v>2007</v>
      </c>
      <c r="D347">
        <v>12</v>
      </c>
    </row>
    <row r="348" spans="1:4" x14ac:dyDescent="0.35">
      <c r="A348" s="1">
        <v>39429</v>
      </c>
      <c r="B348">
        <v>7.6111599999999999</v>
      </c>
      <c r="C348">
        <v>2007</v>
      </c>
      <c r="D348">
        <v>12</v>
      </c>
    </row>
    <row r="349" spans="1:4" x14ac:dyDescent="0.35">
      <c r="A349" s="1">
        <v>39430</v>
      </c>
      <c r="B349">
        <v>7.6030199999999999</v>
      </c>
      <c r="C349">
        <v>2007</v>
      </c>
      <c r="D349">
        <v>12</v>
      </c>
    </row>
    <row r="350" spans="1:4" x14ac:dyDescent="0.35">
      <c r="A350" s="1">
        <v>39431</v>
      </c>
      <c r="B350">
        <v>7.6030199999999999</v>
      </c>
      <c r="C350">
        <v>2007</v>
      </c>
      <c r="D350">
        <v>12</v>
      </c>
    </row>
    <row r="351" spans="1:4" x14ac:dyDescent="0.35">
      <c r="A351" s="1">
        <v>39432</v>
      </c>
      <c r="B351">
        <v>7.6030199999999999</v>
      </c>
      <c r="C351">
        <v>2007</v>
      </c>
      <c r="D351">
        <v>12</v>
      </c>
    </row>
    <row r="352" spans="1:4" x14ac:dyDescent="0.35">
      <c r="A352" s="1">
        <v>39433</v>
      </c>
      <c r="B352">
        <v>7.6042199999999998</v>
      </c>
      <c r="C352">
        <v>2007</v>
      </c>
      <c r="D352">
        <v>12</v>
      </c>
    </row>
    <row r="353" spans="1:4" x14ac:dyDescent="0.35">
      <c r="A353" s="1">
        <v>39434</v>
      </c>
      <c r="B353">
        <v>7.5998099999999997</v>
      </c>
      <c r="C353">
        <v>2007</v>
      </c>
      <c r="D353">
        <v>12</v>
      </c>
    </row>
    <row r="354" spans="1:4" x14ac:dyDescent="0.35">
      <c r="A354" s="1">
        <v>39435</v>
      </c>
      <c r="B354">
        <v>7.6102299999999996</v>
      </c>
      <c r="C354">
        <v>2007</v>
      </c>
      <c r="D354">
        <v>12</v>
      </c>
    </row>
    <row r="355" spans="1:4" x14ac:dyDescent="0.35">
      <c r="A355" s="1">
        <v>39436</v>
      </c>
      <c r="B355">
        <v>7.6387499999999999</v>
      </c>
      <c r="C355">
        <v>2007</v>
      </c>
      <c r="D355">
        <v>12</v>
      </c>
    </row>
    <row r="356" spans="1:4" x14ac:dyDescent="0.35">
      <c r="A356" s="1">
        <v>39437</v>
      </c>
      <c r="B356">
        <v>7.6417599999999997</v>
      </c>
      <c r="C356">
        <v>2007</v>
      </c>
      <c r="D356">
        <v>12</v>
      </c>
    </row>
    <row r="357" spans="1:4" x14ac:dyDescent="0.35">
      <c r="A357" s="1">
        <v>39438</v>
      </c>
      <c r="B357">
        <v>7.6417599999999997</v>
      </c>
      <c r="C357">
        <v>2007</v>
      </c>
      <c r="D357">
        <v>12</v>
      </c>
    </row>
    <row r="358" spans="1:4" x14ac:dyDescent="0.35">
      <c r="A358" s="1">
        <v>39439</v>
      </c>
      <c r="B358">
        <v>7.6417599999999997</v>
      </c>
      <c r="C358">
        <v>2007</v>
      </c>
      <c r="D358">
        <v>12</v>
      </c>
    </row>
    <row r="359" spans="1:4" x14ac:dyDescent="0.35">
      <c r="A359" s="1">
        <v>39440</v>
      </c>
      <c r="B359">
        <v>7.6430899999999999</v>
      </c>
      <c r="C359">
        <v>2007</v>
      </c>
      <c r="D359">
        <v>12</v>
      </c>
    </row>
    <row r="360" spans="1:4" x14ac:dyDescent="0.35">
      <c r="A360" s="1">
        <v>39441</v>
      </c>
      <c r="B360">
        <v>7.6430899999999999</v>
      </c>
      <c r="C360">
        <v>2007</v>
      </c>
      <c r="D360">
        <v>12</v>
      </c>
    </row>
    <row r="361" spans="1:4" x14ac:dyDescent="0.35">
      <c r="A361" s="1">
        <v>39442</v>
      </c>
      <c r="B361">
        <v>7.6321099999999999</v>
      </c>
      <c r="C361">
        <v>2007</v>
      </c>
      <c r="D361">
        <v>12</v>
      </c>
    </row>
    <row r="362" spans="1:4" x14ac:dyDescent="0.35">
      <c r="A362" s="1">
        <v>39443</v>
      </c>
      <c r="B362">
        <v>7.62134</v>
      </c>
      <c r="C362">
        <v>2007</v>
      </c>
      <c r="D362">
        <v>12</v>
      </c>
    </row>
    <row r="363" spans="1:4" x14ac:dyDescent="0.35">
      <c r="A363" s="1">
        <v>39444</v>
      </c>
      <c r="B363">
        <v>7.6112200000000003</v>
      </c>
      <c r="C363">
        <v>2007</v>
      </c>
      <c r="D363">
        <v>12</v>
      </c>
    </row>
    <row r="364" spans="1:4" x14ac:dyDescent="0.35">
      <c r="A364" s="1">
        <v>39445</v>
      </c>
      <c r="B364">
        <v>7.6112200000000003</v>
      </c>
      <c r="C364">
        <v>2007</v>
      </c>
      <c r="D364">
        <v>12</v>
      </c>
    </row>
    <row r="365" spans="1:4" x14ac:dyDescent="0.35">
      <c r="A365" s="1">
        <v>39446</v>
      </c>
      <c r="B365">
        <v>7.6112200000000003</v>
      </c>
      <c r="C365">
        <v>2007</v>
      </c>
      <c r="D365">
        <v>12</v>
      </c>
    </row>
    <row r="366" spans="1:4" x14ac:dyDescent="0.35">
      <c r="A366" s="1">
        <v>39447</v>
      </c>
      <c r="B366">
        <v>7.6310099999999998</v>
      </c>
      <c r="C366">
        <v>2007</v>
      </c>
      <c r="D366">
        <v>12</v>
      </c>
    </row>
    <row r="367" spans="1:4" x14ac:dyDescent="0.35">
      <c r="A367" s="1">
        <v>39448</v>
      </c>
      <c r="B367">
        <v>7.6310099999999998</v>
      </c>
      <c r="C367">
        <v>2008</v>
      </c>
      <c r="D367">
        <v>1</v>
      </c>
    </row>
    <row r="368" spans="1:4" x14ac:dyDescent="0.35">
      <c r="A368" s="1">
        <v>39449</v>
      </c>
      <c r="B368">
        <v>7.6310099999999998</v>
      </c>
      <c r="C368">
        <v>2008</v>
      </c>
      <c r="D368">
        <v>1</v>
      </c>
    </row>
    <row r="369" spans="1:4" x14ac:dyDescent="0.35">
      <c r="A369" s="1">
        <v>39450</v>
      </c>
      <c r="B369">
        <v>7.6401899999999996</v>
      </c>
      <c r="C369">
        <v>2008</v>
      </c>
      <c r="D369">
        <v>1</v>
      </c>
    </row>
    <row r="370" spans="1:4" x14ac:dyDescent="0.35">
      <c r="A370" s="1">
        <v>39451</v>
      </c>
      <c r="B370">
        <v>7.6360900000000003</v>
      </c>
      <c r="C370">
        <v>2008</v>
      </c>
      <c r="D370">
        <v>1</v>
      </c>
    </row>
    <row r="371" spans="1:4" x14ac:dyDescent="0.35">
      <c r="A371" s="1">
        <v>39452</v>
      </c>
      <c r="B371">
        <v>7.6360900000000003</v>
      </c>
      <c r="C371">
        <v>2008</v>
      </c>
      <c r="D371">
        <v>1</v>
      </c>
    </row>
    <row r="372" spans="1:4" x14ac:dyDescent="0.35">
      <c r="A372" s="1">
        <v>39453</v>
      </c>
      <c r="B372">
        <v>7.6360900000000003</v>
      </c>
      <c r="C372">
        <v>2008</v>
      </c>
      <c r="D372">
        <v>1</v>
      </c>
    </row>
    <row r="373" spans="1:4" x14ac:dyDescent="0.35">
      <c r="A373" s="1">
        <v>39454</v>
      </c>
      <c r="B373">
        <v>7.6322599999999996</v>
      </c>
      <c r="C373">
        <v>2008</v>
      </c>
      <c r="D373">
        <v>1</v>
      </c>
    </row>
    <row r="374" spans="1:4" x14ac:dyDescent="0.35">
      <c r="A374" s="1">
        <v>39455</v>
      </c>
      <c r="B374">
        <v>7.6397300000000001</v>
      </c>
      <c r="C374">
        <v>2008</v>
      </c>
      <c r="D374">
        <v>1</v>
      </c>
    </row>
    <row r="375" spans="1:4" x14ac:dyDescent="0.35">
      <c r="A375" s="1">
        <v>39456</v>
      </c>
      <c r="B375">
        <v>7.6555299999999997</v>
      </c>
      <c r="C375">
        <v>2008</v>
      </c>
      <c r="D375">
        <v>1</v>
      </c>
    </row>
    <row r="376" spans="1:4" x14ac:dyDescent="0.35">
      <c r="A376" s="1">
        <v>39457</v>
      </c>
      <c r="B376">
        <v>7.6889000000000003</v>
      </c>
      <c r="C376">
        <v>2008</v>
      </c>
      <c r="D376">
        <v>1</v>
      </c>
    </row>
    <row r="377" spans="1:4" x14ac:dyDescent="0.35">
      <c r="A377" s="1">
        <v>39458</v>
      </c>
      <c r="B377">
        <v>7.7190700000000003</v>
      </c>
      <c r="C377">
        <v>2008</v>
      </c>
      <c r="D377">
        <v>1</v>
      </c>
    </row>
    <row r="378" spans="1:4" x14ac:dyDescent="0.35">
      <c r="A378" s="1">
        <v>39459</v>
      </c>
      <c r="B378">
        <v>7.7190700000000003</v>
      </c>
      <c r="C378">
        <v>2008</v>
      </c>
      <c r="D378">
        <v>1</v>
      </c>
    </row>
    <row r="379" spans="1:4" x14ac:dyDescent="0.35">
      <c r="A379" s="1">
        <v>39460</v>
      </c>
      <c r="B379">
        <v>7.7190700000000003</v>
      </c>
      <c r="C379">
        <v>2008</v>
      </c>
      <c r="D379">
        <v>1</v>
      </c>
    </row>
    <row r="380" spans="1:4" x14ac:dyDescent="0.35">
      <c r="A380" s="1">
        <v>39461</v>
      </c>
      <c r="B380">
        <v>7.7287699999999999</v>
      </c>
      <c r="C380">
        <v>2008</v>
      </c>
      <c r="D380">
        <v>1</v>
      </c>
    </row>
    <row r="381" spans="1:4" x14ac:dyDescent="0.35">
      <c r="A381" s="1">
        <v>39462</v>
      </c>
      <c r="B381">
        <v>7.7030399999999997</v>
      </c>
      <c r="C381">
        <v>2008</v>
      </c>
      <c r="D381">
        <v>1</v>
      </c>
    </row>
    <row r="382" spans="1:4" x14ac:dyDescent="0.35">
      <c r="A382" s="1">
        <v>39463</v>
      </c>
      <c r="B382">
        <v>7.6872699999999998</v>
      </c>
      <c r="C382">
        <v>2008</v>
      </c>
      <c r="D382">
        <v>1</v>
      </c>
    </row>
    <row r="383" spans="1:4" x14ac:dyDescent="0.35">
      <c r="A383" s="1">
        <v>39464</v>
      </c>
      <c r="B383">
        <v>7.6921999999999997</v>
      </c>
      <c r="C383">
        <v>2008</v>
      </c>
      <c r="D383">
        <v>1</v>
      </c>
    </row>
    <row r="384" spans="1:4" x14ac:dyDescent="0.35">
      <c r="A384" s="1">
        <v>39465</v>
      </c>
      <c r="B384">
        <v>7.70709</v>
      </c>
      <c r="C384">
        <v>2008</v>
      </c>
      <c r="D384">
        <v>1</v>
      </c>
    </row>
    <row r="385" spans="1:4" x14ac:dyDescent="0.35">
      <c r="A385" s="1">
        <v>39466</v>
      </c>
      <c r="B385">
        <v>7.70709</v>
      </c>
      <c r="C385">
        <v>2008</v>
      </c>
      <c r="D385">
        <v>1</v>
      </c>
    </row>
    <row r="386" spans="1:4" x14ac:dyDescent="0.35">
      <c r="A386" s="1">
        <v>39467</v>
      </c>
      <c r="B386">
        <v>7.70709</v>
      </c>
      <c r="C386">
        <v>2008</v>
      </c>
      <c r="D386">
        <v>1</v>
      </c>
    </row>
    <row r="387" spans="1:4" x14ac:dyDescent="0.35">
      <c r="A387" s="1">
        <v>39468</v>
      </c>
      <c r="B387">
        <v>7.6981299999999999</v>
      </c>
      <c r="C387">
        <v>2008</v>
      </c>
      <c r="D387">
        <v>1</v>
      </c>
    </row>
    <row r="388" spans="1:4" x14ac:dyDescent="0.35">
      <c r="A388" s="1">
        <v>39469</v>
      </c>
      <c r="B388">
        <v>7.6951299999999998</v>
      </c>
      <c r="C388">
        <v>2008</v>
      </c>
      <c r="D388">
        <v>1</v>
      </c>
    </row>
    <row r="389" spans="1:4" x14ac:dyDescent="0.35">
      <c r="A389" s="1">
        <v>39470</v>
      </c>
      <c r="B389">
        <v>7.7054</v>
      </c>
      <c r="C389">
        <v>2008</v>
      </c>
      <c r="D389">
        <v>1</v>
      </c>
    </row>
    <row r="390" spans="1:4" x14ac:dyDescent="0.35">
      <c r="A390" s="1">
        <v>39471</v>
      </c>
      <c r="B390">
        <v>7.7239500000000003</v>
      </c>
      <c r="C390">
        <v>2008</v>
      </c>
      <c r="D390">
        <v>1</v>
      </c>
    </row>
    <row r="391" spans="1:4" x14ac:dyDescent="0.35">
      <c r="A391" s="1">
        <v>39472</v>
      </c>
      <c r="B391">
        <v>7.7365199999999996</v>
      </c>
      <c r="C391">
        <v>2008</v>
      </c>
      <c r="D391">
        <v>1</v>
      </c>
    </row>
    <row r="392" spans="1:4" x14ac:dyDescent="0.35">
      <c r="A392" s="1">
        <v>39473</v>
      </c>
      <c r="B392">
        <v>7.7365199999999996</v>
      </c>
      <c r="C392">
        <v>2008</v>
      </c>
      <c r="D392">
        <v>1</v>
      </c>
    </row>
    <row r="393" spans="1:4" x14ac:dyDescent="0.35">
      <c r="A393" s="1">
        <v>39474</v>
      </c>
      <c r="B393">
        <v>7.7365199999999996</v>
      </c>
      <c r="C393">
        <v>2008</v>
      </c>
      <c r="D393">
        <v>1</v>
      </c>
    </row>
    <row r="394" spans="1:4" x14ac:dyDescent="0.35">
      <c r="A394" s="1">
        <v>39475</v>
      </c>
      <c r="B394">
        <v>7.7349500000000004</v>
      </c>
      <c r="C394">
        <v>2008</v>
      </c>
      <c r="D394">
        <v>1</v>
      </c>
    </row>
    <row r="395" spans="1:4" x14ac:dyDescent="0.35">
      <c r="A395" s="1">
        <v>39476</v>
      </c>
      <c r="B395">
        <v>7.7423799999999998</v>
      </c>
      <c r="C395">
        <v>2008</v>
      </c>
      <c r="D395">
        <v>1</v>
      </c>
    </row>
    <row r="396" spans="1:4" x14ac:dyDescent="0.35">
      <c r="A396" s="1">
        <v>39477</v>
      </c>
      <c r="B396">
        <v>7.7466100000000004</v>
      </c>
      <c r="C396">
        <v>2008</v>
      </c>
      <c r="D396">
        <v>1</v>
      </c>
    </row>
    <row r="397" spans="1:4" x14ac:dyDescent="0.35">
      <c r="A397" s="1">
        <v>39478</v>
      </c>
      <c r="B397">
        <v>7.7812900000000003</v>
      </c>
      <c r="C397">
        <v>2008</v>
      </c>
      <c r="D397">
        <v>1</v>
      </c>
    </row>
    <row r="398" spans="1:4" x14ac:dyDescent="0.35">
      <c r="A398" s="1">
        <v>39479</v>
      </c>
      <c r="B398">
        <v>7.7825199999999999</v>
      </c>
      <c r="C398">
        <v>2008</v>
      </c>
      <c r="D398">
        <v>2</v>
      </c>
    </row>
    <row r="399" spans="1:4" x14ac:dyDescent="0.35">
      <c r="A399" s="1">
        <v>39480</v>
      </c>
      <c r="B399">
        <v>7.7825199999999999</v>
      </c>
      <c r="C399">
        <v>2008</v>
      </c>
      <c r="D399">
        <v>2</v>
      </c>
    </row>
    <row r="400" spans="1:4" x14ac:dyDescent="0.35">
      <c r="A400" s="1">
        <v>39481</v>
      </c>
      <c r="B400">
        <v>7.7825199999999999</v>
      </c>
      <c r="C400">
        <v>2008</v>
      </c>
      <c r="D400">
        <v>2</v>
      </c>
    </row>
    <row r="401" spans="1:4" x14ac:dyDescent="0.35">
      <c r="A401" s="1">
        <v>39482</v>
      </c>
      <c r="B401">
        <v>7.7770900000000003</v>
      </c>
      <c r="C401">
        <v>2008</v>
      </c>
      <c r="D401">
        <v>2</v>
      </c>
    </row>
    <row r="402" spans="1:4" x14ac:dyDescent="0.35">
      <c r="A402" s="1">
        <v>39483</v>
      </c>
      <c r="B402">
        <v>7.7616399999999999</v>
      </c>
      <c r="C402">
        <v>2008</v>
      </c>
      <c r="D402">
        <v>2</v>
      </c>
    </row>
    <row r="403" spans="1:4" x14ac:dyDescent="0.35">
      <c r="A403" s="1">
        <v>39484</v>
      </c>
      <c r="B403">
        <v>7.7390999999999996</v>
      </c>
      <c r="C403">
        <v>2008</v>
      </c>
      <c r="D403">
        <v>2</v>
      </c>
    </row>
    <row r="404" spans="1:4" x14ac:dyDescent="0.35">
      <c r="A404" s="1">
        <v>39485</v>
      </c>
      <c r="B404">
        <v>7.7387499999999996</v>
      </c>
      <c r="C404">
        <v>2008</v>
      </c>
      <c r="D404">
        <v>2</v>
      </c>
    </row>
    <row r="405" spans="1:4" x14ac:dyDescent="0.35">
      <c r="A405" s="1">
        <v>39486</v>
      </c>
      <c r="B405">
        <v>7.7415399999999996</v>
      </c>
      <c r="C405">
        <v>2008</v>
      </c>
      <c r="D405">
        <v>2</v>
      </c>
    </row>
    <row r="406" spans="1:4" x14ac:dyDescent="0.35">
      <c r="A406" s="1">
        <v>39487</v>
      </c>
      <c r="B406">
        <v>7.7415399999999996</v>
      </c>
      <c r="C406">
        <v>2008</v>
      </c>
      <c r="D406">
        <v>2</v>
      </c>
    </row>
    <row r="407" spans="1:4" x14ac:dyDescent="0.35">
      <c r="A407" s="1">
        <v>39488</v>
      </c>
      <c r="B407">
        <v>7.7415399999999996</v>
      </c>
      <c r="C407">
        <v>2008</v>
      </c>
      <c r="D407">
        <v>2</v>
      </c>
    </row>
    <row r="408" spans="1:4" x14ac:dyDescent="0.35">
      <c r="A408" s="1">
        <v>39489</v>
      </c>
      <c r="B408">
        <v>7.7479800000000001</v>
      </c>
      <c r="C408">
        <v>2008</v>
      </c>
      <c r="D408">
        <v>2</v>
      </c>
    </row>
    <row r="409" spans="1:4" x14ac:dyDescent="0.35">
      <c r="A409" s="1">
        <v>39490</v>
      </c>
      <c r="B409">
        <v>7.7428400000000002</v>
      </c>
      <c r="C409">
        <v>2008</v>
      </c>
      <c r="D409">
        <v>2</v>
      </c>
    </row>
    <row r="410" spans="1:4" x14ac:dyDescent="0.35">
      <c r="A410" s="1">
        <v>39491</v>
      </c>
      <c r="B410">
        <v>7.74186</v>
      </c>
      <c r="C410">
        <v>2008</v>
      </c>
      <c r="D410">
        <v>2</v>
      </c>
    </row>
    <row r="411" spans="1:4" x14ac:dyDescent="0.35">
      <c r="A411" s="1">
        <v>39492</v>
      </c>
      <c r="B411">
        <v>7.7383800000000003</v>
      </c>
      <c r="C411">
        <v>2008</v>
      </c>
      <c r="D411">
        <v>2</v>
      </c>
    </row>
    <row r="412" spans="1:4" x14ac:dyDescent="0.35">
      <c r="A412" s="1">
        <v>39493</v>
      </c>
      <c r="B412">
        <v>7.7342500000000003</v>
      </c>
      <c r="C412">
        <v>2008</v>
      </c>
      <c r="D412">
        <v>2</v>
      </c>
    </row>
    <row r="413" spans="1:4" x14ac:dyDescent="0.35">
      <c r="A413" s="1">
        <v>39494</v>
      </c>
      <c r="B413">
        <v>7.7342500000000003</v>
      </c>
      <c r="C413">
        <v>2008</v>
      </c>
      <c r="D413">
        <v>2</v>
      </c>
    </row>
    <row r="414" spans="1:4" x14ac:dyDescent="0.35">
      <c r="A414" s="1">
        <v>39495</v>
      </c>
      <c r="B414">
        <v>7.7342500000000003</v>
      </c>
      <c r="C414">
        <v>2008</v>
      </c>
      <c r="D414">
        <v>2</v>
      </c>
    </row>
    <row r="415" spans="1:4" x14ac:dyDescent="0.35">
      <c r="A415" s="1">
        <v>39496</v>
      </c>
      <c r="B415">
        <v>7.7268499999999998</v>
      </c>
      <c r="C415">
        <v>2008</v>
      </c>
      <c r="D415">
        <v>2</v>
      </c>
    </row>
    <row r="416" spans="1:4" x14ac:dyDescent="0.35">
      <c r="A416" s="1">
        <v>39497</v>
      </c>
      <c r="B416">
        <v>7.7116400000000001</v>
      </c>
      <c r="C416">
        <v>2008</v>
      </c>
      <c r="D416">
        <v>2</v>
      </c>
    </row>
    <row r="417" spans="1:4" x14ac:dyDescent="0.35">
      <c r="A417" s="1">
        <v>39498</v>
      </c>
      <c r="B417">
        <v>7.7054</v>
      </c>
      <c r="C417">
        <v>2008</v>
      </c>
      <c r="D417">
        <v>2</v>
      </c>
    </row>
    <row r="418" spans="1:4" x14ac:dyDescent="0.35">
      <c r="A418" s="1">
        <v>39499</v>
      </c>
      <c r="B418">
        <v>7.7055499999999997</v>
      </c>
      <c r="C418">
        <v>2008</v>
      </c>
      <c r="D418">
        <v>2</v>
      </c>
    </row>
    <row r="419" spans="1:4" x14ac:dyDescent="0.35">
      <c r="A419" s="1">
        <v>39500</v>
      </c>
      <c r="B419">
        <v>7.7032600000000002</v>
      </c>
      <c r="C419">
        <v>2008</v>
      </c>
      <c r="D419">
        <v>2</v>
      </c>
    </row>
    <row r="420" spans="1:4" x14ac:dyDescent="0.35">
      <c r="A420" s="1">
        <v>39501</v>
      </c>
      <c r="B420">
        <v>7.7032600000000002</v>
      </c>
      <c r="C420">
        <v>2008</v>
      </c>
      <c r="D420">
        <v>2</v>
      </c>
    </row>
    <row r="421" spans="1:4" x14ac:dyDescent="0.35">
      <c r="A421" s="1">
        <v>39502</v>
      </c>
      <c r="B421">
        <v>7.7032600000000002</v>
      </c>
      <c r="C421">
        <v>2008</v>
      </c>
      <c r="D421">
        <v>2</v>
      </c>
    </row>
    <row r="422" spans="1:4" x14ac:dyDescent="0.35">
      <c r="A422" s="1">
        <v>39503</v>
      </c>
      <c r="B422">
        <v>7.70594</v>
      </c>
      <c r="C422">
        <v>2008</v>
      </c>
      <c r="D422">
        <v>2</v>
      </c>
    </row>
    <row r="423" spans="1:4" x14ac:dyDescent="0.35">
      <c r="A423" s="1">
        <v>39504</v>
      </c>
      <c r="B423">
        <v>7.7053900000000004</v>
      </c>
      <c r="C423">
        <v>2008</v>
      </c>
      <c r="D423">
        <v>2</v>
      </c>
    </row>
    <row r="424" spans="1:4" x14ac:dyDescent="0.35">
      <c r="A424" s="1">
        <v>39505</v>
      </c>
      <c r="B424">
        <v>7.7099500000000001</v>
      </c>
      <c r="C424">
        <v>2008</v>
      </c>
      <c r="D424">
        <v>2</v>
      </c>
    </row>
    <row r="425" spans="1:4" x14ac:dyDescent="0.35">
      <c r="A425" s="1">
        <v>39506</v>
      </c>
      <c r="B425">
        <v>7.7268499999999998</v>
      </c>
      <c r="C425">
        <v>2008</v>
      </c>
      <c r="D425">
        <v>2</v>
      </c>
    </row>
    <row r="426" spans="1:4" x14ac:dyDescent="0.35">
      <c r="A426" s="1">
        <v>39507</v>
      </c>
      <c r="B426">
        <v>7.7098699999999996</v>
      </c>
      <c r="C426">
        <v>2008</v>
      </c>
      <c r="D426">
        <v>2</v>
      </c>
    </row>
    <row r="427" spans="1:4" x14ac:dyDescent="0.35">
      <c r="A427" s="1">
        <v>39508</v>
      </c>
      <c r="B427">
        <v>7.7098699999999996</v>
      </c>
      <c r="C427">
        <v>2008</v>
      </c>
      <c r="D427">
        <v>3</v>
      </c>
    </row>
    <row r="428" spans="1:4" x14ac:dyDescent="0.35">
      <c r="A428" s="1">
        <v>39509</v>
      </c>
      <c r="B428">
        <v>7.7098699999999996</v>
      </c>
      <c r="C428">
        <v>2008</v>
      </c>
      <c r="D428">
        <v>3</v>
      </c>
    </row>
    <row r="429" spans="1:4" x14ac:dyDescent="0.35">
      <c r="A429" s="1">
        <v>39510</v>
      </c>
      <c r="B429">
        <v>7.6956100000000003</v>
      </c>
      <c r="C429">
        <v>2008</v>
      </c>
      <c r="D429">
        <v>3</v>
      </c>
    </row>
    <row r="430" spans="1:4" x14ac:dyDescent="0.35">
      <c r="A430" s="1">
        <v>39511</v>
      </c>
      <c r="B430">
        <v>7.6817599999999997</v>
      </c>
      <c r="C430">
        <v>2008</v>
      </c>
      <c r="D430">
        <v>3</v>
      </c>
    </row>
    <row r="431" spans="1:4" x14ac:dyDescent="0.35">
      <c r="A431" s="1">
        <v>39512</v>
      </c>
      <c r="B431">
        <v>7.67462</v>
      </c>
      <c r="C431">
        <v>2008</v>
      </c>
      <c r="D431">
        <v>3</v>
      </c>
    </row>
    <row r="432" spans="1:4" x14ac:dyDescent="0.35">
      <c r="A432" s="1">
        <v>39513</v>
      </c>
      <c r="B432">
        <v>7.6764000000000001</v>
      </c>
      <c r="C432">
        <v>2008</v>
      </c>
      <c r="D432">
        <v>3</v>
      </c>
    </row>
    <row r="433" spans="1:4" x14ac:dyDescent="0.35">
      <c r="A433" s="1">
        <v>39514</v>
      </c>
      <c r="B433">
        <v>7.6774199999999997</v>
      </c>
      <c r="C433">
        <v>2008</v>
      </c>
      <c r="D433">
        <v>3</v>
      </c>
    </row>
    <row r="434" spans="1:4" x14ac:dyDescent="0.35">
      <c r="A434" s="1">
        <v>39515</v>
      </c>
      <c r="B434">
        <v>7.6774199999999997</v>
      </c>
      <c r="C434">
        <v>2008</v>
      </c>
      <c r="D434">
        <v>3</v>
      </c>
    </row>
    <row r="435" spans="1:4" x14ac:dyDescent="0.35">
      <c r="A435" s="1">
        <v>39516</v>
      </c>
      <c r="B435">
        <v>7.6774199999999997</v>
      </c>
      <c r="C435">
        <v>2008</v>
      </c>
      <c r="D435">
        <v>3</v>
      </c>
    </row>
    <row r="436" spans="1:4" x14ac:dyDescent="0.35">
      <c r="A436" s="1">
        <v>39517</v>
      </c>
      <c r="B436">
        <v>7.6795600000000004</v>
      </c>
      <c r="C436">
        <v>2008</v>
      </c>
      <c r="D436">
        <v>3</v>
      </c>
    </row>
    <row r="437" spans="1:4" x14ac:dyDescent="0.35">
      <c r="A437" s="1">
        <v>39518</v>
      </c>
      <c r="B437">
        <v>7.6763599999999999</v>
      </c>
      <c r="C437">
        <v>2008</v>
      </c>
      <c r="D437">
        <v>3</v>
      </c>
    </row>
    <row r="438" spans="1:4" x14ac:dyDescent="0.35">
      <c r="A438" s="1">
        <v>39519</v>
      </c>
      <c r="B438">
        <v>7.6734799999999996</v>
      </c>
      <c r="C438">
        <v>2008</v>
      </c>
      <c r="D438">
        <v>3</v>
      </c>
    </row>
    <row r="439" spans="1:4" x14ac:dyDescent="0.35">
      <c r="A439" s="1">
        <v>39520</v>
      </c>
      <c r="B439">
        <v>7.6678699999999997</v>
      </c>
      <c r="C439">
        <v>2008</v>
      </c>
      <c r="D439">
        <v>3</v>
      </c>
    </row>
    <row r="440" spans="1:4" x14ac:dyDescent="0.35">
      <c r="A440" s="1">
        <v>39521</v>
      </c>
      <c r="B440">
        <v>7.6559100000000004</v>
      </c>
      <c r="C440">
        <v>2008</v>
      </c>
      <c r="D440">
        <v>3</v>
      </c>
    </row>
    <row r="441" spans="1:4" x14ac:dyDescent="0.35">
      <c r="A441" s="1">
        <v>39522</v>
      </c>
      <c r="B441">
        <v>7.6559100000000004</v>
      </c>
      <c r="C441">
        <v>2008</v>
      </c>
      <c r="D441">
        <v>3</v>
      </c>
    </row>
    <row r="442" spans="1:4" x14ac:dyDescent="0.35">
      <c r="A442" s="1">
        <v>39523</v>
      </c>
      <c r="B442">
        <v>7.6559100000000004</v>
      </c>
      <c r="C442">
        <v>2008</v>
      </c>
      <c r="D442">
        <v>3</v>
      </c>
    </row>
    <row r="443" spans="1:4" x14ac:dyDescent="0.35">
      <c r="A443" s="1">
        <v>39524</v>
      </c>
      <c r="B443">
        <v>7.6335600000000001</v>
      </c>
      <c r="C443">
        <v>2008</v>
      </c>
      <c r="D443">
        <v>3</v>
      </c>
    </row>
    <row r="444" spans="1:4" x14ac:dyDescent="0.35">
      <c r="A444" s="1">
        <v>39525</v>
      </c>
      <c r="B444">
        <v>7.6093000000000002</v>
      </c>
      <c r="C444">
        <v>2008</v>
      </c>
      <c r="D444">
        <v>3</v>
      </c>
    </row>
    <row r="445" spans="1:4" x14ac:dyDescent="0.35">
      <c r="A445" s="1">
        <v>39526</v>
      </c>
      <c r="B445">
        <v>7.6004500000000004</v>
      </c>
      <c r="C445">
        <v>2008</v>
      </c>
      <c r="D445">
        <v>3</v>
      </c>
    </row>
    <row r="446" spans="1:4" x14ac:dyDescent="0.35">
      <c r="A446" s="1">
        <v>39527</v>
      </c>
      <c r="B446">
        <v>7.6004500000000004</v>
      </c>
      <c r="C446">
        <v>2008</v>
      </c>
      <c r="D446">
        <v>3</v>
      </c>
    </row>
    <row r="447" spans="1:4" x14ac:dyDescent="0.35">
      <c r="A447" s="1">
        <v>39528</v>
      </c>
      <c r="B447">
        <v>7.6004500000000004</v>
      </c>
      <c r="C447">
        <v>2008</v>
      </c>
      <c r="D447">
        <v>3</v>
      </c>
    </row>
    <row r="448" spans="1:4" x14ac:dyDescent="0.35">
      <c r="A448" s="1">
        <v>39529</v>
      </c>
      <c r="B448">
        <v>7.6004500000000004</v>
      </c>
      <c r="C448">
        <v>2008</v>
      </c>
      <c r="D448">
        <v>3</v>
      </c>
    </row>
    <row r="449" spans="1:4" x14ac:dyDescent="0.35">
      <c r="A449" s="1">
        <v>39530</v>
      </c>
      <c r="B449">
        <v>7.6004500000000004</v>
      </c>
      <c r="C449">
        <v>2008</v>
      </c>
      <c r="D449">
        <v>3</v>
      </c>
    </row>
    <row r="450" spans="1:4" x14ac:dyDescent="0.35">
      <c r="A450" s="1">
        <v>39531</v>
      </c>
      <c r="B450">
        <v>7.60379</v>
      </c>
      <c r="C450">
        <v>2008</v>
      </c>
      <c r="D450">
        <v>3</v>
      </c>
    </row>
    <row r="451" spans="1:4" x14ac:dyDescent="0.35">
      <c r="A451" s="1">
        <v>39532</v>
      </c>
      <c r="B451">
        <v>7.6048999999999998</v>
      </c>
      <c r="C451">
        <v>2008</v>
      </c>
      <c r="D451">
        <v>3</v>
      </c>
    </row>
    <row r="452" spans="1:4" x14ac:dyDescent="0.35">
      <c r="A452" s="1">
        <v>39533</v>
      </c>
      <c r="B452">
        <v>7.60738</v>
      </c>
      <c r="C452">
        <v>2008</v>
      </c>
      <c r="D452">
        <v>3</v>
      </c>
    </row>
    <row r="453" spans="1:4" x14ac:dyDescent="0.35">
      <c r="A453" s="1">
        <v>39534</v>
      </c>
      <c r="B453">
        <v>7.6134399999999998</v>
      </c>
      <c r="C453">
        <v>2008</v>
      </c>
      <c r="D453">
        <v>3</v>
      </c>
    </row>
    <row r="454" spans="1:4" x14ac:dyDescent="0.35">
      <c r="A454" s="1">
        <v>39535</v>
      </c>
      <c r="B454">
        <v>7.62561</v>
      </c>
      <c r="C454">
        <v>2008</v>
      </c>
      <c r="D454">
        <v>3</v>
      </c>
    </row>
    <row r="455" spans="1:4" x14ac:dyDescent="0.35">
      <c r="A455" s="1">
        <v>39536</v>
      </c>
      <c r="B455">
        <v>7.62561</v>
      </c>
      <c r="C455">
        <v>2008</v>
      </c>
      <c r="D455">
        <v>3</v>
      </c>
    </row>
    <row r="456" spans="1:4" x14ac:dyDescent="0.35">
      <c r="A456" s="1">
        <v>39537</v>
      </c>
      <c r="B456">
        <v>7.62561</v>
      </c>
      <c r="C456">
        <v>2008</v>
      </c>
      <c r="D456">
        <v>3</v>
      </c>
    </row>
    <row r="457" spans="1:4" x14ac:dyDescent="0.35">
      <c r="A457" s="1">
        <v>39538</v>
      </c>
      <c r="B457">
        <v>7.6148899999999999</v>
      </c>
      <c r="C457">
        <v>2008</v>
      </c>
      <c r="D457">
        <v>3</v>
      </c>
    </row>
    <row r="458" spans="1:4" x14ac:dyDescent="0.35">
      <c r="A458" s="1">
        <v>39539</v>
      </c>
      <c r="B458">
        <v>7.6021799999999997</v>
      </c>
      <c r="C458">
        <v>2008</v>
      </c>
      <c r="D458">
        <v>4</v>
      </c>
    </row>
    <row r="459" spans="1:4" x14ac:dyDescent="0.35">
      <c r="A459" s="1">
        <v>39540</v>
      </c>
      <c r="B459">
        <v>7.6002299999999998</v>
      </c>
      <c r="C459">
        <v>2008</v>
      </c>
      <c r="D459">
        <v>4</v>
      </c>
    </row>
    <row r="460" spans="1:4" x14ac:dyDescent="0.35">
      <c r="A460" s="1">
        <v>39541</v>
      </c>
      <c r="B460">
        <v>7.6002200000000002</v>
      </c>
      <c r="C460">
        <v>2008</v>
      </c>
      <c r="D460">
        <v>4</v>
      </c>
    </row>
    <row r="461" spans="1:4" x14ac:dyDescent="0.35">
      <c r="A461" s="1">
        <v>39542</v>
      </c>
      <c r="B461">
        <v>7.5969300000000004</v>
      </c>
      <c r="C461">
        <v>2008</v>
      </c>
      <c r="D461">
        <v>4</v>
      </c>
    </row>
    <row r="462" spans="1:4" x14ac:dyDescent="0.35">
      <c r="A462" s="1">
        <v>39543</v>
      </c>
      <c r="B462">
        <v>7.5969300000000004</v>
      </c>
      <c r="C462">
        <v>2008</v>
      </c>
      <c r="D462">
        <v>4</v>
      </c>
    </row>
    <row r="463" spans="1:4" x14ac:dyDescent="0.35">
      <c r="A463" s="1">
        <v>39544</v>
      </c>
      <c r="B463">
        <v>7.5969300000000004</v>
      </c>
      <c r="C463">
        <v>2008</v>
      </c>
      <c r="D463">
        <v>4</v>
      </c>
    </row>
    <row r="464" spans="1:4" x14ac:dyDescent="0.35">
      <c r="A464" s="1">
        <v>39545</v>
      </c>
      <c r="B464">
        <v>7.5892200000000001</v>
      </c>
      <c r="C464">
        <v>2008</v>
      </c>
      <c r="D464">
        <v>4</v>
      </c>
    </row>
    <row r="465" spans="1:4" x14ac:dyDescent="0.35">
      <c r="A465" s="1">
        <v>39546</v>
      </c>
      <c r="B465">
        <v>7.5854999999999997</v>
      </c>
      <c r="C465">
        <v>2008</v>
      </c>
      <c r="D465">
        <v>4</v>
      </c>
    </row>
    <row r="466" spans="1:4" x14ac:dyDescent="0.35">
      <c r="A466" s="1">
        <v>39547</v>
      </c>
      <c r="B466">
        <v>7.5811099999999998</v>
      </c>
      <c r="C466">
        <v>2008</v>
      </c>
      <c r="D466">
        <v>4</v>
      </c>
    </row>
    <row r="467" spans="1:4" x14ac:dyDescent="0.35">
      <c r="A467" s="1">
        <v>39548</v>
      </c>
      <c r="B467">
        <v>7.5793200000000001</v>
      </c>
      <c r="C467">
        <v>2008</v>
      </c>
      <c r="D467">
        <v>4</v>
      </c>
    </row>
    <row r="468" spans="1:4" x14ac:dyDescent="0.35">
      <c r="A468" s="1">
        <v>39549</v>
      </c>
      <c r="B468">
        <v>7.5789600000000004</v>
      </c>
      <c r="C468">
        <v>2008</v>
      </c>
      <c r="D468">
        <v>4</v>
      </c>
    </row>
    <row r="469" spans="1:4" x14ac:dyDescent="0.35">
      <c r="A469" s="1">
        <v>39550</v>
      </c>
      <c r="B469">
        <v>7.5789600000000004</v>
      </c>
      <c r="C469">
        <v>2008</v>
      </c>
      <c r="D469">
        <v>4</v>
      </c>
    </row>
    <row r="470" spans="1:4" x14ac:dyDescent="0.35">
      <c r="A470" s="1">
        <v>39551</v>
      </c>
      <c r="B470">
        <v>7.5789600000000004</v>
      </c>
      <c r="C470">
        <v>2008</v>
      </c>
      <c r="D470">
        <v>4</v>
      </c>
    </row>
    <row r="471" spans="1:4" x14ac:dyDescent="0.35">
      <c r="A471" s="1">
        <v>39552</v>
      </c>
      <c r="B471">
        <v>7.57179</v>
      </c>
      <c r="C471">
        <v>2008</v>
      </c>
      <c r="D471">
        <v>4</v>
      </c>
    </row>
    <row r="472" spans="1:4" x14ac:dyDescent="0.35">
      <c r="A472" s="1">
        <v>39553</v>
      </c>
      <c r="B472">
        <v>7.5609999999999999</v>
      </c>
      <c r="C472">
        <v>2008</v>
      </c>
      <c r="D472">
        <v>4</v>
      </c>
    </row>
    <row r="473" spans="1:4" x14ac:dyDescent="0.35">
      <c r="A473" s="1">
        <v>39554</v>
      </c>
      <c r="B473">
        <v>7.5535399999999999</v>
      </c>
      <c r="C473">
        <v>2008</v>
      </c>
      <c r="D473">
        <v>4</v>
      </c>
    </row>
    <row r="474" spans="1:4" x14ac:dyDescent="0.35">
      <c r="A474" s="1">
        <v>39555</v>
      </c>
      <c r="B474">
        <v>7.5502399999999996</v>
      </c>
      <c r="C474">
        <v>2008</v>
      </c>
      <c r="D474">
        <v>4</v>
      </c>
    </row>
    <row r="475" spans="1:4" x14ac:dyDescent="0.35">
      <c r="A475" s="1">
        <v>39556</v>
      </c>
      <c r="B475">
        <v>7.5500299999999996</v>
      </c>
      <c r="C475">
        <v>2008</v>
      </c>
      <c r="D475">
        <v>4</v>
      </c>
    </row>
    <row r="476" spans="1:4" x14ac:dyDescent="0.35">
      <c r="A476" s="1">
        <v>39557</v>
      </c>
      <c r="B476">
        <v>7.5500299999999996</v>
      </c>
      <c r="C476">
        <v>2008</v>
      </c>
      <c r="D476">
        <v>4</v>
      </c>
    </row>
    <row r="477" spans="1:4" x14ac:dyDescent="0.35">
      <c r="A477" s="1">
        <v>39558</v>
      </c>
      <c r="B477">
        <v>7.5500299999999996</v>
      </c>
      <c r="C477">
        <v>2008</v>
      </c>
      <c r="D477">
        <v>4</v>
      </c>
    </row>
    <row r="478" spans="1:4" x14ac:dyDescent="0.35">
      <c r="A478" s="1">
        <v>39559</v>
      </c>
      <c r="B478">
        <v>7.5446299999999997</v>
      </c>
      <c r="C478">
        <v>2008</v>
      </c>
      <c r="D478">
        <v>4</v>
      </c>
    </row>
    <row r="479" spans="1:4" x14ac:dyDescent="0.35">
      <c r="A479" s="1">
        <v>39560</v>
      </c>
      <c r="B479">
        <v>7.5309900000000001</v>
      </c>
      <c r="C479">
        <v>2008</v>
      </c>
      <c r="D479">
        <v>4</v>
      </c>
    </row>
    <row r="480" spans="1:4" x14ac:dyDescent="0.35">
      <c r="A480" s="1">
        <v>39561</v>
      </c>
      <c r="B480">
        <v>7.5159799999999999</v>
      </c>
      <c r="C480">
        <v>2008</v>
      </c>
      <c r="D480">
        <v>4</v>
      </c>
    </row>
    <row r="481" spans="1:4" x14ac:dyDescent="0.35">
      <c r="A481" s="1">
        <v>39562</v>
      </c>
      <c r="B481">
        <v>7.5085600000000001</v>
      </c>
      <c r="C481">
        <v>2008</v>
      </c>
      <c r="D481">
        <v>4</v>
      </c>
    </row>
    <row r="482" spans="1:4" x14ac:dyDescent="0.35">
      <c r="A482" s="1">
        <v>39563</v>
      </c>
      <c r="B482">
        <v>7.4923299999999999</v>
      </c>
      <c r="C482">
        <v>2008</v>
      </c>
      <c r="D482">
        <v>4</v>
      </c>
    </row>
    <row r="483" spans="1:4" x14ac:dyDescent="0.35">
      <c r="A483" s="1">
        <v>39564</v>
      </c>
      <c r="B483">
        <v>7.4923299999999999</v>
      </c>
      <c r="C483">
        <v>2008</v>
      </c>
      <c r="D483">
        <v>4</v>
      </c>
    </row>
    <row r="484" spans="1:4" x14ac:dyDescent="0.35">
      <c r="A484" s="1">
        <v>39565</v>
      </c>
      <c r="B484">
        <v>7.4923299999999999</v>
      </c>
      <c r="C484">
        <v>2008</v>
      </c>
      <c r="D484">
        <v>4</v>
      </c>
    </row>
    <row r="485" spans="1:4" x14ac:dyDescent="0.35">
      <c r="A485" s="1">
        <v>39566</v>
      </c>
      <c r="B485">
        <v>7.4860600000000002</v>
      </c>
      <c r="C485">
        <v>2008</v>
      </c>
      <c r="D485">
        <v>4</v>
      </c>
    </row>
    <row r="486" spans="1:4" x14ac:dyDescent="0.35">
      <c r="A486" s="1">
        <v>39567</v>
      </c>
      <c r="B486">
        <v>7.4862399999999996</v>
      </c>
      <c r="C486">
        <v>2008</v>
      </c>
      <c r="D486">
        <v>4</v>
      </c>
    </row>
    <row r="487" spans="1:4" x14ac:dyDescent="0.35">
      <c r="A487" s="1">
        <v>39568</v>
      </c>
      <c r="B487">
        <v>7.48597</v>
      </c>
      <c r="C487">
        <v>2008</v>
      </c>
      <c r="D487">
        <v>4</v>
      </c>
    </row>
    <row r="488" spans="1:4" x14ac:dyDescent="0.35">
      <c r="A488" s="1">
        <v>39569</v>
      </c>
      <c r="B488">
        <v>7.48597</v>
      </c>
      <c r="C488">
        <v>2008</v>
      </c>
      <c r="D488">
        <v>5</v>
      </c>
    </row>
    <row r="489" spans="1:4" x14ac:dyDescent="0.35">
      <c r="A489" s="1">
        <v>39570</v>
      </c>
      <c r="B489">
        <v>7.48184</v>
      </c>
      <c r="C489">
        <v>2008</v>
      </c>
      <c r="D489">
        <v>5</v>
      </c>
    </row>
    <row r="490" spans="1:4" x14ac:dyDescent="0.35">
      <c r="A490" s="1">
        <v>39571</v>
      </c>
      <c r="B490">
        <v>7.48184</v>
      </c>
      <c r="C490">
        <v>2008</v>
      </c>
      <c r="D490">
        <v>5</v>
      </c>
    </row>
    <row r="491" spans="1:4" x14ac:dyDescent="0.35">
      <c r="A491" s="1">
        <v>39572</v>
      </c>
      <c r="B491">
        <v>7.48184</v>
      </c>
      <c r="C491">
        <v>2008</v>
      </c>
      <c r="D491">
        <v>5</v>
      </c>
    </row>
    <row r="492" spans="1:4" x14ac:dyDescent="0.35">
      <c r="A492" s="1">
        <v>39573</v>
      </c>
      <c r="B492">
        <v>7.4716399999999998</v>
      </c>
      <c r="C492">
        <v>2008</v>
      </c>
      <c r="D492">
        <v>5</v>
      </c>
    </row>
    <row r="493" spans="1:4" x14ac:dyDescent="0.35">
      <c r="A493" s="1">
        <v>39574</v>
      </c>
      <c r="B493">
        <v>7.4616600000000002</v>
      </c>
      <c r="C493">
        <v>2008</v>
      </c>
      <c r="D493">
        <v>5</v>
      </c>
    </row>
    <row r="494" spans="1:4" x14ac:dyDescent="0.35">
      <c r="A494" s="1">
        <v>39575</v>
      </c>
      <c r="B494">
        <v>7.4543100000000004</v>
      </c>
      <c r="C494">
        <v>2008</v>
      </c>
      <c r="D494">
        <v>5</v>
      </c>
    </row>
    <row r="495" spans="1:4" x14ac:dyDescent="0.35">
      <c r="A495" s="1">
        <v>39576</v>
      </c>
      <c r="B495">
        <v>7.4384300000000003</v>
      </c>
      <c r="C495">
        <v>2008</v>
      </c>
      <c r="D495">
        <v>5</v>
      </c>
    </row>
    <row r="496" spans="1:4" x14ac:dyDescent="0.35">
      <c r="A496" s="1">
        <v>39577</v>
      </c>
      <c r="B496">
        <v>7.4291299999999998</v>
      </c>
      <c r="C496">
        <v>2008</v>
      </c>
      <c r="D496">
        <v>5</v>
      </c>
    </row>
    <row r="497" spans="1:4" x14ac:dyDescent="0.35">
      <c r="A497" s="1">
        <v>39578</v>
      </c>
      <c r="B497">
        <v>7.4291299999999998</v>
      </c>
      <c r="C497">
        <v>2008</v>
      </c>
      <c r="D497">
        <v>5</v>
      </c>
    </row>
    <row r="498" spans="1:4" x14ac:dyDescent="0.35">
      <c r="A498" s="1">
        <v>39579</v>
      </c>
      <c r="B498">
        <v>7.4291299999999998</v>
      </c>
      <c r="C498">
        <v>2008</v>
      </c>
      <c r="D498">
        <v>5</v>
      </c>
    </row>
    <row r="499" spans="1:4" x14ac:dyDescent="0.35">
      <c r="A499" s="1">
        <v>39580</v>
      </c>
      <c r="B499">
        <v>7.4245200000000002</v>
      </c>
      <c r="C499">
        <v>2008</v>
      </c>
      <c r="D499">
        <v>5</v>
      </c>
    </row>
    <row r="500" spans="1:4" x14ac:dyDescent="0.35">
      <c r="A500" s="1">
        <v>39581</v>
      </c>
      <c r="B500">
        <v>7.4294000000000002</v>
      </c>
      <c r="C500">
        <v>2008</v>
      </c>
      <c r="D500">
        <v>5</v>
      </c>
    </row>
    <row r="501" spans="1:4" x14ac:dyDescent="0.35">
      <c r="A501" s="1">
        <v>39582</v>
      </c>
      <c r="B501">
        <v>7.44217</v>
      </c>
      <c r="C501">
        <v>2008</v>
      </c>
      <c r="D501">
        <v>5</v>
      </c>
    </row>
    <row r="502" spans="1:4" x14ac:dyDescent="0.35">
      <c r="A502" s="1">
        <v>39583</v>
      </c>
      <c r="B502">
        <v>7.4513600000000002</v>
      </c>
      <c r="C502">
        <v>2008</v>
      </c>
      <c r="D502">
        <v>5</v>
      </c>
    </row>
    <row r="503" spans="1:4" x14ac:dyDescent="0.35">
      <c r="A503" s="1">
        <v>39584</v>
      </c>
      <c r="B503">
        <v>7.4491199999999997</v>
      </c>
      <c r="C503">
        <v>2008</v>
      </c>
      <c r="D503">
        <v>5</v>
      </c>
    </row>
    <row r="504" spans="1:4" x14ac:dyDescent="0.35">
      <c r="A504" s="1">
        <v>39585</v>
      </c>
      <c r="B504">
        <v>7.4491199999999997</v>
      </c>
      <c r="C504">
        <v>2008</v>
      </c>
      <c r="D504">
        <v>5</v>
      </c>
    </row>
    <row r="505" spans="1:4" x14ac:dyDescent="0.35">
      <c r="A505" s="1">
        <v>39586</v>
      </c>
      <c r="B505">
        <v>7.4491199999999997</v>
      </c>
      <c r="C505">
        <v>2008</v>
      </c>
      <c r="D505">
        <v>5</v>
      </c>
    </row>
    <row r="506" spans="1:4" x14ac:dyDescent="0.35">
      <c r="A506" s="1">
        <v>39587</v>
      </c>
      <c r="B506">
        <v>7.4374599999999997</v>
      </c>
      <c r="C506">
        <v>2008</v>
      </c>
      <c r="D506">
        <v>5</v>
      </c>
    </row>
    <row r="507" spans="1:4" x14ac:dyDescent="0.35">
      <c r="A507" s="1">
        <v>39588</v>
      </c>
      <c r="B507">
        <v>7.4359200000000003</v>
      </c>
      <c r="C507">
        <v>2008</v>
      </c>
      <c r="D507">
        <v>5</v>
      </c>
    </row>
    <row r="508" spans="1:4" x14ac:dyDescent="0.35">
      <c r="A508" s="1">
        <v>39589</v>
      </c>
      <c r="B508">
        <v>7.4251699999999996</v>
      </c>
      <c r="C508">
        <v>2008</v>
      </c>
      <c r="D508">
        <v>5</v>
      </c>
    </row>
    <row r="509" spans="1:4" x14ac:dyDescent="0.35">
      <c r="A509" s="1">
        <v>39590</v>
      </c>
      <c r="B509">
        <v>7.4291499999999999</v>
      </c>
      <c r="C509">
        <v>2008</v>
      </c>
      <c r="D509">
        <v>5</v>
      </c>
    </row>
    <row r="510" spans="1:4" x14ac:dyDescent="0.35">
      <c r="A510" s="1">
        <v>39591</v>
      </c>
      <c r="B510">
        <v>7.4268799999999997</v>
      </c>
      <c r="C510">
        <v>2008</v>
      </c>
      <c r="D510">
        <v>5</v>
      </c>
    </row>
    <row r="511" spans="1:4" x14ac:dyDescent="0.35">
      <c r="A511" s="1">
        <v>39592</v>
      </c>
      <c r="B511">
        <v>7.4268799999999997</v>
      </c>
      <c r="C511">
        <v>2008</v>
      </c>
      <c r="D511">
        <v>5</v>
      </c>
    </row>
    <row r="512" spans="1:4" x14ac:dyDescent="0.35">
      <c r="A512" s="1">
        <v>39593</v>
      </c>
      <c r="B512">
        <v>7.4268799999999997</v>
      </c>
      <c r="C512">
        <v>2008</v>
      </c>
      <c r="D512">
        <v>5</v>
      </c>
    </row>
    <row r="513" spans="1:4" x14ac:dyDescent="0.35">
      <c r="A513" s="1">
        <v>39594</v>
      </c>
      <c r="B513">
        <v>7.4309200000000004</v>
      </c>
      <c r="C513">
        <v>2008</v>
      </c>
      <c r="D513">
        <v>5</v>
      </c>
    </row>
    <row r="514" spans="1:4" x14ac:dyDescent="0.35">
      <c r="A514" s="1">
        <v>39595</v>
      </c>
      <c r="B514">
        <v>7.4295999999999998</v>
      </c>
      <c r="C514">
        <v>2008</v>
      </c>
      <c r="D514">
        <v>5</v>
      </c>
    </row>
    <row r="515" spans="1:4" x14ac:dyDescent="0.35">
      <c r="A515" s="1">
        <v>39596</v>
      </c>
      <c r="B515">
        <v>7.4318299999999997</v>
      </c>
      <c r="C515">
        <v>2008</v>
      </c>
      <c r="D515">
        <v>5</v>
      </c>
    </row>
    <row r="516" spans="1:4" x14ac:dyDescent="0.35">
      <c r="A516" s="1">
        <v>39597</v>
      </c>
      <c r="B516">
        <v>7.4307999999999996</v>
      </c>
      <c r="C516">
        <v>2008</v>
      </c>
      <c r="D516">
        <v>5</v>
      </c>
    </row>
    <row r="517" spans="1:4" x14ac:dyDescent="0.35">
      <c r="A517" s="1">
        <v>39598</v>
      </c>
      <c r="B517">
        <v>7.4335399999999998</v>
      </c>
      <c r="C517">
        <v>2008</v>
      </c>
      <c r="D517">
        <v>5</v>
      </c>
    </row>
    <row r="518" spans="1:4" x14ac:dyDescent="0.35">
      <c r="A518" s="1">
        <v>39599</v>
      </c>
      <c r="B518">
        <v>7.4335399999999998</v>
      </c>
      <c r="C518">
        <v>2008</v>
      </c>
      <c r="D518">
        <v>5</v>
      </c>
    </row>
    <row r="519" spans="1:4" x14ac:dyDescent="0.35">
      <c r="A519" s="1">
        <v>39600</v>
      </c>
      <c r="B519">
        <v>7.4335399999999998</v>
      </c>
      <c r="C519">
        <v>2008</v>
      </c>
      <c r="D519">
        <v>6</v>
      </c>
    </row>
    <row r="520" spans="1:4" x14ac:dyDescent="0.35">
      <c r="A520" s="1">
        <v>39601</v>
      </c>
      <c r="B520">
        <v>7.44008</v>
      </c>
      <c r="C520">
        <v>2008</v>
      </c>
      <c r="D520">
        <v>6</v>
      </c>
    </row>
    <row r="521" spans="1:4" x14ac:dyDescent="0.35">
      <c r="A521" s="1">
        <v>39602</v>
      </c>
      <c r="B521">
        <v>7.4399100000000002</v>
      </c>
      <c r="C521">
        <v>2008</v>
      </c>
      <c r="D521">
        <v>6</v>
      </c>
    </row>
    <row r="522" spans="1:4" x14ac:dyDescent="0.35">
      <c r="A522" s="1">
        <v>39603</v>
      </c>
      <c r="B522">
        <v>7.4440200000000001</v>
      </c>
      <c r="C522">
        <v>2008</v>
      </c>
      <c r="D522">
        <v>6</v>
      </c>
    </row>
    <row r="523" spans="1:4" x14ac:dyDescent="0.35">
      <c r="A523" s="1">
        <v>39604</v>
      </c>
      <c r="B523">
        <v>7.4561799999999998</v>
      </c>
      <c r="C523">
        <v>2008</v>
      </c>
      <c r="D523">
        <v>6</v>
      </c>
    </row>
    <row r="524" spans="1:4" x14ac:dyDescent="0.35">
      <c r="A524" s="1">
        <v>39605</v>
      </c>
      <c r="B524">
        <v>7.4789899999999996</v>
      </c>
      <c r="C524">
        <v>2008</v>
      </c>
      <c r="D524">
        <v>6</v>
      </c>
    </row>
    <row r="525" spans="1:4" x14ac:dyDescent="0.35">
      <c r="A525" s="1">
        <v>39606</v>
      </c>
      <c r="B525">
        <v>7.4789899999999996</v>
      </c>
      <c r="C525">
        <v>2008</v>
      </c>
      <c r="D525">
        <v>6</v>
      </c>
    </row>
    <row r="526" spans="1:4" x14ac:dyDescent="0.35">
      <c r="A526" s="1">
        <v>39607</v>
      </c>
      <c r="B526">
        <v>7.4789899999999996</v>
      </c>
      <c r="C526">
        <v>2008</v>
      </c>
      <c r="D526">
        <v>6</v>
      </c>
    </row>
    <row r="527" spans="1:4" x14ac:dyDescent="0.35">
      <c r="A527" s="1">
        <v>39608</v>
      </c>
      <c r="B527">
        <v>7.5082399999999998</v>
      </c>
      <c r="C527">
        <v>2008</v>
      </c>
      <c r="D527">
        <v>6</v>
      </c>
    </row>
    <row r="528" spans="1:4" x14ac:dyDescent="0.35">
      <c r="A528" s="1">
        <v>39609</v>
      </c>
      <c r="B528">
        <v>7.4917499999999997</v>
      </c>
      <c r="C528">
        <v>2008</v>
      </c>
      <c r="D528">
        <v>6</v>
      </c>
    </row>
    <row r="529" spans="1:4" x14ac:dyDescent="0.35">
      <c r="A529" s="1">
        <v>39610</v>
      </c>
      <c r="B529">
        <v>7.4775700000000001</v>
      </c>
      <c r="C529">
        <v>2008</v>
      </c>
      <c r="D529">
        <v>6</v>
      </c>
    </row>
    <row r="530" spans="1:4" x14ac:dyDescent="0.35">
      <c r="A530" s="1">
        <v>39611</v>
      </c>
      <c r="B530">
        <v>7.4704100000000002</v>
      </c>
      <c r="C530">
        <v>2008</v>
      </c>
      <c r="D530">
        <v>6</v>
      </c>
    </row>
    <row r="531" spans="1:4" x14ac:dyDescent="0.35">
      <c r="A531" s="1">
        <v>39612</v>
      </c>
      <c r="B531">
        <v>7.4679500000000001</v>
      </c>
      <c r="C531">
        <v>2008</v>
      </c>
      <c r="D531">
        <v>6</v>
      </c>
    </row>
    <row r="532" spans="1:4" x14ac:dyDescent="0.35">
      <c r="A532" s="1">
        <v>39613</v>
      </c>
      <c r="B532">
        <v>7.4679500000000001</v>
      </c>
      <c r="C532">
        <v>2008</v>
      </c>
      <c r="D532">
        <v>6</v>
      </c>
    </row>
    <row r="533" spans="1:4" x14ac:dyDescent="0.35">
      <c r="A533" s="1">
        <v>39614</v>
      </c>
      <c r="B533">
        <v>7.4679500000000001</v>
      </c>
      <c r="C533">
        <v>2008</v>
      </c>
      <c r="D533">
        <v>6</v>
      </c>
    </row>
    <row r="534" spans="1:4" x14ac:dyDescent="0.35">
      <c r="A534" s="1">
        <v>39615</v>
      </c>
      <c r="B534">
        <v>7.4683599999999997</v>
      </c>
      <c r="C534">
        <v>2008</v>
      </c>
      <c r="D534">
        <v>6</v>
      </c>
    </row>
    <row r="535" spans="1:4" x14ac:dyDescent="0.35">
      <c r="A535" s="1">
        <v>39616</v>
      </c>
      <c r="B535">
        <v>7.4701199999999996</v>
      </c>
      <c r="C535">
        <v>2008</v>
      </c>
      <c r="D535">
        <v>6</v>
      </c>
    </row>
    <row r="536" spans="1:4" x14ac:dyDescent="0.35">
      <c r="A536" s="1">
        <v>39617</v>
      </c>
      <c r="B536">
        <v>7.4735500000000004</v>
      </c>
      <c r="C536">
        <v>2008</v>
      </c>
      <c r="D536">
        <v>6</v>
      </c>
    </row>
    <row r="537" spans="1:4" x14ac:dyDescent="0.35">
      <c r="A537" s="1">
        <v>39618</v>
      </c>
      <c r="B537">
        <v>7.4912999999999998</v>
      </c>
      <c r="C537">
        <v>2008</v>
      </c>
      <c r="D537">
        <v>6</v>
      </c>
    </row>
    <row r="538" spans="1:4" x14ac:dyDescent="0.35">
      <c r="A538" s="1">
        <v>39619</v>
      </c>
      <c r="B538">
        <v>7.5145299999999997</v>
      </c>
      <c r="C538">
        <v>2008</v>
      </c>
      <c r="D538">
        <v>6</v>
      </c>
    </row>
    <row r="539" spans="1:4" x14ac:dyDescent="0.35">
      <c r="A539" s="1">
        <v>39620</v>
      </c>
      <c r="B539">
        <v>7.5145299999999997</v>
      </c>
      <c r="C539">
        <v>2008</v>
      </c>
      <c r="D539">
        <v>6</v>
      </c>
    </row>
    <row r="540" spans="1:4" x14ac:dyDescent="0.35">
      <c r="A540" s="1">
        <v>39621</v>
      </c>
      <c r="B540">
        <v>7.5145299999999997</v>
      </c>
      <c r="C540">
        <v>2008</v>
      </c>
      <c r="D540">
        <v>6</v>
      </c>
    </row>
    <row r="541" spans="1:4" x14ac:dyDescent="0.35">
      <c r="A541" s="1">
        <v>39622</v>
      </c>
      <c r="B541">
        <v>7.5342000000000002</v>
      </c>
      <c r="C541">
        <v>2008</v>
      </c>
      <c r="D541">
        <v>6</v>
      </c>
    </row>
    <row r="542" spans="1:4" x14ac:dyDescent="0.35">
      <c r="A542" s="1">
        <v>39623</v>
      </c>
      <c r="B542">
        <v>7.5402800000000001</v>
      </c>
      <c r="C542">
        <v>2008</v>
      </c>
      <c r="D542">
        <v>6</v>
      </c>
    </row>
    <row r="543" spans="1:4" x14ac:dyDescent="0.35">
      <c r="A543" s="1">
        <v>39624</v>
      </c>
      <c r="B543">
        <v>7.5430099999999998</v>
      </c>
      <c r="C543">
        <v>2008</v>
      </c>
      <c r="D543">
        <v>6</v>
      </c>
    </row>
    <row r="544" spans="1:4" x14ac:dyDescent="0.35">
      <c r="A544" s="1">
        <v>39625</v>
      </c>
      <c r="B544">
        <v>7.5497100000000001</v>
      </c>
      <c r="C544">
        <v>2008</v>
      </c>
      <c r="D544">
        <v>6</v>
      </c>
    </row>
    <row r="545" spans="1:4" x14ac:dyDescent="0.35">
      <c r="A545" s="1">
        <v>39626</v>
      </c>
      <c r="B545">
        <v>7.5479700000000003</v>
      </c>
      <c r="C545">
        <v>2008</v>
      </c>
      <c r="D545">
        <v>6</v>
      </c>
    </row>
    <row r="546" spans="1:4" x14ac:dyDescent="0.35">
      <c r="A546" s="1">
        <v>39627</v>
      </c>
      <c r="B546">
        <v>7.5479700000000003</v>
      </c>
      <c r="C546">
        <v>2008</v>
      </c>
      <c r="D546">
        <v>6</v>
      </c>
    </row>
    <row r="547" spans="1:4" x14ac:dyDescent="0.35">
      <c r="A547" s="1">
        <v>39628</v>
      </c>
      <c r="B547">
        <v>7.5479700000000003</v>
      </c>
      <c r="C547">
        <v>2008</v>
      </c>
      <c r="D547">
        <v>6</v>
      </c>
    </row>
    <row r="548" spans="1:4" x14ac:dyDescent="0.35">
      <c r="A548" s="1">
        <v>39629</v>
      </c>
      <c r="B548">
        <v>7.5479700000000003</v>
      </c>
      <c r="C548">
        <v>2008</v>
      </c>
      <c r="D548">
        <v>6</v>
      </c>
    </row>
    <row r="549" spans="1:4" x14ac:dyDescent="0.35">
      <c r="A549" s="1">
        <v>39630</v>
      </c>
      <c r="B549">
        <v>7.5479700000000003</v>
      </c>
      <c r="C549">
        <v>2008</v>
      </c>
      <c r="D549">
        <v>7</v>
      </c>
    </row>
    <row r="550" spans="1:4" x14ac:dyDescent="0.35">
      <c r="A550" s="1">
        <v>39631</v>
      </c>
      <c r="B550">
        <v>7.5360899999999997</v>
      </c>
      <c r="C550">
        <v>2008</v>
      </c>
      <c r="D550">
        <v>7</v>
      </c>
    </row>
    <row r="551" spans="1:4" x14ac:dyDescent="0.35">
      <c r="A551" s="1">
        <v>39632</v>
      </c>
      <c r="B551">
        <v>7.5251599999999996</v>
      </c>
      <c r="C551">
        <v>2008</v>
      </c>
      <c r="D551">
        <v>7</v>
      </c>
    </row>
    <row r="552" spans="1:4" x14ac:dyDescent="0.35">
      <c r="A552" s="1">
        <v>39633</v>
      </c>
      <c r="B552">
        <v>7.5060399999999996</v>
      </c>
      <c r="C552">
        <v>2008</v>
      </c>
      <c r="D552">
        <v>7</v>
      </c>
    </row>
    <row r="553" spans="1:4" x14ac:dyDescent="0.35">
      <c r="A553" s="1">
        <v>39634</v>
      </c>
      <c r="B553">
        <v>7.5060399999999996</v>
      </c>
      <c r="C553">
        <v>2008</v>
      </c>
      <c r="D553">
        <v>7</v>
      </c>
    </row>
    <row r="554" spans="1:4" x14ac:dyDescent="0.35">
      <c r="A554" s="1">
        <v>39635</v>
      </c>
      <c r="B554">
        <v>7.5060399999999996</v>
      </c>
      <c r="C554">
        <v>2008</v>
      </c>
      <c r="D554">
        <v>7</v>
      </c>
    </row>
    <row r="555" spans="1:4" x14ac:dyDescent="0.35">
      <c r="A555" s="1">
        <v>39636</v>
      </c>
      <c r="B555">
        <v>7.4921100000000003</v>
      </c>
      <c r="C555">
        <v>2008</v>
      </c>
      <c r="D555">
        <v>7</v>
      </c>
    </row>
    <row r="556" spans="1:4" x14ac:dyDescent="0.35">
      <c r="A556" s="1">
        <v>39637</v>
      </c>
      <c r="B556">
        <v>7.4700100000000003</v>
      </c>
      <c r="C556">
        <v>2008</v>
      </c>
      <c r="D556">
        <v>7</v>
      </c>
    </row>
    <row r="557" spans="1:4" x14ac:dyDescent="0.35">
      <c r="A557" s="1">
        <v>39638</v>
      </c>
      <c r="B557">
        <v>7.4533399999999999</v>
      </c>
      <c r="C557">
        <v>2008</v>
      </c>
      <c r="D557">
        <v>7</v>
      </c>
    </row>
    <row r="558" spans="1:4" x14ac:dyDescent="0.35">
      <c r="A558" s="1">
        <v>39639</v>
      </c>
      <c r="B558">
        <v>7.4429699999999999</v>
      </c>
      <c r="C558">
        <v>2008</v>
      </c>
      <c r="D558">
        <v>7</v>
      </c>
    </row>
    <row r="559" spans="1:4" x14ac:dyDescent="0.35">
      <c r="A559" s="1">
        <v>39640</v>
      </c>
      <c r="B559">
        <v>7.4384600000000001</v>
      </c>
      <c r="C559">
        <v>2008</v>
      </c>
      <c r="D559">
        <v>7</v>
      </c>
    </row>
    <row r="560" spans="1:4" x14ac:dyDescent="0.35">
      <c r="A560" s="1">
        <v>39641</v>
      </c>
      <c r="B560">
        <v>7.4384600000000001</v>
      </c>
      <c r="C560">
        <v>2008</v>
      </c>
      <c r="D560">
        <v>7</v>
      </c>
    </row>
    <row r="561" spans="1:4" x14ac:dyDescent="0.35">
      <c r="A561" s="1">
        <v>39642</v>
      </c>
      <c r="B561">
        <v>7.4384600000000001</v>
      </c>
      <c r="C561">
        <v>2008</v>
      </c>
      <c r="D561">
        <v>7</v>
      </c>
    </row>
    <row r="562" spans="1:4" x14ac:dyDescent="0.35">
      <c r="A562" s="1">
        <v>39643</v>
      </c>
      <c r="B562">
        <v>7.42753</v>
      </c>
      <c r="C562">
        <v>2008</v>
      </c>
      <c r="D562">
        <v>7</v>
      </c>
    </row>
    <row r="563" spans="1:4" x14ac:dyDescent="0.35">
      <c r="A563" s="1">
        <v>39644</v>
      </c>
      <c r="B563">
        <v>7.4070200000000002</v>
      </c>
      <c r="C563">
        <v>2008</v>
      </c>
      <c r="D563">
        <v>7</v>
      </c>
    </row>
    <row r="564" spans="1:4" x14ac:dyDescent="0.35">
      <c r="A564" s="1">
        <v>39645</v>
      </c>
      <c r="B564">
        <v>7.3831199999999999</v>
      </c>
      <c r="C564">
        <v>2008</v>
      </c>
      <c r="D564">
        <v>7</v>
      </c>
    </row>
    <row r="565" spans="1:4" x14ac:dyDescent="0.35">
      <c r="A565" s="1">
        <v>39646</v>
      </c>
      <c r="B565">
        <v>7.3781499999999998</v>
      </c>
      <c r="C565">
        <v>2008</v>
      </c>
      <c r="D565">
        <v>7</v>
      </c>
    </row>
    <row r="566" spans="1:4" x14ac:dyDescent="0.35">
      <c r="A566" s="1">
        <v>39647</v>
      </c>
      <c r="B566">
        <v>7.3942699999999997</v>
      </c>
      <c r="C566">
        <v>2008</v>
      </c>
      <c r="D566">
        <v>7</v>
      </c>
    </row>
    <row r="567" spans="1:4" x14ac:dyDescent="0.35">
      <c r="A567" s="1">
        <v>39648</v>
      </c>
      <c r="B567">
        <v>7.3942699999999997</v>
      </c>
      <c r="C567">
        <v>2008</v>
      </c>
      <c r="D567">
        <v>7</v>
      </c>
    </row>
    <row r="568" spans="1:4" x14ac:dyDescent="0.35">
      <c r="A568" s="1">
        <v>39649</v>
      </c>
      <c r="B568">
        <v>7.3942699999999997</v>
      </c>
      <c r="C568">
        <v>2008</v>
      </c>
      <c r="D568">
        <v>7</v>
      </c>
    </row>
    <row r="569" spans="1:4" x14ac:dyDescent="0.35">
      <c r="A569" s="1">
        <v>39650</v>
      </c>
      <c r="B569">
        <v>7.4285600000000001</v>
      </c>
      <c r="C569">
        <v>2008</v>
      </c>
      <c r="D569">
        <v>7</v>
      </c>
    </row>
    <row r="570" spans="1:4" x14ac:dyDescent="0.35">
      <c r="A570" s="1">
        <v>39651</v>
      </c>
      <c r="B570">
        <v>7.4314</v>
      </c>
      <c r="C570">
        <v>2008</v>
      </c>
      <c r="D570">
        <v>7</v>
      </c>
    </row>
    <row r="571" spans="1:4" x14ac:dyDescent="0.35">
      <c r="A571" s="1">
        <v>39652</v>
      </c>
      <c r="B571">
        <v>7.44252</v>
      </c>
      <c r="C571">
        <v>2008</v>
      </c>
      <c r="D571">
        <v>7</v>
      </c>
    </row>
    <row r="572" spans="1:4" x14ac:dyDescent="0.35">
      <c r="A572" s="1">
        <v>39653</v>
      </c>
      <c r="B572">
        <v>7.4701500000000003</v>
      </c>
      <c r="C572">
        <v>2008</v>
      </c>
      <c r="D572">
        <v>7</v>
      </c>
    </row>
    <row r="573" spans="1:4" x14ac:dyDescent="0.35">
      <c r="A573" s="1">
        <v>39654</v>
      </c>
      <c r="B573">
        <v>7.4782099999999998</v>
      </c>
      <c r="C573">
        <v>2008</v>
      </c>
      <c r="D573">
        <v>7</v>
      </c>
    </row>
    <row r="574" spans="1:4" x14ac:dyDescent="0.35">
      <c r="A574" s="1">
        <v>39655</v>
      </c>
      <c r="B574">
        <v>7.4782099999999998</v>
      </c>
      <c r="C574">
        <v>2008</v>
      </c>
      <c r="D574">
        <v>7</v>
      </c>
    </row>
    <row r="575" spans="1:4" x14ac:dyDescent="0.35">
      <c r="A575" s="1">
        <v>39656</v>
      </c>
      <c r="B575">
        <v>7.4782099999999998</v>
      </c>
      <c r="C575">
        <v>2008</v>
      </c>
      <c r="D575">
        <v>7</v>
      </c>
    </row>
    <row r="576" spans="1:4" x14ac:dyDescent="0.35">
      <c r="A576" s="1">
        <v>39657</v>
      </c>
      <c r="B576">
        <v>7.4600600000000004</v>
      </c>
      <c r="C576">
        <v>2008</v>
      </c>
      <c r="D576">
        <v>7</v>
      </c>
    </row>
    <row r="577" spans="1:4" x14ac:dyDescent="0.35">
      <c r="A577" s="1">
        <v>39658</v>
      </c>
      <c r="B577">
        <v>7.4492200000000004</v>
      </c>
      <c r="C577">
        <v>2008</v>
      </c>
      <c r="D577">
        <v>7</v>
      </c>
    </row>
    <row r="578" spans="1:4" x14ac:dyDescent="0.35">
      <c r="A578" s="1">
        <v>39659</v>
      </c>
      <c r="B578">
        <v>7.4364699999999999</v>
      </c>
      <c r="C578">
        <v>2008</v>
      </c>
      <c r="D578">
        <v>7</v>
      </c>
    </row>
    <row r="579" spans="1:4" x14ac:dyDescent="0.35">
      <c r="A579" s="1">
        <v>39660</v>
      </c>
      <c r="B579">
        <v>7.4303900000000001</v>
      </c>
      <c r="C579">
        <v>2008</v>
      </c>
      <c r="D579">
        <v>7</v>
      </c>
    </row>
    <row r="580" spans="1:4" x14ac:dyDescent="0.35">
      <c r="A580" s="1">
        <v>39661</v>
      </c>
      <c r="B580">
        <v>7.4318799999999996</v>
      </c>
      <c r="C580">
        <v>2008</v>
      </c>
      <c r="D580">
        <v>8</v>
      </c>
    </row>
    <row r="581" spans="1:4" x14ac:dyDescent="0.35">
      <c r="A581" s="1">
        <v>39662</v>
      </c>
      <c r="B581">
        <v>7.4318799999999996</v>
      </c>
      <c r="C581">
        <v>2008</v>
      </c>
      <c r="D581">
        <v>8</v>
      </c>
    </row>
    <row r="582" spans="1:4" x14ac:dyDescent="0.35">
      <c r="A582" s="1">
        <v>39663</v>
      </c>
      <c r="B582">
        <v>7.4318799999999996</v>
      </c>
      <c r="C582">
        <v>2008</v>
      </c>
      <c r="D582">
        <v>8</v>
      </c>
    </row>
    <row r="583" spans="1:4" x14ac:dyDescent="0.35">
      <c r="A583" s="1">
        <v>39664</v>
      </c>
      <c r="B583">
        <v>7.4169700000000001</v>
      </c>
      <c r="C583">
        <v>2008</v>
      </c>
      <c r="D583">
        <v>8</v>
      </c>
    </row>
    <row r="584" spans="1:4" x14ac:dyDescent="0.35">
      <c r="A584" s="1">
        <v>39665</v>
      </c>
      <c r="B584">
        <v>7.40632</v>
      </c>
      <c r="C584">
        <v>2008</v>
      </c>
      <c r="D584">
        <v>8</v>
      </c>
    </row>
    <row r="585" spans="1:4" x14ac:dyDescent="0.35">
      <c r="A585" s="1">
        <v>39666</v>
      </c>
      <c r="B585">
        <v>7.3957199999999998</v>
      </c>
      <c r="C585">
        <v>2008</v>
      </c>
      <c r="D585">
        <v>8</v>
      </c>
    </row>
    <row r="586" spans="1:4" x14ac:dyDescent="0.35">
      <c r="A586" s="1">
        <v>39667</v>
      </c>
      <c r="B586">
        <v>7.3902400000000004</v>
      </c>
      <c r="C586">
        <v>2008</v>
      </c>
      <c r="D586">
        <v>8</v>
      </c>
    </row>
    <row r="587" spans="1:4" x14ac:dyDescent="0.35">
      <c r="A587" s="1">
        <v>39668</v>
      </c>
      <c r="B587">
        <v>7.3905399999999997</v>
      </c>
      <c r="C587">
        <v>2008</v>
      </c>
      <c r="D587">
        <v>8</v>
      </c>
    </row>
    <row r="588" spans="1:4" x14ac:dyDescent="0.35">
      <c r="A588" s="1">
        <v>39669</v>
      </c>
      <c r="B588">
        <v>7.3905399999999997</v>
      </c>
      <c r="C588">
        <v>2008</v>
      </c>
      <c r="D588">
        <v>8</v>
      </c>
    </row>
    <row r="589" spans="1:4" x14ac:dyDescent="0.35">
      <c r="A589" s="1">
        <v>39670</v>
      </c>
      <c r="B589">
        <v>7.3905399999999997</v>
      </c>
      <c r="C589">
        <v>2008</v>
      </c>
      <c r="D589">
        <v>8</v>
      </c>
    </row>
    <row r="590" spans="1:4" x14ac:dyDescent="0.35">
      <c r="A590" s="1">
        <v>39671</v>
      </c>
      <c r="B590">
        <v>7.3963200000000002</v>
      </c>
      <c r="C590">
        <v>2008</v>
      </c>
      <c r="D590">
        <v>8</v>
      </c>
    </row>
    <row r="591" spans="1:4" x14ac:dyDescent="0.35">
      <c r="A591" s="1">
        <v>39672</v>
      </c>
      <c r="B591">
        <v>7.4031599999999997</v>
      </c>
      <c r="C591">
        <v>2008</v>
      </c>
      <c r="D591">
        <v>8</v>
      </c>
    </row>
    <row r="592" spans="1:4" x14ac:dyDescent="0.35">
      <c r="A592" s="1">
        <v>39673</v>
      </c>
      <c r="B592">
        <v>7.4106399999999999</v>
      </c>
      <c r="C592">
        <v>2008</v>
      </c>
      <c r="D592">
        <v>8</v>
      </c>
    </row>
    <row r="593" spans="1:4" x14ac:dyDescent="0.35">
      <c r="A593" s="1">
        <v>39674</v>
      </c>
      <c r="B593">
        <v>7.4084500000000002</v>
      </c>
      <c r="C593">
        <v>2008</v>
      </c>
      <c r="D593">
        <v>8</v>
      </c>
    </row>
    <row r="594" spans="1:4" x14ac:dyDescent="0.35">
      <c r="A594" s="1">
        <v>39675</v>
      </c>
      <c r="B594">
        <v>7.4084500000000002</v>
      </c>
      <c r="C594">
        <v>2008</v>
      </c>
      <c r="D594">
        <v>8</v>
      </c>
    </row>
    <row r="595" spans="1:4" x14ac:dyDescent="0.35">
      <c r="A595" s="1">
        <v>39676</v>
      </c>
      <c r="B595">
        <v>7.4084500000000002</v>
      </c>
      <c r="C595">
        <v>2008</v>
      </c>
      <c r="D595">
        <v>8</v>
      </c>
    </row>
    <row r="596" spans="1:4" x14ac:dyDescent="0.35">
      <c r="A596" s="1">
        <v>39677</v>
      </c>
      <c r="B596">
        <v>7.4084500000000002</v>
      </c>
      <c r="C596">
        <v>2008</v>
      </c>
      <c r="D596">
        <v>8</v>
      </c>
    </row>
    <row r="597" spans="1:4" x14ac:dyDescent="0.35">
      <c r="A597" s="1">
        <v>39678</v>
      </c>
      <c r="B597">
        <v>7.3971499999999999</v>
      </c>
      <c r="C597">
        <v>2008</v>
      </c>
      <c r="D597">
        <v>8</v>
      </c>
    </row>
    <row r="598" spans="1:4" x14ac:dyDescent="0.35">
      <c r="A598" s="1">
        <v>39679</v>
      </c>
      <c r="B598">
        <v>7.3915899999999999</v>
      </c>
      <c r="C598">
        <v>2008</v>
      </c>
      <c r="D598">
        <v>8</v>
      </c>
    </row>
    <row r="599" spans="1:4" x14ac:dyDescent="0.35">
      <c r="A599" s="1">
        <v>39680</v>
      </c>
      <c r="B599">
        <v>7.3984399999999999</v>
      </c>
      <c r="C599">
        <v>2008</v>
      </c>
      <c r="D599">
        <v>8</v>
      </c>
    </row>
    <row r="600" spans="1:4" x14ac:dyDescent="0.35">
      <c r="A600" s="1">
        <v>39681</v>
      </c>
      <c r="B600">
        <v>7.4070499999999999</v>
      </c>
      <c r="C600">
        <v>2008</v>
      </c>
      <c r="D600">
        <v>8</v>
      </c>
    </row>
    <row r="601" spans="1:4" x14ac:dyDescent="0.35">
      <c r="A601" s="1">
        <v>39682</v>
      </c>
      <c r="B601">
        <v>7.4159199999999998</v>
      </c>
      <c r="C601">
        <v>2008</v>
      </c>
      <c r="D601">
        <v>8</v>
      </c>
    </row>
    <row r="602" spans="1:4" x14ac:dyDescent="0.35">
      <c r="A602" s="1">
        <v>39683</v>
      </c>
      <c r="B602">
        <v>7.4159199999999998</v>
      </c>
      <c r="C602">
        <v>2008</v>
      </c>
      <c r="D602">
        <v>8</v>
      </c>
    </row>
    <row r="603" spans="1:4" x14ac:dyDescent="0.35">
      <c r="A603" s="1">
        <v>39684</v>
      </c>
      <c r="B603">
        <v>7.4159199999999998</v>
      </c>
      <c r="C603">
        <v>2008</v>
      </c>
      <c r="D603">
        <v>8</v>
      </c>
    </row>
    <row r="604" spans="1:4" x14ac:dyDescent="0.35">
      <c r="A604" s="1">
        <v>39685</v>
      </c>
      <c r="B604">
        <v>7.4160300000000001</v>
      </c>
      <c r="C604">
        <v>2008</v>
      </c>
      <c r="D604">
        <v>8</v>
      </c>
    </row>
    <row r="605" spans="1:4" x14ac:dyDescent="0.35">
      <c r="A605" s="1">
        <v>39686</v>
      </c>
      <c r="B605">
        <v>7.42354</v>
      </c>
      <c r="C605">
        <v>2008</v>
      </c>
      <c r="D605">
        <v>8</v>
      </c>
    </row>
    <row r="606" spans="1:4" x14ac:dyDescent="0.35">
      <c r="A606" s="1">
        <v>39687</v>
      </c>
      <c r="B606">
        <v>7.4386599999999996</v>
      </c>
      <c r="C606">
        <v>2008</v>
      </c>
      <c r="D606">
        <v>8</v>
      </c>
    </row>
    <row r="607" spans="1:4" x14ac:dyDescent="0.35">
      <c r="A607" s="1">
        <v>39688</v>
      </c>
      <c r="B607">
        <v>7.4399300000000004</v>
      </c>
      <c r="C607">
        <v>2008</v>
      </c>
      <c r="D607">
        <v>8</v>
      </c>
    </row>
    <row r="608" spans="1:4" x14ac:dyDescent="0.35">
      <c r="A608" s="1">
        <v>39689</v>
      </c>
      <c r="B608">
        <v>7.4399600000000001</v>
      </c>
      <c r="C608">
        <v>2008</v>
      </c>
      <c r="D608">
        <v>8</v>
      </c>
    </row>
    <row r="609" spans="1:4" x14ac:dyDescent="0.35">
      <c r="A609" s="1">
        <v>39690</v>
      </c>
      <c r="B609">
        <v>7.4399600000000001</v>
      </c>
      <c r="C609">
        <v>2008</v>
      </c>
      <c r="D609">
        <v>8</v>
      </c>
    </row>
    <row r="610" spans="1:4" x14ac:dyDescent="0.35">
      <c r="A610" s="1">
        <v>39691</v>
      </c>
      <c r="B610">
        <v>7.4399600000000001</v>
      </c>
      <c r="C610">
        <v>2008</v>
      </c>
      <c r="D610">
        <v>8</v>
      </c>
    </row>
    <row r="611" spans="1:4" x14ac:dyDescent="0.35">
      <c r="A611" s="1">
        <v>39692</v>
      </c>
      <c r="B611">
        <v>7.4407699999999997</v>
      </c>
      <c r="C611">
        <v>2008</v>
      </c>
      <c r="D611">
        <v>9</v>
      </c>
    </row>
    <row r="612" spans="1:4" x14ac:dyDescent="0.35">
      <c r="A612" s="1">
        <v>39693</v>
      </c>
      <c r="B612">
        <v>7.4427300000000001</v>
      </c>
      <c r="C612">
        <v>2008</v>
      </c>
      <c r="D612">
        <v>9</v>
      </c>
    </row>
    <row r="613" spans="1:4" x14ac:dyDescent="0.35">
      <c r="A613" s="1">
        <v>39694</v>
      </c>
      <c r="B613">
        <v>7.4594399999999998</v>
      </c>
      <c r="C613">
        <v>2008</v>
      </c>
      <c r="D613">
        <v>9</v>
      </c>
    </row>
    <row r="614" spans="1:4" x14ac:dyDescent="0.35">
      <c r="A614" s="1">
        <v>39695</v>
      </c>
      <c r="B614">
        <v>7.4917100000000003</v>
      </c>
      <c r="C614">
        <v>2008</v>
      </c>
      <c r="D614">
        <v>9</v>
      </c>
    </row>
    <row r="615" spans="1:4" x14ac:dyDescent="0.35">
      <c r="A615" s="1">
        <v>39696</v>
      </c>
      <c r="B615">
        <v>7.5314199999999998</v>
      </c>
      <c r="C615">
        <v>2008</v>
      </c>
      <c r="D615">
        <v>9</v>
      </c>
    </row>
    <row r="616" spans="1:4" x14ac:dyDescent="0.35">
      <c r="A616" s="1">
        <v>39697</v>
      </c>
      <c r="B616">
        <v>7.5314199999999998</v>
      </c>
      <c r="C616">
        <v>2008</v>
      </c>
      <c r="D616">
        <v>9</v>
      </c>
    </row>
    <row r="617" spans="1:4" x14ac:dyDescent="0.35">
      <c r="A617" s="1">
        <v>39698</v>
      </c>
      <c r="B617">
        <v>7.5314199999999998</v>
      </c>
      <c r="C617">
        <v>2008</v>
      </c>
      <c r="D617">
        <v>9</v>
      </c>
    </row>
    <row r="618" spans="1:4" x14ac:dyDescent="0.35">
      <c r="A618" s="1">
        <v>39699</v>
      </c>
      <c r="B618">
        <v>7.5119800000000003</v>
      </c>
      <c r="C618">
        <v>2008</v>
      </c>
      <c r="D618">
        <v>9</v>
      </c>
    </row>
    <row r="619" spans="1:4" x14ac:dyDescent="0.35">
      <c r="A619" s="1">
        <v>39700</v>
      </c>
      <c r="B619">
        <v>7.50936</v>
      </c>
      <c r="C619">
        <v>2008</v>
      </c>
      <c r="D619">
        <v>9</v>
      </c>
    </row>
    <row r="620" spans="1:4" x14ac:dyDescent="0.35">
      <c r="A620" s="1">
        <v>39701</v>
      </c>
      <c r="B620">
        <v>7.5165899999999999</v>
      </c>
      <c r="C620">
        <v>2008</v>
      </c>
      <c r="D620">
        <v>9</v>
      </c>
    </row>
    <row r="621" spans="1:4" x14ac:dyDescent="0.35">
      <c r="A621" s="1">
        <v>39702</v>
      </c>
      <c r="B621">
        <v>7.5105000000000004</v>
      </c>
      <c r="C621">
        <v>2008</v>
      </c>
      <c r="D621">
        <v>9</v>
      </c>
    </row>
    <row r="622" spans="1:4" x14ac:dyDescent="0.35">
      <c r="A622" s="1">
        <v>39703</v>
      </c>
      <c r="B622">
        <v>7.4937800000000001</v>
      </c>
      <c r="C622">
        <v>2008</v>
      </c>
      <c r="D622">
        <v>9</v>
      </c>
    </row>
    <row r="623" spans="1:4" x14ac:dyDescent="0.35">
      <c r="A623" s="1">
        <v>39704</v>
      </c>
      <c r="B623">
        <v>7.4937800000000001</v>
      </c>
      <c r="C623">
        <v>2008</v>
      </c>
      <c r="D623">
        <v>9</v>
      </c>
    </row>
    <row r="624" spans="1:4" x14ac:dyDescent="0.35">
      <c r="A624" s="1">
        <v>39705</v>
      </c>
      <c r="B624">
        <v>7.4937800000000001</v>
      </c>
      <c r="C624">
        <v>2008</v>
      </c>
      <c r="D624">
        <v>9</v>
      </c>
    </row>
    <row r="625" spans="1:4" x14ac:dyDescent="0.35">
      <c r="A625" s="1">
        <v>39706</v>
      </c>
      <c r="B625">
        <v>7.4937800000000001</v>
      </c>
      <c r="C625">
        <v>2008</v>
      </c>
      <c r="D625">
        <v>9</v>
      </c>
    </row>
    <row r="626" spans="1:4" x14ac:dyDescent="0.35">
      <c r="A626" s="1">
        <v>39707</v>
      </c>
      <c r="B626">
        <v>7.4672299999999998</v>
      </c>
      <c r="C626">
        <v>2008</v>
      </c>
      <c r="D626">
        <v>9</v>
      </c>
    </row>
    <row r="627" spans="1:4" x14ac:dyDescent="0.35">
      <c r="A627" s="1">
        <v>39708</v>
      </c>
      <c r="B627">
        <v>7.4510500000000004</v>
      </c>
      <c r="C627">
        <v>2008</v>
      </c>
      <c r="D627">
        <v>9</v>
      </c>
    </row>
    <row r="628" spans="1:4" x14ac:dyDescent="0.35">
      <c r="A628" s="1">
        <v>39709</v>
      </c>
      <c r="B628">
        <v>7.4397700000000002</v>
      </c>
      <c r="C628">
        <v>2008</v>
      </c>
      <c r="D628">
        <v>9</v>
      </c>
    </row>
    <row r="629" spans="1:4" x14ac:dyDescent="0.35">
      <c r="A629" s="1">
        <v>39710</v>
      </c>
      <c r="B629">
        <v>7.4272600000000004</v>
      </c>
      <c r="C629">
        <v>2008</v>
      </c>
      <c r="D629">
        <v>9</v>
      </c>
    </row>
    <row r="630" spans="1:4" x14ac:dyDescent="0.35">
      <c r="A630" s="1">
        <v>39711</v>
      </c>
      <c r="B630">
        <v>7.4272600000000004</v>
      </c>
      <c r="C630">
        <v>2008</v>
      </c>
      <c r="D630">
        <v>9</v>
      </c>
    </row>
    <row r="631" spans="1:4" x14ac:dyDescent="0.35">
      <c r="A631" s="1">
        <v>39712</v>
      </c>
      <c r="B631">
        <v>7.4272600000000004</v>
      </c>
      <c r="C631">
        <v>2008</v>
      </c>
      <c r="D631">
        <v>9</v>
      </c>
    </row>
    <row r="632" spans="1:4" x14ac:dyDescent="0.35">
      <c r="A632" s="1">
        <v>39713</v>
      </c>
      <c r="B632">
        <v>7.4191500000000001</v>
      </c>
      <c r="C632">
        <v>2008</v>
      </c>
      <c r="D632">
        <v>9</v>
      </c>
    </row>
    <row r="633" spans="1:4" x14ac:dyDescent="0.35">
      <c r="A633" s="1">
        <v>39714</v>
      </c>
      <c r="B633">
        <v>7.4128499999999997</v>
      </c>
      <c r="C633">
        <v>2008</v>
      </c>
      <c r="D633">
        <v>9</v>
      </c>
    </row>
    <row r="634" spans="1:4" x14ac:dyDescent="0.35">
      <c r="A634" s="1">
        <v>39715</v>
      </c>
      <c r="B634">
        <v>7.4162600000000003</v>
      </c>
      <c r="C634">
        <v>2008</v>
      </c>
      <c r="D634">
        <v>9</v>
      </c>
    </row>
    <row r="635" spans="1:4" x14ac:dyDescent="0.35">
      <c r="A635" s="1">
        <v>39716</v>
      </c>
      <c r="B635">
        <v>7.4255300000000002</v>
      </c>
      <c r="C635">
        <v>2008</v>
      </c>
      <c r="D635">
        <v>9</v>
      </c>
    </row>
    <row r="636" spans="1:4" x14ac:dyDescent="0.35">
      <c r="A636" s="1">
        <v>39717</v>
      </c>
      <c r="B636">
        <v>7.4525699999999997</v>
      </c>
      <c r="C636">
        <v>2008</v>
      </c>
      <c r="D636">
        <v>9</v>
      </c>
    </row>
    <row r="637" spans="1:4" x14ac:dyDescent="0.35">
      <c r="A637" s="1">
        <v>39718</v>
      </c>
      <c r="B637">
        <v>7.4525699999999997</v>
      </c>
      <c r="C637">
        <v>2008</v>
      </c>
      <c r="D637">
        <v>9</v>
      </c>
    </row>
    <row r="638" spans="1:4" x14ac:dyDescent="0.35">
      <c r="A638" s="1">
        <v>39719</v>
      </c>
      <c r="B638">
        <v>7.4525699999999997</v>
      </c>
      <c r="C638">
        <v>2008</v>
      </c>
      <c r="D638">
        <v>9</v>
      </c>
    </row>
    <row r="639" spans="1:4" x14ac:dyDescent="0.35">
      <c r="A639" s="1">
        <v>39720</v>
      </c>
      <c r="B639">
        <v>7.4682300000000001</v>
      </c>
      <c r="C639">
        <v>2008</v>
      </c>
      <c r="D639">
        <v>9</v>
      </c>
    </row>
    <row r="640" spans="1:4" x14ac:dyDescent="0.35">
      <c r="A640" s="1">
        <v>39721</v>
      </c>
      <c r="B640">
        <v>7.4718099999999996</v>
      </c>
      <c r="C640">
        <v>2008</v>
      </c>
      <c r="D640">
        <v>9</v>
      </c>
    </row>
    <row r="641" spans="1:4" x14ac:dyDescent="0.35">
      <c r="A641" s="1">
        <v>39722</v>
      </c>
      <c r="B641">
        <v>7.4965700000000002</v>
      </c>
      <c r="C641">
        <v>2008</v>
      </c>
      <c r="D641">
        <v>10</v>
      </c>
    </row>
    <row r="642" spans="1:4" x14ac:dyDescent="0.35">
      <c r="A642" s="1">
        <v>39723</v>
      </c>
      <c r="B642">
        <v>7.5048700000000004</v>
      </c>
      <c r="C642">
        <v>2008</v>
      </c>
      <c r="D642">
        <v>10</v>
      </c>
    </row>
    <row r="643" spans="1:4" x14ac:dyDescent="0.35">
      <c r="A643" s="1">
        <v>39724</v>
      </c>
      <c r="B643">
        <v>7.5312900000000003</v>
      </c>
      <c r="C643">
        <v>2008</v>
      </c>
      <c r="D643">
        <v>10</v>
      </c>
    </row>
    <row r="644" spans="1:4" x14ac:dyDescent="0.35">
      <c r="A644" s="1">
        <v>39725</v>
      </c>
      <c r="B644">
        <v>7.5312900000000003</v>
      </c>
      <c r="C644">
        <v>2008</v>
      </c>
      <c r="D644">
        <v>10</v>
      </c>
    </row>
    <row r="645" spans="1:4" x14ac:dyDescent="0.35">
      <c r="A645" s="1">
        <v>39726</v>
      </c>
      <c r="B645">
        <v>7.5312900000000003</v>
      </c>
      <c r="C645">
        <v>2008</v>
      </c>
      <c r="D645">
        <v>10</v>
      </c>
    </row>
    <row r="646" spans="1:4" x14ac:dyDescent="0.35">
      <c r="A646" s="1">
        <v>39727</v>
      </c>
      <c r="B646">
        <v>7.5463199999999997</v>
      </c>
      <c r="C646">
        <v>2008</v>
      </c>
      <c r="D646">
        <v>10</v>
      </c>
    </row>
    <row r="647" spans="1:4" x14ac:dyDescent="0.35">
      <c r="A647" s="1">
        <v>39728</v>
      </c>
      <c r="B647">
        <v>7.5783899999999997</v>
      </c>
      <c r="C647">
        <v>2008</v>
      </c>
      <c r="D647">
        <v>10</v>
      </c>
    </row>
    <row r="648" spans="1:4" x14ac:dyDescent="0.35">
      <c r="A648" s="1">
        <v>39729</v>
      </c>
      <c r="B648">
        <v>7.5823799999999997</v>
      </c>
      <c r="C648">
        <v>2008</v>
      </c>
      <c r="D648">
        <v>10</v>
      </c>
    </row>
    <row r="649" spans="1:4" x14ac:dyDescent="0.35">
      <c r="A649" s="1">
        <v>39730</v>
      </c>
      <c r="B649">
        <v>7.5621299999999998</v>
      </c>
      <c r="C649">
        <v>2008</v>
      </c>
      <c r="D649">
        <v>10</v>
      </c>
    </row>
    <row r="650" spans="1:4" x14ac:dyDescent="0.35">
      <c r="A650" s="1">
        <v>39731</v>
      </c>
      <c r="B650">
        <v>7.5360100000000001</v>
      </c>
      <c r="C650">
        <v>2008</v>
      </c>
      <c r="D650">
        <v>10</v>
      </c>
    </row>
    <row r="651" spans="1:4" x14ac:dyDescent="0.35">
      <c r="A651" s="1">
        <v>39732</v>
      </c>
      <c r="B651">
        <v>7.5360100000000001</v>
      </c>
      <c r="C651">
        <v>2008</v>
      </c>
      <c r="D651">
        <v>10</v>
      </c>
    </row>
    <row r="652" spans="1:4" x14ac:dyDescent="0.35">
      <c r="A652" s="1">
        <v>39733</v>
      </c>
      <c r="B652">
        <v>7.5360100000000001</v>
      </c>
      <c r="C652">
        <v>2008</v>
      </c>
      <c r="D652">
        <v>10</v>
      </c>
    </row>
    <row r="653" spans="1:4" x14ac:dyDescent="0.35">
      <c r="A653" s="1">
        <v>39734</v>
      </c>
      <c r="B653">
        <v>7.5360100000000001</v>
      </c>
      <c r="C653">
        <v>2008</v>
      </c>
      <c r="D653">
        <v>10</v>
      </c>
    </row>
    <row r="654" spans="1:4" x14ac:dyDescent="0.35">
      <c r="A654" s="1">
        <v>39735</v>
      </c>
      <c r="B654">
        <v>7.5043899999999999</v>
      </c>
      <c r="C654">
        <v>2008</v>
      </c>
      <c r="D654">
        <v>10</v>
      </c>
    </row>
    <row r="655" spans="1:4" x14ac:dyDescent="0.35">
      <c r="A655" s="1">
        <v>39736</v>
      </c>
      <c r="B655">
        <v>7.4966900000000001</v>
      </c>
      <c r="C655">
        <v>2008</v>
      </c>
      <c r="D655">
        <v>10</v>
      </c>
    </row>
    <row r="656" spans="1:4" x14ac:dyDescent="0.35">
      <c r="A656" s="1">
        <v>39737</v>
      </c>
      <c r="B656">
        <v>7.4981400000000002</v>
      </c>
      <c r="C656">
        <v>2008</v>
      </c>
      <c r="D656">
        <v>10</v>
      </c>
    </row>
    <row r="657" spans="1:4" x14ac:dyDescent="0.35">
      <c r="A657" s="1">
        <v>39738</v>
      </c>
      <c r="B657">
        <v>7.5076400000000003</v>
      </c>
      <c r="C657">
        <v>2008</v>
      </c>
      <c r="D657">
        <v>10</v>
      </c>
    </row>
    <row r="658" spans="1:4" x14ac:dyDescent="0.35">
      <c r="A658" s="1">
        <v>39739</v>
      </c>
      <c r="B658">
        <v>7.5076400000000003</v>
      </c>
      <c r="C658">
        <v>2008</v>
      </c>
      <c r="D658">
        <v>10</v>
      </c>
    </row>
    <row r="659" spans="1:4" x14ac:dyDescent="0.35">
      <c r="A659" s="1">
        <v>39740</v>
      </c>
      <c r="B659">
        <v>7.5076400000000003</v>
      </c>
      <c r="C659">
        <v>2008</v>
      </c>
      <c r="D659">
        <v>10</v>
      </c>
    </row>
    <row r="660" spans="1:4" x14ac:dyDescent="0.35">
      <c r="A660" s="1">
        <v>39741</v>
      </c>
      <c r="B660">
        <v>7.5076400000000003</v>
      </c>
      <c r="C660">
        <v>2008</v>
      </c>
      <c r="D660">
        <v>10</v>
      </c>
    </row>
    <row r="661" spans="1:4" x14ac:dyDescent="0.35">
      <c r="A661" s="1">
        <v>39742</v>
      </c>
      <c r="B661">
        <v>7.5300099999999999</v>
      </c>
      <c r="C661">
        <v>2008</v>
      </c>
      <c r="D661">
        <v>10</v>
      </c>
    </row>
    <row r="662" spans="1:4" x14ac:dyDescent="0.35">
      <c r="A662" s="1">
        <v>39743</v>
      </c>
      <c r="B662">
        <v>7.5172800000000004</v>
      </c>
      <c r="C662">
        <v>2008</v>
      </c>
      <c r="D662">
        <v>10</v>
      </c>
    </row>
    <row r="663" spans="1:4" x14ac:dyDescent="0.35">
      <c r="A663" s="1">
        <v>39744</v>
      </c>
      <c r="B663">
        <v>7.5014799999999999</v>
      </c>
      <c r="C663">
        <v>2008</v>
      </c>
      <c r="D663">
        <v>10</v>
      </c>
    </row>
    <row r="664" spans="1:4" x14ac:dyDescent="0.35">
      <c r="A664" s="1">
        <v>39745</v>
      </c>
      <c r="B664">
        <v>7.50115</v>
      </c>
      <c r="C664">
        <v>2008</v>
      </c>
      <c r="D664">
        <v>10</v>
      </c>
    </row>
    <row r="665" spans="1:4" x14ac:dyDescent="0.35">
      <c r="A665" s="1">
        <v>39746</v>
      </c>
      <c r="B665">
        <v>7.50115</v>
      </c>
      <c r="C665">
        <v>2008</v>
      </c>
      <c r="D665">
        <v>10</v>
      </c>
    </row>
    <row r="666" spans="1:4" x14ac:dyDescent="0.35">
      <c r="A666" s="1">
        <v>39747</v>
      </c>
      <c r="B666">
        <v>7.50115</v>
      </c>
      <c r="C666">
        <v>2008</v>
      </c>
      <c r="D666">
        <v>10</v>
      </c>
    </row>
    <row r="667" spans="1:4" x14ac:dyDescent="0.35">
      <c r="A667" s="1">
        <v>39748</v>
      </c>
      <c r="B667">
        <v>7.5177199999999997</v>
      </c>
      <c r="C667">
        <v>2008</v>
      </c>
      <c r="D667">
        <v>10</v>
      </c>
    </row>
    <row r="668" spans="1:4" x14ac:dyDescent="0.35">
      <c r="A668" s="1">
        <v>39749</v>
      </c>
      <c r="B668">
        <v>7.5347</v>
      </c>
      <c r="C668">
        <v>2008</v>
      </c>
      <c r="D668">
        <v>10</v>
      </c>
    </row>
    <row r="669" spans="1:4" x14ac:dyDescent="0.35">
      <c r="A669" s="1">
        <v>39750</v>
      </c>
      <c r="B669">
        <v>7.5524500000000003</v>
      </c>
      <c r="C669">
        <v>2008</v>
      </c>
      <c r="D669">
        <v>10</v>
      </c>
    </row>
    <row r="670" spans="1:4" x14ac:dyDescent="0.35">
      <c r="A670" s="1">
        <v>39751</v>
      </c>
      <c r="B670">
        <v>7.5665699999999996</v>
      </c>
      <c r="C670">
        <v>2008</v>
      </c>
      <c r="D670">
        <v>10</v>
      </c>
    </row>
    <row r="671" spans="1:4" x14ac:dyDescent="0.35">
      <c r="A671" s="1">
        <v>39752</v>
      </c>
      <c r="B671">
        <v>7.5665699999999996</v>
      </c>
      <c r="C671">
        <v>2008</v>
      </c>
      <c r="D671">
        <v>10</v>
      </c>
    </row>
    <row r="672" spans="1:4" x14ac:dyDescent="0.35">
      <c r="A672" s="1">
        <v>39753</v>
      </c>
      <c r="B672">
        <v>7.5665699999999996</v>
      </c>
      <c r="C672">
        <v>2008</v>
      </c>
      <c r="D672">
        <v>11</v>
      </c>
    </row>
    <row r="673" spans="1:4" x14ac:dyDescent="0.35">
      <c r="A673" s="1">
        <v>39754</v>
      </c>
      <c r="B673">
        <v>7.5665699999999996</v>
      </c>
      <c r="C673">
        <v>2008</v>
      </c>
      <c r="D673">
        <v>11</v>
      </c>
    </row>
    <row r="674" spans="1:4" x14ac:dyDescent="0.35">
      <c r="A674" s="1">
        <v>39755</v>
      </c>
      <c r="B674">
        <v>7.5588699999999998</v>
      </c>
      <c r="C674">
        <v>2008</v>
      </c>
      <c r="D674">
        <v>11</v>
      </c>
    </row>
    <row r="675" spans="1:4" x14ac:dyDescent="0.35">
      <c r="A675" s="1">
        <v>39756</v>
      </c>
      <c r="B675">
        <v>7.5577399999999999</v>
      </c>
      <c r="C675">
        <v>2008</v>
      </c>
      <c r="D675">
        <v>11</v>
      </c>
    </row>
    <row r="676" spans="1:4" x14ac:dyDescent="0.35">
      <c r="A676" s="1">
        <v>39757</v>
      </c>
      <c r="B676">
        <v>7.5456799999999999</v>
      </c>
      <c r="C676">
        <v>2008</v>
      </c>
      <c r="D676">
        <v>11</v>
      </c>
    </row>
    <row r="677" spans="1:4" x14ac:dyDescent="0.35">
      <c r="A677" s="1">
        <v>39758</v>
      </c>
      <c r="B677">
        <v>7.5332100000000004</v>
      </c>
      <c r="C677">
        <v>2008</v>
      </c>
      <c r="D677">
        <v>11</v>
      </c>
    </row>
    <row r="678" spans="1:4" x14ac:dyDescent="0.35">
      <c r="A678" s="1">
        <v>39759</v>
      </c>
      <c r="B678">
        <v>7.5237499999999997</v>
      </c>
      <c r="C678">
        <v>2008</v>
      </c>
      <c r="D678">
        <v>11</v>
      </c>
    </row>
    <row r="679" spans="1:4" x14ac:dyDescent="0.35">
      <c r="A679" s="1">
        <v>39760</v>
      </c>
      <c r="B679">
        <v>7.5237499999999997</v>
      </c>
      <c r="C679">
        <v>2008</v>
      </c>
      <c r="D679">
        <v>11</v>
      </c>
    </row>
    <row r="680" spans="1:4" x14ac:dyDescent="0.35">
      <c r="A680" s="1">
        <v>39761</v>
      </c>
      <c r="B680">
        <v>7.5237499999999997</v>
      </c>
      <c r="C680">
        <v>2008</v>
      </c>
      <c r="D680">
        <v>11</v>
      </c>
    </row>
    <row r="681" spans="1:4" x14ac:dyDescent="0.35">
      <c r="A681" s="1">
        <v>39762</v>
      </c>
      <c r="B681">
        <v>7.53789</v>
      </c>
      <c r="C681">
        <v>2008</v>
      </c>
      <c r="D681">
        <v>11</v>
      </c>
    </row>
    <row r="682" spans="1:4" x14ac:dyDescent="0.35">
      <c r="A682" s="1">
        <v>39763</v>
      </c>
      <c r="B682">
        <v>7.5590599999999997</v>
      </c>
      <c r="C682">
        <v>2008</v>
      </c>
      <c r="D682">
        <v>11</v>
      </c>
    </row>
    <row r="683" spans="1:4" x14ac:dyDescent="0.35">
      <c r="A683" s="1">
        <v>39764</v>
      </c>
      <c r="B683">
        <v>7.5617099999999997</v>
      </c>
      <c r="C683">
        <v>2008</v>
      </c>
      <c r="D683">
        <v>11</v>
      </c>
    </row>
    <row r="684" spans="1:4" x14ac:dyDescent="0.35">
      <c r="A684" s="1">
        <v>39765</v>
      </c>
      <c r="B684">
        <v>7.5870600000000001</v>
      </c>
      <c r="C684">
        <v>2008</v>
      </c>
      <c r="D684">
        <v>11</v>
      </c>
    </row>
    <row r="685" spans="1:4" x14ac:dyDescent="0.35">
      <c r="A685" s="1">
        <v>39766</v>
      </c>
      <c r="B685">
        <v>7.6331100000000003</v>
      </c>
      <c r="C685">
        <v>2008</v>
      </c>
      <c r="D685">
        <v>11</v>
      </c>
    </row>
    <row r="686" spans="1:4" x14ac:dyDescent="0.35">
      <c r="A686" s="1">
        <v>39767</v>
      </c>
      <c r="B686">
        <v>7.6331100000000003</v>
      </c>
      <c r="C686">
        <v>2008</v>
      </c>
      <c r="D686">
        <v>11</v>
      </c>
    </row>
    <row r="687" spans="1:4" x14ac:dyDescent="0.35">
      <c r="A687" s="1">
        <v>39768</v>
      </c>
      <c r="B687">
        <v>7.6331100000000003</v>
      </c>
      <c r="C687">
        <v>2008</v>
      </c>
      <c r="D687">
        <v>11</v>
      </c>
    </row>
    <row r="688" spans="1:4" x14ac:dyDescent="0.35">
      <c r="A688" s="1">
        <v>39769</v>
      </c>
      <c r="B688">
        <v>7.6569200000000004</v>
      </c>
      <c r="C688">
        <v>2008</v>
      </c>
      <c r="D688">
        <v>11</v>
      </c>
    </row>
    <row r="689" spans="1:4" x14ac:dyDescent="0.35">
      <c r="A689" s="1">
        <v>39770</v>
      </c>
      <c r="B689">
        <v>7.6481000000000003</v>
      </c>
      <c r="C689">
        <v>2008</v>
      </c>
      <c r="D689">
        <v>11</v>
      </c>
    </row>
    <row r="690" spans="1:4" x14ac:dyDescent="0.35">
      <c r="A690" s="1">
        <v>39771</v>
      </c>
      <c r="B690">
        <v>7.6552800000000003</v>
      </c>
      <c r="C690">
        <v>2008</v>
      </c>
      <c r="D690">
        <v>11</v>
      </c>
    </row>
    <row r="691" spans="1:4" x14ac:dyDescent="0.35">
      <c r="A691" s="1">
        <v>39772</v>
      </c>
      <c r="B691">
        <v>7.6911100000000001</v>
      </c>
      <c r="C691">
        <v>2008</v>
      </c>
      <c r="D691">
        <v>11</v>
      </c>
    </row>
    <row r="692" spans="1:4" x14ac:dyDescent="0.35">
      <c r="A692" s="1">
        <v>39773</v>
      </c>
      <c r="B692">
        <v>7.7566899999999999</v>
      </c>
      <c r="C692">
        <v>2008</v>
      </c>
      <c r="D692">
        <v>11</v>
      </c>
    </row>
    <row r="693" spans="1:4" x14ac:dyDescent="0.35">
      <c r="A693" s="1">
        <v>39774</v>
      </c>
      <c r="B693">
        <v>7.7566899999999999</v>
      </c>
      <c r="C693">
        <v>2008</v>
      </c>
      <c r="D693">
        <v>11</v>
      </c>
    </row>
    <row r="694" spans="1:4" x14ac:dyDescent="0.35">
      <c r="A694" s="1">
        <v>39775</v>
      </c>
      <c r="B694">
        <v>7.7566899999999999</v>
      </c>
      <c r="C694">
        <v>2008</v>
      </c>
      <c r="D694">
        <v>11</v>
      </c>
    </row>
    <row r="695" spans="1:4" x14ac:dyDescent="0.35">
      <c r="A695" s="1">
        <v>39776</v>
      </c>
      <c r="B695">
        <v>7.7614099999999997</v>
      </c>
      <c r="C695">
        <v>2008</v>
      </c>
      <c r="D695">
        <v>11</v>
      </c>
    </row>
    <row r="696" spans="1:4" x14ac:dyDescent="0.35">
      <c r="A696" s="1">
        <v>39777</v>
      </c>
      <c r="B696">
        <v>7.7348999999999997</v>
      </c>
      <c r="C696">
        <v>2008</v>
      </c>
      <c r="D696">
        <v>11</v>
      </c>
    </row>
    <row r="697" spans="1:4" x14ac:dyDescent="0.35">
      <c r="A697" s="1">
        <v>39778</v>
      </c>
      <c r="B697">
        <v>7.7151899999999998</v>
      </c>
      <c r="C697">
        <v>2008</v>
      </c>
      <c r="D697">
        <v>11</v>
      </c>
    </row>
    <row r="698" spans="1:4" x14ac:dyDescent="0.35">
      <c r="A698" s="1">
        <v>39779</v>
      </c>
      <c r="B698">
        <v>7.7037100000000001</v>
      </c>
      <c r="C698">
        <v>2008</v>
      </c>
      <c r="D698">
        <v>11</v>
      </c>
    </row>
    <row r="699" spans="1:4" x14ac:dyDescent="0.35">
      <c r="A699" s="1">
        <v>39780</v>
      </c>
      <c r="B699">
        <v>7.69008</v>
      </c>
      <c r="C699">
        <v>2008</v>
      </c>
      <c r="D699">
        <v>11</v>
      </c>
    </row>
    <row r="700" spans="1:4" x14ac:dyDescent="0.35">
      <c r="A700" s="1">
        <v>39781</v>
      </c>
      <c r="B700">
        <v>7.69008</v>
      </c>
      <c r="C700">
        <v>2008</v>
      </c>
      <c r="D700">
        <v>11</v>
      </c>
    </row>
    <row r="701" spans="1:4" x14ac:dyDescent="0.35">
      <c r="A701" s="1">
        <v>39782</v>
      </c>
      <c r="B701">
        <v>7.69008</v>
      </c>
      <c r="C701">
        <v>2008</v>
      </c>
      <c r="D701">
        <v>11</v>
      </c>
    </row>
    <row r="702" spans="1:4" x14ac:dyDescent="0.35">
      <c r="A702" s="1">
        <v>39783</v>
      </c>
      <c r="B702">
        <v>7.6732399999999998</v>
      </c>
      <c r="C702">
        <v>2008</v>
      </c>
      <c r="D702">
        <v>12</v>
      </c>
    </row>
    <row r="703" spans="1:4" x14ac:dyDescent="0.35">
      <c r="A703" s="1">
        <v>39784</v>
      </c>
      <c r="B703">
        <v>7.65707</v>
      </c>
      <c r="C703">
        <v>2008</v>
      </c>
      <c r="D703">
        <v>12</v>
      </c>
    </row>
    <row r="704" spans="1:4" x14ac:dyDescent="0.35">
      <c r="A704" s="1">
        <v>39785</v>
      </c>
      <c r="B704">
        <v>7.6538899999999996</v>
      </c>
      <c r="C704">
        <v>2008</v>
      </c>
      <c r="D704">
        <v>12</v>
      </c>
    </row>
    <row r="705" spans="1:4" x14ac:dyDescent="0.35">
      <c r="A705" s="1">
        <v>39786</v>
      </c>
      <c r="B705">
        <v>7.65787</v>
      </c>
      <c r="C705">
        <v>2008</v>
      </c>
      <c r="D705">
        <v>12</v>
      </c>
    </row>
    <row r="706" spans="1:4" x14ac:dyDescent="0.35">
      <c r="A706" s="1">
        <v>39787</v>
      </c>
      <c r="B706">
        <v>7.7005600000000003</v>
      </c>
      <c r="C706">
        <v>2008</v>
      </c>
      <c r="D706">
        <v>12</v>
      </c>
    </row>
    <row r="707" spans="1:4" x14ac:dyDescent="0.35">
      <c r="A707" s="1">
        <v>39788</v>
      </c>
      <c r="B707">
        <v>7.7005600000000003</v>
      </c>
      <c r="C707">
        <v>2008</v>
      </c>
      <c r="D707">
        <v>12</v>
      </c>
    </row>
    <row r="708" spans="1:4" x14ac:dyDescent="0.35">
      <c r="A708" s="1">
        <v>39789</v>
      </c>
      <c r="B708">
        <v>7.7005600000000003</v>
      </c>
      <c r="C708">
        <v>2008</v>
      </c>
      <c r="D708">
        <v>12</v>
      </c>
    </row>
    <row r="709" spans="1:4" x14ac:dyDescent="0.35">
      <c r="A709" s="1">
        <v>39790</v>
      </c>
      <c r="B709">
        <v>7.7220300000000002</v>
      </c>
      <c r="C709">
        <v>2008</v>
      </c>
      <c r="D709">
        <v>12</v>
      </c>
    </row>
    <row r="710" spans="1:4" x14ac:dyDescent="0.35">
      <c r="A710" s="1">
        <v>39791</v>
      </c>
      <c r="B710">
        <v>7.7035299999999998</v>
      </c>
      <c r="C710">
        <v>2008</v>
      </c>
      <c r="D710">
        <v>12</v>
      </c>
    </row>
    <row r="711" spans="1:4" x14ac:dyDescent="0.35">
      <c r="A711" s="1">
        <v>39792</v>
      </c>
      <c r="B711">
        <v>7.6780799999999996</v>
      </c>
      <c r="C711">
        <v>2008</v>
      </c>
      <c r="D711">
        <v>12</v>
      </c>
    </row>
    <row r="712" spans="1:4" x14ac:dyDescent="0.35">
      <c r="A712" s="1">
        <v>39793</v>
      </c>
      <c r="B712">
        <v>7.6622899999999996</v>
      </c>
      <c r="C712">
        <v>2008</v>
      </c>
      <c r="D712">
        <v>12</v>
      </c>
    </row>
    <row r="713" spans="1:4" x14ac:dyDescent="0.35">
      <c r="A713" s="1">
        <v>39794</v>
      </c>
      <c r="B713">
        <v>7.6862500000000002</v>
      </c>
      <c r="C713">
        <v>2008</v>
      </c>
      <c r="D713">
        <v>12</v>
      </c>
    </row>
    <row r="714" spans="1:4" x14ac:dyDescent="0.35">
      <c r="A714" s="1">
        <v>39795</v>
      </c>
      <c r="B714">
        <v>7.6862500000000002</v>
      </c>
      <c r="C714">
        <v>2008</v>
      </c>
      <c r="D714">
        <v>12</v>
      </c>
    </row>
    <row r="715" spans="1:4" x14ac:dyDescent="0.35">
      <c r="A715" s="1">
        <v>39796</v>
      </c>
      <c r="B715">
        <v>7.6862500000000002</v>
      </c>
      <c r="C715">
        <v>2008</v>
      </c>
      <c r="D715">
        <v>12</v>
      </c>
    </row>
    <row r="716" spans="1:4" x14ac:dyDescent="0.35">
      <c r="A716" s="1">
        <v>39797</v>
      </c>
      <c r="B716">
        <v>7.6978299999999997</v>
      </c>
      <c r="C716">
        <v>2008</v>
      </c>
      <c r="D716">
        <v>12</v>
      </c>
    </row>
    <row r="717" spans="1:4" x14ac:dyDescent="0.35">
      <c r="A717" s="1">
        <v>39798</v>
      </c>
      <c r="B717">
        <v>7.67326</v>
      </c>
      <c r="C717">
        <v>2008</v>
      </c>
      <c r="D717">
        <v>12</v>
      </c>
    </row>
    <row r="718" spans="1:4" x14ac:dyDescent="0.35">
      <c r="A718" s="1">
        <v>39799</v>
      </c>
      <c r="B718">
        <v>7.6698500000000003</v>
      </c>
      <c r="C718">
        <v>2008</v>
      </c>
      <c r="D718">
        <v>12</v>
      </c>
    </row>
    <row r="719" spans="1:4" x14ac:dyDescent="0.35">
      <c r="A719" s="1">
        <v>39800</v>
      </c>
      <c r="B719">
        <v>7.7072399999999996</v>
      </c>
      <c r="C719">
        <v>2008</v>
      </c>
      <c r="D719">
        <v>12</v>
      </c>
    </row>
    <row r="720" spans="1:4" x14ac:dyDescent="0.35">
      <c r="A720" s="1">
        <v>39801</v>
      </c>
      <c r="B720">
        <v>7.7079300000000002</v>
      </c>
      <c r="C720">
        <v>2008</v>
      </c>
      <c r="D720">
        <v>12</v>
      </c>
    </row>
    <row r="721" spans="1:4" x14ac:dyDescent="0.35">
      <c r="A721" s="1">
        <v>39802</v>
      </c>
      <c r="B721">
        <v>7.7079300000000002</v>
      </c>
      <c r="C721">
        <v>2008</v>
      </c>
      <c r="D721">
        <v>12</v>
      </c>
    </row>
    <row r="722" spans="1:4" x14ac:dyDescent="0.35">
      <c r="A722" s="1">
        <v>39803</v>
      </c>
      <c r="B722">
        <v>7.7079300000000002</v>
      </c>
      <c r="C722">
        <v>2008</v>
      </c>
      <c r="D722">
        <v>12</v>
      </c>
    </row>
    <row r="723" spans="1:4" x14ac:dyDescent="0.35">
      <c r="A723" s="1">
        <v>39804</v>
      </c>
      <c r="B723">
        <v>7.7140700000000004</v>
      </c>
      <c r="C723">
        <v>2008</v>
      </c>
      <c r="D723">
        <v>12</v>
      </c>
    </row>
    <row r="724" spans="1:4" x14ac:dyDescent="0.35">
      <c r="A724" s="1">
        <v>39805</v>
      </c>
      <c r="B724">
        <v>7.72682</v>
      </c>
      <c r="C724">
        <v>2008</v>
      </c>
      <c r="D724">
        <v>12</v>
      </c>
    </row>
    <row r="725" spans="1:4" x14ac:dyDescent="0.35">
      <c r="A725" s="1">
        <v>39806</v>
      </c>
      <c r="B725">
        <v>7.7271900000000002</v>
      </c>
      <c r="C725">
        <v>2008</v>
      </c>
      <c r="D725">
        <v>12</v>
      </c>
    </row>
    <row r="726" spans="1:4" x14ac:dyDescent="0.35">
      <c r="A726" s="1">
        <v>39807</v>
      </c>
      <c r="B726">
        <v>7.7271900000000002</v>
      </c>
      <c r="C726">
        <v>2008</v>
      </c>
      <c r="D726">
        <v>12</v>
      </c>
    </row>
    <row r="727" spans="1:4" x14ac:dyDescent="0.35">
      <c r="A727" s="1">
        <v>39808</v>
      </c>
      <c r="B727">
        <v>7.7401499999999999</v>
      </c>
      <c r="C727">
        <v>2008</v>
      </c>
      <c r="D727">
        <v>12</v>
      </c>
    </row>
    <row r="728" spans="1:4" x14ac:dyDescent="0.35">
      <c r="A728" s="1">
        <v>39809</v>
      </c>
      <c r="B728">
        <v>7.7401499999999999</v>
      </c>
      <c r="C728">
        <v>2008</v>
      </c>
      <c r="D728">
        <v>12</v>
      </c>
    </row>
    <row r="729" spans="1:4" x14ac:dyDescent="0.35">
      <c r="A729" s="1">
        <v>39810</v>
      </c>
      <c r="B729">
        <v>7.7401499999999999</v>
      </c>
      <c r="C729">
        <v>2008</v>
      </c>
      <c r="D729">
        <v>12</v>
      </c>
    </row>
    <row r="730" spans="1:4" x14ac:dyDescent="0.35">
      <c r="A730" s="1">
        <v>39811</v>
      </c>
      <c r="B730">
        <v>7.78383</v>
      </c>
      <c r="C730">
        <v>2008</v>
      </c>
      <c r="D730">
        <v>12</v>
      </c>
    </row>
    <row r="731" spans="1:4" x14ac:dyDescent="0.35">
      <c r="A731" s="1">
        <v>39812</v>
      </c>
      <c r="B731">
        <v>7.7822800000000001</v>
      </c>
      <c r="C731">
        <v>2008</v>
      </c>
      <c r="D731">
        <v>12</v>
      </c>
    </row>
    <row r="732" spans="1:4" x14ac:dyDescent="0.35">
      <c r="A732" s="1">
        <v>39813</v>
      </c>
      <c r="B732">
        <v>7.7815899999999996</v>
      </c>
      <c r="C732">
        <v>2008</v>
      </c>
      <c r="D732">
        <v>12</v>
      </c>
    </row>
    <row r="733" spans="1:4" x14ac:dyDescent="0.35">
      <c r="A733" s="1">
        <v>39814</v>
      </c>
      <c r="B733">
        <v>7.7815899999999996</v>
      </c>
      <c r="C733">
        <v>2009</v>
      </c>
      <c r="D733">
        <v>1</v>
      </c>
    </row>
    <row r="734" spans="1:4" x14ac:dyDescent="0.35">
      <c r="A734" s="1">
        <v>39815</v>
      </c>
      <c r="B734">
        <v>7.7815899999999996</v>
      </c>
      <c r="C734">
        <v>2009</v>
      </c>
      <c r="D734">
        <v>1</v>
      </c>
    </row>
    <row r="735" spans="1:4" x14ac:dyDescent="0.35">
      <c r="A735" s="1">
        <v>39816</v>
      </c>
      <c r="B735">
        <v>7.7815899999999996</v>
      </c>
      <c r="C735">
        <v>2009</v>
      </c>
      <c r="D735">
        <v>1</v>
      </c>
    </row>
    <row r="736" spans="1:4" x14ac:dyDescent="0.35">
      <c r="A736" s="1">
        <v>39817</v>
      </c>
      <c r="B736">
        <v>7.7815899999999996</v>
      </c>
      <c r="C736">
        <v>2009</v>
      </c>
      <c r="D736">
        <v>1</v>
      </c>
    </row>
    <row r="737" spans="1:4" x14ac:dyDescent="0.35">
      <c r="A737" s="1">
        <v>39818</v>
      </c>
      <c r="B737">
        <v>7.7941200000000004</v>
      </c>
      <c r="C737">
        <v>2009</v>
      </c>
      <c r="D737">
        <v>1</v>
      </c>
    </row>
    <row r="738" spans="1:4" x14ac:dyDescent="0.35">
      <c r="A738" s="1">
        <v>39819</v>
      </c>
      <c r="B738">
        <v>7.8128599999999997</v>
      </c>
      <c r="C738">
        <v>2009</v>
      </c>
      <c r="D738">
        <v>1</v>
      </c>
    </row>
    <row r="739" spans="1:4" x14ac:dyDescent="0.35">
      <c r="A739" s="1">
        <v>39820</v>
      </c>
      <c r="B739">
        <v>7.8379200000000004</v>
      </c>
      <c r="C739">
        <v>2009</v>
      </c>
      <c r="D739">
        <v>1</v>
      </c>
    </row>
    <row r="740" spans="1:4" x14ac:dyDescent="0.35">
      <c r="A740" s="1">
        <v>39821</v>
      </c>
      <c r="B740">
        <v>7.87486</v>
      </c>
      <c r="C740">
        <v>2009</v>
      </c>
      <c r="D740">
        <v>1</v>
      </c>
    </row>
    <row r="741" spans="1:4" x14ac:dyDescent="0.35">
      <c r="A741" s="1">
        <v>39822</v>
      </c>
      <c r="B741">
        <v>7.8825900000000004</v>
      </c>
      <c r="C741">
        <v>2009</v>
      </c>
      <c r="D741">
        <v>1</v>
      </c>
    </row>
    <row r="742" spans="1:4" x14ac:dyDescent="0.35">
      <c r="A742" s="1">
        <v>39823</v>
      </c>
      <c r="B742">
        <v>7.8825900000000004</v>
      </c>
      <c r="C742">
        <v>2009</v>
      </c>
      <c r="D742">
        <v>1</v>
      </c>
    </row>
    <row r="743" spans="1:4" x14ac:dyDescent="0.35">
      <c r="A743" s="1">
        <v>39824</v>
      </c>
      <c r="B743">
        <v>7.8825900000000004</v>
      </c>
      <c r="C743">
        <v>2009</v>
      </c>
      <c r="D743">
        <v>1</v>
      </c>
    </row>
    <row r="744" spans="1:4" x14ac:dyDescent="0.35">
      <c r="A744" s="1">
        <v>39825</v>
      </c>
      <c r="B744">
        <v>7.8818000000000001</v>
      </c>
      <c r="C744">
        <v>2009</v>
      </c>
      <c r="D744">
        <v>1</v>
      </c>
    </row>
    <row r="745" spans="1:4" x14ac:dyDescent="0.35">
      <c r="A745" s="1">
        <v>39826</v>
      </c>
      <c r="B745">
        <v>7.87737</v>
      </c>
      <c r="C745">
        <v>2009</v>
      </c>
      <c r="D745">
        <v>1</v>
      </c>
    </row>
    <row r="746" spans="1:4" x14ac:dyDescent="0.35">
      <c r="A746" s="1">
        <v>39827</v>
      </c>
      <c r="B746">
        <v>7.8500699999999997</v>
      </c>
      <c r="C746">
        <v>2009</v>
      </c>
      <c r="D746">
        <v>1</v>
      </c>
    </row>
    <row r="747" spans="1:4" x14ac:dyDescent="0.35">
      <c r="A747" s="1">
        <v>39828</v>
      </c>
      <c r="B747">
        <v>7.8183299999999996</v>
      </c>
      <c r="C747">
        <v>2009</v>
      </c>
      <c r="D747">
        <v>1</v>
      </c>
    </row>
    <row r="748" spans="1:4" x14ac:dyDescent="0.35">
      <c r="A748" s="1">
        <v>39829</v>
      </c>
      <c r="B748">
        <v>7.7966899999999999</v>
      </c>
      <c r="C748">
        <v>2009</v>
      </c>
      <c r="D748">
        <v>1</v>
      </c>
    </row>
    <row r="749" spans="1:4" x14ac:dyDescent="0.35">
      <c r="A749" s="1">
        <v>39830</v>
      </c>
      <c r="B749">
        <v>7.7966899999999999</v>
      </c>
      <c r="C749">
        <v>2009</v>
      </c>
      <c r="D749">
        <v>1</v>
      </c>
    </row>
    <row r="750" spans="1:4" x14ac:dyDescent="0.35">
      <c r="A750" s="1">
        <v>39831</v>
      </c>
      <c r="B750">
        <v>7.7966899999999999</v>
      </c>
      <c r="C750">
        <v>2009</v>
      </c>
      <c r="D750">
        <v>1</v>
      </c>
    </row>
    <row r="751" spans="1:4" x14ac:dyDescent="0.35">
      <c r="A751" s="1">
        <v>39832</v>
      </c>
      <c r="B751">
        <v>7.7725</v>
      </c>
      <c r="C751">
        <v>2009</v>
      </c>
      <c r="D751">
        <v>1</v>
      </c>
    </row>
    <row r="752" spans="1:4" x14ac:dyDescent="0.35">
      <c r="A752" s="1">
        <v>39833</v>
      </c>
      <c r="B752">
        <v>7.77684</v>
      </c>
      <c r="C752">
        <v>2009</v>
      </c>
      <c r="D752">
        <v>1</v>
      </c>
    </row>
    <row r="753" spans="1:4" x14ac:dyDescent="0.35">
      <c r="A753" s="1">
        <v>39834</v>
      </c>
      <c r="B753">
        <v>7.8175299999999996</v>
      </c>
      <c r="C753">
        <v>2009</v>
      </c>
      <c r="D753">
        <v>1</v>
      </c>
    </row>
    <row r="754" spans="1:4" x14ac:dyDescent="0.35">
      <c r="A754" s="1">
        <v>39835</v>
      </c>
      <c r="B754">
        <v>7.8412100000000002</v>
      </c>
      <c r="C754">
        <v>2009</v>
      </c>
      <c r="D754">
        <v>1</v>
      </c>
    </row>
    <row r="755" spans="1:4" x14ac:dyDescent="0.35">
      <c r="A755" s="1">
        <v>39836</v>
      </c>
      <c r="B755">
        <v>7.8656800000000002</v>
      </c>
      <c r="C755">
        <v>2009</v>
      </c>
      <c r="D755">
        <v>1</v>
      </c>
    </row>
    <row r="756" spans="1:4" x14ac:dyDescent="0.35">
      <c r="A756" s="1">
        <v>39837</v>
      </c>
      <c r="B756">
        <v>7.8656800000000002</v>
      </c>
      <c r="C756">
        <v>2009</v>
      </c>
      <c r="D756">
        <v>1</v>
      </c>
    </row>
    <row r="757" spans="1:4" x14ac:dyDescent="0.35">
      <c r="A757" s="1">
        <v>39838</v>
      </c>
      <c r="B757">
        <v>7.8656800000000002</v>
      </c>
      <c r="C757">
        <v>2009</v>
      </c>
      <c r="D757">
        <v>1</v>
      </c>
    </row>
    <row r="758" spans="1:4" x14ac:dyDescent="0.35">
      <c r="A758" s="1">
        <v>39839</v>
      </c>
      <c r="B758">
        <v>7.8861299999999996</v>
      </c>
      <c r="C758">
        <v>2009</v>
      </c>
      <c r="D758">
        <v>1</v>
      </c>
    </row>
    <row r="759" spans="1:4" x14ac:dyDescent="0.35">
      <c r="A759" s="1">
        <v>39840</v>
      </c>
      <c r="B759">
        <v>7.8983600000000003</v>
      </c>
      <c r="C759">
        <v>2009</v>
      </c>
      <c r="D759">
        <v>1</v>
      </c>
    </row>
    <row r="760" spans="1:4" x14ac:dyDescent="0.35">
      <c r="A760" s="1">
        <v>39841</v>
      </c>
      <c r="B760">
        <v>7.9178800000000003</v>
      </c>
      <c r="C760">
        <v>2009</v>
      </c>
      <c r="D760">
        <v>1</v>
      </c>
    </row>
    <row r="761" spans="1:4" x14ac:dyDescent="0.35">
      <c r="A761" s="1">
        <v>39842</v>
      </c>
      <c r="B761">
        <v>7.9342699999999997</v>
      </c>
      <c r="C761">
        <v>2009</v>
      </c>
      <c r="D761">
        <v>1</v>
      </c>
    </row>
    <row r="762" spans="1:4" x14ac:dyDescent="0.35">
      <c r="A762" s="1">
        <v>39843</v>
      </c>
      <c r="B762">
        <v>7.95085</v>
      </c>
      <c r="C762">
        <v>2009</v>
      </c>
      <c r="D762">
        <v>1</v>
      </c>
    </row>
    <row r="763" spans="1:4" x14ac:dyDescent="0.35">
      <c r="A763" s="1">
        <v>39844</v>
      </c>
      <c r="B763">
        <v>7.95085</v>
      </c>
      <c r="C763">
        <v>2009</v>
      </c>
      <c r="D763">
        <v>1</v>
      </c>
    </row>
    <row r="764" spans="1:4" x14ac:dyDescent="0.35">
      <c r="A764" s="1">
        <v>39845</v>
      </c>
      <c r="B764">
        <v>7.95085</v>
      </c>
      <c r="C764">
        <v>2009</v>
      </c>
      <c r="D764">
        <v>2</v>
      </c>
    </row>
    <row r="765" spans="1:4" x14ac:dyDescent="0.35">
      <c r="A765" s="1">
        <v>39846</v>
      </c>
      <c r="B765">
        <v>7.9393399999999996</v>
      </c>
      <c r="C765">
        <v>2009</v>
      </c>
      <c r="D765">
        <v>2</v>
      </c>
    </row>
    <row r="766" spans="1:4" x14ac:dyDescent="0.35">
      <c r="A766" s="1">
        <v>39847</v>
      </c>
      <c r="B766">
        <v>7.92178</v>
      </c>
      <c r="C766">
        <v>2009</v>
      </c>
      <c r="D766">
        <v>2</v>
      </c>
    </row>
    <row r="767" spans="1:4" x14ac:dyDescent="0.35">
      <c r="A767" s="1">
        <v>39848</v>
      </c>
      <c r="B767">
        <v>7.8971900000000002</v>
      </c>
      <c r="C767">
        <v>2009</v>
      </c>
      <c r="D767">
        <v>2</v>
      </c>
    </row>
    <row r="768" spans="1:4" x14ac:dyDescent="0.35">
      <c r="A768" s="1">
        <v>39849</v>
      </c>
      <c r="B768">
        <v>7.9042399999999997</v>
      </c>
      <c r="C768">
        <v>2009</v>
      </c>
      <c r="D768">
        <v>2</v>
      </c>
    </row>
    <row r="769" spans="1:4" x14ac:dyDescent="0.35">
      <c r="A769" s="1">
        <v>39850</v>
      </c>
      <c r="B769">
        <v>7.9238799999999996</v>
      </c>
      <c r="C769">
        <v>2009</v>
      </c>
      <c r="D769">
        <v>2</v>
      </c>
    </row>
    <row r="770" spans="1:4" x14ac:dyDescent="0.35">
      <c r="A770" s="1">
        <v>39851</v>
      </c>
      <c r="B770">
        <v>7.9238799999999996</v>
      </c>
      <c r="C770">
        <v>2009</v>
      </c>
      <c r="D770">
        <v>2</v>
      </c>
    </row>
    <row r="771" spans="1:4" x14ac:dyDescent="0.35">
      <c r="A771" s="1">
        <v>39852</v>
      </c>
      <c r="B771">
        <v>7.9238799999999996</v>
      </c>
      <c r="C771">
        <v>2009</v>
      </c>
      <c r="D771">
        <v>2</v>
      </c>
    </row>
    <row r="772" spans="1:4" x14ac:dyDescent="0.35">
      <c r="A772" s="1">
        <v>39853</v>
      </c>
      <c r="B772">
        <v>7.9288600000000002</v>
      </c>
      <c r="C772">
        <v>2009</v>
      </c>
      <c r="D772">
        <v>2</v>
      </c>
    </row>
    <row r="773" spans="1:4" x14ac:dyDescent="0.35">
      <c r="A773" s="1">
        <v>39854</v>
      </c>
      <c r="B773">
        <v>7.91594</v>
      </c>
      <c r="C773">
        <v>2009</v>
      </c>
      <c r="D773">
        <v>2</v>
      </c>
    </row>
    <row r="774" spans="1:4" x14ac:dyDescent="0.35">
      <c r="A774" s="1">
        <v>39855</v>
      </c>
      <c r="B774">
        <v>7.8935300000000002</v>
      </c>
      <c r="C774">
        <v>2009</v>
      </c>
      <c r="D774">
        <v>2</v>
      </c>
    </row>
    <row r="775" spans="1:4" x14ac:dyDescent="0.35">
      <c r="A775" s="1">
        <v>39856</v>
      </c>
      <c r="B775">
        <v>7.9026699999999996</v>
      </c>
      <c r="C775">
        <v>2009</v>
      </c>
      <c r="D775">
        <v>2</v>
      </c>
    </row>
    <row r="776" spans="1:4" x14ac:dyDescent="0.35">
      <c r="A776" s="1">
        <v>39857</v>
      </c>
      <c r="B776">
        <v>7.9073500000000001</v>
      </c>
      <c r="C776">
        <v>2009</v>
      </c>
      <c r="D776">
        <v>2</v>
      </c>
    </row>
    <row r="777" spans="1:4" x14ac:dyDescent="0.35">
      <c r="A777" s="1">
        <v>39858</v>
      </c>
      <c r="B777">
        <v>7.9073500000000001</v>
      </c>
      <c r="C777">
        <v>2009</v>
      </c>
      <c r="D777">
        <v>2</v>
      </c>
    </row>
    <row r="778" spans="1:4" x14ac:dyDescent="0.35">
      <c r="A778" s="1">
        <v>39859</v>
      </c>
      <c r="B778">
        <v>7.9073500000000001</v>
      </c>
      <c r="C778">
        <v>2009</v>
      </c>
      <c r="D778">
        <v>2</v>
      </c>
    </row>
    <row r="779" spans="1:4" x14ac:dyDescent="0.35">
      <c r="A779" s="1">
        <v>39860</v>
      </c>
      <c r="B779">
        <v>7.9114000000000004</v>
      </c>
      <c r="C779">
        <v>2009</v>
      </c>
      <c r="D779">
        <v>2</v>
      </c>
    </row>
    <row r="780" spans="1:4" x14ac:dyDescent="0.35">
      <c r="A780" s="1">
        <v>39861</v>
      </c>
      <c r="B780">
        <v>7.9092900000000004</v>
      </c>
      <c r="C780">
        <v>2009</v>
      </c>
      <c r="D780">
        <v>2</v>
      </c>
    </row>
    <row r="781" spans="1:4" x14ac:dyDescent="0.35">
      <c r="A781" s="1">
        <v>39862</v>
      </c>
      <c r="B781">
        <v>7.9224199999999998</v>
      </c>
      <c r="C781">
        <v>2009</v>
      </c>
      <c r="D781">
        <v>2</v>
      </c>
    </row>
    <row r="782" spans="1:4" x14ac:dyDescent="0.35">
      <c r="A782" s="1">
        <v>39863</v>
      </c>
      <c r="B782">
        <v>7.9422600000000001</v>
      </c>
      <c r="C782">
        <v>2009</v>
      </c>
      <c r="D782">
        <v>2</v>
      </c>
    </row>
    <row r="783" spans="1:4" x14ac:dyDescent="0.35">
      <c r="A783" s="1">
        <v>39864</v>
      </c>
      <c r="B783">
        <v>7.9560899999999997</v>
      </c>
      <c r="C783">
        <v>2009</v>
      </c>
      <c r="D783">
        <v>2</v>
      </c>
    </row>
    <row r="784" spans="1:4" x14ac:dyDescent="0.35">
      <c r="A784" s="1">
        <v>39865</v>
      </c>
      <c r="B784">
        <v>7.9560899999999997</v>
      </c>
      <c r="C784">
        <v>2009</v>
      </c>
      <c r="D784">
        <v>2</v>
      </c>
    </row>
    <row r="785" spans="1:4" x14ac:dyDescent="0.35">
      <c r="A785" s="1">
        <v>39866</v>
      </c>
      <c r="B785">
        <v>7.9560899999999997</v>
      </c>
      <c r="C785">
        <v>2009</v>
      </c>
      <c r="D785">
        <v>2</v>
      </c>
    </row>
    <row r="786" spans="1:4" x14ac:dyDescent="0.35">
      <c r="A786" s="1">
        <v>39867</v>
      </c>
      <c r="B786">
        <v>7.96936</v>
      </c>
      <c r="C786">
        <v>2009</v>
      </c>
      <c r="D786">
        <v>2</v>
      </c>
    </row>
    <row r="787" spans="1:4" x14ac:dyDescent="0.35">
      <c r="A787" s="1">
        <v>39868</v>
      </c>
      <c r="B787">
        <v>7.9888599999999999</v>
      </c>
      <c r="C787">
        <v>2009</v>
      </c>
      <c r="D787">
        <v>2</v>
      </c>
    </row>
    <row r="788" spans="1:4" x14ac:dyDescent="0.35">
      <c r="A788" s="1">
        <v>39869</v>
      </c>
      <c r="B788">
        <v>8.0157900000000009</v>
      </c>
      <c r="C788">
        <v>2009</v>
      </c>
      <c r="D788">
        <v>2</v>
      </c>
    </row>
    <row r="789" spans="1:4" x14ac:dyDescent="0.35">
      <c r="A789" s="1">
        <v>39870</v>
      </c>
      <c r="B789">
        <v>8.0479099999999999</v>
      </c>
      <c r="C789">
        <v>2009</v>
      </c>
      <c r="D789">
        <v>2</v>
      </c>
    </row>
    <row r="790" spans="1:4" x14ac:dyDescent="0.35">
      <c r="A790" s="1">
        <v>39871</v>
      </c>
      <c r="B790">
        <v>8.0485199999999999</v>
      </c>
      <c r="C790">
        <v>2009</v>
      </c>
      <c r="D790">
        <v>2</v>
      </c>
    </row>
    <row r="791" spans="1:4" x14ac:dyDescent="0.35">
      <c r="A791" s="1">
        <v>39872</v>
      </c>
      <c r="B791">
        <v>8.0485199999999999</v>
      </c>
      <c r="C791">
        <v>2009</v>
      </c>
      <c r="D791">
        <v>2</v>
      </c>
    </row>
    <row r="792" spans="1:4" x14ac:dyDescent="0.35">
      <c r="A792" s="1">
        <v>39873</v>
      </c>
      <c r="B792">
        <v>8.0485199999999999</v>
      </c>
      <c r="C792">
        <v>2009</v>
      </c>
      <c r="D792">
        <v>3</v>
      </c>
    </row>
    <row r="793" spans="1:4" x14ac:dyDescent="0.35">
      <c r="A793" s="1">
        <v>39874</v>
      </c>
      <c r="B793">
        <v>8.00291</v>
      </c>
      <c r="C793">
        <v>2009</v>
      </c>
      <c r="D793">
        <v>3</v>
      </c>
    </row>
    <row r="794" spans="1:4" x14ac:dyDescent="0.35">
      <c r="A794" s="1">
        <v>39875</v>
      </c>
      <c r="B794">
        <v>8.00596</v>
      </c>
      <c r="C794">
        <v>2009</v>
      </c>
      <c r="D794">
        <v>3</v>
      </c>
    </row>
    <row r="795" spans="1:4" x14ac:dyDescent="0.35">
      <c r="A795" s="1">
        <v>39876</v>
      </c>
      <c r="B795">
        <v>7.9978300000000004</v>
      </c>
      <c r="C795">
        <v>2009</v>
      </c>
      <c r="D795">
        <v>3</v>
      </c>
    </row>
    <row r="796" spans="1:4" x14ac:dyDescent="0.35">
      <c r="A796" s="1">
        <v>39877</v>
      </c>
      <c r="B796">
        <v>8.0111799999999995</v>
      </c>
      <c r="C796">
        <v>2009</v>
      </c>
      <c r="D796">
        <v>3</v>
      </c>
    </row>
    <row r="797" spans="1:4" x14ac:dyDescent="0.35">
      <c r="A797" s="1">
        <v>39878</v>
      </c>
      <c r="B797">
        <v>8.0306800000000003</v>
      </c>
      <c r="C797">
        <v>2009</v>
      </c>
      <c r="D797">
        <v>3</v>
      </c>
    </row>
    <row r="798" spans="1:4" x14ac:dyDescent="0.35">
      <c r="A798" s="1">
        <v>39879</v>
      </c>
      <c r="B798">
        <v>8.0306800000000003</v>
      </c>
      <c r="C798">
        <v>2009</v>
      </c>
      <c r="D798">
        <v>3</v>
      </c>
    </row>
    <row r="799" spans="1:4" x14ac:dyDescent="0.35">
      <c r="A799" s="1">
        <v>39880</v>
      </c>
      <c r="B799">
        <v>8.0306800000000003</v>
      </c>
      <c r="C799">
        <v>2009</v>
      </c>
      <c r="D799">
        <v>3</v>
      </c>
    </row>
    <row r="800" spans="1:4" x14ac:dyDescent="0.35">
      <c r="A800" s="1">
        <v>39881</v>
      </c>
      <c r="B800">
        <v>8.0433599999999998</v>
      </c>
      <c r="C800">
        <v>2009</v>
      </c>
      <c r="D800">
        <v>3</v>
      </c>
    </row>
    <row r="801" spans="1:4" x14ac:dyDescent="0.35">
      <c r="A801" s="1">
        <v>39882</v>
      </c>
      <c r="B801">
        <v>8.0409600000000001</v>
      </c>
      <c r="C801">
        <v>2009</v>
      </c>
      <c r="D801">
        <v>3</v>
      </c>
    </row>
    <row r="802" spans="1:4" x14ac:dyDescent="0.35">
      <c r="A802" s="1">
        <v>39883</v>
      </c>
      <c r="B802">
        <v>8.0498600000000007</v>
      </c>
      <c r="C802">
        <v>2009</v>
      </c>
      <c r="D802">
        <v>3</v>
      </c>
    </row>
    <row r="803" spans="1:4" x14ac:dyDescent="0.35">
      <c r="A803" s="1">
        <v>39884</v>
      </c>
      <c r="B803">
        <v>8.0557200000000009</v>
      </c>
      <c r="C803">
        <v>2009</v>
      </c>
      <c r="D803">
        <v>3</v>
      </c>
    </row>
    <row r="804" spans="1:4" x14ac:dyDescent="0.35">
      <c r="A804" s="1">
        <v>39885</v>
      </c>
      <c r="B804">
        <v>8.0815599999999996</v>
      </c>
      <c r="C804">
        <v>2009</v>
      </c>
      <c r="D804">
        <v>3</v>
      </c>
    </row>
    <row r="805" spans="1:4" x14ac:dyDescent="0.35">
      <c r="A805" s="1">
        <v>39886</v>
      </c>
      <c r="B805">
        <v>8.0815599999999996</v>
      </c>
      <c r="C805">
        <v>2009</v>
      </c>
      <c r="D805">
        <v>3</v>
      </c>
    </row>
    <row r="806" spans="1:4" x14ac:dyDescent="0.35">
      <c r="A806" s="1">
        <v>39887</v>
      </c>
      <c r="B806">
        <v>8.0815599999999996</v>
      </c>
      <c r="C806">
        <v>2009</v>
      </c>
      <c r="D806">
        <v>3</v>
      </c>
    </row>
    <row r="807" spans="1:4" x14ac:dyDescent="0.35">
      <c r="A807" s="1">
        <v>39888</v>
      </c>
      <c r="B807">
        <v>8.0837199999999996</v>
      </c>
      <c r="C807">
        <v>2009</v>
      </c>
      <c r="D807">
        <v>3</v>
      </c>
    </row>
    <row r="808" spans="1:4" x14ac:dyDescent="0.35">
      <c r="A808" s="1">
        <v>39889</v>
      </c>
      <c r="B808">
        <v>8.0790799999999994</v>
      </c>
      <c r="C808">
        <v>2009</v>
      </c>
      <c r="D808">
        <v>3</v>
      </c>
    </row>
    <row r="809" spans="1:4" x14ac:dyDescent="0.35">
      <c r="A809" s="1">
        <v>39890</v>
      </c>
      <c r="B809">
        <v>8.1071799999999996</v>
      </c>
      <c r="C809">
        <v>2009</v>
      </c>
      <c r="D809">
        <v>3</v>
      </c>
    </row>
    <row r="810" spans="1:4" x14ac:dyDescent="0.35">
      <c r="A810" s="1">
        <v>39891</v>
      </c>
      <c r="B810">
        <v>8.0928799999999992</v>
      </c>
      <c r="C810">
        <v>2009</v>
      </c>
      <c r="D810">
        <v>3</v>
      </c>
    </row>
    <row r="811" spans="1:4" x14ac:dyDescent="0.35">
      <c r="A811" s="1">
        <v>39892</v>
      </c>
      <c r="B811">
        <v>8.0656999999999996</v>
      </c>
      <c r="C811">
        <v>2009</v>
      </c>
      <c r="D811">
        <v>3</v>
      </c>
    </row>
    <row r="812" spans="1:4" x14ac:dyDescent="0.35">
      <c r="A812" s="1">
        <v>39893</v>
      </c>
      <c r="B812">
        <v>8.0656999999999996</v>
      </c>
      <c r="C812">
        <v>2009</v>
      </c>
      <c r="D812">
        <v>3</v>
      </c>
    </row>
    <row r="813" spans="1:4" x14ac:dyDescent="0.35">
      <c r="A813" s="1">
        <v>39894</v>
      </c>
      <c r="B813">
        <v>8.0656999999999996</v>
      </c>
      <c r="C813">
        <v>2009</v>
      </c>
      <c r="D813">
        <v>3</v>
      </c>
    </row>
    <row r="814" spans="1:4" x14ac:dyDescent="0.35">
      <c r="A814" s="1">
        <v>39895</v>
      </c>
      <c r="B814">
        <v>8.0955100000000009</v>
      </c>
      <c r="C814">
        <v>2009</v>
      </c>
      <c r="D814">
        <v>3</v>
      </c>
    </row>
    <row r="815" spans="1:4" x14ac:dyDescent="0.35">
      <c r="A815" s="1">
        <v>39896</v>
      </c>
      <c r="B815">
        <v>8.1149500000000003</v>
      </c>
      <c r="C815">
        <v>2009</v>
      </c>
      <c r="D815">
        <v>3</v>
      </c>
    </row>
    <row r="816" spans="1:4" x14ac:dyDescent="0.35">
      <c r="A816" s="1">
        <v>39897</v>
      </c>
      <c r="B816">
        <v>8.1272699999999993</v>
      </c>
      <c r="C816">
        <v>2009</v>
      </c>
      <c r="D816">
        <v>3</v>
      </c>
    </row>
    <row r="817" spans="1:4" x14ac:dyDescent="0.35">
      <c r="A817" s="1">
        <v>39898</v>
      </c>
      <c r="B817">
        <v>8.1395199999999992</v>
      </c>
      <c r="C817">
        <v>2009</v>
      </c>
      <c r="D817">
        <v>3</v>
      </c>
    </row>
    <row r="818" spans="1:4" x14ac:dyDescent="0.35">
      <c r="A818" s="1">
        <v>39899</v>
      </c>
      <c r="B818">
        <v>8.1328099999999992</v>
      </c>
      <c r="C818">
        <v>2009</v>
      </c>
      <c r="D818">
        <v>3</v>
      </c>
    </row>
    <row r="819" spans="1:4" x14ac:dyDescent="0.35">
      <c r="A819" s="1">
        <v>39900</v>
      </c>
      <c r="B819">
        <v>8.1328099999999992</v>
      </c>
      <c r="C819">
        <v>2009</v>
      </c>
      <c r="D819">
        <v>3</v>
      </c>
    </row>
    <row r="820" spans="1:4" x14ac:dyDescent="0.35">
      <c r="A820" s="1">
        <v>39901</v>
      </c>
      <c r="B820">
        <v>8.1328099999999992</v>
      </c>
      <c r="C820">
        <v>2009</v>
      </c>
      <c r="D820">
        <v>3</v>
      </c>
    </row>
    <row r="821" spans="1:4" x14ac:dyDescent="0.35">
      <c r="A821" s="1">
        <v>39902</v>
      </c>
      <c r="B821">
        <v>8.1195500000000003</v>
      </c>
      <c r="C821">
        <v>2009</v>
      </c>
      <c r="D821">
        <v>3</v>
      </c>
    </row>
    <row r="822" spans="1:4" x14ac:dyDescent="0.35">
      <c r="A822" s="1">
        <v>39903</v>
      </c>
      <c r="B822">
        <v>8.1135000000000002</v>
      </c>
      <c r="C822">
        <v>2009</v>
      </c>
      <c r="D822">
        <v>3</v>
      </c>
    </row>
    <row r="823" spans="1:4" x14ac:dyDescent="0.35">
      <c r="A823" s="1">
        <v>39904</v>
      </c>
      <c r="B823">
        <v>8.1096500000000002</v>
      </c>
      <c r="C823">
        <v>2009</v>
      </c>
      <c r="D823">
        <v>4</v>
      </c>
    </row>
    <row r="824" spans="1:4" x14ac:dyDescent="0.35">
      <c r="A824" s="1">
        <v>39905</v>
      </c>
      <c r="B824">
        <v>8.1081900000000005</v>
      </c>
      <c r="C824">
        <v>2009</v>
      </c>
      <c r="D824">
        <v>4</v>
      </c>
    </row>
    <row r="825" spans="1:4" x14ac:dyDescent="0.35">
      <c r="A825" s="1">
        <v>39906</v>
      </c>
      <c r="B825">
        <v>8.1114999999999995</v>
      </c>
      <c r="C825">
        <v>2009</v>
      </c>
      <c r="D825">
        <v>4</v>
      </c>
    </row>
    <row r="826" spans="1:4" x14ac:dyDescent="0.35">
      <c r="A826" s="1">
        <v>39907</v>
      </c>
      <c r="B826">
        <v>8.1114999999999995</v>
      </c>
      <c r="C826">
        <v>2009</v>
      </c>
      <c r="D826">
        <v>4</v>
      </c>
    </row>
    <row r="827" spans="1:4" x14ac:dyDescent="0.35">
      <c r="A827" s="1">
        <v>39908</v>
      </c>
      <c r="B827">
        <v>8.1114999999999995</v>
      </c>
      <c r="C827">
        <v>2009</v>
      </c>
      <c r="D827">
        <v>4</v>
      </c>
    </row>
    <row r="828" spans="1:4" x14ac:dyDescent="0.35">
      <c r="A828" s="1">
        <v>39909</v>
      </c>
      <c r="B828">
        <v>8.1080000000000005</v>
      </c>
      <c r="C828">
        <v>2009</v>
      </c>
      <c r="D828">
        <v>4</v>
      </c>
    </row>
    <row r="829" spans="1:4" x14ac:dyDescent="0.35">
      <c r="A829" s="1">
        <v>39910</v>
      </c>
      <c r="B829">
        <v>8.1016700000000004</v>
      </c>
      <c r="C829">
        <v>2009</v>
      </c>
      <c r="D829">
        <v>4</v>
      </c>
    </row>
    <row r="830" spans="1:4" x14ac:dyDescent="0.35">
      <c r="A830" s="1">
        <v>39911</v>
      </c>
      <c r="B830">
        <v>8.0976599999999994</v>
      </c>
      <c r="C830">
        <v>2009</v>
      </c>
      <c r="D830">
        <v>4</v>
      </c>
    </row>
    <row r="831" spans="1:4" x14ac:dyDescent="0.35">
      <c r="A831" s="1">
        <v>39912</v>
      </c>
      <c r="B831">
        <v>8.0976599999999994</v>
      </c>
      <c r="C831">
        <v>2009</v>
      </c>
      <c r="D831">
        <v>4</v>
      </c>
    </row>
    <row r="832" spans="1:4" x14ac:dyDescent="0.35">
      <c r="A832" s="1">
        <v>39913</v>
      </c>
      <c r="B832">
        <v>8.0976599999999994</v>
      </c>
      <c r="C832">
        <v>2009</v>
      </c>
      <c r="D832">
        <v>4</v>
      </c>
    </row>
    <row r="833" spans="1:4" x14ac:dyDescent="0.35">
      <c r="A833" s="1">
        <v>39914</v>
      </c>
      <c r="B833">
        <v>8.0976599999999994</v>
      </c>
      <c r="C833">
        <v>2009</v>
      </c>
      <c r="D833">
        <v>4</v>
      </c>
    </row>
    <row r="834" spans="1:4" x14ac:dyDescent="0.35">
      <c r="A834" s="1">
        <v>39915</v>
      </c>
      <c r="B834">
        <v>8.0976599999999994</v>
      </c>
      <c r="C834">
        <v>2009</v>
      </c>
      <c r="D834">
        <v>4</v>
      </c>
    </row>
    <row r="835" spans="1:4" x14ac:dyDescent="0.35">
      <c r="A835" s="1">
        <v>39916</v>
      </c>
      <c r="B835">
        <v>8.0856200000000005</v>
      </c>
      <c r="C835">
        <v>2009</v>
      </c>
      <c r="D835">
        <v>4</v>
      </c>
    </row>
    <row r="836" spans="1:4" x14ac:dyDescent="0.35">
      <c r="A836" s="1">
        <v>39917</v>
      </c>
      <c r="B836">
        <v>8.0958900000000007</v>
      </c>
      <c r="C836">
        <v>2009</v>
      </c>
      <c r="D836">
        <v>4</v>
      </c>
    </row>
    <row r="837" spans="1:4" x14ac:dyDescent="0.35">
      <c r="A837" s="1">
        <v>39918</v>
      </c>
      <c r="B837">
        <v>8.1023300000000003</v>
      </c>
      <c r="C837">
        <v>2009</v>
      </c>
      <c r="D837">
        <v>4</v>
      </c>
    </row>
    <row r="838" spans="1:4" x14ac:dyDescent="0.35">
      <c r="A838" s="1">
        <v>39919</v>
      </c>
      <c r="B838">
        <v>8.10121</v>
      </c>
      <c r="C838">
        <v>2009</v>
      </c>
      <c r="D838">
        <v>4</v>
      </c>
    </row>
    <row r="839" spans="1:4" x14ac:dyDescent="0.35">
      <c r="A839" s="1">
        <v>39920</v>
      </c>
      <c r="B839">
        <v>8.0982800000000008</v>
      </c>
      <c r="C839">
        <v>2009</v>
      </c>
      <c r="D839">
        <v>4</v>
      </c>
    </row>
    <row r="840" spans="1:4" x14ac:dyDescent="0.35">
      <c r="A840" s="1">
        <v>39921</v>
      </c>
      <c r="B840">
        <v>8.0982800000000008</v>
      </c>
      <c r="C840">
        <v>2009</v>
      </c>
      <c r="D840">
        <v>4</v>
      </c>
    </row>
    <row r="841" spans="1:4" x14ac:dyDescent="0.35">
      <c r="A841" s="1">
        <v>39922</v>
      </c>
      <c r="B841">
        <v>8.0982800000000008</v>
      </c>
      <c r="C841">
        <v>2009</v>
      </c>
      <c r="D841">
        <v>4</v>
      </c>
    </row>
    <row r="842" spans="1:4" x14ac:dyDescent="0.35">
      <c r="A842" s="1">
        <v>39923</v>
      </c>
      <c r="B842">
        <v>8.0850600000000004</v>
      </c>
      <c r="C842">
        <v>2009</v>
      </c>
      <c r="D842">
        <v>4</v>
      </c>
    </row>
    <row r="843" spans="1:4" x14ac:dyDescent="0.35">
      <c r="A843" s="1">
        <v>39924</v>
      </c>
      <c r="B843">
        <v>8.0695999999999994</v>
      </c>
      <c r="C843">
        <v>2009</v>
      </c>
      <c r="D843">
        <v>4</v>
      </c>
    </row>
    <row r="844" spans="1:4" x14ac:dyDescent="0.35">
      <c r="A844" s="1">
        <v>39925</v>
      </c>
      <c r="B844">
        <v>8.0581999999999994</v>
      </c>
      <c r="C844">
        <v>2009</v>
      </c>
      <c r="D844">
        <v>4</v>
      </c>
    </row>
    <row r="845" spans="1:4" x14ac:dyDescent="0.35">
      <c r="A845" s="1">
        <v>39926</v>
      </c>
      <c r="B845">
        <v>8.0687800000000003</v>
      </c>
      <c r="C845">
        <v>2009</v>
      </c>
      <c r="D845">
        <v>4</v>
      </c>
    </row>
    <row r="846" spans="1:4" x14ac:dyDescent="0.35">
      <c r="A846" s="1">
        <v>39927</v>
      </c>
      <c r="B846">
        <v>8.0787899999999997</v>
      </c>
      <c r="C846">
        <v>2009</v>
      </c>
      <c r="D846">
        <v>4</v>
      </c>
    </row>
    <row r="847" spans="1:4" x14ac:dyDescent="0.35">
      <c r="A847" s="1">
        <v>39928</v>
      </c>
      <c r="B847">
        <v>8.0787899999999997</v>
      </c>
      <c r="C847">
        <v>2009</v>
      </c>
      <c r="D847">
        <v>4</v>
      </c>
    </row>
    <row r="848" spans="1:4" x14ac:dyDescent="0.35">
      <c r="A848" s="1">
        <v>39929</v>
      </c>
      <c r="B848">
        <v>8.0787899999999997</v>
      </c>
      <c r="C848">
        <v>2009</v>
      </c>
      <c r="D848">
        <v>4</v>
      </c>
    </row>
    <row r="849" spans="1:4" x14ac:dyDescent="0.35">
      <c r="A849" s="1">
        <v>39930</v>
      </c>
      <c r="B849">
        <v>8.10351</v>
      </c>
      <c r="C849">
        <v>2009</v>
      </c>
      <c r="D849">
        <v>4</v>
      </c>
    </row>
    <row r="850" spans="1:4" x14ac:dyDescent="0.35">
      <c r="A850" s="1">
        <v>39931</v>
      </c>
      <c r="B850">
        <v>8.0992999999999995</v>
      </c>
      <c r="C850">
        <v>2009</v>
      </c>
      <c r="D850">
        <v>4</v>
      </c>
    </row>
    <row r="851" spans="1:4" x14ac:dyDescent="0.35">
      <c r="A851" s="1">
        <v>39932</v>
      </c>
      <c r="B851">
        <v>8.0929599999999997</v>
      </c>
      <c r="C851">
        <v>2009</v>
      </c>
      <c r="D851">
        <v>4</v>
      </c>
    </row>
    <row r="852" spans="1:4" x14ac:dyDescent="0.35">
      <c r="A852" s="1">
        <v>39933</v>
      </c>
      <c r="B852">
        <v>8.1047600000000006</v>
      </c>
      <c r="C852">
        <v>2009</v>
      </c>
      <c r="D852">
        <v>4</v>
      </c>
    </row>
    <row r="853" spans="1:4" x14ac:dyDescent="0.35">
      <c r="A853" s="1">
        <v>39934</v>
      </c>
      <c r="B853">
        <v>8.1047600000000006</v>
      </c>
      <c r="C853">
        <v>2009</v>
      </c>
      <c r="D853">
        <v>5</v>
      </c>
    </row>
    <row r="854" spans="1:4" x14ac:dyDescent="0.35">
      <c r="A854" s="1">
        <v>39935</v>
      </c>
      <c r="B854">
        <v>8.1047600000000006</v>
      </c>
      <c r="C854">
        <v>2009</v>
      </c>
      <c r="D854">
        <v>5</v>
      </c>
    </row>
    <row r="855" spans="1:4" x14ac:dyDescent="0.35">
      <c r="A855" s="1">
        <v>39936</v>
      </c>
      <c r="B855">
        <v>8.1047600000000006</v>
      </c>
      <c r="C855">
        <v>2009</v>
      </c>
      <c r="D855">
        <v>5</v>
      </c>
    </row>
    <row r="856" spans="1:4" x14ac:dyDescent="0.35">
      <c r="A856" s="1">
        <v>39937</v>
      </c>
      <c r="B856">
        <v>8.1189300000000006</v>
      </c>
      <c r="C856">
        <v>2009</v>
      </c>
      <c r="D856">
        <v>5</v>
      </c>
    </row>
    <row r="857" spans="1:4" x14ac:dyDescent="0.35">
      <c r="A857" s="1">
        <v>39938</v>
      </c>
      <c r="B857">
        <v>8.1042000000000005</v>
      </c>
      <c r="C857">
        <v>2009</v>
      </c>
      <c r="D857">
        <v>5</v>
      </c>
    </row>
    <row r="858" spans="1:4" x14ac:dyDescent="0.35">
      <c r="A858" s="1">
        <v>39939</v>
      </c>
      <c r="B858">
        <v>8.0921500000000002</v>
      </c>
      <c r="C858">
        <v>2009</v>
      </c>
      <c r="D858">
        <v>5</v>
      </c>
    </row>
    <row r="859" spans="1:4" x14ac:dyDescent="0.35">
      <c r="A859" s="1">
        <v>39940</v>
      </c>
      <c r="B859">
        <v>8.0877400000000002</v>
      </c>
      <c r="C859">
        <v>2009</v>
      </c>
      <c r="D859">
        <v>5</v>
      </c>
    </row>
    <row r="860" spans="1:4" x14ac:dyDescent="0.35">
      <c r="A860" s="1">
        <v>39941</v>
      </c>
      <c r="B860">
        <v>8.0854700000000008</v>
      </c>
      <c r="C860">
        <v>2009</v>
      </c>
      <c r="D860">
        <v>5</v>
      </c>
    </row>
    <row r="861" spans="1:4" x14ac:dyDescent="0.35">
      <c r="A861" s="1">
        <v>39942</v>
      </c>
      <c r="B861">
        <v>8.0854700000000008</v>
      </c>
      <c r="C861">
        <v>2009</v>
      </c>
      <c r="D861">
        <v>5</v>
      </c>
    </row>
    <row r="862" spans="1:4" x14ac:dyDescent="0.35">
      <c r="A862" s="1">
        <v>39943</v>
      </c>
      <c r="B862">
        <v>8.0854700000000008</v>
      </c>
      <c r="C862">
        <v>2009</v>
      </c>
      <c r="D862">
        <v>5</v>
      </c>
    </row>
    <row r="863" spans="1:4" x14ac:dyDescent="0.35">
      <c r="A863" s="1">
        <v>39944</v>
      </c>
      <c r="B863">
        <v>8.08371</v>
      </c>
      <c r="C863">
        <v>2009</v>
      </c>
      <c r="D863">
        <v>5</v>
      </c>
    </row>
    <row r="864" spans="1:4" x14ac:dyDescent="0.35">
      <c r="A864" s="1">
        <v>39945</v>
      </c>
      <c r="B864">
        <v>8.0783199999999997</v>
      </c>
      <c r="C864">
        <v>2009</v>
      </c>
      <c r="D864">
        <v>5</v>
      </c>
    </row>
    <row r="865" spans="1:4" x14ac:dyDescent="0.35">
      <c r="A865" s="1">
        <v>39946</v>
      </c>
      <c r="B865">
        <v>8.0807699999999993</v>
      </c>
      <c r="C865">
        <v>2009</v>
      </c>
      <c r="D865">
        <v>5</v>
      </c>
    </row>
    <row r="866" spans="1:4" x14ac:dyDescent="0.35">
      <c r="A866" s="1">
        <v>39947</v>
      </c>
      <c r="B866">
        <v>8.0848399999999998</v>
      </c>
      <c r="C866">
        <v>2009</v>
      </c>
      <c r="D866">
        <v>5</v>
      </c>
    </row>
    <row r="867" spans="1:4" x14ac:dyDescent="0.35">
      <c r="A867" s="1">
        <v>39948</v>
      </c>
      <c r="B867">
        <v>8.1020599999999998</v>
      </c>
      <c r="C867">
        <v>2009</v>
      </c>
      <c r="D867">
        <v>5</v>
      </c>
    </row>
    <row r="868" spans="1:4" x14ac:dyDescent="0.35">
      <c r="A868" s="1">
        <v>39949</v>
      </c>
      <c r="B868">
        <v>8.1020599999999998</v>
      </c>
      <c r="C868">
        <v>2009</v>
      </c>
      <c r="D868">
        <v>5</v>
      </c>
    </row>
    <row r="869" spans="1:4" x14ac:dyDescent="0.35">
      <c r="A869" s="1">
        <v>39950</v>
      </c>
      <c r="B869">
        <v>8.1020599999999998</v>
      </c>
      <c r="C869">
        <v>2009</v>
      </c>
      <c r="D869">
        <v>5</v>
      </c>
    </row>
    <row r="870" spans="1:4" x14ac:dyDescent="0.35">
      <c r="A870" s="1">
        <v>39951</v>
      </c>
      <c r="B870">
        <v>8.1176999999999992</v>
      </c>
      <c r="C870">
        <v>2009</v>
      </c>
      <c r="D870">
        <v>5</v>
      </c>
    </row>
    <row r="871" spans="1:4" x14ac:dyDescent="0.35">
      <c r="A871" s="1">
        <v>39952</v>
      </c>
      <c r="B871">
        <v>8.1066500000000001</v>
      </c>
      <c r="C871">
        <v>2009</v>
      </c>
      <c r="D871">
        <v>5</v>
      </c>
    </row>
    <row r="872" spans="1:4" x14ac:dyDescent="0.35">
      <c r="A872" s="1">
        <v>39953</v>
      </c>
      <c r="B872">
        <v>8.0924899999999997</v>
      </c>
      <c r="C872">
        <v>2009</v>
      </c>
      <c r="D872">
        <v>5</v>
      </c>
    </row>
    <row r="873" spans="1:4" x14ac:dyDescent="0.35">
      <c r="A873" s="1">
        <v>39954</v>
      </c>
      <c r="B873">
        <v>8.0983999999999998</v>
      </c>
      <c r="C873">
        <v>2009</v>
      </c>
      <c r="D873">
        <v>5</v>
      </c>
    </row>
    <row r="874" spans="1:4" x14ac:dyDescent="0.35">
      <c r="A874" s="1">
        <v>39955</v>
      </c>
      <c r="B874">
        <v>8.1048100000000005</v>
      </c>
      <c r="C874">
        <v>2009</v>
      </c>
      <c r="D874">
        <v>5</v>
      </c>
    </row>
    <row r="875" spans="1:4" x14ac:dyDescent="0.35">
      <c r="A875" s="1">
        <v>39956</v>
      </c>
      <c r="B875">
        <v>8.1048100000000005</v>
      </c>
      <c r="C875">
        <v>2009</v>
      </c>
      <c r="D875">
        <v>5</v>
      </c>
    </row>
    <row r="876" spans="1:4" x14ac:dyDescent="0.35">
      <c r="A876" s="1">
        <v>39957</v>
      </c>
      <c r="B876">
        <v>8.1048100000000005</v>
      </c>
      <c r="C876">
        <v>2009</v>
      </c>
      <c r="D876">
        <v>5</v>
      </c>
    </row>
    <row r="877" spans="1:4" x14ac:dyDescent="0.35">
      <c r="A877" s="1">
        <v>39958</v>
      </c>
      <c r="B877">
        <v>8.1034900000000007</v>
      </c>
      <c r="C877">
        <v>2009</v>
      </c>
      <c r="D877">
        <v>5</v>
      </c>
    </row>
    <row r="878" spans="1:4" x14ac:dyDescent="0.35">
      <c r="A878" s="1">
        <v>39959</v>
      </c>
      <c r="B878">
        <v>8.10853</v>
      </c>
      <c r="C878">
        <v>2009</v>
      </c>
      <c r="D878">
        <v>5</v>
      </c>
    </row>
    <row r="879" spans="1:4" x14ac:dyDescent="0.35">
      <c r="A879" s="1">
        <v>39960</v>
      </c>
      <c r="B879">
        <v>8.1175800000000002</v>
      </c>
      <c r="C879">
        <v>2009</v>
      </c>
      <c r="D879">
        <v>5</v>
      </c>
    </row>
    <row r="880" spans="1:4" x14ac:dyDescent="0.35">
      <c r="A880" s="1">
        <v>39961</v>
      </c>
      <c r="B880">
        <v>8.1245200000000004</v>
      </c>
      <c r="C880">
        <v>2009</v>
      </c>
      <c r="D880">
        <v>5</v>
      </c>
    </row>
    <row r="881" spans="1:4" x14ac:dyDescent="0.35">
      <c r="A881" s="1">
        <v>39962</v>
      </c>
      <c r="B881">
        <v>8.1207700000000003</v>
      </c>
      <c r="C881">
        <v>2009</v>
      </c>
      <c r="D881">
        <v>5</v>
      </c>
    </row>
    <row r="882" spans="1:4" x14ac:dyDescent="0.35">
      <c r="A882" s="1">
        <v>39963</v>
      </c>
      <c r="B882">
        <v>8.1207700000000003</v>
      </c>
      <c r="C882">
        <v>2009</v>
      </c>
      <c r="D882">
        <v>5</v>
      </c>
    </row>
    <row r="883" spans="1:4" x14ac:dyDescent="0.35">
      <c r="A883" s="1">
        <v>39964</v>
      </c>
      <c r="B883">
        <v>8.1207700000000003</v>
      </c>
      <c r="C883">
        <v>2009</v>
      </c>
      <c r="D883">
        <v>5</v>
      </c>
    </row>
    <row r="884" spans="1:4" x14ac:dyDescent="0.35">
      <c r="A884" s="1">
        <v>39965</v>
      </c>
      <c r="B884">
        <v>8.1151300000000006</v>
      </c>
      <c r="C884">
        <v>2009</v>
      </c>
      <c r="D884">
        <v>6</v>
      </c>
    </row>
    <row r="885" spans="1:4" x14ac:dyDescent="0.35">
      <c r="A885" s="1">
        <v>39966</v>
      </c>
      <c r="B885">
        <v>8.1093899999999994</v>
      </c>
      <c r="C885">
        <v>2009</v>
      </c>
      <c r="D885">
        <v>6</v>
      </c>
    </row>
    <row r="886" spans="1:4" x14ac:dyDescent="0.35">
      <c r="A886" s="1">
        <v>39967</v>
      </c>
      <c r="B886">
        <v>8.1103699999999996</v>
      </c>
      <c r="C886">
        <v>2009</v>
      </c>
      <c r="D886">
        <v>6</v>
      </c>
    </row>
    <row r="887" spans="1:4" x14ac:dyDescent="0.35">
      <c r="A887" s="1">
        <v>39968</v>
      </c>
      <c r="B887">
        <v>8.1110799999999994</v>
      </c>
      <c r="C887">
        <v>2009</v>
      </c>
      <c r="D887">
        <v>6</v>
      </c>
    </row>
    <row r="888" spans="1:4" x14ac:dyDescent="0.35">
      <c r="A888" s="1">
        <v>39969</v>
      </c>
      <c r="B888">
        <v>8.1178000000000008</v>
      </c>
      <c r="C888">
        <v>2009</v>
      </c>
      <c r="D888">
        <v>6</v>
      </c>
    </row>
    <row r="889" spans="1:4" x14ac:dyDescent="0.35">
      <c r="A889" s="1">
        <v>39970</v>
      </c>
      <c r="B889">
        <v>8.1178000000000008</v>
      </c>
      <c r="C889">
        <v>2009</v>
      </c>
      <c r="D889">
        <v>6</v>
      </c>
    </row>
    <row r="890" spans="1:4" x14ac:dyDescent="0.35">
      <c r="A890" s="1">
        <v>39971</v>
      </c>
      <c r="B890">
        <v>8.1178000000000008</v>
      </c>
      <c r="C890">
        <v>2009</v>
      </c>
      <c r="D890">
        <v>6</v>
      </c>
    </row>
    <row r="891" spans="1:4" x14ac:dyDescent="0.35">
      <c r="A891" s="1">
        <v>39972</v>
      </c>
      <c r="B891">
        <v>8.1212900000000001</v>
      </c>
      <c r="C891">
        <v>2009</v>
      </c>
      <c r="D891">
        <v>6</v>
      </c>
    </row>
    <row r="892" spans="1:4" x14ac:dyDescent="0.35">
      <c r="A892" s="1">
        <v>39973</v>
      </c>
      <c r="B892">
        <v>8.1161399999999997</v>
      </c>
      <c r="C892">
        <v>2009</v>
      </c>
      <c r="D892">
        <v>6</v>
      </c>
    </row>
    <row r="893" spans="1:4" x14ac:dyDescent="0.35">
      <c r="A893" s="1">
        <v>39974</v>
      </c>
      <c r="B893">
        <v>8.1125000000000007</v>
      </c>
      <c r="C893">
        <v>2009</v>
      </c>
      <c r="D893">
        <v>6</v>
      </c>
    </row>
    <row r="894" spans="1:4" x14ac:dyDescent="0.35">
      <c r="A894" s="1">
        <v>39975</v>
      </c>
      <c r="B894">
        <v>8.1184899999999995</v>
      </c>
      <c r="C894">
        <v>2009</v>
      </c>
      <c r="D894">
        <v>6</v>
      </c>
    </row>
    <row r="895" spans="1:4" x14ac:dyDescent="0.35">
      <c r="A895" s="1">
        <v>39976</v>
      </c>
      <c r="B895">
        <v>8.1246899999999993</v>
      </c>
      <c r="C895">
        <v>2009</v>
      </c>
      <c r="D895">
        <v>6</v>
      </c>
    </row>
    <row r="896" spans="1:4" x14ac:dyDescent="0.35">
      <c r="A896" s="1">
        <v>39977</v>
      </c>
      <c r="B896">
        <v>8.1246899999999993</v>
      </c>
      <c r="C896">
        <v>2009</v>
      </c>
      <c r="D896">
        <v>6</v>
      </c>
    </row>
    <row r="897" spans="1:4" x14ac:dyDescent="0.35">
      <c r="A897" s="1">
        <v>39978</v>
      </c>
      <c r="B897">
        <v>8.1246899999999993</v>
      </c>
      <c r="C897">
        <v>2009</v>
      </c>
      <c r="D897">
        <v>6</v>
      </c>
    </row>
    <row r="898" spans="1:4" x14ac:dyDescent="0.35">
      <c r="A898" s="1">
        <v>39979</v>
      </c>
      <c r="B898">
        <v>8.1158099999999997</v>
      </c>
      <c r="C898">
        <v>2009</v>
      </c>
      <c r="D898">
        <v>6</v>
      </c>
    </row>
    <row r="899" spans="1:4" x14ac:dyDescent="0.35">
      <c r="A899" s="1">
        <v>39980</v>
      </c>
      <c r="B899">
        <v>8.1161600000000007</v>
      </c>
      <c r="C899">
        <v>2009</v>
      </c>
      <c r="D899">
        <v>6</v>
      </c>
    </row>
    <row r="900" spans="1:4" x14ac:dyDescent="0.35">
      <c r="A900" s="1">
        <v>39981</v>
      </c>
      <c r="B900">
        <v>8.1263400000000008</v>
      </c>
      <c r="C900">
        <v>2009</v>
      </c>
      <c r="D900">
        <v>6</v>
      </c>
    </row>
    <row r="901" spans="1:4" x14ac:dyDescent="0.35">
      <c r="A901" s="1">
        <v>39982</v>
      </c>
      <c r="B901">
        <v>8.1297999999999995</v>
      </c>
      <c r="C901">
        <v>2009</v>
      </c>
      <c r="D901">
        <v>6</v>
      </c>
    </row>
    <row r="902" spans="1:4" x14ac:dyDescent="0.35">
      <c r="A902" s="1">
        <v>39983</v>
      </c>
      <c r="B902">
        <v>8.1329600000000006</v>
      </c>
      <c r="C902">
        <v>2009</v>
      </c>
      <c r="D902">
        <v>6</v>
      </c>
    </row>
    <row r="903" spans="1:4" x14ac:dyDescent="0.35">
      <c r="A903" s="1">
        <v>39984</v>
      </c>
      <c r="B903">
        <v>8.1329600000000006</v>
      </c>
      <c r="C903">
        <v>2009</v>
      </c>
      <c r="D903">
        <v>6</v>
      </c>
    </row>
    <row r="904" spans="1:4" x14ac:dyDescent="0.35">
      <c r="A904" s="1">
        <v>39985</v>
      </c>
      <c r="B904">
        <v>8.1329600000000006</v>
      </c>
      <c r="C904">
        <v>2009</v>
      </c>
      <c r="D904">
        <v>6</v>
      </c>
    </row>
    <row r="905" spans="1:4" x14ac:dyDescent="0.35">
      <c r="A905" s="1">
        <v>39986</v>
      </c>
      <c r="B905">
        <v>8.1378199999999996</v>
      </c>
      <c r="C905">
        <v>2009</v>
      </c>
      <c r="D905">
        <v>6</v>
      </c>
    </row>
    <row r="906" spans="1:4" x14ac:dyDescent="0.35">
      <c r="A906" s="1">
        <v>39987</v>
      </c>
      <c r="B906">
        <v>8.1384600000000002</v>
      </c>
      <c r="C906">
        <v>2009</v>
      </c>
      <c r="D906">
        <v>6</v>
      </c>
    </row>
    <row r="907" spans="1:4" x14ac:dyDescent="0.35">
      <c r="A907" s="1">
        <v>39988</v>
      </c>
      <c r="B907">
        <v>8.1454199999999997</v>
      </c>
      <c r="C907">
        <v>2009</v>
      </c>
      <c r="D907">
        <v>6</v>
      </c>
    </row>
    <row r="908" spans="1:4" x14ac:dyDescent="0.35">
      <c r="A908" s="1">
        <v>39989</v>
      </c>
      <c r="B908">
        <v>8.1486199999999993</v>
      </c>
      <c r="C908">
        <v>2009</v>
      </c>
      <c r="D908">
        <v>6</v>
      </c>
    </row>
    <row r="909" spans="1:4" x14ac:dyDescent="0.35">
      <c r="A909" s="1">
        <v>39990</v>
      </c>
      <c r="B909">
        <v>8.1512700000000002</v>
      </c>
      <c r="C909">
        <v>2009</v>
      </c>
      <c r="D909">
        <v>6</v>
      </c>
    </row>
    <row r="910" spans="1:4" x14ac:dyDescent="0.35">
      <c r="A910" s="1">
        <v>39991</v>
      </c>
      <c r="B910">
        <v>8.1512700000000002</v>
      </c>
      <c r="C910">
        <v>2009</v>
      </c>
      <c r="D910">
        <v>6</v>
      </c>
    </row>
    <row r="911" spans="1:4" x14ac:dyDescent="0.35">
      <c r="A911" s="1">
        <v>39992</v>
      </c>
      <c r="B911">
        <v>8.1512700000000002</v>
      </c>
      <c r="C911">
        <v>2009</v>
      </c>
      <c r="D911">
        <v>6</v>
      </c>
    </row>
    <row r="912" spans="1:4" x14ac:dyDescent="0.35">
      <c r="A912" s="1">
        <v>39993</v>
      </c>
      <c r="B912">
        <v>8.1493300000000009</v>
      </c>
      <c r="C912">
        <v>2009</v>
      </c>
      <c r="D912">
        <v>6</v>
      </c>
    </row>
    <row r="913" spans="1:4" x14ac:dyDescent="0.35">
      <c r="A913" s="1">
        <v>39994</v>
      </c>
      <c r="B913">
        <v>8.1493300000000009</v>
      </c>
      <c r="C913">
        <v>2009</v>
      </c>
      <c r="D913">
        <v>6</v>
      </c>
    </row>
    <row r="914" spans="1:4" x14ac:dyDescent="0.35">
      <c r="A914" s="1">
        <v>39995</v>
      </c>
      <c r="B914">
        <v>8.1493300000000009</v>
      </c>
      <c r="C914">
        <v>2009</v>
      </c>
      <c r="D914">
        <v>7</v>
      </c>
    </row>
    <row r="915" spans="1:4" x14ac:dyDescent="0.35">
      <c r="A915" s="1">
        <v>39996</v>
      </c>
      <c r="B915">
        <v>8.1456999999999997</v>
      </c>
      <c r="C915">
        <v>2009</v>
      </c>
      <c r="D915">
        <v>7</v>
      </c>
    </row>
    <row r="916" spans="1:4" x14ac:dyDescent="0.35">
      <c r="A916" s="1">
        <v>39997</v>
      </c>
      <c r="B916">
        <v>8.1446000000000005</v>
      </c>
      <c r="C916">
        <v>2009</v>
      </c>
      <c r="D916">
        <v>7</v>
      </c>
    </row>
    <row r="917" spans="1:4" x14ac:dyDescent="0.35">
      <c r="A917" s="1">
        <v>39998</v>
      </c>
      <c r="B917">
        <v>8.1446000000000005</v>
      </c>
      <c r="C917">
        <v>2009</v>
      </c>
      <c r="D917">
        <v>7</v>
      </c>
    </row>
    <row r="918" spans="1:4" x14ac:dyDescent="0.35">
      <c r="A918" s="1">
        <v>39999</v>
      </c>
      <c r="B918">
        <v>8.1446000000000005</v>
      </c>
      <c r="C918">
        <v>2009</v>
      </c>
      <c r="D918">
        <v>7</v>
      </c>
    </row>
    <row r="919" spans="1:4" x14ac:dyDescent="0.35">
      <c r="A919" s="1">
        <v>40000</v>
      </c>
      <c r="B919">
        <v>8.1439900000000005</v>
      </c>
      <c r="C919">
        <v>2009</v>
      </c>
      <c r="D919">
        <v>7</v>
      </c>
    </row>
    <row r="920" spans="1:4" x14ac:dyDescent="0.35">
      <c r="A920" s="1">
        <v>40001</v>
      </c>
      <c r="B920">
        <v>8.1440999999999999</v>
      </c>
      <c r="C920">
        <v>2009</v>
      </c>
      <c r="D920">
        <v>7</v>
      </c>
    </row>
    <row r="921" spans="1:4" x14ac:dyDescent="0.35">
      <c r="A921" s="1">
        <v>40002</v>
      </c>
      <c r="B921">
        <v>8.1501300000000008</v>
      </c>
      <c r="C921">
        <v>2009</v>
      </c>
      <c r="D921">
        <v>7</v>
      </c>
    </row>
    <row r="922" spans="1:4" x14ac:dyDescent="0.35">
      <c r="A922" s="1">
        <v>40003</v>
      </c>
      <c r="B922">
        <v>8.1612500000000008</v>
      </c>
      <c r="C922">
        <v>2009</v>
      </c>
      <c r="D922">
        <v>7</v>
      </c>
    </row>
    <row r="923" spans="1:4" x14ac:dyDescent="0.35">
      <c r="A923" s="1">
        <v>40004</v>
      </c>
      <c r="B923">
        <v>8.1678499999999996</v>
      </c>
      <c r="C923">
        <v>2009</v>
      </c>
      <c r="D923">
        <v>7</v>
      </c>
    </row>
    <row r="924" spans="1:4" x14ac:dyDescent="0.35">
      <c r="A924" s="1">
        <v>40005</v>
      </c>
      <c r="B924">
        <v>8.1678499999999996</v>
      </c>
      <c r="C924">
        <v>2009</v>
      </c>
      <c r="D924">
        <v>7</v>
      </c>
    </row>
    <row r="925" spans="1:4" x14ac:dyDescent="0.35">
      <c r="A925" s="1">
        <v>40006</v>
      </c>
      <c r="B925">
        <v>8.1678499999999996</v>
      </c>
      <c r="C925">
        <v>2009</v>
      </c>
      <c r="D925">
        <v>7</v>
      </c>
    </row>
    <row r="926" spans="1:4" x14ac:dyDescent="0.35">
      <c r="A926" s="1">
        <v>40007</v>
      </c>
      <c r="B926">
        <v>8.1591500000000003</v>
      </c>
      <c r="C926">
        <v>2009</v>
      </c>
      <c r="D926">
        <v>7</v>
      </c>
    </row>
    <row r="927" spans="1:4" x14ac:dyDescent="0.35">
      <c r="A927" s="1">
        <v>40008</v>
      </c>
      <c r="B927">
        <v>8.1464499999999997</v>
      </c>
      <c r="C927">
        <v>2009</v>
      </c>
      <c r="D927">
        <v>7</v>
      </c>
    </row>
    <row r="928" spans="1:4" x14ac:dyDescent="0.35">
      <c r="A928" s="1">
        <v>40009</v>
      </c>
      <c r="B928">
        <v>8.1495200000000008</v>
      </c>
      <c r="C928">
        <v>2009</v>
      </c>
      <c r="D928">
        <v>7</v>
      </c>
    </row>
    <row r="929" spans="1:4" x14ac:dyDescent="0.35">
      <c r="A929" s="1">
        <v>40010</v>
      </c>
      <c r="B929">
        <v>8.1546299999999992</v>
      </c>
      <c r="C929">
        <v>2009</v>
      </c>
      <c r="D929">
        <v>7</v>
      </c>
    </row>
    <row r="930" spans="1:4" x14ac:dyDescent="0.35">
      <c r="A930" s="1">
        <v>40011</v>
      </c>
      <c r="B930">
        <v>8.1600400000000004</v>
      </c>
      <c r="C930">
        <v>2009</v>
      </c>
      <c r="D930">
        <v>7</v>
      </c>
    </row>
    <row r="931" spans="1:4" x14ac:dyDescent="0.35">
      <c r="A931" s="1">
        <v>40012</v>
      </c>
      <c r="B931">
        <v>8.1600400000000004</v>
      </c>
      <c r="C931">
        <v>2009</v>
      </c>
      <c r="D931">
        <v>7</v>
      </c>
    </row>
    <row r="932" spans="1:4" x14ac:dyDescent="0.35">
      <c r="A932" s="1">
        <v>40013</v>
      </c>
      <c r="B932">
        <v>8.1600400000000004</v>
      </c>
      <c r="C932">
        <v>2009</v>
      </c>
      <c r="D932">
        <v>7</v>
      </c>
    </row>
    <row r="933" spans="1:4" x14ac:dyDescent="0.35">
      <c r="A933" s="1">
        <v>40014</v>
      </c>
      <c r="B933">
        <v>8.1658799999999996</v>
      </c>
      <c r="C933">
        <v>2009</v>
      </c>
      <c r="D933">
        <v>7</v>
      </c>
    </row>
    <row r="934" spans="1:4" x14ac:dyDescent="0.35">
      <c r="A934" s="1">
        <v>40015</v>
      </c>
      <c r="B934">
        <v>8.1640800000000002</v>
      </c>
      <c r="C934">
        <v>2009</v>
      </c>
      <c r="D934">
        <v>7</v>
      </c>
    </row>
    <row r="935" spans="1:4" x14ac:dyDescent="0.35">
      <c r="A935" s="1">
        <v>40016</v>
      </c>
      <c r="B935">
        <v>8.1683800000000009</v>
      </c>
      <c r="C935">
        <v>2009</v>
      </c>
      <c r="D935">
        <v>7</v>
      </c>
    </row>
    <row r="936" spans="1:4" x14ac:dyDescent="0.35">
      <c r="A936" s="1">
        <v>40017</v>
      </c>
      <c r="B936">
        <v>8.1746700000000008</v>
      </c>
      <c r="C936">
        <v>2009</v>
      </c>
      <c r="D936">
        <v>7</v>
      </c>
    </row>
    <row r="937" spans="1:4" x14ac:dyDescent="0.35">
      <c r="A937" s="1">
        <v>40018</v>
      </c>
      <c r="B937">
        <v>8.1810500000000008</v>
      </c>
      <c r="C937">
        <v>2009</v>
      </c>
      <c r="D937">
        <v>7</v>
      </c>
    </row>
    <row r="938" spans="1:4" x14ac:dyDescent="0.35">
      <c r="A938" s="1">
        <v>40019</v>
      </c>
      <c r="B938">
        <v>8.1810500000000008</v>
      </c>
      <c r="C938">
        <v>2009</v>
      </c>
      <c r="D938">
        <v>7</v>
      </c>
    </row>
    <row r="939" spans="1:4" x14ac:dyDescent="0.35">
      <c r="A939" s="1">
        <v>40020</v>
      </c>
      <c r="B939">
        <v>8.1810500000000008</v>
      </c>
      <c r="C939">
        <v>2009</v>
      </c>
      <c r="D939">
        <v>7</v>
      </c>
    </row>
    <row r="940" spans="1:4" x14ac:dyDescent="0.35">
      <c r="A940" s="1">
        <v>40021</v>
      </c>
      <c r="B940">
        <v>8.1879600000000003</v>
      </c>
      <c r="C940">
        <v>2009</v>
      </c>
      <c r="D940">
        <v>7</v>
      </c>
    </row>
    <row r="941" spans="1:4" x14ac:dyDescent="0.35">
      <c r="A941" s="1">
        <v>40022</v>
      </c>
      <c r="B941">
        <v>8.1927299999999992</v>
      </c>
      <c r="C941">
        <v>2009</v>
      </c>
      <c r="D941">
        <v>7</v>
      </c>
    </row>
    <row r="942" spans="1:4" x14ac:dyDescent="0.35">
      <c r="A942" s="1">
        <v>40023</v>
      </c>
      <c r="B942">
        <v>8.2073199999999993</v>
      </c>
      <c r="C942">
        <v>2009</v>
      </c>
      <c r="D942">
        <v>7</v>
      </c>
    </row>
    <row r="943" spans="1:4" x14ac:dyDescent="0.35">
      <c r="A943" s="1">
        <v>40024</v>
      </c>
      <c r="B943">
        <v>8.2231699999999996</v>
      </c>
      <c r="C943">
        <v>2009</v>
      </c>
      <c r="D943">
        <v>7</v>
      </c>
    </row>
    <row r="944" spans="1:4" x14ac:dyDescent="0.35">
      <c r="A944" s="1">
        <v>40025</v>
      </c>
      <c r="B944">
        <v>8.2410700000000006</v>
      </c>
      <c r="C944">
        <v>2009</v>
      </c>
      <c r="D944">
        <v>7</v>
      </c>
    </row>
    <row r="945" spans="1:4" x14ac:dyDescent="0.35">
      <c r="A945" s="1">
        <v>40026</v>
      </c>
      <c r="B945">
        <v>8.2410700000000006</v>
      </c>
      <c r="C945">
        <v>2009</v>
      </c>
      <c r="D945">
        <v>8</v>
      </c>
    </row>
    <row r="946" spans="1:4" x14ac:dyDescent="0.35">
      <c r="A946" s="1">
        <v>40027</v>
      </c>
      <c r="B946">
        <v>8.2410700000000006</v>
      </c>
      <c r="C946">
        <v>2009</v>
      </c>
      <c r="D946">
        <v>8</v>
      </c>
    </row>
    <row r="947" spans="1:4" x14ac:dyDescent="0.35">
      <c r="A947" s="1">
        <v>40028</v>
      </c>
      <c r="B947">
        <v>8.2428000000000008</v>
      </c>
      <c r="C947">
        <v>2009</v>
      </c>
      <c r="D947">
        <v>8</v>
      </c>
    </row>
    <row r="948" spans="1:4" x14ac:dyDescent="0.35">
      <c r="A948" s="1">
        <v>40029</v>
      </c>
      <c r="B948">
        <v>8.2401</v>
      </c>
      <c r="C948">
        <v>2009</v>
      </c>
      <c r="D948">
        <v>8</v>
      </c>
    </row>
    <row r="949" spans="1:4" x14ac:dyDescent="0.35">
      <c r="A949" s="1">
        <v>40030</v>
      </c>
      <c r="B949">
        <v>8.2505500000000005</v>
      </c>
      <c r="C949">
        <v>2009</v>
      </c>
      <c r="D949">
        <v>8</v>
      </c>
    </row>
    <row r="950" spans="1:4" x14ac:dyDescent="0.35">
      <c r="A950" s="1">
        <v>40031</v>
      </c>
      <c r="B950">
        <v>8.2438699999999994</v>
      </c>
      <c r="C950">
        <v>2009</v>
      </c>
      <c r="D950">
        <v>8</v>
      </c>
    </row>
    <row r="951" spans="1:4" x14ac:dyDescent="0.35">
      <c r="A951" s="1">
        <v>40032</v>
      </c>
      <c r="B951">
        <v>8.2401199999999992</v>
      </c>
      <c r="C951">
        <v>2009</v>
      </c>
      <c r="D951">
        <v>8</v>
      </c>
    </row>
    <row r="952" spans="1:4" x14ac:dyDescent="0.35">
      <c r="A952" s="1">
        <v>40033</v>
      </c>
      <c r="B952">
        <v>8.2401199999999992</v>
      </c>
      <c r="C952">
        <v>2009</v>
      </c>
      <c r="D952">
        <v>8</v>
      </c>
    </row>
    <row r="953" spans="1:4" x14ac:dyDescent="0.35">
      <c r="A953" s="1">
        <v>40034</v>
      </c>
      <c r="B953">
        <v>8.2401199999999992</v>
      </c>
      <c r="C953">
        <v>2009</v>
      </c>
      <c r="D953">
        <v>8</v>
      </c>
    </row>
    <row r="954" spans="1:4" x14ac:dyDescent="0.35">
      <c r="A954" s="1">
        <v>40035</v>
      </c>
      <c r="B954">
        <v>8.2423800000000007</v>
      </c>
      <c r="C954">
        <v>2009</v>
      </c>
      <c r="D954">
        <v>8</v>
      </c>
    </row>
    <row r="955" spans="1:4" x14ac:dyDescent="0.35">
      <c r="A955" s="1">
        <v>40036</v>
      </c>
      <c r="B955">
        <v>8.2492599999999996</v>
      </c>
      <c r="C955">
        <v>2009</v>
      </c>
      <c r="D955">
        <v>8</v>
      </c>
    </row>
    <row r="956" spans="1:4" x14ac:dyDescent="0.35">
      <c r="A956" s="1">
        <v>40037</v>
      </c>
      <c r="B956">
        <v>8.2555700000000005</v>
      </c>
      <c r="C956">
        <v>2009</v>
      </c>
      <c r="D956">
        <v>8</v>
      </c>
    </row>
    <row r="957" spans="1:4" x14ac:dyDescent="0.35">
      <c r="A957" s="1">
        <v>40038</v>
      </c>
      <c r="B957">
        <v>8.2574000000000005</v>
      </c>
      <c r="C957">
        <v>2009</v>
      </c>
      <c r="D957">
        <v>8</v>
      </c>
    </row>
    <row r="958" spans="1:4" x14ac:dyDescent="0.35">
      <c r="A958" s="1">
        <v>40039</v>
      </c>
      <c r="B958">
        <v>8.2574000000000005</v>
      </c>
      <c r="C958">
        <v>2009</v>
      </c>
      <c r="D958">
        <v>8</v>
      </c>
    </row>
    <row r="959" spans="1:4" x14ac:dyDescent="0.35">
      <c r="A959" s="1">
        <v>40040</v>
      </c>
      <c r="B959">
        <v>8.2574000000000005</v>
      </c>
      <c r="C959">
        <v>2009</v>
      </c>
      <c r="D959">
        <v>8</v>
      </c>
    </row>
    <row r="960" spans="1:4" x14ac:dyDescent="0.35">
      <c r="A960" s="1">
        <v>40041</v>
      </c>
      <c r="B960">
        <v>8.2574000000000005</v>
      </c>
      <c r="C960">
        <v>2009</v>
      </c>
      <c r="D960">
        <v>8</v>
      </c>
    </row>
    <row r="961" spans="1:4" x14ac:dyDescent="0.35">
      <c r="A961" s="1">
        <v>40042</v>
      </c>
      <c r="B961">
        <v>8.2568699999999993</v>
      </c>
      <c r="C961">
        <v>2009</v>
      </c>
      <c r="D961">
        <v>8</v>
      </c>
    </row>
    <row r="962" spans="1:4" x14ac:dyDescent="0.35">
      <c r="A962" s="1">
        <v>40043</v>
      </c>
      <c r="B962">
        <v>8.2527500000000007</v>
      </c>
      <c r="C962">
        <v>2009</v>
      </c>
      <c r="D962">
        <v>8</v>
      </c>
    </row>
    <row r="963" spans="1:4" x14ac:dyDescent="0.35">
      <c r="A963" s="1">
        <v>40044</v>
      </c>
      <c r="B963">
        <v>8.2613000000000003</v>
      </c>
      <c r="C963">
        <v>2009</v>
      </c>
      <c r="D963">
        <v>8</v>
      </c>
    </row>
    <row r="964" spans="1:4" x14ac:dyDescent="0.35">
      <c r="A964" s="1">
        <v>40045</v>
      </c>
      <c r="B964">
        <v>8.2630599999999994</v>
      </c>
      <c r="C964">
        <v>2009</v>
      </c>
      <c r="D964">
        <v>8</v>
      </c>
    </row>
    <row r="965" spans="1:4" x14ac:dyDescent="0.35">
      <c r="A965" s="1">
        <v>40046</v>
      </c>
      <c r="B965">
        <v>8.2758699999999994</v>
      </c>
      <c r="C965">
        <v>2009</v>
      </c>
      <c r="D965">
        <v>8</v>
      </c>
    </row>
    <row r="966" spans="1:4" x14ac:dyDescent="0.35">
      <c r="A966" s="1">
        <v>40047</v>
      </c>
      <c r="B966">
        <v>8.2758699999999994</v>
      </c>
      <c r="C966">
        <v>2009</v>
      </c>
      <c r="D966">
        <v>8</v>
      </c>
    </row>
    <row r="967" spans="1:4" x14ac:dyDescent="0.35">
      <c r="A967" s="1">
        <v>40048</v>
      </c>
      <c r="B967">
        <v>8.2758699999999994</v>
      </c>
      <c r="C967">
        <v>2009</v>
      </c>
      <c r="D967">
        <v>8</v>
      </c>
    </row>
    <row r="968" spans="1:4" x14ac:dyDescent="0.35">
      <c r="A968" s="1">
        <v>40049</v>
      </c>
      <c r="B968">
        <v>8.2681299999999993</v>
      </c>
      <c r="C968">
        <v>2009</v>
      </c>
      <c r="D968">
        <v>8</v>
      </c>
    </row>
    <row r="969" spans="1:4" x14ac:dyDescent="0.35">
      <c r="A969" s="1">
        <v>40050</v>
      </c>
      <c r="B969">
        <v>8.2717399999999994</v>
      </c>
      <c r="C969">
        <v>2009</v>
      </c>
      <c r="D969">
        <v>8</v>
      </c>
    </row>
    <row r="970" spans="1:4" x14ac:dyDescent="0.35">
      <c r="A970" s="1">
        <v>40051</v>
      </c>
      <c r="B970">
        <v>8.2634399999999992</v>
      </c>
      <c r="C970">
        <v>2009</v>
      </c>
      <c r="D970">
        <v>8</v>
      </c>
    </row>
    <row r="971" spans="1:4" x14ac:dyDescent="0.35">
      <c r="A971" s="1">
        <v>40052</v>
      </c>
      <c r="B971">
        <v>8.26877</v>
      </c>
      <c r="C971">
        <v>2009</v>
      </c>
      <c r="D971">
        <v>8</v>
      </c>
    </row>
    <row r="972" spans="1:4" x14ac:dyDescent="0.35">
      <c r="A972" s="1">
        <v>40053</v>
      </c>
      <c r="B972">
        <v>8.2761499999999995</v>
      </c>
      <c r="C972">
        <v>2009</v>
      </c>
      <c r="D972">
        <v>8</v>
      </c>
    </row>
    <row r="973" spans="1:4" x14ac:dyDescent="0.35">
      <c r="A973" s="1">
        <v>40054</v>
      </c>
      <c r="B973">
        <v>8.2761499999999995</v>
      </c>
      <c r="C973">
        <v>2009</v>
      </c>
      <c r="D973">
        <v>8</v>
      </c>
    </row>
    <row r="974" spans="1:4" x14ac:dyDescent="0.35">
      <c r="A974" s="1">
        <v>40055</v>
      </c>
      <c r="B974">
        <v>8.2761499999999995</v>
      </c>
      <c r="C974">
        <v>2009</v>
      </c>
      <c r="D974">
        <v>8</v>
      </c>
    </row>
    <row r="975" spans="1:4" x14ac:dyDescent="0.35">
      <c r="A975" s="1">
        <v>40056</v>
      </c>
      <c r="B975">
        <v>8.2790700000000008</v>
      </c>
      <c r="C975">
        <v>2009</v>
      </c>
      <c r="D975">
        <v>8</v>
      </c>
    </row>
    <row r="976" spans="1:4" x14ac:dyDescent="0.35">
      <c r="A976" s="1">
        <v>40057</v>
      </c>
      <c r="B976">
        <v>8.2783099999999994</v>
      </c>
      <c r="C976">
        <v>2009</v>
      </c>
      <c r="D976">
        <v>9</v>
      </c>
    </row>
    <row r="977" spans="1:4" x14ac:dyDescent="0.35">
      <c r="A977" s="1">
        <v>40058</v>
      </c>
      <c r="B977">
        <v>8.2905300000000004</v>
      </c>
      <c r="C977">
        <v>2009</v>
      </c>
      <c r="D977">
        <v>9</v>
      </c>
    </row>
    <row r="978" spans="1:4" x14ac:dyDescent="0.35">
      <c r="A978" s="1">
        <v>40059</v>
      </c>
      <c r="B978">
        <v>8.2914100000000008</v>
      </c>
      <c r="C978">
        <v>2009</v>
      </c>
      <c r="D978">
        <v>9</v>
      </c>
    </row>
    <row r="979" spans="1:4" x14ac:dyDescent="0.35">
      <c r="A979" s="1">
        <v>40060</v>
      </c>
      <c r="B979">
        <v>8.2904</v>
      </c>
      <c r="C979">
        <v>2009</v>
      </c>
      <c r="D979">
        <v>9</v>
      </c>
    </row>
    <row r="980" spans="1:4" x14ac:dyDescent="0.35">
      <c r="A980" s="1">
        <v>40061</v>
      </c>
      <c r="B980">
        <v>8.2904</v>
      </c>
      <c r="C980">
        <v>2009</v>
      </c>
      <c r="D980">
        <v>9</v>
      </c>
    </row>
    <row r="981" spans="1:4" x14ac:dyDescent="0.35">
      <c r="A981" s="1">
        <v>40062</v>
      </c>
      <c r="B981">
        <v>8.2904</v>
      </c>
      <c r="C981">
        <v>2009</v>
      </c>
      <c r="D981">
        <v>9</v>
      </c>
    </row>
    <row r="982" spans="1:4" x14ac:dyDescent="0.35">
      <c r="A982" s="1">
        <v>40063</v>
      </c>
      <c r="B982">
        <v>8.2951999999999995</v>
      </c>
      <c r="C982">
        <v>2009</v>
      </c>
      <c r="D982">
        <v>9</v>
      </c>
    </row>
    <row r="983" spans="1:4" x14ac:dyDescent="0.35">
      <c r="A983" s="1">
        <v>40064</v>
      </c>
      <c r="B983">
        <v>8.3009599999999999</v>
      </c>
      <c r="C983">
        <v>2009</v>
      </c>
      <c r="D983">
        <v>9</v>
      </c>
    </row>
    <row r="984" spans="1:4" x14ac:dyDescent="0.35">
      <c r="A984" s="1">
        <v>40065</v>
      </c>
      <c r="B984">
        <v>8.3098200000000002</v>
      </c>
      <c r="C984">
        <v>2009</v>
      </c>
      <c r="D984">
        <v>9</v>
      </c>
    </row>
    <row r="985" spans="1:4" x14ac:dyDescent="0.35">
      <c r="A985" s="1">
        <v>40066</v>
      </c>
      <c r="B985">
        <v>8.3080099999999995</v>
      </c>
      <c r="C985">
        <v>2009</v>
      </c>
      <c r="D985">
        <v>9</v>
      </c>
    </row>
    <row r="986" spans="1:4" x14ac:dyDescent="0.35">
      <c r="A986" s="1">
        <v>40067</v>
      </c>
      <c r="B986">
        <v>8.3148999999999997</v>
      </c>
      <c r="C986">
        <v>2009</v>
      </c>
      <c r="D986">
        <v>9</v>
      </c>
    </row>
    <row r="987" spans="1:4" x14ac:dyDescent="0.35">
      <c r="A987" s="1">
        <v>40068</v>
      </c>
      <c r="B987">
        <v>8.3148999999999997</v>
      </c>
      <c r="C987">
        <v>2009</v>
      </c>
      <c r="D987">
        <v>9</v>
      </c>
    </row>
    <row r="988" spans="1:4" x14ac:dyDescent="0.35">
      <c r="A988" s="1">
        <v>40069</v>
      </c>
      <c r="B988">
        <v>8.3148999999999997</v>
      </c>
      <c r="C988">
        <v>2009</v>
      </c>
      <c r="D988">
        <v>9</v>
      </c>
    </row>
    <row r="989" spans="1:4" x14ac:dyDescent="0.35">
      <c r="A989" s="1">
        <v>40070</v>
      </c>
      <c r="B989">
        <v>8.3141200000000008</v>
      </c>
      <c r="C989">
        <v>2009</v>
      </c>
      <c r="D989">
        <v>9</v>
      </c>
    </row>
    <row r="990" spans="1:4" x14ac:dyDescent="0.35">
      <c r="A990" s="1">
        <v>40071</v>
      </c>
      <c r="B990">
        <v>8.3141200000000008</v>
      </c>
      <c r="C990">
        <v>2009</v>
      </c>
      <c r="D990">
        <v>9</v>
      </c>
    </row>
    <row r="991" spans="1:4" x14ac:dyDescent="0.35">
      <c r="A991" s="1">
        <v>40072</v>
      </c>
      <c r="B991">
        <v>8.3056999999999999</v>
      </c>
      <c r="C991">
        <v>2009</v>
      </c>
      <c r="D991">
        <v>9</v>
      </c>
    </row>
    <row r="992" spans="1:4" x14ac:dyDescent="0.35">
      <c r="A992" s="1">
        <v>40073</v>
      </c>
      <c r="B992">
        <v>8.3095800000000004</v>
      </c>
      <c r="C992">
        <v>2009</v>
      </c>
      <c r="D992">
        <v>9</v>
      </c>
    </row>
    <row r="993" spans="1:4" x14ac:dyDescent="0.35">
      <c r="A993" s="1">
        <v>40074</v>
      </c>
      <c r="B993">
        <v>8.3051399999999997</v>
      </c>
      <c r="C993">
        <v>2009</v>
      </c>
      <c r="D993">
        <v>9</v>
      </c>
    </row>
    <row r="994" spans="1:4" x14ac:dyDescent="0.35">
      <c r="A994" s="1">
        <v>40075</v>
      </c>
      <c r="B994">
        <v>8.3051399999999997</v>
      </c>
      <c r="C994">
        <v>2009</v>
      </c>
      <c r="D994">
        <v>9</v>
      </c>
    </row>
    <row r="995" spans="1:4" x14ac:dyDescent="0.35">
      <c r="A995" s="1">
        <v>40076</v>
      </c>
      <c r="B995">
        <v>8.3051399999999997</v>
      </c>
      <c r="C995">
        <v>2009</v>
      </c>
      <c r="D995">
        <v>9</v>
      </c>
    </row>
    <row r="996" spans="1:4" x14ac:dyDescent="0.35">
      <c r="A996" s="1">
        <v>40077</v>
      </c>
      <c r="B996">
        <v>8.3091000000000008</v>
      </c>
      <c r="C996">
        <v>2009</v>
      </c>
      <c r="D996">
        <v>9</v>
      </c>
    </row>
    <row r="997" spans="1:4" x14ac:dyDescent="0.35">
      <c r="A997" s="1">
        <v>40078</v>
      </c>
      <c r="B997">
        <v>8.3128399999999996</v>
      </c>
      <c r="C997">
        <v>2009</v>
      </c>
      <c r="D997">
        <v>9</v>
      </c>
    </row>
    <row r="998" spans="1:4" x14ac:dyDescent="0.35">
      <c r="A998" s="1">
        <v>40079</v>
      </c>
      <c r="B998">
        <v>8.3168299999999995</v>
      </c>
      <c r="C998">
        <v>2009</v>
      </c>
      <c r="D998">
        <v>9</v>
      </c>
    </row>
    <row r="999" spans="1:4" x14ac:dyDescent="0.35">
      <c r="A999" s="1">
        <v>40080</v>
      </c>
      <c r="B999">
        <v>8.3213699999999999</v>
      </c>
      <c r="C999">
        <v>2009</v>
      </c>
      <c r="D999">
        <v>9</v>
      </c>
    </row>
    <row r="1000" spans="1:4" x14ac:dyDescent="0.35">
      <c r="A1000" s="1">
        <v>40081</v>
      </c>
      <c r="B1000">
        <v>8.3242200000000004</v>
      </c>
      <c r="C1000">
        <v>2009</v>
      </c>
      <c r="D1000">
        <v>9</v>
      </c>
    </row>
    <row r="1001" spans="1:4" x14ac:dyDescent="0.35">
      <c r="A1001" s="1">
        <v>40082</v>
      </c>
      <c r="B1001">
        <v>8.3242200000000004</v>
      </c>
      <c r="C1001">
        <v>2009</v>
      </c>
      <c r="D1001">
        <v>9</v>
      </c>
    </row>
    <row r="1002" spans="1:4" x14ac:dyDescent="0.35">
      <c r="A1002" s="1">
        <v>40083</v>
      </c>
      <c r="B1002">
        <v>8.3242200000000004</v>
      </c>
      <c r="C1002">
        <v>2009</v>
      </c>
      <c r="D1002">
        <v>9</v>
      </c>
    </row>
    <row r="1003" spans="1:4" x14ac:dyDescent="0.35">
      <c r="A1003" s="1">
        <v>40084</v>
      </c>
      <c r="B1003">
        <v>8.3318600000000007</v>
      </c>
      <c r="C1003">
        <v>2009</v>
      </c>
      <c r="D1003">
        <v>9</v>
      </c>
    </row>
    <row r="1004" spans="1:4" x14ac:dyDescent="0.35">
      <c r="A1004" s="1">
        <v>40085</v>
      </c>
      <c r="B1004">
        <v>8.3415900000000001</v>
      </c>
      <c r="C1004">
        <v>2009</v>
      </c>
      <c r="D1004">
        <v>9</v>
      </c>
    </row>
    <row r="1005" spans="1:4" x14ac:dyDescent="0.35">
      <c r="A1005" s="1">
        <v>40086</v>
      </c>
      <c r="B1005">
        <v>8.3415800000000004</v>
      </c>
      <c r="C1005">
        <v>2009</v>
      </c>
      <c r="D1005">
        <v>9</v>
      </c>
    </row>
    <row r="1006" spans="1:4" x14ac:dyDescent="0.35">
      <c r="A1006" s="1">
        <v>40087</v>
      </c>
      <c r="B1006">
        <v>8.3411600000000004</v>
      </c>
      <c r="C1006">
        <v>2009</v>
      </c>
      <c r="D1006">
        <v>10</v>
      </c>
    </row>
    <row r="1007" spans="1:4" x14ac:dyDescent="0.35">
      <c r="A1007" s="1">
        <v>40088</v>
      </c>
      <c r="B1007">
        <v>8.3412600000000001</v>
      </c>
      <c r="C1007">
        <v>2009</v>
      </c>
      <c r="D1007">
        <v>10</v>
      </c>
    </row>
    <row r="1008" spans="1:4" x14ac:dyDescent="0.35">
      <c r="A1008" s="1">
        <v>40089</v>
      </c>
      <c r="B1008">
        <v>8.3412600000000001</v>
      </c>
      <c r="C1008">
        <v>2009</v>
      </c>
      <c r="D1008">
        <v>10</v>
      </c>
    </row>
    <row r="1009" spans="1:4" x14ac:dyDescent="0.35">
      <c r="A1009" s="1">
        <v>40090</v>
      </c>
      <c r="B1009">
        <v>8.3412600000000001</v>
      </c>
      <c r="C1009">
        <v>2009</v>
      </c>
      <c r="D1009">
        <v>10</v>
      </c>
    </row>
    <row r="1010" spans="1:4" x14ac:dyDescent="0.35">
      <c r="A1010" s="1">
        <v>40091</v>
      </c>
      <c r="B1010">
        <v>8.3505800000000008</v>
      </c>
      <c r="C1010">
        <v>2009</v>
      </c>
      <c r="D1010">
        <v>10</v>
      </c>
    </row>
    <row r="1011" spans="1:4" x14ac:dyDescent="0.35">
      <c r="A1011" s="1">
        <v>40092</v>
      </c>
      <c r="B1011">
        <v>8.3452800000000007</v>
      </c>
      <c r="C1011">
        <v>2009</v>
      </c>
      <c r="D1011">
        <v>10</v>
      </c>
    </row>
    <row r="1012" spans="1:4" x14ac:dyDescent="0.35">
      <c r="A1012" s="1">
        <v>40093</v>
      </c>
      <c r="B1012">
        <v>8.3505599999999998</v>
      </c>
      <c r="C1012">
        <v>2009</v>
      </c>
      <c r="D1012">
        <v>10</v>
      </c>
    </row>
    <row r="1013" spans="1:4" x14ac:dyDescent="0.35">
      <c r="A1013" s="1">
        <v>40094</v>
      </c>
      <c r="B1013">
        <v>8.35487</v>
      </c>
      <c r="C1013">
        <v>2009</v>
      </c>
      <c r="D1013">
        <v>10</v>
      </c>
    </row>
    <row r="1014" spans="1:4" x14ac:dyDescent="0.35">
      <c r="A1014" s="1">
        <v>40095</v>
      </c>
      <c r="B1014">
        <v>8.3581099999999999</v>
      </c>
      <c r="C1014">
        <v>2009</v>
      </c>
      <c r="D1014">
        <v>10</v>
      </c>
    </row>
    <row r="1015" spans="1:4" x14ac:dyDescent="0.35">
      <c r="A1015" s="1">
        <v>40096</v>
      </c>
      <c r="B1015">
        <v>8.3581099999999999</v>
      </c>
      <c r="C1015">
        <v>2009</v>
      </c>
      <c r="D1015">
        <v>10</v>
      </c>
    </row>
    <row r="1016" spans="1:4" x14ac:dyDescent="0.35">
      <c r="A1016" s="1">
        <v>40097</v>
      </c>
      <c r="B1016">
        <v>8.3581099999999999</v>
      </c>
      <c r="C1016">
        <v>2009</v>
      </c>
      <c r="D1016">
        <v>10</v>
      </c>
    </row>
    <row r="1017" spans="1:4" x14ac:dyDescent="0.35">
      <c r="A1017" s="1">
        <v>40098</v>
      </c>
      <c r="B1017">
        <v>8.3581099999999999</v>
      </c>
      <c r="C1017">
        <v>2009</v>
      </c>
      <c r="D1017">
        <v>10</v>
      </c>
    </row>
    <row r="1018" spans="1:4" x14ac:dyDescent="0.35">
      <c r="A1018" s="1">
        <v>40099</v>
      </c>
      <c r="B1018">
        <v>8.3566000000000003</v>
      </c>
      <c r="C1018">
        <v>2009</v>
      </c>
      <c r="D1018">
        <v>10</v>
      </c>
    </row>
    <row r="1019" spans="1:4" x14ac:dyDescent="0.35">
      <c r="A1019" s="1">
        <v>40100</v>
      </c>
      <c r="B1019">
        <v>8.3552099999999996</v>
      </c>
      <c r="C1019">
        <v>2009</v>
      </c>
      <c r="D1019">
        <v>10</v>
      </c>
    </row>
    <row r="1020" spans="1:4" x14ac:dyDescent="0.35">
      <c r="A1020" s="1">
        <v>40101</v>
      </c>
      <c r="B1020">
        <v>8.3634799999999991</v>
      </c>
      <c r="C1020">
        <v>2009</v>
      </c>
      <c r="D1020">
        <v>10</v>
      </c>
    </row>
    <row r="1021" spans="1:4" x14ac:dyDescent="0.35">
      <c r="A1021" s="1">
        <v>40102</v>
      </c>
      <c r="B1021">
        <v>8.3608100000000007</v>
      </c>
      <c r="C1021">
        <v>2009</v>
      </c>
      <c r="D1021">
        <v>10</v>
      </c>
    </row>
    <row r="1022" spans="1:4" x14ac:dyDescent="0.35">
      <c r="A1022" s="1">
        <v>40103</v>
      </c>
      <c r="B1022">
        <v>8.3608100000000007</v>
      </c>
      <c r="C1022">
        <v>2009</v>
      </c>
      <c r="D1022">
        <v>10</v>
      </c>
    </row>
    <row r="1023" spans="1:4" x14ac:dyDescent="0.35">
      <c r="A1023" s="1">
        <v>40104</v>
      </c>
      <c r="B1023">
        <v>8.3608100000000007</v>
      </c>
      <c r="C1023">
        <v>2009</v>
      </c>
      <c r="D1023">
        <v>10</v>
      </c>
    </row>
    <row r="1024" spans="1:4" x14ac:dyDescent="0.35">
      <c r="A1024" s="1">
        <v>40105</v>
      </c>
      <c r="B1024">
        <v>8.3627099999999999</v>
      </c>
      <c r="C1024">
        <v>2009</v>
      </c>
      <c r="D1024">
        <v>10</v>
      </c>
    </row>
    <row r="1025" spans="1:4" x14ac:dyDescent="0.35">
      <c r="A1025" s="1">
        <v>40106</v>
      </c>
      <c r="B1025">
        <v>8.3627099999999999</v>
      </c>
      <c r="C1025">
        <v>2009</v>
      </c>
      <c r="D1025">
        <v>10</v>
      </c>
    </row>
    <row r="1026" spans="1:4" x14ac:dyDescent="0.35">
      <c r="A1026" s="1">
        <v>40107</v>
      </c>
      <c r="B1026">
        <v>8.3506099999999996</v>
      </c>
      <c r="C1026">
        <v>2009</v>
      </c>
      <c r="D1026">
        <v>10</v>
      </c>
    </row>
    <row r="1027" spans="1:4" x14ac:dyDescent="0.35">
      <c r="A1027" s="1">
        <v>40108</v>
      </c>
      <c r="B1027">
        <v>8.3490300000000008</v>
      </c>
      <c r="C1027">
        <v>2009</v>
      </c>
      <c r="D1027">
        <v>10</v>
      </c>
    </row>
    <row r="1028" spans="1:4" x14ac:dyDescent="0.35">
      <c r="A1028" s="1">
        <v>40109</v>
      </c>
      <c r="B1028">
        <v>8.3516499999999994</v>
      </c>
      <c r="C1028">
        <v>2009</v>
      </c>
      <c r="D1028">
        <v>10</v>
      </c>
    </row>
    <row r="1029" spans="1:4" x14ac:dyDescent="0.35">
      <c r="A1029" s="1">
        <v>40110</v>
      </c>
      <c r="B1029">
        <v>8.3516499999999994</v>
      </c>
      <c r="C1029">
        <v>2009</v>
      </c>
      <c r="D1029">
        <v>10</v>
      </c>
    </row>
    <row r="1030" spans="1:4" x14ac:dyDescent="0.35">
      <c r="A1030" s="1">
        <v>40111</v>
      </c>
      <c r="B1030">
        <v>8.3516499999999994</v>
      </c>
      <c r="C1030">
        <v>2009</v>
      </c>
      <c r="D1030">
        <v>10</v>
      </c>
    </row>
    <row r="1031" spans="1:4" x14ac:dyDescent="0.35">
      <c r="A1031" s="1">
        <v>40112</v>
      </c>
      <c r="B1031">
        <v>8.3498300000000008</v>
      </c>
      <c r="C1031">
        <v>2009</v>
      </c>
      <c r="D1031">
        <v>10</v>
      </c>
    </row>
    <row r="1032" spans="1:4" x14ac:dyDescent="0.35">
      <c r="A1032" s="1">
        <v>40113</v>
      </c>
      <c r="B1032">
        <v>8.3452400000000004</v>
      </c>
      <c r="C1032">
        <v>2009</v>
      </c>
      <c r="D1032">
        <v>10</v>
      </c>
    </row>
    <row r="1033" spans="1:4" x14ac:dyDescent="0.35">
      <c r="A1033" s="1">
        <v>40114</v>
      </c>
      <c r="B1033">
        <v>8.3378200000000007</v>
      </c>
      <c r="C1033">
        <v>2009</v>
      </c>
      <c r="D1033">
        <v>10</v>
      </c>
    </row>
    <row r="1034" spans="1:4" x14ac:dyDescent="0.35">
      <c r="A1034" s="1">
        <v>40115</v>
      </c>
      <c r="B1034">
        <v>8.3243500000000008</v>
      </c>
      <c r="C1034">
        <v>2009</v>
      </c>
      <c r="D1034">
        <v>10</v>
      </c>
    </row>
    <row r="1035" spans="1:4" x14ac:dyDescent="0.35">
      <c r="A1035" s="1">
        <v>40116</v>
      </c>
      <c r="B1035">
        <v>8.3130000000000006</v>
      </c>
      <c r="C1035">
        <v>2009</v>
      </c>
      <c r="D1035">
        <v>10</v>
      </c>
    </row>
    <row r="1036" spans="1:4" x14ac:dyDescent="0.35">
      <c r="A1036" s="1">
        <v>40117</v>
      </c>
      <c r="B1036">
        <v>8.3130000000000006</v>
      </c>
      <c r="C1036">
        <v>2009</v>
      </c>
      <c r="D1036">
        <v>10</v>
      </c>
    </row>
    <row r="1037" spans="1:4" x14ac:dyDescent="0.35">
      <c r="A1037" s="1">
        <v>40118</v>
      </c>
      <c r="B1037">
        <v>8.3130000000000006</v>
      </c>
      <c r="C1037">
        <v>2009</v>
      </c>
      <c r="D1037">
        <v>11</v>
      </c>
    </row>
    <row r="1038" spans="1:4" x14ac:dyDescent="0.35">
      <c r="A1038" s="1">
        <v>40119</v>
      </c>
      <c r="B1038">
        <v>8.3130000000000006</v>
      </c>
      <c r="C1038">
        <v>2009</v>
      </c>
      <c r="D1038">
        <v>11</v>
      </c>
    </row>
    <row r="1039" spans="1:4" x14ac:dyDescent="0.35">
      <c r="A1039" s="1">
        <v>40120</v>
      </c>
      <c r="B1039">
        <v>8.2995199999999993</v>
      </c>
      <c r="C1039">
        <v>2009</v>
      </c>
      <c r="D1039">
        <v>11</v>
      </c>
    </row>
    <row r="1040" spans="1:4" x14ac:dyDescent="0.35">
      <c r="A1040" s="1">
        <v>40121</v>
      </c>
      <c r="B1040">
        <v>8.2928899999999999</v>
      </c>
      <c r="C1040">
        <v>2009</v>
      </c>
      <c r="D1040">
        <v>11</v>
      </c>
    </row>
    <row r="1041" spans="1:4" x14ac:dyDescent="0.35">
      <c r="A1041" s="1">
        <v>40122</v>
      </c>
      <c r="B1041">
        <v>8.2862399999999994</v>
      </c>
      <c r="C1041">
        <v>2009</v>
      </c>
      <c r="D1041">
        <v>11</v>
      </c>
    </row>
    <row r="1042" spans="1:4" x14ac:dyDescent="0.35">
      <c r="A1042" s="1">
        <v>40123</v>
      </c>
      <c r="B1042">
        <v>8.2787199999999999</v>
      </c>
      <c r="C1042">
        <v>2009</v>
      </c>
      <c r="D1042">
        <v>11</v>
      </c>
    </row>
    <row r="1043" spans="1:4" x14ac:dyDescent="0.35">
      <c r="A1043" s="1">
        <v>40124</v>
      </c>
      <c r="B1043">
        <v>8.2787199999999999</v>
      </c>
      <c r="C1043">
        <v>2009</v>
      </c>
      <c r="D1043">
        <v>11</v>
      </c>
    </row>
    <row r="1044" spans="1:4" x14ac:dyDescent="0.35">
      <c r="A1044" s="1">
        <v>40125</v>
      </c>
      <c r="B1044">
        <v>8.2787199999999999</v>
      </c>
      <c r="C1044">
        <v>2009</v>
      </c>
      <c r="D1044">
        <v>11</v>
      </c>
    </row>
    <row r="1045" spans="1:4" x14ac:dyDescent="0.35">
      <c r="A1045" s="1">
        <v>40126</v>
      </c>
      <c r="B1045">
        <v>8.2809899999999992</v>
      </c>
      <c r="C1045">
        <v>2009</v>
      </c>
      <c r="D1045">
        <v>11</v>
      </c>
    </row>
    <row r="1046" spans="1:4" x14ac:dyDescent="0.35">
      <c r="A1046" s="1">
        <v>40127</v>
      </c>
      <c r="B1046">
        <v>8.2894500000000004</v>
      </c>
      <c r="C1046">
        <v>2009</v>
      </c>
      <c r="D1046">
        <v>11</v>
      </c>
    </row>
    <row r="1047" spans="1:4" x14ac:dyDescent="0.35">
      <c r="A1047" s="1">
        <v>40128</v>
      </c>
      <c r="B1047">
        <v>8.3106899999999992</v>
      </c>
      <c r="C1047">
        <v>2009</v>
      </c>
      <c r="D1047">
        <v>11</v>
      </c>
    </row>
    <row r="1048" spans="1:4" x14ac:dyDescent="0.35">
      <c r="A1048" s="1">
        <v>40129</v>
      </c>
      <c r="B1048">
        <v>8.3137000000000008</v>
      </c>
      <c r="C1048">
        <v>2009</v>
      </c>
      <c r="D1048">
        <v>11</v>
      </c>
    </row>
    <row r="1049" spans="1:4" x14ac:dyDescent="0.35">
      <c r="A1049" s="1">
        <v>40130</v>
      </c>
      <c r="B1049">
        <v>8.3046299999999995</v>
      </c>
      <c r="C1049">
        <v>2009</v>
      </c>
      <c r="D1049">
        <v>11</v>
      </c>
    </row>
    <row r="1050" spans="1:4" x14ac:dyDescent="0.35">
      <c r="A1050" s="1">
        <v>40131</v>
      </c>
      <c r="B1050">
        <v>8.3046299999999995</v>
      </c>
      <c r="C1050">
        <v>2009</v>
      </c>
      <c r="D1050">
        <v>11</v>
      </c>
    </row>
    <row r="1051" spans="1:4" x14ac:dyDescent="0.35">
      <c r="A1051" s="1">
        <v>40132</v>
      </c>
      <c r="B1051">
        <v>8.3046299999999995</v>
      </c>
      <c r="C1051">
        <v>2009</v>
      </c>
      <c r="D1051">
        <v>11</v>
      </c>
    </row>
    <row r="1052" spans="1:4" x14ac:dyDescent="0.35">
      <c r="A1052" s="1">
        <v>40133</v>
      </c>
      <c r="B1052">
        <v>8.2957599999999996</v>
      </c>
      <c r="C1052">
        <v>2009</v>
      </c>
      <c r="D1052">
        <v>11</v>
      </c>
    </row>
    <row r="1053" spans="1:4" x14ac:dyDescent="0.35">
      <c r="A1053" s="1">
        <v>40134</v>
      </c>
      <c r="B1053">
        <v>8.2863100000000003</v>
      </c>
      <c r="C1053">
        <v>2009</v>
      </c>
      <c r="D1053">
        <v>11</v>
      </c>
    </row>
    <row r="1054" spans="1:4" x14ac:dyDescent="0.35">
      <c r="A1054" s="1">
        <v>40135</v>
      </c>
      <c r="B1054">
        <v>8.2966300000000004</v>
      </c>
      <c r="C1054">
        <v>2009</v>
      </c>
      <c r="D1054">
        <v>11</v>
      </c>
    </row>
    <row r="1055" spans="1:4" x14ac:dyDescent="0.35">
      <c r="A1055" s="1">
        <v>40136</v>
      </c>
      <c r="B1055">
        <v>8.3009299999999993</v>
      </c>
      <c r="C1055">
        <v>2009</v>
      </c>
      <c r="D1055">
        <v>11</v>
      </c>
    </row>
    <row r="1056" spans="1:4" x14ac:dyDescent="0.35">
      <c r="A1056" s="1">
        <v>40137</v>
      </c>
      <c r="B1056">
        <v>8.3181799999999999</v>
      </c>
      <c r="C1056">
        <v>2009</v>
      </c>
      <c r="D1056">
        <v>11</v>
      </c>
    </row>
    <row r="1057" spans="1:4" x14ac:dyDescent="0.35">
      <c r="A1057" s="1">
        <v>40138</v>
      </c>
      <c r="B1057">
        <v>8.3181799999999999</v>
      </c>
      <c r="C1057">
        <v>2009</v>
      </c>
      <c r="D1057">
        <v>11</v>
      </c>
    </row>
    <row r="1058" spans="1:4" x14ac:dyDescent="0.35">
      <c r="A1058" s="1">
        <v>40139</v>
      </c>
      <c r="B1058">
        <v>8.3181799999999999</v>
      </c>
      <c r="C1058">
        <v>2009</v>
      </c>
      <c r="D1058">
        <v>11</v>
      </c>
    </row>
    <row r="1059" spans="1:4" x14ac:dyDescent="0.35">
      <c r="A1059" s="1">
        <v>40140</v>
      </c>
      <c r="B1059">
        <v>8.3103599999999993</v>
      </c>
      <c r="C1059">
        <v>2009</v>
      </c>
      <c r="D1059">
        <v>11</v>
      </c>
    </row>
    <row r="1060" spans="1:4" x14ac:dyDescent="0.35">
      <c r="A1060" s="1">
        <v>40141</v>
      </c>
      <c r="B1060">
        <v>8.3069900000000008</v>
      </c>
      <c r="C1060">
        <v>2009</v>
      </c>
      <c r="D1060">
        <v>11</v>
      </c>
    </row>
    <row r="1061" spans="1:4" x14ac:dyDescent="0.35">
      <c r="A1061" s="1">
        <v>40142</v>
      </c>
      <c r="B1061">
        <v>8.3133800000000004</v>
      </c>
      <c r="C1061">
        <v>2009</v>
      </c>
      <c r="D1061">
        <v>11</v>
      </c>
    </row>
    <row r="1062" spans="1:4" x14ac:dyDescent="0.35">
      <c r="A1062" s="1">
        <v>40143</v>
      </c>
      <c r="B1062">
        <v>8.3188899999999997</v>
      </c>
      <c r="C1062">
        <v>2009</v>
      </c>
      <c r="D1062">
        <v>11</v>
      </c>
    </row>
    <row r="1063" spans="1:4" x14ac:dyDescent="0.35">
      <c r="A1063" s="1">
        <v>40144</v>
      </c>
      <c r="B1063">
        <v>8.3152299999999997</v>
      </c>
      <c r="C1063">
        <v>2009</v>
      </c>
      <c r="D1063">
        <v>11</v>
      </c>
    </row>
    <row r="1064" spans="1:4" x14ac:dyDescent="0.35">
      <c r="A1064" s="1">
        <v>40145</v>
      </c>
      <c r="B1064">
        <v>8.3152299999999997</v>
      </c>
      <c r="C1064">
        <v>2009</v>
      </c>
      <c r="D1064">
        <v>11</v>
      </c>
    </row>
    <row r="1065" spans="1:4" x14ac:dyDescent="0.35">
      <c r="A1065" s="1">
        <v>40146</v>
      </c>
      <c r="B1065">
        <v>8.3152299999999997</v>
      </c>
      <c r="C1065">
        <v>2009</v>
      </c>
      <c r="D1065">
        <v>11</v>
      </c>
    </row>
    <row r="1066" spans="1:4" x14ac:dyDescent="0.35">
      <c r="A1066" s="1">
        <v>40147</v>
      </c>
      <c r="B1066">
        <v>8.3184699999999996</v>
      </c>
      <c r="C1066">
        <v>2009</v>
      </c>
      <c r="D1066">
        <v>11</v>
      </c>
    </row>
    <row r="1067" spans="1:4" x14ac:dyDescent="0.35">
      <c r="A1067" s="1">
        <v>40148</v>
      </c>
      <c r="B1067">
        <v>8.3189399999999996</v>
      </c>
      <c r="C1067">
        <v>2009</v>
      </c>
      <c r="D1067">
        <v>12</v>
      </c>
    </row>
    <row r="1068" spans="1:4" x14ac:dyDescent="0.35">
      <c r="A1068" s="1">
        <v>40149</v>
      </c>
      <c r="B1068">
        <v>8.3131299999999992</v>
      </c>
      <c r="C1068">
        <v>2009</v>
      </c>
      <c r="D1068">
        <v>12</v>
      </c>
    </row>
    <row r="1069" spans="1:4" x14ac:dyDescent="0.35">
      <c r="A1069" s="1">
        <v>40150</v>
      </c>
      <c r="B1069">
        <v>8.2974200000000007</v>
      </c>
      <c r="C1069">
        <v>2009</v>
      </c>
      <c r="D1069">
        <v>12</v>
      </c>
    </row>
    <row r="1070" spans="1:4" x14ac:dyDescent="0.35">
      <c r="A1070" s="1">
        <v>40151</v>
      </c>
      <c r="B1070">
        <v>8.29711</v>
      </c>
      <c r="C1070">
        <v>2009</v>
      </c>
      <c r="D1070">
        <v>12</v>
      </c>
    </row>
    <row r="1071" spans="1:4" x14ac:dyDescent="0.35">
      <c r="A1071" s="1">
        <v>40152</v>
      </c>
      <c r="B1071">
        <v>8.29711</v>
      </c>
      <c r="C1071">
        <v>2009</v>
      </c>
      <c r="D1071">
        <v>12</v>
      </c>
    </row>
    <row r="1072" spans="1:4" x14ac:dyDescent="0.35">
      <c r="A1072" s="1">
        <v>40153</v>
      </c>
      <c r="B1072">
        <v>8.29711</v>
      </c>
      <c r="C1072">
        <v>2009</v>
      </c>
      <c r="D1072">
        <v>12</v>
      </c>
    </row>
    <row r="1073" spans="1:4" x14ac:dyDescent="0.35">
      <c r="A1073" s="1">
        <v>40154</v>
      </c>
      <c r="B1073">
        <v>8.3111999999999995</v>
      </c>
      <c r="C1073">
        <v>2009</v>
      </c>
      <c r="D1073">
        <v>12</v>
      </c>
    </row>
    <row r="1074" spans="1:4" x14ac:dyDescent="0.35">
      <c r="A1074" s="1">
        <v>40155</v>
      </c>
      <c r="B1074">
        <v>8.3143499999999992</v>
      </c>
      <c r="C1074">
        <v>2009</v>
      </c>
      <c r="D1074">
        <v>12</v>
      </c>
    </row>
    <row r="1075" spans="1:4" x14ac:dyDescent="0.35">
      <c r="A1075" s="1">
        <v>40156</v>
      </c>
      <c r="B1075">
        <v>8.31968</v>
      </c>
      <c r="C1075">
        <v>2009</v>
      </c>
      <c r="D1075">
        <v>12</v>
      </c>
    </row>
    <row r="1076" spans="1:4" x14ac:dyDescent="0.35">
      <c r="A1076" s="1">
        <v>40157</v>
      </c>
      <c r="B1076">
        <v>8.3215199999999996</v>
      </c>
      <c r="C1076">
        <v>2009</v>
      </c>
      <c r="D1076">
        <v>12</v>
      </c>
    </row>
    <row r="1077" spans="1:4" x14ac:dyDescent="0.35">
      <c r="A1077" s="1">
        <v>40158</v>
      </c>
      <c r="B1077">
        <v>8.3240200000000009</v>
      </c>
      <c r="C1077">
        <v>2009</v>
      </c>
      <c r="D1077">
        <v>12</v>
      </c>
    </row>
    <row r="1078" spans="1:4" x14ac:dyDescent="0.35">
      <c r="A1078" s="1">
        <v>40159</v>
      </c>
      <c r="B1078">
        <v>8.3240200000000009</v>
      </c>
      <c r="C1078">
        <v>2009</v>
      </c>
      <c r="D1078">
        <v>12</v>
      </c>
    </row>
    <row r="1079" spans="1:4" x14ac:dyDescent="0.35">
      <c r="A1079" s="1">
        <v>40160</v>
      </c>
      <c r="B1079">
        <v>8.3240200000000009</v>
      </c>
      <c r="C1079">
        <v>2009</v>
      </c>
      <c r="D1079">
        <v>12</v>
      </c>
    </row>
    <row r="1080" spans="1:4" x14ac:dyDescent="0.35">
      <c r="A1080" s="1">
        <v>40161</v>
      </c>
      <c r="B1080">
        <v>8.3217700000000008</v>
      </c>
      <c r="C1080">
        <v>2009</v>
      </c>
      <c r="D1080">
        <v>12</v>
      </c>
    </row>
    <row r="1081" spans="1:4" x14ac:dyDescent="0.35">
      <c r="A1081" s="1">
        <v>40162</v>
      </c>
      <c r="B1081">
        <v>8.3191699999999997</v>
      </c>
      <c r="C1081">
        <v>2009</v>
      </c>
      <c r="D1081">
        <v>12</v>
      </c>
    </row>
    <row r="1082" spans="1:4" x14ac:dyDescent="0.35">
      <c r="A1082" s="1">
        <v>40163</v>
      </c>
      <c r="B1082">
        <v>8.3171800000000005</v>
      </c>
      <c r="C1082">
        <v>2009</v>
      </c>
      <c r="D1082">
        <v>12</v>
      </c>
    </row>
    <row r="1083" spans="1:4" x14ac:dyDescent="0.35">
      <c r="A1083" s="1">
        <v>40164</v>
      </c>
      <c r="B1083">
        <v>8.3176299999999994</v>
      </c>
      <c r="C1083">
        <v>2009</v>
      </c>
      <c r="D1083">
        <v>12</v>
      </c>
    </row>
    <row r="1084" spans="1:4" x14ac:dyDescent="0.35">
      <c r="A1084" s="1">
        <v>40165</v>
      </c>
      <c r="B1084">
        <v>8.3244500000000006</v>
      </c>
      <c r="C1084">
        <v>2009</v>
      </c>
      <c r="D1084">
        <v>12</v>
      </c>
    </row>
    <row r="1085" spans="1:4" x14ac:dyDescent="0.35">
      <c r="A1085" s="1">
        <v>40166</v>
      </c>
      <c r="B1085">
        <v>8.3244500000000006</v>
      </c>
      <c r="C1085">
        <v>2009</v>
      </c>
      <c r="D1085">
        <v>12</v>
      </c>
    </row>
    <row r="1086" spans="1:4" x14ac:dyDescent="0.35">
      <c r="A1086" s="1">
        <v>40167</v>
      </c>
      <c r="B1086">
        <v>8.3244500000000006</v>
      </c>
      <c r="C1086">
        <v>2009</v>
      </c>
      <c r="D1086">
        <v>12</v>
      </c>
    </row>
    <row r="1087" spans="1:4" x14ac:dyDescent="0.35">
      <c r="A1087" s="1">
        <v>40168</v>
      </c>
      <c r="B1087">
        <v>8.3413799999999991</v>
      </c>
      <c r="C1087">
        <v>2009</v>
      </c>
      <c r="D1087">
        <v>12</v>
      </c>
    </row>
    <row r="1088" spans="1:4" x14ac:dyDescent="0.35">
      <c r="A1088" s="1">
        <v>40169</v>
      </c>
      <c r="B1088">
        <v>8.3244399999999992</v>
      </c>
      <c r="C1088">
        <v>2009</v>
      </c>
      <c r="D1088">
        <v>12</v>
      </c>
    </row>
    <row r="1089" spans="1:4" x14ac:dyDescent="0.35">
      <c r="A1089" s="1">
        <v>40170</v>
      </c>
      <c r="B1089">
        <v>8.3292300000000008</v>
      </c>
      <c r="C1089">
        <v>2009</v>
      </c>
      <c r="D1089">
        <v>12</v>
      </c>
    </row>
    <row r="1090" spans="1:4" x14ac:dyDescent="0.35">
      <c r="A1090" s="1">
        <v>40171</v>
      </c>
      <c r="B1090">
        <v>8.3390199999999997</v>
      </c>
      <c r="C1090">
        <v>2009</v>
      </c>
      <c r="D1090">
        <v>12</v>
      </c>
    </row>
    <row r="1091" spans="1:4" x14ac:dyDescent="0.35">
      <c r="A1091" s="1">
        <v>40172</v>
      </c>
      <c r="B1091">
        <v>8.3390199999999997</v>
      </c>
      <c r="C1091">
        <v>2009</v>
      </c>
      <c r="D1091">
        <v>12</v>
      </c>
    </row>
    <row r="1092" spans="1:4" x14ac:dyDescent="0.35">
      <c r="A1092" s="1">
        <v>40173</v>
      </c>
      <c r="B1092">
        <v>8.3390199999999997</v>
      </c>
      <c r="C1092">
        <v>2009</v>
      </c>
      <c r="D1092">
        <v>12</v>
      </c>
    </row>
    <row r="1093" spans="1:4" x14ac:dyDescent="0.35">
      <c r="A1093" s="1">
        <v>40174</v>
      </c>
      <c r="B1093">
        <v>8.3390199999999997</v>
      </c>
      <c r="C1093">
        <v>2009</v>
      </c>
      <c r="D1093">
        <v>12</v>
      </c>
    </row>
    <row r="1094" spans="1:4" x14ac:dyDescent="0.35">
      <c r="A1094" s="1">
        <v>40175</v>
      </c>
      <c r="B1094">
        <v>8.3322500000000002</v>
      </c>
      <c r="C1094">
        <v>2009</v>
      </c>
      <c r="D1094">
        <v>12</v>
      </c>
    </row>
    <row r="1095" spans="1:4" x14ac:dyDescent="0.35">
      <c r="A1095" s="1">
        <v>40176</v>
      </c>
      <c r="B1095">
        <v>8.3410200000000003</v>
      </c>
      <c r="C1095">
        <v>2009</v>
      </c>
      <c r="D1095">
        <v>12</v>
      </c>
    </row>
    <row r="1096" spans="1:4" x14ac:dyDescent="0.35">
      <c r="A1096" s="1">
        <v>40177</v>
      </c>
      <c r="B1096">
        <v>8.3543900000000004</v>
      </c>
      <c r="C1096">
        <v>2009</v>
      </c>
      <c r="D1096">
        <v>12</v>
      </c>
    </row>
    <row r="1097" spans="1:4" x14ac:dyDescent="0.35">
      <c r="A1097" s="1">
        <v>40178</v>
      </c>
      <c r="B1097">
        <v>8.3543900000000004</v>
      </c>
      <c r="C1097">
        <v>2009</v>
      </c>
      <c r="D1097">
        <v>12</v>
      </c>
    </row>
    <row r="1098" spans="1:4" x14ac:dyDescent="0.35">
      <c r="A1098" s="1">
        <v>40179</v>
      </c>
      <c r="B1098">
        <v>8.3543900000000004</v>
      </c>
      <c r="C1098">
        <v>2010</v>
      </c>
      <c r="D1098">
        <v>1</v>
      </c>
    </row>
    <row r="1099" spans="1:4" x14ac:dyDescent="0.35">
      <c r="A1099" s="1">
        <v>40180</v>
      </c>
      <c r="B1099">
        <v>8.3543900000000004</v>
      </c>
      <c r="C1099">
        <v>2010</v>
      </c>
      <c r="D1099">
        <v>1</v>
      </c>
    </row>
    <row r="1100" spans="1:4" x14ac:dyDescent="0.35">
      <c r="A1100" s="1">
        <v>40181</v>
      </c>
      <c r="B1100">
        <v>8.3543900000000004</v>
      </c>
      <c r="C1100">
        <v>2010</v>
      </c>
      <c r="D1100">
        <v>1</v>
      </c>
    </row>
    <row r="1101" spans="1:4" x14ac:dyDescent="0.35">
      <c r="A1101" s="1">
        <v>40182</v>
      </c>
      <c r="B1101">
        <v>8.3495000000000008</v>
      </c>
      <c r="C1101">
        <v>2010</v>
      </c>
      <c r="D1101">
        <v>1</v>
      </c>
    </row>
    <row r="1102" spans="1:4" x14ac:dyDescent="0.35">
      <c r="A1102" s="1">
        <v>40183</v>
      </c>
      <c r="B1102">
        <v>8.3445099999999996</v>
      </c>
      <c r="C1102">
        <v>2010</v>
      </c>
      <c r="D1102">
        <v>1</v>
      </c>
    </row>
    <row r="1103" spans="1:4" x14ac:dyDescent="0.35">
      <c r="A1103" s="1">
        <v>40184</v>
      </c>
      <c r="B1103">
        <v>8.3603699999999996</v>
      </c>
      <c r="C1103">
        <v>2010</v>
      </c>
      <c r="D1103">
        <v>1</v>
      </c>
    </row>
    <row r="1104" spans="1:4" x14ac:dyDescent="0.35">
      <c r="A1104" s="1">
        <v>40185</v>
      </c>
      <c r="B1104">
        <v>8.3717799999999993</v>
      </c>
      <c r="C1104">
        <v>2010</v>
      </c>
      <c r="D1104">
        <v>1</v>
      </c>
    </row>
    <row r="1105" spans="1:4" x14ac:dyDescent="0.35">
      <c r="A1105" s="1">
        <v>40186</v>
      </c>
      <c r="B1105">
        <v>8.3735599999999994</v>
      </c>
      <c r="C1105">
        <v>2010</v>
      </c>
      <c r="D1105">
        <v>1</v>
      </c>
    </row>
    <row r="1106" spans="1:4" x14ac:dyDescent="0.35">
      <c r="A1106" s="1">
        <v>40187</v>
      </c>
      <c r="B1106">
        <v>8.3735599999999994</v>
      </c>
      <c r="C1106">
        <v>2010</v>
      </c>
      <c r="D1106">
        <v>1</v>
      </c>
    </row>
    <row r="1107" spans="1:4" x14ac:dyDescent="0.35">
      <c r="A1107" s="1">
        <v>40188</v>
      </c>
      <c r="B1107">
        <v>8.3735599999999994</v>
      </c>
      <c r="C1107">
        <v>2010</v>
      </c>
      <c r="D1107">
        <v>1</v>
      </c>
    </row>
    <row r="1108" spans="1:4" x14ac:dyDescent="0.35">
      <c r="A1108" s="1">
        <v>40189</v>
      </c>
      <c r="B1108">
        <v>8.3789499999999997</v>
      </c>
      <c r="C1108">
        <v>2010</v>
      </c>
      <c r="D1108">
        <v>1</v>
      </c>
    </row>
    <row r="1109" spans="1:4" x14ac:dyDescent="0.35">
      <c r="A1109" s="1">
        <v>40190</v>
      </c>
      <c r="B1109">
        <v>8.3852200000000003</v>
      </c>
      <c r="C1109">
        <v>2010</v>
      </c>
      <c r="D1109">
        <v>1</v>
      </c>
    </row>
    <row r="1110" spans="1:4" x14ac:dyDescent="0.35">
      <c r="A1110" s="1">
        <v>40191</v>
      </c>
      <c r="B1110">
        <v>8.3948199999999993</v>
      </c>
      <c r="C1110">
        <v>2010</v>
      </c>
      <c r="D1110">
        <v>1</v>
      </c>
    </row>
    <row r="1111" spans="1:4" x14ac:dyDescent="0.35">
      <c r="A1111" s="1">
        <v>40192</v>
      </c>
      <c r="B1111">
        <v>8.3900299999999994</v>
      </c>
      <c r="C1111">
        <v>2010</v>
      </c>
      <c r="D1111">
        <v>1</v>
      </c>
    </row>
    <row r="1112" spans="1:4" x14ac:dyDescent="0.35">
      <c r="A1112" s="1">
        <v>40193</v>
      </c>
      <c r="B1112">
        <v>8.3749199999999995</v>
      </c>
      <c r="C1112">
        <v>2010</v>
      </c>
      <c r="D1112">
        <v>1</v>
      </c>
    </row>
    <row r="1113" spans="1:4" x14ac:dyDescent="0.35">
      <c r="A1113" s="1">
        <v>40194</v>
      </c>
      <c r="B1113">
        <v>8.3749199999999995</v>
      </c>
      <c r="C1113">
        <v>2010</v>
      </c>
      <c r="D1113">
        <v>1</v>
      </c>
    </row>
    <row r="1114" spans="1:4" x14ac:dyDescent="0.35">
      <c r="A1114" s="1">
        <v>40195</v>
      </c>
      <c r="B1114">
        <v>8.3749199999999995</v>
      </c>
      <c r="C1114">
        <v>2010</v>
      </c>
      <c r="D1114">
        <v>1</v>
      </c>
    </row>
    <row r="1115" spans="1:4" x14ac:dyDescent="0.35">
      <c r="A1115" s="1">
        <v>40196</v>
      </c>
      <c r="B1115">
        <v>8.3619599999999998</v>
      </c>
      <c r="C1115">
        <v>2010</v>
      </c>
      <c r="D1115">
        <v>1</v>
      </c>
    </row>
    <row r="1116" spans="1:4" x14ac:dyDescent="0.35">
      <c r="A1116" s="1">
        <v>40197</v>
      </c>
      <c r="B1116">
        <v>8.3550299999999993</v>
      </c>
      <c r="C1116">
        <v>2010</v>
      </c>
      <c r="D1116">
        <v>1</v>
      </c>
    </row>
    <row r="1117" spans="1:4" x14ac:dyDescent="0.35">
      <c r="A1117" s="1">
        <v>40198</v>
      </c>
      <c r="B1117">
        <v>8.3622200000000007</v>
      </c>
      <c r="C1117">
        <v>2010</v>
      </c>
      <c r="D1117">
        <v>1</v>
      </c>
    </row>
    <row r="1118" spans="1:4" x14ac:dyDescent="0.35">
      <c r="A1118" s="1">
        <v>40199</v>
      </c>
      <c r="B1118">
        <v>8.3685799999999997</v>
      </c>
      <c r="C1118">
        <v>2010</v>
      </c>
      <c r="D1118">
        <v>1</v>
      </c>
    </row>
    <row r="1119" spans="1:4" x14ac:dyDescent="0.35">
      <c r="A1119" s="1">
        <v>40200</v>
      </c>
      <c r="B1119">
        <v>8.3840199999999996</v>
      </c>
      <c r="C1119">
        <v>2010</v>
      </c>
      <c r="D1119">
        <v>1</v>
      </c>
    </row>
    <row r="1120" spans="1:4" x14ac:dyDescent="0.35">
      <c r="A1120" s="1">
        <v>40201</v>
      </c>
      <c r="B1120">
        <v>8.3840199999999996</v>
      </c>
      <c r="C1120">
        <v>2010</v>
      </c>
      <c r="D1120">
        <v>1</v>
      </c>
    </row>
    <row r="1121" spans="1:4" x14ac:dyDescent="0.35">
      <c r="A1121" s="1">
        <v>40202</v>
      </c>
      <c r="B1121">
        <v>8.3840199999999996</v>
      </c>
      <c r="C1121">
        <v>2010</v>
      </c>
      <c r="D1121">
        <v>1</v>
      </c>
    </row>
    <row r="1122" spans="1:4" x14ac:dyDescent="0.35">
      <c r="A1122" s="1">
        <v>40203</v>
      </c>
      <c r="B1122">
        <v>8.3866200000000006</v>
      </c>
      <c r="C1122">
        <v>2010</v>
      </c>
      <c r="D1122">
        <v>1</v>
      </c>
    </row>
    <row r="1123" spans="1:4" x14ac:dyDescent="0.35">
      <c r="A1123" s="1">
        <v>40204</v>
      </c>
      <c r="B1123">
        <v>8.3784899999999993</v>
      </c>
      <c r="C1123">
        <v>2010</v>
      </c>
      <c r="D1123">
        <v>1</v>
      </c>
    </row>
    <row r="1124" spans="1:4" x14ac:dyDescent="0.35">
      <c r="A1124" s="1">
        <v>40205</v>
      </c>
      <c r="B1124">
        <v>8.3680400000000006</v>
      </c>
      <c r="C1124">
        <v>2010</v>
      </c>
      <c r="D1124">
        <v>1</v>
      </c>
    </row>
    <row r="1125" spans="1:4" x14ac:dyDescent="0.35">
      <c r="A1125" s="1">
        <v>40206</v>
      </c>
      <c r="B1125">
        <v>8.3538599999999992</v>
      </c>
      <c r="C1125">
        <v>2010</v>
      </c>
      <c r="D1125">
        <v>1</v>
      </c>
    </row>
    <row r="1126" spans="1:4" x14ac:dyDescent="0.35">
      <c r="A1126" s="1">
        <v>40207</v>
      </c>
      <c r="B1126">
        <v>8.3352799999999991</v>
      </c>
      <c r="C1126">
        <v>2010</v>
      </c>
      <c r="D1126">
        <v>1</v>
      </c>
    </row>
    <row r="1127" spans="1:4" x14ac:dyDescent="0.35">
      <c r="A1127" s="1">
        <v>40208</v>
      </c>
      <c r="B1127">
        <v>8.3352799999999991</v>
      </c>
      <c r="C1127">
        <v>2010</v>
      </c>
      <c r="D1127">
        <v>1</v>
      </c>
    </row>
    <row r="1128" spans="1:4" x14ac:dyDescent="0.35">
      <c r="A1128" s="1">
        <v>40209</v>
      </c>
      <c r="B1128">
        <v>8.3352799999999991</v>
      </c>
      <c r="C1128">
        <v>2010</v>
      </c>
      <c r="D1128">
        <v>1</v>
      </c>
    </row>
    <row r="1129" spans="1:4" x14ac:dyDescent="0.35">
      <c r="A1129" s="1">
        <v>40210</v>
      </c>
      <c r="B1129">
        <v>8.3209300000000006</v>
      </c>
      <c r="C1129">
        <v>2010</v>
      </c>
      <c r="D1129">
        <v>2</v>
      </c>
    </row>
    <row r="1130" spans="1:4" x14ac:dyDescent="0.35">
      <c r="A1130" s="1">
        <v>40211</v>
      </c>
      <c r="B1130">
        <v>8.30565</v>
      </c>
      <c r="C1130">
        <v>2010</v>
      </c>
      <c r="D1130">
        <v>2</v>
      </c>
    </row>
    <row r="1131" spans="1:4" x14ac:dyDescent="0.35">
      <c r="A1131" s="1">
        <v>40212</v>
      </c>
      <c r="B1131">
        <v>8.2935499999999998</v>
      </c>
      <c r="C1131">
        <v>2010</v>
      </c>
      <c r="D1131">
        <v>2</v>
      </c>
    </row>
    <row r="1132" spans="1:4" x14ac:dyDescent="0.35">
      <c r="A1132" s="1">
        <v>40213</v>
      </c>
      <c r="B1132">
        <v>8.2759499999999999</v>
      </c>
      <c r="C1132">
        <v>2010</v>
      </c>
      <c r="D1132">
        <v>2</v>
      </c>
    </row>
    <row r="1133" spans="1:4" x14ac:dyDescent="0.35">
      <c r="A1133" s="1">
        <v>40214</v>
      </c>
      <c r="B1133">
        <v>8.2606800000000007</v>
      </c>
      <c r="C1133">
        <v>2010</v>
      </c>
      <c r="D1133">
        <v>2</v>
      </c>
    </row>
    <row r="1134" spans="1:4" x14ac:dyDescent="0.35">
      <c r="A1134" s="1">
        <v>40215</v>
      </c>
      <c r="B1134">
        <v>8.2606800000000007</v>
      </c>
      <c r="C1134">
        <v>2010</v>
      </c>
      <c r="D1134">
        <v>2</v>
      </c>
    </row>
    <row r="1135" spans="1:4" x14ac:dyDescent="0.35">
      <c r="A1135" s="1">
        <v>40216</v>
      </c>
      <c r="B1135">
        <v>8.2606800000000007</v>
      </c>
      <c r="C1135">
        <v>2010</v>
      </c>
      <c r="D1135">
        <v>2</v>
      </c>
    </row>
    <row r="1136" spans="1:4" x14ac:dyDescent="0.35">
      <c r="A1136" s="1">
        <v>40217</v>
      </c>
      <c r="B1136">
        <v>8.2487200000000005</v>
      </c>
      <c r="C1136">
        <v>2010</v>
      </c>
      <c r="D1136">
        <v>2</v>
      </c>
    </row>
    <row r="1137" spans="1:4" x14ac:dyDescent="0.35">
      <c r="A1137" s="1">
        <v>40218</v>
      </c>
      <c r="B1137">
        <v>8.2345500000000005</v>
      </c>
      <c r="C1137">
        <v>2010</v>
      </c>
      <c r="D1137">
        <v>2</v>
      </c>
    </row>
    <row r="1138" spans="1:4" x14ac:dyDescent="0.35">
      <c r="A1138" s="1">
        <v>40219</v>
      </c>
      <c r="B1138">
        <v>8.2179500000000001</v>
      </c>
      <c r="C1138">
        <v>2010</v>
      </c>
      <c r="D1138">
        <v>2</v>
      </c>
    </row>
    <row r="1139" spans="1:4" x14ac:dyDescent="0.35">
      <c r="A1139" s="1">
        <v>40220</v>
      </c>
      <c r="B1139">
        <v>8.1988900000000005</v>
      </c>
      <c r="C1139">
        <v>2010</v>
      </c>
      <c r="D1139">
        <v>2</v>
      </c>
    </row>
    <row r="1140" spans="1:4" x14ac:dyDescent="0.35">
      <c r="A1140" s="1">
        <v>40221</v>
      </c>
      <c r="B1140">
        <v>8.1788699999999999</v>
      </c>
      <c r="C1140">
        <v>2010</v>
      </c>
      <c r="D1140">
        <v>2</v>
      </c>
    </row>
    <row r="1141" spans="1:4" x14ac:dyDescent="0.35">
      <c r="A1141" s="1">
        <v>40222</v>
      </c>
      <c r="B1141">
        <v>8.1788699999999999</v>
      </c>
      <c r="C1141">
        <v>2010</v>
      </c>
      <c r="D1141">
        <v>2</v>
      </c>
    </row>
    <row r="1142" spans="1:4" x14ac:dyDescent="0.35">
      <c r="A1142" s="1">
        <v>40223</v>
      </c>
      <c r="B1142">
        <v>8.1788699999999999</v>
      </c>
      <c r="C1142">
        <v>2010</v>
      </c>
      <c r="D1142">
        <v>2</v>
      </c>
    </row>
    <row r="1143" spans="1:4" x14ac:dyDescent="0.35">
      <c r="A1143" s="1">
        <v>40224</v>
      </c>
      <c r="B1143">
        <v>8.1454299999999993</v>
      </c>
      <c r="C1143">
        <v>2010</v>
      </c>
      <c r="D1143">
        <v>2</v>
      </c>
    </row>
    <row r="1144" spans="1:4" x14ac:dyDescent="0.35">
      <c r="A1144" s="1">
        <v>40225</v>
      </c>
      <c r="B1144">
        <v>8.1148100000000003</v>
      </c>
      <c r="C1144">
        <v>2010</v>
      </c>
      <c r="D1144">
        <v>2</v>
      </c>
    </row>
    <row r="1145" spans="1:4" x14ac:dyDescent="0.35">
      <c r="A1145" s="1">
        <v>40226</v>
      </c>
      <c r="B1145">
        <v>8.0991999999999997</v>
      </c>
      <c r="C1145">
        <v>2010</v>
      </c>
      <c r="D1145">
        <v>2</v>
      </c>
    </row>
    <row r="1146" spans="1:4" x14ac:dyDescent="0.35">
      <c r="A1146" s="1">
        <v>40227</v>
      </c>
      <c r="B1146">
        <v>8.0785800000000005</v>
      </c>
      <c r="C1146">
        <v>2010</v>
      </c>
      <c r="D1146">
        <v>2</v>
      </c>
    </row>
    <row r="1147" spans="1:4" x14ac:dyDescent="0.35">
      <c r="A1147" s="1">
        <v>40228</v>
      </c>
      <c r="B1147">
        <v>8.0505200000000006</v>
      </c>
      <c r="C1147">
        <v>2010</v>
      </c>
      <c r="D1147">
        <v>2</v>
      </c>
    </row>
    <row r="1148" spans="1:4" x14ac:dyDescent="0.35">
      <c r="A1148" s="1">
        <v>40229</v>
      </c>
      <c r="B1148">
        <v>8.0505200000000006</v>
      </c>
      <c r="C1148">
        <v>2010</v>
      </c>
      <c r="D1148">
        <v>2</v>
      </c>
    </row>
    <row r="1149" spans="1:4" x14ac:dyDescent="0.35">
      <c r="A1149" s="1">
        <v>40230</v>
      </c>
      <c r="B1149">
        <v>8.0505200000000006</v>
      </c>
      <c r="C1149">
        <v>2010</v>
      </c>
      <c r="D1149">
        <v>2</v>
      </c>
    </row>
    <row r="1150" spans="1:4" x14ac:dyDescent="0.35">
      <c r="A1150" s="1">
        <v>40231</v>
      </c>
      <c r="B1150">
        <v>8.0085899999999999</v>
      </c>
      <c r="C1150">
        <v>2010</v>
      </c>
      <c r="D1150">
        <v>2</v>
      </c>
    </row>
    <row r="1151" spans="1:4" x14ac:dyDescent="0.35">
      <c r="A1151" s="1">
        <v>40232</v>
      </c>
      <c r="B1151">
        <v>7.95282</v>
      </c>
      <c r="C1151">
        <v>2010</v>
      </c>
      <c r="D1151">
        <v>2</v>
      </c>
    </row>
    <row r="1152" spans="1:4" x14ac:dyDescent="0.35">
      <c r="A1152" s="1">
        <v>40233</v>
      </c>
      <c r="B1152">
        <v>7.9703600000000003</v>
      </c>
      <c r="C1152">
        <v>2010</v>
      </c>
      <c r="D1152">
        <v>2</v>
      </c>
    </row>
    <row r="1153" spans="1:4" x14ac:dyDescent="0.35">
      <c r="A1153" s="1">
        <v>40234</v>
      </c>
      <c r="B1153">
        <v>8.0415100000000006</v>
      </c>
      <c r="C1153">
        <v>2010</v>
      </c>
      <c r="D1153">
        <v>2</v>
      </c>
    </row>
    <row r="1154" spans="1:4" x14ac:dyDescent="0.35">
      <c r="A1154" s="1">
        <v>40235</v>
      </c>
      <c r="B1154">
        <v>8.1622500000000002</v>
      </c>
      <c r="C1154">
        <v>2010</v>
      </c>
      <c r="D1154">
        <v>2</v>
      </c>
    </row>
    <row r="1155" spans="1:4" x14ac:dyDescent="0.35">
      <c r="A1155" s="1">
        <v>40236</v>
      </c>
      <c r="B1155">
        <v>8.1622500000000002</v>
      </c>
      <c r="C1155">
        <v>2010</v>
      </c>
      <c r="D1155">
        <v>2</v>
      </c>
    </row>
    <row r="1156" spans="1:4" x14ac:dyDescent="0.35">
      <c r="A1156" s="1">
        <v>40237</v>
      </c>
      <c r="B1156">
        <v>8.1622500000000002</v>
      </c>
      <c r="C1156">
        <v>2010</v>
      </c>
      <c r="D1156">
        <v>2</v>
      </c>
    </row>
    <row r="1157" spans="1:4" x14ac:dyDescent="0.35">
      <c r="A1157" s="1">
        <v>40238</v>
      </c>
      <c r="B1157">
        <v>8.15212</v>
      </c>
      <c r="C1157">
        <v>2010</v>
      </c>
      <c r="D1157">
        <v>3</v>
      </c>
    </row>
    <row r="1158" spans="1:4" x14ac:dyDescent="0.35">
      <c r="A1158" s="1">
        <v>40239</v>
      </c>
      <c r="B1158">
        <v>8.1038899999999998</v>
      </c>
      <c r="C1158">
        <v>2010</v>
      </c>
      <c r="D1158">
        <v>3</v>
      </c>
    </row>
    <row r="1159" spans="1:4" x14ac:dyDescent="0.35">
      <c r="A1159" s="1">
        <v>40240</v>
      </c>
      <c r="B1159">
        <v>8.0589499999999994</v>
      </c>
      <c r="C1159">
        <v>2010</v>
      </c>
      <c r="D1159">
        <v>3</v>
      </c>
    </row>
    <row r="1160" spans="1:4" x14ac:dyDescent="0.35">
      <c r="A1160" s="1">
        <v>40241</v>
      </c>
      <c r="B1160">
        <v>8.0281400000000005</v>
      </c>
      <c r="C1160">
        <v>2010</v>
      </c>
      <c r="D1160">
        <v>3</v>
      </c>
    </row>
    <row r="1161" spans="1:4" x14ac:dyDescent="0.35">
      <c r="A1161" s="1">
        <v>40242</v>
      </c>
      <c r="B1161">
        <v>8.0145900000000001</v>
      </c>
      <c r="C1161">
        <v>2010</v>
      </c>
      <c r="D1161">
        <v>3</v>
      </c>
    </row>
    <row r="1162" spans="1:4" x14ac:dyDescent="0.35">
      <c r="A1162" s="1">
        <v>40243</v>
      </c>
      <c r="B1162">
        <v>8.0145900000000001</v>
      </c>
      <c r="C1162">
        <v>2010</v>
      </c>
      <c r="D1162">
        <v>3</v>
      </c>
    </row>
    <row r="1163" spans="1:4" x14ac:dyDescent="0.35">
      <c r="A1163" s="1">
        <v>40244</v>
      </c>
      <c r="B1163">
        <v>8.0145900000000001</v>
      </c>
      <c r="C1163">
        <v>2010</v>
      </c>
      <c r="D1163">
        <v>3</v>
      </c>
    </row>
    <row r="1164" spans="1:4" x14ac:dyDescent="0.35">
      <c r="A1164" s="1">
        <v>40245</v>
      </c>
      <c r="B1164">
        <v>8.0196900000000007</v>
      </c>
      <c r="C1164">
        <v>2010</v>
      </c>
      <c r="D1164">
        <v>3</v>
      </c>
    </row>
    <row r="1165" spans="1:4" x14ac:dyDescent="0.35">
      <c r="A1165" s="1">
        <v>40246</v>
      </c>
      <c r="B1165">
        <v>8.0446899999999992</v>
      </c>
      <c r="C1165">
        <v>2010</v>
      </c>
      <c r="D1165">
        <v>3</v>
      </c>
    </row>
    <row r="1166" spans="1:4" x14ac:dyDescent="0.35">
      <c r="A1166" s="1">
        <v>40247</v>
      </c>
      <c r="B1166">
        <v>8.0599399999999992</v>
      </c>
      <c r="C1166">
        <v>2010</v>
      </c>
      <c r="D1166">
        <v>3</v>
      </c>
    </row>
    <row r="1167" spans="1:4" x14ac:dyDescent="0.35">
      <c r="A1167" s="1">
        <v>40248</v>
      </c>
      <c r="B1167">
        <v>8.0522299999999998</v>
      </c>
      <c r="C1167">
        <v>2010</v>
      </c>
      <c r="D1167">
        <v>3</v>
      </c>
    </row>
    <row r="1168" spans="1:4" x14ac:dyDescent="0.35">
      <c r="A1168" s="1">
        <v>40249</v>
      </c>
      <c r="B1168">
        <v>8.0436099999999993</v>
      </c>
      <c r="C1168">
        <v>2010</v>
      </c>
      <c r="D1168">
        <v>3</v>
      </c>
    </row>
    <row r="1169" spans="1:4" x14ac:dyDescent="0.35">
      <c r="A1169" s="1">
        <v>40250</v>
      </c>
      <c r="B1169">
        <v>8.0436099999999993</v>
      </c>
      <c r="C1169">
        <v>2010</v>
      </c>
      <c r="D1169">
        <v>3</v>
      </c>
    </row>
    <row r="1170" spans="1:4" x14ac:dyDescent="0.35">
      <c r="A1170" s="1">
        <v>40251</v>
      </c>
      <c r="B1170">
        <v>8.0436099999999993</v>
      </c>
      <c r="C1170">
        <v>2010</v>
      </c>
      <c r="D1170">
        <v>3</v>
      </c>
    </row>
    <row r="1171" spans="1:4" x14ac:dyDescent="0.35">
      <c r="A1171" s="1">
        <v>40252</v>
      </c>
      <c r="B1171">
        <v>8.0323399999999996</v>
      </c>
      <c r="C1171">
        <v>2010</v>
      </c>
      <c r="D1171">
        <v>3</v>
      </c>
    </row>
    <row r="1172" spans="1:4" x14ac:dyDescent="0.35">
      <c r="A1172" s="1">
        <v>40253</v>
      </c>
      <c r="B1172">
        <v>8.0018499999999992</v>
      </c>
      <c r="C1172">
        <v>2010</v>
      </c>
      <c r="D1172">
        <v>3</v>
      </c>
    </row>
    <row r="1173" spans="1:4" x14ac:dyDescent="0.35">
      <c r="A1173" s="1">
        <v>40254</v>
      </c>
      <c r="B1173">
        <v>8.0011200000000002</v>
      </c>
      <c r="C1173">
        <v>2010</v>
      </c>
      <c r="D1173">
        <v>3</v>
      </c>
    </row>
    <row r="1174" spans="1:4" x14ac:dyDescent="0.35">
      <c r="A1174" s="1">
        <v>40255</v>
      </c>
      <c r="B1174">
        <v>8.0376399999999997</v>
      </c>
      <c r="C1174">
        <v>2010</v>
      </c>
      <c r="D1174">
        <v>3</v>
      </c>
    </row>
    <row r="1175" spans="1:4" x14ac:dyDescent="0.35">
      <c r="A1175" s="1">
        <v>40256</v>
      </c>
      <c r="B1175">
        <v>8.0212500000000002</v>
      </c>
      <c r="C1175">
        <v>2010</v>
      </c>
      <c r="D1175">
        <v>3</v>
      </c>
    </row>
    <row r="1176" spans="1:4" x14ac:dyDescent="0.35">
      <c r="A1176" s="1">
        <v>40257</v>
      </c>
      <c r="B1176">
        <v>8.0212500000000002</v>
      </c>
      <c r="C1176">
        <v>2010</v>
      </c>
      <c r="D1176">
        <v>3</v>
      </c>
    </row>
    <row r="1177" spans="1:4" x14ac:dyDescent="0.35">
      <c r="A1177" s="1">
        <v>40258</v>
      </c>
      <c r="B1177">
        <v>8.0212500000000002</v>
      </c>
      <c r="C1177">
        <v>2010</v>
      </c>
      <c r="D1177">
        <v>3</v>
      </c>
    </row>
    <row r="1178" spans="1:4" x14ac:dyDescent="0.35">
      <c r="A1178" s="1">
        <v>40259</v>
      </c>
      <c r="B1178">
        <v>8.0081699999999998</v>
      </c>
      <c r="C1178">
        <v>2010</v>
      </c>
      <c r="D1178">
        <v>3</v>
      </c>
    </row>
    <row r="1179" spans="1:4" x14ac:dyDescent="0.35">
      <c r="A1179" s="1">
        <v>40260</v>
      </c>
      <c r="B1179">
        <v>7.9846199999999996</v>
      </c>
      <c r="C1179">
        <v>2010</v>
      </c>
      <c r="D1179">
        <v>3</v>
      </c>
    </row>
    <row r="1180" spans="1:4" x14ac:dyDescent="0.35">
      <c r="A1180" s="1">
        <v>40261</v>
      </c>
      <c r="B1180">
        <v>7.9851400000000003</v>
      </c>
      <c r="C1180">
        <v>2010</v>
      </c>
      <c r="D1180">
        <v>3</v>
      </c>
    </row>
    <row r="1181" spans="1:4" x14ac:dyDescent="0.35">
      <c r="A1181" s="1">
        <v>40262</v>
      </c>
      <c r="B1181">
        <v>8.0199300000000004</v>
      </c>
      <c r="C1181">
        <v>2010</v>
      </c>
      <c r="D1181">
        <v>3</v>
      </c>
    </row>
    <row r="1182" spans="1:4" x14ac:dyDescent="0.35">
      <c r="A1182" s="1">
        <v>40263</v>
      </c>
      <c r="B1182">
        <v>8.0227299999999993</v>
      </c>
      <c r="C1182">
        <v>2010</v>
      </c>
      <c r="D1182">
        <v>3</v>
      </c>
    </row>
    <row r="1183" spans="1:4" x14ac:dyDescent="0.35">
      <c r="A1183" s="1">
        <v>40264</v>
      </c>
      <c r="B1183">
        <v>8.0227299999999993</v>
      </c>
      <c r="C1183">
        <v>2010</v>
      </c>
      <c r="D1183">
        <v>3</v>
      </c>
    </row>
    <row r="1184" spans="1:4" x14ac:dyDescent="0.35">
      <c r="A1184" s="1">
        <v>40265</v>
      </c>
      <c r="B1184">
        <v>8.0227299999999993</v>
      </c>
      <c r="C1184">
        <v>2010</v>
      </c>
      <c r="D1184">
        <v>3</v>
      </c>
    </row>
    <row r="1185" spans="1:4" x14ac:dyDescent="0.35">
      <c r="A1185" s="1">
        <v>40266</v>
      </c>
      <c r="B1185">
        <v>8.0287299999999995</v>
      </c>
      <c r="C1185">
        <v>2010</v>
      </c>
      <c r="D1185">
        <v>3</v>
      </c>
    </row>
    <row r="1186" spans="1:4" x14ac:dyDescent="0.35">
      <c r="A1186" s="1">
        <v>40267</v>
      </c>
      <c r="B1186">
        <v>8.0195699999999999</v>
      </c>
      <c r="C1186">
        <v>2010</v>
      </c>
      <c r="D1186">
        <v>3</v>
      </c>
    </row>
    <row r="1187" spans="1:4" x14ac:dyDescent="0.35">
      <c r="A1187" s="1">
        <v>40268</v>
      </c>
      <c r="B1187">
        <v>7.9860499999999996</v>
      </c>
      <c r="C1187">
        <v>2010</v>
      </c>
      <c r="D1187">
        <v>3</v>
      </c>
    </row>
    <row r="1188" spans="1:4" x14ac:dyDescent="0.35">
      <c r="A1188" s="1">
        <v>40269</v>
      </c>
      <c r="B1188">
        <v>7.9860499999999996</v>
      </c>
      <c r="C1188">
        <v>2010</v>
      </c>
      <c r="D1188">
        <v>4</v>
      </c>
    </row>
    <row r="1189" spans="1:4" x14ac:dyDescent="0.35">
      <c r="A1189" s="1">
        <v>40270</v>
      </c>
      <c r="B1189">
        <v>7.9860499999999996</v>
      </c>
      <c r="C1189">
        <v>2010</v>
      </c>
      <c r="D1189">
        <v>4</v>
      </c>
    </row>
    <row r="1190" spans="1:4" x14ac:dyDescent="0.35">
      <c r="A1190" s="1">
        <v>40271</v>
      </c>
      <c r="B1190">
        <v>7.9860499999999996</v>
      </c>
      <c r="C1190">
        <v>2010</v>
      </c>
      <c r="D1190">
        <v>4</v>
      </c>
    </row>
    <row r="1191" spans="1:4" x14ac:dyDescent="0.35">
      <c r="A1191" s="1">
        <v>40272</v>
      </c>
      <c r="B1191">
        <v>7.9860499999999996</v>
      </c>
      <c r="C1191">
        <v>2010</v>
      </c>
      <c r="D1191">
        <v>4</v>
      </c>
    </row>
    <row r="1192" spans="1:4" x14ac:dyDescent="0.35">
      <c r="A1192" s="1">
        <v>40273</v>
      </c>
      <c r="B1192">
        <v>7.9795800000000003</v>
      </c>
      <c r="C1192">
        <v>2010</v>
      </c>
      <c r="D1192">
        <v>4</v>
      </c>
    </row>
    <row r="1193" spans="1:4" x14ac:dyDescent="0.35">
      <c r="A1193" s="1">
        <v>40274</v>
      </c>
      <c r="B1193">
        <v>7.97926</v>
      </c>
      <c r="C1193">
        <v>2010</v>
      </c>
      <c r="D1193">
        <v>4</v>
      </c>
    </row>
    <row r="1194" spans="1:4" x14ac:dyDescent="0.35">
      <c r="A1194" s="1">
        <v>40275</v>
      </c>
      <c r="B1194">
        <v>8.0036199999999997</v>
      </c>
      <c r="C1194">
        <v>2010</v>
      </c>
      <c r="D1194">
        <v>4</v>
      </c>
    </row>
    <row r="1195" spans="1:4" x14ac:dyDescent="0.35">
      <c r="A1195" s="1">
        <v>40276</v>
      </c>
      <c r="B1195">
        <v>8.0131200000000007</v>
      </c>
      <c r="C1195">
        <v>2010</v>
      </c>
      <c r="D1195">
        <v>4</v>
      </c>
    </row>
    <row r="1196" spans="1:4" x14ac:dyDescent="0.35">
      <c r="A1196" s="1">
        <v>40277</v>
      </c>
      <c r="B1196">
        <v>8.0107700000000008</v>
      </c>
      <c r="C1196">
        <v>2010</v>
      </c>
      <c r="D1196">
        <v>4</v>
      </c>
    </row>
    <row r="1197" spans="1:4" x14ac:dyDescent="0.35">
      <c r="A1197" s="1">
        <v>40278</v>
      </c>
      <c r="B1197">
        <v>8.0107700000000008</v>
      </c>
      <c r="C1197">
        <v>2010</v>
      </c>
      <c r="D1197">
        <v>4</v>
      </c>
    </row>
    <row r="1198" spans="1:4" x14ac:dyDescent="0.35">
      <c r="A1198" s="1">
        <v>40279</v>
      </c>
      <c r="B1198">
        <v>8.0107700000000008</v>
      </c>
      <c r="C1198">
        <v>2010</v>
      </c>
      <c r="D1198">
        <v>4</v>
      </c>
    </row>
    <row r="1199" spans="1:4" x14ac:dyDescent="0.35">
      <c r="A1199" s="1">
        <v>40280</v>
      </c>
      <c r="B1199">
        <v>7.9994500000000004</v>
      </c>
      <c r="C1199">
        <v>2010</v>
      </c>
      <c r="D1199">
        <v>4</v>
      </c>
    </row>
    <row r="1200" spans="1:4" x14ac:dyDescent="0.35">
      <c r="A1200" s="1">
        <v>40281</v>
      </c>
      <c r="B1200">
        <v>7.9889599999999996</v>
      </c>
      <c r="C1200">
        <v>2010</v>
      </c>
      <c r="D1200">
        <v>4</v>
      </c>
    </row>
    <row r="1201" spans="1:4" x14ac:dyDescent="0.35">
      <c r="A1201" s="1">
        <v>40282</v>
      </c>
      <c r="B1201">
        <v>7.9950599999999996</v>
      </c>
      <c r="C1201">
        <v>2010</v>
      </c>
      <c r="D1201">
        <v>4</v>
      </c>
    </row>
    <row r="1202" spans="1:4" x14ac:dyDescent="0.35">
      <c r="A1202" s="1">
        <v>40283</v>
      </c>
      <c r="B1202">
        <v>8.0093899999999998</v>
      </c>
      <c r="C1202">
        <v>2010</v>
      </c>
      <c r="D1202">
        <v>4</v>
      </c>
    </row>
    <row r="1203" spans="1:4" x14ac:dyDescent="0.35">
      <c r="A1203" s="1">
        <v>40284</v>
      </c>
      <c r="B1203">
        <v>8.0067199999999996</v>
      </c>
      <c r="C1203">
        <v>2010</v>
      </c>
      <c r="D1203">
        <v>4</v>
      </c>
    </row>
    <row r="1204" spans="1:4" x14ac:dyDescent="0.35">
      <c r="A1204" s="1">
        <v>40285</v>
      </c>
      <c r="B1204">
        <v>8.0067199999999996</v>
      </c>
      <c r="C1204">
        <v>2010</v>
      </c>
      <c r="D1204">
        <v>4</v>
      </c>
    </row>
    <row r="1205" spans="1:4" x14ac:dyDescent="0.35">
      <c r="A1205" s="1">
        <v>40286</v>
      </c>
      <c r="B1205">
        <v>8.0067199999999996</v>
      </c>
      <c r="C1205">
        <v>2010</v>
      </c>
      <c r="D1205">
        <v>4</v>
      </c>
    </row>
    <row r="1206" spans="1:4" x14ac:dyDescent="0.35">
      <c r="A1206" s="1">
        <v>40287</v>
      </c>
      <c r="B1206">
        <v>7.9952800000000002</v>
      </c>
      <c r="C1206">
        <v>2010</v>
      </c>
      <c r="D1206">
        <v>4</v>
      </c>
    </row>
    <row r="1207" spans="1:4" x14ac:dyDescent="0.35">
      <c r="A1207" s="1">
        <v>40288</v>
      </c>
      <c r="B1207">
        <v>7.9928900000000001</v>
      </c>
      <c r="C1207">
        <v>2010</v>
      </c>
      <c r="D1207">
        <v>4</v>
      </c>
    </row>
    <row r="1208" spans="1:4" x14ac:dyDescent="0.35">
      <c r="A1208" s="1">
        <v>40289</v>
      </c>
      <c r="B1208">
        <v>7.9977299999999998</v>
      </c>
      <c r="C1208">
        <v>2010</v>
      </c>
      <c r="D1208">
        <v>4</v>
      </c>
    </row>
    <row r="1209" spans="1:4" x14ac:dyDescent="0.35">
      <c r="A1209" s="1">
        <v>40290</v>
      </c>
      <c r="B1209">
        <v>7.99573</v>
      </c>
      <c r="C1209">
        <v>2010</v>
      </c>
      <c r="D1209">
        <v>4</v>
      </c>
    </row>
    <row r="1210" spans="1:4" x14ac:dyDescent="0.35">
      <c r="A1210" s="1">
        <v>40291</v>
      </c>
      <c r="B1210">
        <v>7.9956699999999996</v>
      </c>
      <c r="C1210">
        <v>2010</v>
      </c>
      <c r="D1210">
        <v>4</v>
      </c>
    </row>
    <row r="1211" spans="1:4" x14ac:dyDescent="0.35">
      <c r="A1211" s="1">
        <v>40292</v>
      </c>
      <c r="B1211">
        <v>7.9956699999999996</v>
      </c>
      <c r="C1211">
        <v>2010</v>
      </c>
      <c r="D1211">
        <v>4</v>
      </c>
    </row>
    <row r="1212" spans="1:4" x14ac:dyDescent="0.35">
      <c r="A1212" s="1">
        <v>40293</v>
      </c>
      <c r="B1212">
        <v>7.9956699999999996</v>
      </c>
      <c r="C1212">
        <v>2010</v>
      </c>
      <c r="D1212">
        <v>4</v>
      </c>
    </row>
    <row r="1213" spans="1:4" x14ac:dyDescent="0.35">
      <c r="A1213" s="1">
        <v>40294</v>
      </c>
      <c r="B1213">
        <v>8.0003200000000003</v>
      </c>
      <c r="C1213">
        <v>2010</v>
      </c>
      <c r="D1213">
        <v>4</v>
      </c>
    </row>
    <row r="1214" spans="1:4" x14ac:dyDescent="0.35">
      <c r="A1214" s="1">
        <v>40295</v>
      </c>
      <c r="B1214">
        <v>8.0062700000000007</v>
      </c>
      <c r="C1214">
        <v>2010</v>
      </c>
      <c r="D1214">
        <v>4</v>
      </c>
    </row>
    <row r="1215" spans="1:4" x14ac:dyDescent="0.35">
      <c r="A1215" s="1">
        <v>40296</v>
      </c>
      <c r="B1215">
        <v>8.0159199999999995</v>
      </c>
      <c r="C1215">
        <v>2010</v>
      </c>
      <c r="D1215">
        <v>4</v>
      </c>
    </row>
    <row r="1216" spans="1:4" x14ac:dyDescent="0.35">
      <c r="A1216" s="1">
        <v>40297</v>
      </c>
      <c r="B1216">
        <v>8.0239399999999996</v>
      </c>
      <c r="C1216">
        <v>2010</v>
      </c>
      <c r="D1216">
        <v>4</v>
      </c>
    </row>
    <row r="1217" spans="1:4" x14ac:dyDescent="0.35">
      <c r="A1217" s="1">
        <v>40298</v>
      </c>
      <c r="B1217">
        <v>8.0228400000000004</v>
      </c>
      <c r="C1217">
        <v>2010</v>
      </c>
      <c r="D1217">
        <v>4</v>
      </c>
    </row>
    <row r="1218" spans="1:4" x14ac:dyDescent="0.35">
      <c r="A1218" s="1">
        <v>40299</v>
      </c>
      <c r="B1218">
        <v>8.0228400000000004</v>
      </c>
      <c r="C1218">
        <v>2010</v>
      </c>
      <c r="D1218">
        <v>5</v>
      </c>
    </row>
    <row r="1219" spans="1:4" x14ac:dyDescent="0.35">
      <c r="A1219" s="1">
        <v>40300</v>
      </c>
      <c r="B1219">
        <v>8.0228400000000004</v>
      </c>
      <c r="C1219">
        <v>2010</v>
      </c>
      <c r="D1219">
        <v>5</v>
      </c>
    </row>
    <row r="1220" spans="1:4" x14ac:dyDescent="0.35">
      <c r="A1220" s="1">
        <v>40301</v>
      </c>
      <c r="B1220">
        <v>8.0228400000000004</v>
      </c>
      <c r="C1220">
        <v>2010</v>
      </c>
      <c r="D1220">
        <v>5</v>
      </c>
    </row>
    <row r="1221" spans="1:4" x14ac:dyDescent="0.35">
      <c r="A1221" s="1">
        <v>40302</v>
      </c>
      <c r="B1221">
        <v>8.0127000000000006</v>
      </c>
      <c r="C1221">
        <v>2010</v>
      </c>
      <c r="D1221">
        <v>5</v>
      </c>
    </row>
    <row r="1222" spans="1:4" x14ac:dyDescent="0.35">
      <c r="A1222" s="1">
        <v>40303</v>
      </c>
      <c r="B1222">
        <v>8.0058799999999994</v>
      </c>
      <c r="C1222">
        <v>2010</v>
      </c>
      <c r="D1222">
        <v>5</v>
      </c>
    </row>
    <row r="1223" spans="1:4" x14ac:dyDescent="0.35">
      <c r="A1223" s="1">
        <v>40304</v>
      </c>
      <c r="B1223">
        <v>8.0004299999999997</v>
      </c>
      <c r="C1223">
        <v>2010</v>
      </c>
      <c r="D1223">
        <v>5</v>
      </c>
    </row>
    <row r="1224" spans="1:4" x14ac:dyDescent="0.35">
      <c r="A1224" s="1">
        <v>40305</v>
      </c>
      <c r="B1224">
        <v>8.0044699999999995</v>
      </c>
      <c r="C1224">
        <v>2010</v>
      </c>
      <c r="D1224">
        <v>5</v>
      </c>
    </row>
    <row r="1225" spans="1:4" x14ac:dyDescent="0.35">
      <c r="A1225" s="1">
        <v>40306</v>
      </c>
      <c r="B1225">
        <v>8.0044699999999995</v>
      </c>
      <c r="C1225">
        <v>2010</v>
      </c>
      <c r="D1225">
        <v>5</v>
      </c>
    </row>
    <row r="1226" spans="1:4" x14ac:dyDescent="0.35">
      <c r="A1226" s="1">
        <v>40307</v>
      </c>
      <c r="B1226">
        <v>8.0044699999999995</v>
      </c>
      <c r="C1226">
        <v>2010</v>
      </c>
      <c r="D1226">
        <v>5</v>
      </c>
    </row>
    <row r="1227" spans="1:4" x14ac:dyDescent="0.35">
      <c r="A1227" s="1">
        <v>40308</v>
      </c>
      <c r="B1227">
        <v>8.0036699999999996</v>
      </c>
      <c r="C1227">
        <v>2010</v>
      </c>
      <c r="D1227">
        <v>5</v>
      </c>
    </row>
    <row r="1228" spans="1:4" x14ac:dyDescent="0.35">
      <c r="A1228" s="1">
        <v>40309</v>
      </c>
      <c r="B1228">
        <v>7.9979300000000002</v>
      </c>
      <c r="C1228">
        <v>2010</v>
      </c>
      <c r="D1228">
        <v>5</v>
      </c>
    </row>
    <row r="1229" spans="1:4" x14ac:dyDescent="0.35">
      <c r="A1229" s="1">
        <v>40310</v>
      </c>
      <c r="B1229">
        <v>7.9996600000000004</v>
      </c>
      <c r="C1229">
        <v>2010</v>
      </c>
      <c r="D1229">
        <v>5</v>
      </c>
    </row>
    <row r="1230" spans="1:4" x14ac:dyDescent="0.35">
      <c r="A1230" s="1">
        <v>40311</v>
      </c>
      <c r="B1230">
        <v>7.9973400000000003</v>
      </c>
      <c r="C1230">
        <v>2010</v>
      </c>
      <c r="D1230">
        <v>5</v>
      </c>
    </row>
    <row r="1231" spans="1:4" x14ac:dyDescent="0.35">
      <c r="A1231" s="1">
        <v>40312</v>
      </c>
      <c r="B1231">
        <v>7.9935200000000002</v>
      </c>
      <c r="C1231">
        <v>2010</v>
      </c>
      <c r="D1231">
        <v>5</v>
      </c>
    </row>
    <row r="1232" spans="1:4" x14ac:dyDescent="0.35">
      <c r="A1232" s="1">
        <v>40313</v>
      </c>
      <c r="B1232">
        <v>7.9935200000000002</v>
      </c>
      <c r="C1232">
        <v>2010</v>
      </c>
      <c r="D1232">
        <v>5</v>
      </c>
    </row>
    <row r="1233" spans="1:4" x14ac:dyDescent="0.35">
      <c r="A1233" s="1">
        <v>40314</v>
      </c>
      <c r="B1233">
        <v>7.9935200000000002</v>
      </c>
      <c r="C1233">
        <v>2010</v>
      </c>
      <c r="D1233">
        <v>5</v>
      </c>
    </row>
    <row r="1234" spans="1:4" x14ac:dyDescent="0.35">
      <c r="A1234" s="1">
        <v>40315</v>
      </c>
      <c r="B1234">
        <v>7.9895500000000004</v>
      </c>
      <c r="C1234">
        <v>2010</v>
      </c>
      <c r="D1234">
        <v>5</v>
      </c>
    </row>
    <row r="1235" spans="1:4" x14ac:dyDescent="0.35">
      <c r="A1235" s="1">
        <v>40316</v>
      </c>
      <c r="B1235">
        <v>7.9835099999999999</v>
      </c>
      <c r="C1235">
        <v>2010</v>
      </c>
      <c r="D1235">
        <v>5</v>
      </c>
    </row>
    <row r="1236" spans="1:4" x14ac:dyDescent="0.35">
      <c r="A1236" s="1">
        <v>40317</v>
      </c>
      <c r="B1236">
        <v>7.9836099999999997</v>
      </c>
      <c r="C1236">
        <v>2010</v>
      </c>
      <c r="D1236">
        <v>5</v>
      </c>
    </row>
    <row r="1237" spans="1:4" x14ac:dyDescent="0.35">
      <c r="A1237" s="1">
        <v>40318</v>
      </c>
      <c r="B1237">
        <v>7.9890100000000004</v>
      </c>
      <c r="C1237">
        <v>2010</v>
      </c>
      <c r="D1237">
        <v>5</v>
      </c>
    </row>
    <row r="1238" spans="1:4" x14ac:dyDescent="0.35">
      <c r="A1238" s="1">
        <v>40319</v>
      </c>
      <c r="B1238">
        <v>7.9919399999999996</v>
      </c>
      <c r="C1238">
        <v>2010</v>
      </c>
      <c r="D1238">
        <v>5</v>
      </c>
    </row>
    <row r="1239" spans="1:4" x14ac:dyDescent="0.35">
      <c r="A1239" s="1">
        <v>40320</v>
      </c>
      <c r="B1239">
        <v>7.9919399999999996</v>
      </c>
      <c r="C1239">
        <v>2010</v>
      </c>
      <c r="D1239">
        <v>5</v>
      </c>
    </row>
    <row r="1240" spans="1:4" x14ac:dyDescent="0.35">
      <c r="A1240" s="1">
        <v>40321</v>
      </c>
      <c r="B1240">
        <v>7.9919399999999996</v>
      </c>
      <c r="C1240">
        <v>2010</v>
      </c>
      <c r="D1240">
        <v>5</v>
      </c>
    </row>
    <row r="1241" spans="1:4" x14ac:dyDescent="0.35">
      <c r="A1241" s="1">
        <v>40322</v>
      </c>
      <c r="B1241">
        <v>7.9986699999999997</v>
      </c>
      <c r="C1241">
        <v>2010</v>
      </c>
      <c r="D1241">
        <v>5</v>
      </c>
    </row>
    <row r="1242" spans="1:4" x14ac:dyDescent="0.35">
      <c r="A1242" s="1">
        <v>40323</v>
      </c>
      <c r="B1242">
        <v>7.99831</v>
      </c>
      <c r="C1242">
        <v>2010</v>
      </c>
      <c r="D1242">
        <v>5</v>
      </c>
    </row>
    <row r="1243" spans="1:4" x14ac:dyDescent="0.35">
      <c r="A1243" s="1">
        <v>40324</v>
      </c>
      <c r="B1243">
        <v>8.0013100000000001</v>
      </c>
      <c r="C1243">
        <v>2010</v>
      </c>
      <c r="D1243">
        <v>5</v>
      </c>
    </row>
    <row r="1244" spans="1:4" x14ac:dyDescent="0.35">
      <c r="A1244" s="1">
        <v>40325</v>
      </c>
      <c r="B1244">
        <v>8.0081000000000007</v>
      </c>
      <c r="C1244">
        <v>2010</v>
      </c>
      <c r="D1244">
        <v>5</v>
      </c>
    </row>
    <row r="1245" spans="1:4" x14ac:dyDescent="0.35">
      <c r="A1245" s="1">
        <v>40326</v>
      </c>
      <c r="B1245">
        <v>8.00474</v>
      </c>
      <c r="C1245">
        <v>2010</v>
      </c>
      <c r="D1245">
        <v>5</v>
      </c>
    </row>
    <row r="1246" spans="1:4" x14ac:dyDescent="0.35">
      <c r="A1246" s="1">
        <v>40327</v>
      </c>
      <c r="B1246">
        <v>8.00474</v>
      </c>
      <c r="C1246">
        <v>2010</v>
      </c>
      <c r="D1246">
        <v>5</v>
      </c>
    </row>
    <row r="1247" spans="1:4" x14ac:dyDescent="0.35">
      <c r="A1247" s="1">
        <v>40328</v>
      </c>
      <c r="B1247">
        <v>8.00474</v>
      </c>
      <c r="C1247">
        <v>2010</v>
      </c>
      <c r="D1247">
        <v>5</v>
      </c>
    </row>
    <row r="1248" spans="1:4" x14ac:dyDescent="0.35">
      <c r="A1248" s="1">
        <v>40329</v>
      </c>
      <c r="B1248">
        <v>8.0012100000000004</v>
      </c>
      <c r="C1248">
        <v>2010</v>
      </c>
      <c r="D1248">
        <v>5</v>
      </c>
    </row>
    <row r="1249" spans="1:4" x14ac:dyDescent="0.35">
      <c r="A1249" s="1">
        <v>40330</v>
      </c>
      <c r="B1249">
        <v>8.0039300000000004</v>
      </c>
      <c r="C1249">
        <v>2010</v>
      </c>
      <c r="D1249">
        <v>6</v>
      </c>
    </row>
    <row r="1250" spans="1:4" x14ac:dyDescent="0.35">
      <c r="A1250" s="1">
        <v>40331</v>
      </c>
      <c r="B1250">
        <v>7.9973799999999997</v>
      </c>
      <c r="C1250">
        <v>2010</v>
      </c>
      <c r="D1250">
        <v>6</v>
      </c>
    </row>
    <row r="1251" spans="1:4" x14ac:dyDescent="0.35">
      <c r="A1251" s="1">
        <v>40332</v>
      </c>
      <c r="B1251">
        <v>8.0042100000000005</v>
      </c>
      <c r="C1251">
        <v>2010</v>
      </c>
      <c r="D1251">
        <v>6</v>
      </c>
    </row>
    <row r="1252" spans="1:4" x14ac:dyDescent="0.35">
      <c r="A1252" s="1">
        <v>40333</v>
      </c>
      <c r="B1252">
        <v>8.0122699999999991</v>
      </c>
      <c r="C1252">
        <v>2010</v>
      </c>
      <c r="D1252">
        <v>6</v>
      </c>
    </row>
    <row r="1253" spans="1:4" x14ac:dyDescent="0.35">
      <c r="A1253" s="1">
        <v>40334</v>
      </c>
      <c r="B1253">
        <v>8.0122699999999991</v>
      </c>
      <c r="C1253">
        <v>2010</v>
      </c>
      <c r="D1253">
        <v>6</v>
      </c>
    </row>
    <row r="1254" spans="1:4" x14ac:dyDescent="0.35">
      <c r="A1254" s="1">
        <v>40335</v>
      </c>
      <c r="B1254">
        <v>8.0122699999999991</v>
      </c>
      <c r="C1254">
        <v>2010</v>
      </c>
      <c r="D1254">
        <v>6</v>
      </c>
    </row>
    <row r="1255" spans="1:4" x14ac:dyDescent="0.35">
      <c r="A1255" s="1">
        <v>40336</v>
      </c>
      <c r="B1255">
        <v>8.0141600000000004</v>
      </c>
      <c r="C1255">
        <v>2010</v>
      </c>
      <c r="D1255">
        <v>6</v>
      </c>
    </row>
    <row r="1256" spans="1:4" x14ac:dyDescent="0.35">
      <c r="A1256" s="1">
        <v>40337</v>
      </c>
      <c r="B1256">
        <v>8.0129300000000008</v>
      </c>
      <c r="C1256">
        <v>2010</v>
      </c>
      <c r="D1256">
        <v>6</v>
      </c>
    </row>
    <row r="1257" spans="1:4" x14ac:dyDescent="0.35">
      <c r="A1257" s="1">
        <v>40338</v>
      </c>
      <c r="B1257">
        <v>8.0170300000000001</v>
      </c>
      <c r="C1257">
        <v>2010</v>
      </c>
      <c r="D1257">
        <v>6</v>
      </c>
    </row>
    <row r="1258" spans="1:4" x14ac:dyDescent="0.35">
      <c r="A1258" s="1">
        <v>40339</v>
      </c>
      <c r="B1258">
        <v>8.01694</v>
      </c>
      <c r="C1258">
        <v>2010</v>
      </c>
      <c r="D1258">
        <v>6</v>
      </c>
    </row>
    <row r="1259" spans="1:4" x14ac:dyDescent="0.35">
      <c r="A1259" s="1">
        <v>40340</v>
      </c>
      <c r="B1259">
        <v>8.0157699999999998</v>
      </c>
      <c r="C1259">
        <v>2010</v>
      </c>
      <c r="D1259">
        <v>6</v>
      </c>
    </row>
    <row r="1260" spans="1:4" x14ac:dyDescent="0.35">
      <c r="A1260" s="1">
        <v>40341</v>
      </c>
      <c r="B1260">
        <v>8.0157699999999998</v>
      </c>
      <c r="C1260">
        <v>2010</v>
      </c>
      <c r="D1260">
        <v>6</v>
      </c>
    </row>
    <row r="1261" spans="1:4" x14ac:dyDescent="0.35">
      <c r="A1261" s="1">
        <v>40342</v>
      </c>
      <c r="B1261">
        <v>8.0157699999999998</v>
      </c>
      <c r="C1261">
        <v>2010</v>
      </c>
      <c r="D1261">
        <v>6</v>
      </c>
    </row>
    <row r="1262" spans="1:4" x14ac:dyDescent="0.35">
      <c r="A1262" s="1">
        <v>40343</v>
      </c>
      <c r="B1262">
        <v>8.0092400000000001</v>
      </c>
      <c r="C1262">
        <v>2010</v>
      </c>
      <c r="D1262">
        <v>6</v>
      </c>
    </row>
    <row r="1263" spans="1:4" x14ac:dyDescent="0.35">
      <c r="A1263" s="1">
        <v>40344</v>
      </c>
      <c r="B1263">
        <v>8.0012299999999996</v>
      </c>
      <c r="C1263">
        <v>2010</v>
      </c>
      <c r="D1263">
        <v>6</v>
      </c>
    </row>
    <row r="1264" spans="1:4" x14ac:dyDescent="0.35">
      <c r="A1264" s="1">
        <v>40345</v>
      </c>
      <c r="B1264">
        <v>7.9958600000000004</v>
      </c>
      <c r="C1264">
        <v>2010</v>
      </c>
      <c r="D1264">
        <v>6</v>
      </c>
    </row>
    <row r="1265" spans="1:4" x14ac:dyDescent="0.35">
      <c r="A1265" s="1">
        <v>40346</v>
      </c>
      <c r="B1265">
        <v>7.9964300000000001</v>
      </c>
      <c r="C1265">
        <v>2010</v>
      </c>
      <c r="D1265">
        <v>6</v>
      </c>
    </row>
    <row r="1266" spans="1:4" x14ac:dyDescent="0.35">
      <c r="A1266" s="1">
        <v>40347</v>
      </c>
      <c r="B1266">
        <v>7.9972899999999996</v>
      </c>
      <c r="C1266">
        <v>2010</v>
      </c>
      <c r="D1266">
        <v>6</v>
      </c>
    </row>
    <row r="1267" spans="1:4" x14ac:dyDescent="0.35">
      <c r="A1267" s="1">
        <v>40348</v>
      </c>
      <c r="B1267">
        <v>7.9972899999999996</v>
      </c>
      <c r="C1267">
        <v>2010</v>
      </c>
      <c r="D1267">
        <v>6</v>
      </c>
    </row>
    <row r="1268" spans="1:4" x14ac:dyDescent="0.35">
      <c r="A1268" s="1">
        <v>40349</v>
      </c>
      <c r="B1268">
        <v>7.9972899999999996</v>
      </c>
      <c r="C1268">
        <v>2010</v>
      </c>
      <c r="D1268">
        <v>6</v>
      </c>
    </row>
    <row r="1269" spans="1:4" x14ac:dyDescent="0.35">
      <c r="A1269" s="1">
        <v>40350</v>
      </c>
      <c r="B1269">
        <v>7.9958200000000001</v>
      </c>
      <c r="C1269">
        <v>2010</v>
      </c>
      <c r="D1269">
        <v>6</v>
      </c>
    </row>
    <row r="1270" spans="1:4" x14ac:dyDescent="0.35">
      <c r="A1270" s="1">
        <v>40351</v>
      </c>
      <c r="B1270">
        <v>7.9964300000000001</v>
      </c>
      <c r="C1270">
        <v>2010</v>
      </c>
      <c r="D1270">
        <v>6</v>
      </c>
    </row>
    <row r="1271" spans="1:4" x14ac:dyDescent="0.35">
      <c r="A1271" s="1">
        <v>40352</v>
      </c>
      <c r="B1271">
        <v>7.9964000000000004</v>
      </c>
      <c r="C1271">
        <v>2010</v>
      </c>
      <c r="D1271">
        <v>6</v>
      </c>
    </row>
    <row r="1272" spans="1:4" x14ac:dyDescent="0.35">
      <c r="A1272" s="1">
        <v>40353</v>
      </c>
      <c r="B1272">
        <v>7.9992900000000002</v>
      </c>
      <c r="C1272">
        <v>2010</v>
      </c>
      <c r="D1272">
        <v>6</v>
      </c>
    </row>
    <row r="1273" spans="1:4" x14ac:dyDescent="0.35">
      <c r="A1273" s="1">
        <v>40354</v>
      </c>
      <c r="B1273">
        <v>8.0166900000000005</v>
      </c>
      <c r="C1273">
        <v>2010</v>
      </c>
      <c r="D1273">
        <v>6</v>
      </c>
    </row>
    <row r="1274" spans="1:4" x14ac:dyDescent="0.35">
      <c r="A1274" s="1">
        <v>40355</v>
      </c>
      <c r="B1274">
        <v>8.0166900000000005</v>
      </c>
      <c r="C1274">
        <v>2010</v>
      </c>
      <c r="D1274">
        <v>6</v>
      </c>
    </row>
    <row r="1275" spans="1:4" x14ac:dyDescent="0.35">
      <c r="A1275" s="1">
        <v>40356</v>
      </c>
      <c r="B1275">
        <v>8.0166900000000005</v>
      </c>
      <c r="C1275">
        <v>2010</v>
      </c>
      <c r="D1275">
        <v>6</v>
      </c>
    </row>
    <row r="1276" spans="1:4" x14ac:dyDescent="0.35">
      <c r="A1276" s="1">
        <v>40357</v>
      </c>
      <c r="B1276">
        <v>8.0228699999999993</v>
      </c>
      <c r="C1276">
        <v>2010</v>
      </c>
      <c r="D1276">
        <v>6</v>
      </c>
    </row>
    <row r="1277" spans="1:4" x14ac:dyDescent="0.35">
      <c r="A1277" s="1">
        <v>40358</v>
      </c>
      <c r="B1277">
        <v>8.0314300000000003</v>
      </c>
      <c r="C1277">
        <v>2010</v>
      </c>
      <c r="D1277">
        <v>6</v>
      </c>
    </row>
    <row r="1278" spans="1:4" x14ac:dyDescent="0.35">
      <c r="A1278" s="1">
        <v>40359</v>
      </c>
      <c r="B1278">
        <v>8.0314300000000003</v>
      </c>
      <c r="C1278">
        <v>2010</v>
      </c>
      <c r="D1278">
        <v>6</v>
      </c>
    </row>
    <row r="1279" spans="1:4" x14ac:dyDescent="0.35">
      <c r="A1279" s="1">
        <v>40360</v>
      </c>
      <c r="B1279">
        <v>8.0314300000000003</v>
      </c>
      <c r="C1279">
        <v>2010</v>
      </c>
      <c r="D1279">
        <v>7</v>
      </c>
    </row>
    <row r="1280" spans="1:4" x14ac:dyDescent="0.35">
      <c r="A1280" s="1">
        <v>40361</v>
      </c>
      <c r="B1280">
        <v>8.0339799999999997</v>
      </c>
      <c r="C1280">
        <v>2010</v>
      </c>
      <c r="D1280">
        <v>7</v>
      </c>
    </row>
    <row r="1281" spans="1:4" x14ac:dyDescent="0.35">
      <c r="A1281" s="1">
        <v>40362</v>
      </c>
      <c r="B1281">
        <v>8.0339799999999997</v>
      </c>
      <c r="C1281">
        <v>2010</v>
      </c>
      <c r="D1281">
        <v>7</v>
      </c>
    </row>
    <row r="1282" spans="1:4" x14ac:dyDescent="0.35">
      <c r="A1282" s="1">
        <v>40363</v>
      </c>
      <c r="B1282">
        <v>8.0339799999999997</v>
      </c>
      <c r="C1282">
        <v>2010</v>
      </c>
      <c r="D1282">
        <v>7</v>
      </c>
    </row>
    <row r="1283" spans="1:4" x14ac:dyDescent="0.35">
      <c r="A1283" s="1">
        <v>40364</v>
      </c>
      <c r="B1283">
        <v>8.0268599999999992</v>
      </c>
      <c r="C1283">
        <v>2010</v>
      </c>
      <c r="D1283">
        <v>7</v>
      </c>
    </row>
    <row r="1284" spans="1:4" x14ac:dyDescent="0.35">
      <c r="A1284" s="1">
        <v>40365</v>
      </c>
      <c r="B1284">
        <v>8.0204500000000003</v>
      </c>
      <c r="C1284">
        <v>2010</v>
      </c>
      <c r="D1284">
        <v>7</v>
      </c>
    </row>
    <row r="1285" spans="1:4" x14ac:dyDescent="0.35">
      <c r="A1285" s="1">
        <v>40366</v>
      </c>
      <c r="B1285">
        <v>8.0214400000000001</v>
      </c>
      <c r="C1285">
        <v>2010</v>
      </c>
      <c r="D1285">
        <v>7</v>
      </c>
    </row>
    <row r="1286" spans="1:4" x14ac:dyDescent="0.35">
      <c r="A1286" s="1">
        <v>40367</v>
      </c>
      <c r="B1286">
        <v>8.0185099999999991</v>
      </c>
      <c r="C1286">
        <v>2010</v>
      </c>
      <c r="D1286">
        <v>7</v>
      </c>
    </row>
    <row r="1287" spans="1:4" x14ac:dyDescent="0.35">
      <c r="A1287" s="1">
        <v>40368</v>
      </c>
      <c r="B1287">
        <v>8.0033399999999997</v>
      </c>
      <c r="C1287">
        <v>2010</v>
      </c>
      <c r="D1287">
        <v>7</v>
      </c>
    </row>
    <row r="1288" spans="1:4" x14ac:dyDescent="0.35">
      <c r="A1288" s="1">
        <v>40369</v>
      </c>
      <c r="B1288">
        <v>8.0033399999999997</v>
      </c>
      <c r="C1288">
        <v>2010</v>
      </c>
      <c r="D1288">
        <v>7</v>
      </c>
    </row>
    <row r="1289" spans="1:4" x14ac:dyDescent="0.35">
      <c r="A1289" s="1">
        <v>40370</v>
      </c>
      <c r="B1289">
        <v>8.0033399999999997</v>
      </c>
      <c r="C1289">
        <v>2010</v>
      </c>
      <c r="D1289">
        <v>7</v>
      </c>
    </row>
    <row r="1290" spans="1:4" x14ac:dyDescent="0.35">
      <c r="A1290" s="1">
        <v>40371</v>
      </c>
      <c r="B1290">
        <v>7.9916799999999997</v>
      </c>
      <c r="C1290">
        <v>2010</v>
      </c>
      <c r="D1290">
        <v>7</v>
      </c>
    </row>
    <row r="1291" spans="1:4" x14ac:dyDescent="0.35">
      <c r="A1291" s="1">
        <v>40372</v>
      </c>
      <c r="B1291">
        <v>7.9859900000000001</v>
      </c>
      <c r="C1291">
        <v>2010</v>
      </c>
      <c r="D1291">
        <v>7</v>
      </c>
    </row>
    <row r="1292" spans="1:4" x14ac:dyDescent="0.35">
      <c r="A1292" s="1">
        <v>40373</v>
      </c>
      <c r="B1292">
        <v>7.9806600000000003</v>
      </c>
      <c r="C1292">
        <v>2010</v>
      </c>
      <c r="D1292">
        <v>7</v>
      </c>
    </row>
    <row r="1293" spans="1:4" x14ac:dyDescent="0.35">
      <c r="A1293" s="1">
        <v>40374</v>
      </c>
      <c r="B1293">
        <v>7.9700699999999998</v>
      </c>
      <c r="C1293">
        <v>2010</v>
      </c>
      <c r="D1293">
        <v>7</v>
      </c>
    </row>
    <row r="1294" spans="1:4" x14ac:dyDescent="0.35">
      <c r="A1294" s="1">
        <v>40375</v>
      </c>
      <c r="B1294">
        <v>7.9592499999999999</v>
      </c>
      <c r="C1294">
        <v>2010</v>
      </c>
      <c r="D1294">
        <v>7</v>
      </c>
    </row>
    <row r="1295" spans="1:4" x14ac:dyDescent="0.35">
      <c r="A1295" s="1">
        <v>40376</v>
      </c>
      <c r="B1295">
        <v>7.9592499999999999</v>
      </c>
      <c r="C1295">
        <v>2010</v>
      </c>
      <c r="D1295">
        <v>7</v>
      </c>
    </row>
    <row r="1296" spans="1:4" x14ac:dyDescent="0.35">
      <c r="A1296" s="1">
        <v>40377</v>
      </c>
      <c r="B1296">
        <v>7.9592499999999999</v>
      </c>
      <c r="C1296">
        <v>2010</v>
      </c>
      <c r="D1296">
        <v>7</v>
      </c>
    </row>
    <row r="1297" spans="1:4" x14ac:dyDescent="0.35">
      <c r="A1297" s="1">
        <v>40378</v>
      </c>
      <c r="B1297">
        <v>7.9721299999999999</v>
      </c>
      <c r="C1297">
        <v>2010</v>
      </c>
      <c r="D1297">
        <v>7</v>
      </c>
    </row>
    <row r="1298" spans="1:4" x14ac:dyDescent="0.35">
      <c r="A1298" s="1">
        <v>40379</v>
      </c>
      <c r="B1298">
        <v>7.9910899999999998</v>
      </c>
      <c r="C1298">
        <v>2010</v>
      </c>
      <c r="D1298">
        <v>7</v>
      </c>
    </row>
    <row r="1299" spans="1:4" x14ac:dyDescent="0.35">
      <c r="A1299" s="1">
        <v>40380</v>
      </c>
      <c r="B1299">
        <v>8.0000499999999999</v>
      </c>
      <c r="C1299">
        <v>2010</v>
      </c>
      <c r="D1299">
        <v>7</v>
      </c>
    </row>
    <row r="1300" spans="1:4" x14ac:dyDescent="0.35">
      <c r="A1300" s="1">
        <v>40381</v>
      </c>
      <c r="B1300">
        <v>7.9989499999999998</v>
      </c>
      <c r="C1300">
        <v>2010</v>
      </c>
      <c r="D1300">
        <v>7</v>
      </c>
    </row>
    <row r="1301" spans="1:4" x14ac:dyDescent="0.35">
      <c r="A1301" s="1">
        <v>40382</v>
      </c>
      <c r="B1301">
        <v>8.0132100000000008</v>
      </c>
      <c r="C1301">
        <v>2010</v>
      </c>
      <c r="D1301">
        <v>7</v>
      </c>
    </row>
    <row r="1302" spans="1:4" x14ac:dyDescent="0.35">
      <c r="A1302" s="1">
        <v>40383</v>
      </c>
      <c r="B1302">
        <v>8.0132100000000008</v>
      </c>
      <c r="C1302">
        <v>2010</v>
      </c>
      <c r="D1302">
        <v>7</v>
      </c>
    </row>
    <row r="1303" spans="1:4" x14ac:dyDescent="0.35">
      <c r="A1303" s="1">
        <v>40384</v>
      </c>
      <c r="B1303">
        <v>8.0132100000000008</v>
      </c>
      <c r="C1303">
        <v>2010</v>
      </c>
      <c r="D1303">
        <v>7</v>
      </c>
    </row>
    <row r="1304" spans="1:4" x14ac:dyDescent="0.35">
      <c r="A1304" s="1">
        <v>40385</v>
      </c>
      <c r="B1304">
        <v>8.0244599999999995</v>
      </c>
      <c r="C1304">
        <v>2010</v>
      </c>
      <c r="D1304">
        <v>7</v>
      </c>
    </row>
    <row r="1305" spans="1:4" x14ac:dyDescent="0.35">
      <c r="A1305" s="1">
        <v>40386</v>
      </c>
      <c r="B1305">
        <v>8.02881</v>
      </c>
      <c r="C1305">
        <v>2010</v>
      </c>
      <c r="D1305">
        <v>7</v>
      </c>
    </row>
    <row r="1306" spans="1:4" x14ac:dyDescent="0.35">
      <c r="A1306" s="1">
        <v>40387</v>
      </c>
      <c r="B1306">
        <v>8.0342000000000002</v>
      </c>
      <c r="C1306">
        <v>2010</v>
      </c>
      <c r="D1306">
        <v>7</v>
      </c>
    </row>
    <row r="1307" spans="1:4" x14ac:dyDescent="0.35">
      <c r="A1307" s="1">
        <v>40388</v>
      </c>
      <c r="B1307">
        <v>8.0316200000000002</v>
      </c>
      <c r="C1307">
        <v>2010</v>
      </c>
      <c r="D1307">
        <v>7</v>
      </c>
    </row>
    <row r="1308" spans="1:4" x14ac:dyDescent="0.35">
      <c r="A1308" s="1">
        <v>40389</v>
      </c>
      <c r="B1308">
        <v>8.0184499999999996</v>
      </c>
      <c r="C1308">
        <v>2010</v>
      </c>
      <c r="D1308">
        <v>7</v>
      </c>
    </row>
    <row r="1309" spans="1:4" x14ac:dyDescent="0.35">
      <c r="A1309" s="1">
        <v>40390</v>
      </c>
      <c r="B1309">
        <v>8.0184499999999996</v>
      </c>
      <c r="C1309">
        <v>2010</v>
      </c>
      <c r="D1309">
        <v>7</v>
      </c>
    </row>
    <row r="1310" spans="1:4" x14ac:dyDescent="0.35">
      <c r="A1310" s="1">
        <v>40391</v>
      </c>
      <c r="B1310">
        <v>8.0184499999999996</v>
      </c>
      <c r="C1310">
        <v>2010</v>
      </c>
      <c r="D1310">
        <v>8</v>
      </c>
    </row>
    <row r="1311" spans="1:4" x14ac:dyDescent="0.35">
      <c r="A1311" s="1">
        <v>40392</v>
      </c>
      <c r="B1311">
        <v>8.0150400000000008</v>
      </c>
      <c r="C1311">
        <v>2010</v>
      </c>
      <c r="D1311">
        <v>8</v>
      </c>
    </row>
    <row r="1312" spans="1:4" x14ac:dyDescent="0.35">
      <c r="A1312" s="1">
        <v>40393</v>
      </c>
      <c r="B1312">
        <v>8.0054400000000001</v>
      </c>
      <c r="C1312">
        <v>2010</v>
      </c>
      <c r="D1312">
        <v>8</v>
      </c>
    </row>
    <row r="1313" spans="1:4" x14ac:dyDescent="0.35">
      <c r="A1313" s="1">
        <v>40394</v>
      </c>
      <c r="B1313">
        <v>8.0030999999999999</v>
      </c>
      <c r="C1313">
        <v>2010</v>
      </c>
      <c r="D1313">
        <v>8</v>
      </c>
    </row>
    <row r="1314" spans="1:4" x14ac:dyDescent="0.35">
      <c r="A1314" s="1">
        <v>40395</v>
      </c>
      <c r="B1314">
        <v>8.0067799999999991</v>
      </c>
      <c r="C1314">
        <v>2010</v>
      </c>
      <c r="D1314">
        <v>8</v>
      </c>
    </row>
    <row r="1315" spans="1:4" x14ac:dyDescent="0.35">
      <c r="A1315" s="1">
        <v>40396</v>
      </c>
      <c r="B1315">
        <v>8.0034100000000006</v>
      </c>
      <c r="C1315">
        <v>2010</v>
      </c>
      <c r="D1315">
        <v>8</v>
      </c>
    </row>
    <row r="1316" spans="1:4" x14ac:dyDescent="0.35">
      <c r="A1316" s="1">
        <v>40397</v>
      </c>
      <c r="B1316">
        <v>8.0034100000000006</v>
      </c>
      <c r="C1316">
        <v>2010</v>
      </c>
      <c r="D1316">
        <v>8</v>
      </c>
    </row>
    <row r="1317" spans="1:4" x14ac:dyDescent="0.35">
      <c r="A1317" s="1">
        <v>40398</v>
      </c>
      <c r="B1317">
        <v>8.0034100000000006</v>
      </c>
      <c r="C1317">
        <v>2010</v>
      </c>
      <c r="D1317">
        <v>8</v>
      </c>
    </row>
    <row r="1318" spans="1:4" x14ac:dyDescent="0.35">
      <c r="A1318" s="1">
        <v>40399</v>
      </c>
      <c r="B1318">
        <v>7.99918</v>
      </c>
      <c r="C1318">
        <v>2010</v>
      </c>
      <c r="D1318">
        <v>8</v>
      </c>
    </row>
    <row r="1319" spans="1:4" x14ac:dyDescent="0.35">
      <c r="A1319" s="1">
        <v>40400</v>
      </c>
      <c r="B1319">
        <v>7.9937500000000004</v>
      </c>
      <c r="C1319">
        <v>2010</v>
      </c>
      <c r="D1319">
        <v>8</v>
      </c>
    </row>
    <row r="1320" spans="1:4" x14ac:dyDescent="0.35">
      <c r="A1320" s="1">
        <v>40401</v>
      </c>
      <c r="B1320">
        <v>7.9934700000000003</v>
      </c>
      <c r="C1320">
        <v>2010</v>
      </c>
      <c r="D1320">
        <v>8</v>
      </c>
    </row>
    <row r="1321" spans="1:4" x14ac:dyDescent="0.35">
      <c r="A1321" s="1">
        <v>40402</v>
      </c>
      <c r="B1321">
        <v>7.9976900000000004</v>
      </c>
      <c r="C1321">
        <v>2010</v>
      </c>
      <c r="D1321">
        <v>8</v>
      </c>
    </row>
    <row r="1322" spans="1:4" x14ac:dyDescent="0.35">
      <c r="A1322" s="1">
        <v>40403</v>
      </c>
      <c r="B1322">
        <v>7.9952699999999997</v>
      </c>
      <c r="C1322">
        <v>2010</v>
      </c>
      <c r="D1322">
        <v>8</v>
      </c>
    </row>
    <row r="1323" spans="1:4" x14ac:dyDescent="0.35">
      <c r="A1323" s="1">
        <v>40404</v>
      </c>
      <c r="B1323">
        <v>7.9952699999999997</v>
      </c>
      <c r="C1323">
        <v>2010</v>
      </c>
      <c r="D1323">
        <v>8</v>
      </c>
    </row>
    <row r="1324" spans="1:4" x14ac:dyDescent="0.35">
      <c r="A1324" s="1">
        <v>40405</v>
      </c>
      <c r="B1324">
        <v>7.9952699999999997</v>
      </c>
      <c r="C1324">
        <v>2010</v>
      </c>
      <c r="D1324">
        <v>8</v>
      </c>
    </row>
    <row r="1325" spans="1:4" x14ac:dyDescent="0.35">
      <c r="A1325" s="1">
        <v>40406</v>
      </c>
      <c r="B1325">
        <v>7.9952699999999997</v>
      </c>
      <c r="C1325">
        <v>2010</v>
      </c>
      <c r="D1325">
        <v>8</v>
      </c>
    </row>
    <row r="1326" spans="1:4" x14ac:dyDescent="0.35">
      <c r="A1326" s="1">
        <v>40407</v>
      </c>
      <c r="B1326">
        <v>7.99383</v>
      </c>
      <c r="C1326">
        <v>2010</v>
      </c>
      <c r="D1326">
        <v>8</v>
      </c>
    </row>
    <row r="1327" spans="1:4" x14ac:dyDescent="0.35">
      <c r="A1327" s="1">
        <v>40408</v>
      </c>
      <c r="B1327">
        <v>7.9961099999999998</v>
      </c>
      <c r="C1327">
        <v>2010</v>
      </c>
      <c r="D1327">
        <v>8</v>
      </c>
    </row>
    <row r="1328" spans="1:4" x14ac:dyDescent="0.35">
      <c r="A1328" s="1">
        <v>40409</v>
      </c>
      <c r="B1328">
        <v>8.0163200000000003</v>
      </c>
      <c r="C1328">
        <v>2010</v>
      </c>
      <c r="D1328">
        <v>8</v>
      </c>
    </row>
    <row r="1329" spans="1:4" x14ac:dyDescent="0.35">
      <c r="A1329" s="1">
        <v>40410</v>
      </c>
      <c r="B1329">
        <v>8.0285799999999998</v>
      </c>
      <c r="C1329">
        <v>2010</v>
      </c>
      <c r="D1329">
        <v>8</v>
      </c>
    </row>
    <row r="1330" spans="1:4" x14ac:dyDescent="0.35">
      <c r="A1330" s="1">
        <v>40411</v>
      </c>
      <c r="B1330">
        <v>8.0285799999999998</v>
      </c>
      <c r="C1330">
        <v>2010</v>
      </c>
      <c r="D1330">
        <v>8</v>
      </c>
    </row>
    <row r="1331" spans="1:4" x14ac:dyDescent="0.35">
      <c r="A1331" s="1">
        <v>40412</v>
      </c>
      <c r="B1331">
        <v>8.0285799999999998</v>
      </c>
      <c r="C1331">
        <v>2010</v>
      </c>
      <c r="D1331">
        <v>8</v>
      </c>
    </row>
    <row r="1332" spans="1:4" x14ac:dyDescent="0.35">
      <c r="A1332" s="1">
        <v>40413</v>
      </c>
      <c r="B1332">
        <v>8.0277899999999995</v>
      </c>
      <c r="C1332">
        <v>2010</v>
      </c>
      <c r="D1332">
        <v>8</v>
      </c>
    </row>
    <row r="1333" spans="1:4" x14ac:dyDescent="0.35">
      <c r="A1333" s="1">
        <v>40414</v>
      </c>
      <c r="B1333">
        <v>8.0296400000000006</v>
      </c>
      <c r="C1333">
        <v>2010</v>
      </c>
      <c r="D1333">
        <v>8</v>
      </c>
    </row>
    <row r="1334" spans="1:4" x14ac:dyDescent="0.35">
      <c r="A1334" s="1">
        <v>40415</v>
      </c>
      <c r="B1334">
        <v>8.0345899999999997</v>
      </c>
      <c r="C1334">
        <v>2010</v>
      </c>
      <c r="D1334">
        <v>8</v>
      </c>
    </row>
    <row r="1335" spans="1:4" x14ac:dyDescent="0.35">
      <c r="A1335" s="1">
        <v>40416</v>
      </c>
      <c r="B1335">
        <v>8.0398300000000003</v>
      </c>
      <c r="C1335">
        <v>2010</v>
      </c>
      <c r="D1335">
        <v>8</v>
      </c>
    </row>
    <row r="1336" spans="1:4" x14ac:dyDescent="0.35">
      <c r="A1336" s="1">
        <v>40417</v>
      </c>
      <c r="B1336">
        <v>8.0463400000000007</v>
      </c>
      <c r="C1336">
        <v>2010</v>
      </c>
      <c r="D1336">
        <v>8</v>
      </c>
    </row>
    <row r="1337" spans="1:4" x14ac:dyDescent="0.35">
      <c r="A1337" s="1">
        <v>40418</v>
      </c>
      <c r="B1337">
        <v>8.0463400000000007</v>
      </c>
      <c r="C1337">
        <v>2010</v>
      </c>
      <c r="D1337">
        <v>8</v>
      </c>
    </row>
    <row r="1338" spans="1:4" x14ac:dyDescent="0.35">
      <c r="A1338" s="1">
        <v>40419</v>
      </c>
      <c r="B1338">
        <v>8.0463400000000007</v>
      </c>
      <c r="C1338">
        <v>2010</v>
      </c>
      <c r="D1338">
        <v>8</v>
      </c>
    </row>
    <row r="1339" spans="1:4" x14ac:dyDescent="0.35">
      <c r="A1339" s="1">
        <v>40420</v>
      </c>
      <c r="B1339">
        <v>8.0553500000000007</v>
      </c>
      <c r="C1339">
        <v>2010</v>
      </c>
      <c r="D1339">
        <v>8</v>
      </c>
    </row>
    <row r="1340" spans="1:4" x14ac:dyDescent="0.35">
      <c r="A1340" s="1">
        <v>40421</v>
      </c>
      <c r="B1340">
        <v>8.0658399999999997</v>
      </c>
      <c r="C1340">
        <v>2010</v>
      </c>
      <c r="D1340">
        <v>8</v>
      </c>
    </row>
    <row r="1341" spans="1:4" x14ac:dyDescent="0.35">
      <c r="A1341" s="1">
        <v>40422</v>
      </c>
      <c r="B1341">
        <v>8.0544100000000007</v>
      </c>
      <c r="C1341">
        <v>2010</v>
      </c>
      <c r="D1341">
        <v>9</v>
      </c>
    </row>
    <row r="1342" spans="1:4" x14ac:dyDescent="0.35">
      <c r="A1342" s="1">
        <v>40423</v>
      </c>
      <c r="B1342">
        <v>8.0206099999999996</v>
      </c>
      <c r="C1342">
        <v>2010</v>
      </c>
      <c r="D1342">
        <v>9</v>
      </c>
    </row>
    <row r="1343" spans="1:4" x14ac:dyDescent="0.35">
      <c r="A1343" s="1">
        <v>40424</v>
      </c>
      <c r="B1343">
        <v>8.0269700000000004</v>
      </c>
      <c r="C1343">
        <v>2010</v>
      </c>
      <c r="D1343">
        <v>9</v>
      </c>
    </row>
    <row r="1344" spans="1:4" x14ac:dyDescent="0.35">
      <c r="A1344" s="1">
        <v>40425</v>
      </c>
      <c r="B1344">
        <v>8.0269700000000004</v>
      </c>
      <c r="C1344">
        <v>2010</v>
      </c>
      <c r="D1344">
        <v>9</v>
      </c>
    </row>
    <row r="1345" spans="1:4" x14ac:dyDescent="0.35">
      <c r="A1345" s="1">
        <v>40426</v>
      </c>
      <c r="B1345">
        <v>8.0269700000000004</v>
      </c>
      <c r="C1345">
        <v>2010</v>
      </c>
      <c r="D1345">
        <v>9</v>
      </c>
    </row>
    <row r="1346" spans="1:4" x14ac:dyDescent="0.35">
      <c r="A1346" s="1">
        <v>40427</v>
      </c>
      <c r="B1346">
        <v>8.0322399999999998</v>
      </c>
      <c r="C1346">
        <v>2010</v>
      </c>
      <c r="D1346">
        <v>9</v>
      </c>
    </row>
    <row r="1347" spans="1:4" x14ac:dyDescent="0.35">
      <c r="A1347" s="1">
        <v>40428</v>
      </c>
      <c r="B1347">
        <v>8.0412400000000002</v>
      </c>
      <c r="C1347">
        <v>2010</v>
      </c>
      <c r="D1347">
        <v>9</v>
      </c>
    </row>
    <row r="1348" spans="1:4" x14ac:dyDescent="0.35">
      <c r="A1348" s="1">
        <v>40429</v>
      </c>
      <c r="B1348">
        <v>8.0472300000000008</v>
      </c>
      <c r="C1348">
        <v>2010</v>
      </c>
      <c r="D1348">
        <v>9</v>
      </c>
    </row>
    <row r="1349" spans="1:4" x14ac:dyDescent="0.35">
      <c r="A1349" s="1">
        <v>40430</v>
      </c>
      <c r="B1349">
        <v>8.0617400000000004</v>
      </c>
      <c r="C1349">
        <v>2010</v>
      </c>
      <c r="D1349">
        <v>9</v>
      </c>
    </row>
    <row r="1350" spans="1:4" x14ac:dyDescent="0.35">
      <c r="A1350" s="1">
        <v>40431</v>
      </c>
      <c r="B1350">
        <v>8.0690899999999992</v>
      </c>
      <c r="C1350">
        <v>2010</v>
      </c>
      <c r="D1350">
        <v>9</v>
      </c>
    </row>
    <row r="1351" spans="1:4" x14ac:dyDescent="0.35">
      <c r="A1351" s="1">
        <v>40432</v>
      </c>
      <c r="B1351">
        <v>8.0690899999999992</v>
      </c>
      <c r="C1351">
        <v>2010</v>
      </c>
      <c r="D1351">
        <v>9</v>
      </c>
    </row>
    <row r="1352" spans="1:4" x14ac:dyDescent="0.35">
      <c r="A1352" s="1">
        <v>40433</v>
      </c>
      <c r="B1352">
        <v>8.0690899999999992</v>
      </c>
      <c r="C1352">
        <v>2010</v>
      </c>
      <c r="D1352">
        <v>9</v>
      </c>
    </row>
    <row r="1353" spans="1:4" x14ac:dyDescent="0.35">
      <c r="A1353" s="1">
        <v>40434</v>
      </c>
      <c r="B1353">
        <v>8.0736699999999999</v>
      </c>
      <c r="C1353">
        <v>2010</v>
      </c>
      <c r="D1353">
        <v>9</v>
      </c>
    </row>
    <row r="1354" spans="1:4" x14ac:dyDescent="0.35">
      <c r="A1354" s="1">
        <v>40435</v>
      </c>
      <c r="B1354">
        <v>8.0589300000000001</v>
      </c>
      <c r="C1354">
        <v>2010</v>
      </c>
      <c r="D1354">
        <v>9</v>
      </c>
    </row>
    <row r="1355" spans="1:4" x14ac:dyDescent="0.35">
      <c r="A1355" s="1">
        <v>40436</v>
      </c>
      <c r="B1355">
        <v>8.0589300000000001</v>
      </c>
      <c r="C1355">
        <v>2010</v>
      </c>
      <c r="D1355">
        <v>9</v>
      </c>
    </row>
    <row r="1356" spans="1:4" x14ac:dyDescent="0.35">
      <c r="A1356" s="1">
        <v>40437</v>
      </c>
      <c r="B1356">
        <v>8.0566700000000004</v>
      </c>
      <c r="C1356">
        <v>2010</v>
      </c>
      <c r="D1356">
        <v>9</v>
      </c>
    </row>
    <row r="1357" spans="1:4" x14ac:dyDescent="0.35">
      <c r="A1357" s="1">
        <v>40438</v>
      </c>
      <c r="B1357">
        <v>8.0643399999999996</v>
      </c>
      <c r="C1357">
        <v>2010</v>
      </c>
      <c r="D1357">
        <v>9</v>
      </c>
    </row>
    <row r="1358" spans="1:4" x14ac:dyDescent="0.35">
      <c r="A1358" s="1">
        <v>40439</v>
      </c>
      <c r="B1358">
        <v>8.0643399999999996</v>
      </c>
      <c r="C1358">
        <v>2010</v>
      </c>
      <c r="D1358">
        <v>9</v>
      </c>
    </row>
    <row r="1359" spans="1:4" x14ac:dyDescent="0.35">
      <c r="A1359" s="1">
        <v>40440</v>
      </c>
      <c r="B1359">
        <v>8.0643399999999996</v>
      </c>
      <c r="C1359">
        <v>2010</v>
      </c>
      <c r="D1359">
        <v>9</v>
      </c>
    </row>
    <row r="1360" spans="1:4" x14ac:dyDescent="0.35">
      <c r="A1360" s="1">
        <v>40441</v>
      </c>
      <c r="B1360">
        <v>8.0784199999999995</v>
      </c>
      <c r="C1360">
        <v>2010</v>
      </c>
      <c r="D1360">
        <v>9</v>
      </c>
    </row>
    <row r="1361" spans="1:4" x14ac:dyDescent="0.35">
      <c r="A1361" s="1">
        <v>40442</v>
      </c>
      <c r="B1361">
        <v>8.0780600000000007</v>
      </c>
      <c r="C1361">
        <v>2010</v>
      </c>
      <c r="D1361">
        <v>9</v>
      </c>
    </row>
    <row r="1362" spans="1:4" x14ac:dyDescent="0.35">
      <c r="A1362" s="1">
        <v>40443</v>
      </c>
      <c r="B1362">
        <v>8.0863700000000005</v>
      </c>
      <c r="C1362">
        <v>2010</v>
      </c>
      <c r="D1362">
        <v>9</v>
      </c>
    </row>
    <row r="1363" spans="1:4" x14ac:dyDescent="0.35">
      <c r="A1363" s="1">
        <v>40444</v>
      </c>
      <c r="B1363">
        <v>8.0952900000000003</v>
      </c>
      <c r="C1363">
        <v>2010</v>
      </c>
      <c r="D1363">
        <v>9</v>
      </c>
    </row>
    <row r="1364" spans="1:4" x14ac:dyDescent="0.35">
      <c r="A1364" s="1">
        <v>40445</v>
      </c>
      <c r="B1364">
        <v>8.0984999999999996</v>
      </c>
      <c r="C1364">
        <v>2010</v>
      </c>
      <c r="D1364">
        <v>9</v>
      </c>
    </row>
    <row r="1365" spans="1:4" x14ac:dyDescent="0.35">
      <c r="A1365" s="1">
        <v>40446</v>
      </c>
      <c r="B1365">
        <v>8.0984999999999996</v>
      </c>
      <c r="C1365">
        <v>2010</v>
      </c>
      <c r="D1365">
        <v>9</v>
      </c>
    </row>
    <row r="1366" spans="1:4" x14ac:dyDescent="0.35">
      <c r="A1366" s="1">
        <v>40447</v>
      </c>
      <c r="B1366">
        <v>8.0984999999999996</v>
      </c>
      <c r="C1366">
        <v>2010</v>
      </c>
      <c r="D1366">
        <v>9</v>
      </c>
    </row>
    <row r="1367" spans="1:4" x14ac:dyDescent="0.35">
      <c r="A1367" s="1">
        <v>40448</v>
      </c>
      <c r="B1367">
        <v>8.1093200000000003</v>
      </c>
      <c r="C1367">
        <v>2010</v>
      </c>
      <c r="D1367">
        <v>9</v>
      </c>
    </row>
    <row r="1368" spans="1:4" x14ac:dyDescent="0.35">
      <c r="A1368" s="1">
        <v>40449</v>
      </c>
      <c r="B1368">
        <v>8.1280999999999999</v>
      </c>
      <c r="C1368">
        <v>2010</v>
      </c>
      <c r="D1368">
        <v>9</v>
      </c>
    </row>
    <row r="1369" spans="1:4" x14ac:dyDescent="0.35">
      <c r="A1369" s="1">
        <v>40450</v>
      </c>
      <c r="B1369">
        <v>8.1344999999999992</v>
      </c>
      <c r="C1369">
        <v>2010</v>
      </c>
      <c r="D1369">
        <v>9</v>
      </c>
    </row>
    <row r="1370" spans="1:4" x14ac:dyDescent="0.35">
      <c r="A1370" s="1">
        <v>40451</v>
      </c>
      <c r="B1370">
        <v>8.1351899999999997</v>
      </c>
      <c r="C1370">
        <v>2010</v>
      </c>
      <c r="D1370">
        <v>9</v>
      </c>
    </row>
    <row r="1371" spans="1:4" x14ac:dyDescent="0.35">
      <c r="A1371" s="1">
        <v>40452</v>
      </c>
      <c r="B1371">
        <v>8.1399699999999999</v>
      </c>
      <c r="C1371">
        <v>2010</v>
      </c>
      <c r="D1371">
        <v>10</v>
      </c>
    </row>
    <row r="1372" spans="1:4" x14ac:dyDescent="0.35">
      <c r="A1372" s="1">
        <v>40453</v>
      </c>
      <c r="B1372">
        <v>8.1399699999999999</v>
      </c>
      <c r="C1372">
        <v>2010</v>
      </c>
      <c r="D1372">
        <v>10</v>
      </c>
    </row>
    <row r="1373" spans="1:4" x14ac:dyDescent="0.35">
      <c r="A1373" s="1">
        <v>40454</v>
      </c>
      <c r="B1373">
        <v>8.1399699999999999</v>
      </c>
      <c r="C1373">
        <v>2010</v>
      </c>
      <c r="D1373">
        <v>10</v>
      </c>
    </row>
    <row r="1374" spans="1:4" x14ac:dyDescent="0.35">
      <c r="A1374" s="1">
        <v>40455</v>
      </c>
      <c r="B1374">
        <v>8.1295900000000003</v>
      </c>
      <c r="C1374">
        <v>2010</v>
      </c>
      <c r="D1374">
        <v>10</v>
      </c>
    </row>
    <row r="1375" spans="1:4" x14ac:dyDescent="0.35">
      <c r="A1375" s="1">
        <v>40456</v>
      </c>
      <c r="B1375">
        <v>8.1239600000000003</v>
      </c>
      <c r="C1375">
        <v>2010</v>
      </c>
      <c r="D1375">
        <v>10</v>
      </c>
    </row>
    <row r="1376" spans="1:4" x14ac:dyDescent="0.35">
      <c r="A1376" s="1">
        <v>40457</v>
      </c>
      <c r="B1376">
        <v>8.1154499999999992</v>
      </c>
      <c r="C1376">
        <v>2010</v>
      </c>
      <c r="D1376">
        <v>10</v>
      </c>
    </row>
    <row r="1377" spans="1:4" x14ac:dyDescent="0.35">
      <c r="A1377" s="1">
        <v>40458</v>
      </c>
      <c r="B1377">
        <v>8.1054399999999998</v>
      </c>
      <c r="C1377">
        <v>2010</v>
      </c>
      <c r="D1377">
        <v>10</v>
      </c>
    </row>
    <row r="1378" spans="1:4" x14ac:dyDescent="0.35">
      <c r="A1378" s="1">
        <v>40459</v>
      </c>
      <c r="B1378">
        <v>8.0974699999999995</v>
      </c>
      <c r="C1378">
        <v>2010</v>
      </c>
      <c r="D1378">
        <v>10</v>
      </c>
    </row>
    <row r="1379" spans="1:4" x14ac:dyDescent="0.35">
      <c r="A1379" s="1">
        <v>40460</v>
      </c>
      <c r="B1379">
        <v>8.0974699999999995</v>
      </c>
      <c r="C1379">
        <v>2010</v>
      </c>
      <c r="D1379">
        <v>10</v>
      </c>
    </row>
    <row r="1380" spans="1:4" x14ac:dyDescent="0.35">
      <c r="A1380" s="1">
        <v>40461</v>
      </c>
      <c r="B1380">
        <v>8.0974699999999995</v>
      </c>
      <c r="C1380">
        <v>2010</v>
      </c>
      <c r="D1380">
        <v>10</v>
      </c>
    </row>
    <row r="1381" spans="1:4" x14ac:dyDescent="0.35">
      <c r="A1381" s="1">
        <v>40462</v>
      </c>
      <c r="B1381">
        <v>8.0876099999999997</v>
      </c>
      <c r="C1381">
        <v>2010</v>
      </c>
      <c r="D1381">
        <v>10</v>
      </c>
    </row>
    <row r="1382" spans="1:4" x14ac:dyDescent="0.35">
      <c r="A1382" s="1">
        <v>40463</v>
      </c>
      <c r="B1382">
        <v>8.0876099999999997</v>
      </c>
      <c r="C1382">
        <v>2010</v>
      </c>
      <c r="D1382">
        <v>10</v>
      </c>
    </row>
    <row r="1383" spans="1:4" x14ac:dyDescent="0.35">
      <c r="A1383" s="1">
        <v>40464</v>
      </c>
      <c r="B1383">
        <v>8.0756099999999993</v>
      </c>
      <c r="C1383">
        <v>2010</v>
      </c>
      <c r="D1383">
        <v>10</v>
      </c>
    </row>
    <row r="1384" spans="1:4" x14ac:dyDescent="0.35">
      <c r="A1384" s="1">
        <v>40465</v>
      </c>
      <c r="B1384">
        <v>8.0647800000000007</v>
      </c>
      <c r="C1384">
        <v>2010</v>
      </c>
      <c r="D1384">
        <v>10</v>
      </c>
    </row>
    <row r="1385" spans="1:4" x14ac:dyDescent="0.35">
      <c r="A1385" s="1">
        <v>40466</v>
      </c>
      <c r="B1385">
        <v>8.0622100000000003</v>
      </c>
      <c r="C1385">
        <v>2010</v>
      </c>
      <c r="D1385">
        <v>10</v>
      </c>
    </row>
    <row r="1386" spans="1:4" x14ac:dyDescent="0.35">
      <c r="A1386" s="1">
        <v>40467</v>
      </c>
      <c r="B1386">
        <v>8.0622100000000003</v>
      </c>
      <c r="C1386">
        <v>2010</v>
      </c>
      <c r="D1386">
        <v>10</v>
      </c>
    </row>
    <row r="1387" spans="1:4" x14ac:dyDescent="0.35">
      <c r="A1387" s="1">
        <v>40468</v>
      </c>
      <c r="B1387">
        <v>8.0622100000000003</v>
      </c>
      <c r="C1387">
        <v>2010</v>
      </c>
      <c r="D1387">
        <v>10</v>
      </c>
    </row>
    <row r="1388" spans="1:4" x14ac:dyDescent="0.35">
      <c r="A1388" s="1">
        <v>40469</v>
      </c>
      <c r="B1388">
        <v>8.0539500000000004</v>
      </c>
      <c r="C1388">
        <v>2010</v>
      </c>
      <c r="D1388">
        <v>10</v>
      </c>
    </row>
    <row r="1389" spans="1:4" x14ac:dyDescent="0.35">
      <c r="A1389" s="1">
        <v>40470</v>
      </c>
      <c r="B1389">
        <v>8.0384499999999992</v>
      </c>
      <c r="C1389">
        <v>2010</v>
      </c>
      <c r="D1389">
        <v>10</v>
      </c>
    </row>
    <row r="1390" spans="1:4" x14ac:dyDescent="0.35">
      <c r="A1390" s="1">
        <v>40471</v>
      </c>
      <c r="B1390">
        <v>8.0384499999999992</v>
      </c>
      <c r="C1390">
        <v>2010</v>
      </c>
      <c r="D1390">
        <v>10</v>
      </c>
    </row>
    <row r="1391" spans="1:4" x14ac:dyDescent="0.35">
      <c r="A1391" s="1">
        <v>40472</v>
      </c>
      <c r="B1391">
        <v>8.0218000000000007</v>
      </c>
      <c r="C1391">
        <v>2010</v>
      </c>
      <c r="D1391">
        <v>10</v>
      </c>
    </row>
    <row r="1392" spans="1:4" x14ac:dyDescent="0.35">
      <c r="A1392" s="1">
        <v>40473</v>
      </c>
      <c r="B1392">
        <v>8.0059400000000007</v>
      </c>
      <c r="C1392">
        <v>2010</v>
      </c>
      <c r="D1392">
        <v>10</v>
      </c>
    </row>
    <row r="1393" spans="1:4" x14ac:dyDescent="0.35">
      <c r="A1393" s="1">
        <v>40474</v>
      </c>
      <c r="B1393">
        <v>8.0059400000000007</v>
      </c>
      <c r="C1393">
        <v>2010</v>
      </c>
      <c r="D1393">
        <v>10</v>
      </c>
    </row>
    <row r="1394" spans="1:4" x14ac:dyDescent="0.35">
      <c r="A1394" s="1">
        <v>40475</v>
      </c>
      <c r="B1394">
        <v>8.0059400000000007</v>
      </c>
      <c r="C1394">
        <v>2010</v>
      </c>
      <c r="D1394">
        <v>10</v>
      </c>
    </row>
    <row r="1395" spans="1:4" x14ac:dyDescent="0.35">
      <c r="A1395" s="1">
        <v>40476</v>
      </c>
      <c r="B1395">
        <v>8.0166199999999996</v>
      </c>
      <c r="C1395">
        <v>2010</v>
      </c>
      <c r="D1395">
        <v>10</v>
      </c>
    </row>
    <row r="1396" spans="1:4" x14ac:dyDescent="0.35">
      <c r="A1396" s="1">
        <v>40477</v>
      </c>
      <c r="B1396">
        <v>8.0505099999999992</v>
      </c>
      <c r="C1396">
        <v>2010</v>
      </c>
      <c r="D1396">
        <v>10</v>
      </c>
    </row>
    <row r="1397" spans="1:4" x14ac:dyDescent="0.35">
      <c r="A1397" s="1">
        <v>40478</v>
      </c>
      <c r="B1397">
        <v>8.0606600000000004</v>
      </c>
      <c r="C1397">
        <v>2010</v>
      </c>
      <c r="D1397">
        <v>10</v>
      </c>
    </row>
    <row r="1398" spans="1:4" x14ac:dyDescent="0.35">
      <c r="A1398" s="1">
        <v>40479</v>
      </c>
      <c r="B1398">
        <v>8.0606399999999994</v>
      </c>
      <c r="C1398">
        <v>2010</v>
      </c>
      <c r="D1398">
        <v>10</v>
      </c>
    </row>
    <row r="1399" spans="1:4" x14ac:dyDescent="0.35">
      <c r="A1399" s="1">
        <v>40480</v>
      </c>
      <c r="B1399">
        <v>8.0428599999999992</v>
      </c>
      <c r="C1399">
        <v>2010</v>
      </c>
      <c r="D1399">
        <v>10</v>
      </c>
    </row>
    <row r="1400" spans="1:4" x14ac:dyDescent="0.35">
      <c r="A1400" s="1">
        <v>40481</v>
      </c>
      <c r="B1400">
        <v>8.0428599999999992</v>
      </c>
      <c r="C1400">
        <v>2010</v>
      </c>
      <c r="D1400">
        <v>10</v>
      </c>
    </row>
    <row r="1401" spans="1:4" x14ac:dyDescent="0.35">
      <c r="A1401" s="1">
        <v>40482</v>
      </c>
      <c r="B1401">
        <v>8.0428599999999992</v>
      </c>
      <c r="C1401">
        <v>2010</v>
      </c>
      <c r="D1401">
        <v>10</v>
      </c>
    </row>
    <row r="1402" spans="1:4" x14ac:dyDescent="0.35">
      <c r="A1402" s="1">
        <v>40483</v>
      </c>
      <c r="B1402">
        <v>8.0428599999999992</v>
      </c>
      <c r="C1402">
        <v>2010</v>
      </c>
      <c r="D1402">
        <v>11</v>
      </c>
    </row>
    <row r="1403" spans="1:4" x14ac:dyDescent="0.35">
      <c r="A1403" s="1">
        <v>40484</v>
      </c>
      <c r="B1403">
        <v>8.0259900000000002</v>
      </c>
      <c r="C1403">
        <v>2010</v>
      </c>
      <c r="D1403">
        <v>11</v>
      </c>
    </row>
    <row r="1404" spans="1:4" x14ac:dyDescent="0.35">
      <c r="A1404" s="1">
        <v>40485</v>
      </c>
      <c r="B1404">
        <v>8.0082299999999993</v>
      </c>
      <c r="C1404">
        <v>2010</v>
      </c>
      <c r="D1404">
        <v>11</v>
      </c>
    </row>
    <row r="1405" spans="1:4" x14ac:dyDescent="0.35">
      <c r="A1405" s="1">
        <v>40486</v>
      </c>
      <c r="B1405">
        <v>7.9948699999999997</v>
      </c>
      <c r="C1405">
        <v>2010</v>
      </c>
      <c r="D1405">
        <v>11</v>
      </c>
    </row>
    <row r="1406" spans="1:4" x14ac:dyDescent="0.35">
      <c r="A1406" s="1">
        <v>40487</v>
      </c>
      <c r="B1406">
        <v>7.9927200000000003</v>
      </c>
      <c r="C1406">
        <v>2010</v>
      </c>
      <c r="D1406">
        <v>11</v>
      </c>
    </row>
    <row r="1407" spans="1:4" x14ac:dyDescent="0.35">
      <c r="A1407" s="1">
        <v>40488</v>
      </c>
      <c r="B1407">
        <v>7.9927200000000003</v>
      </c>
      <c r="C1407">
        <v>2010</v>
      </c>
      <c r="D1407">
        <v>11</v>
      </c>
    </row>
    <row r="1408" spans="1:4" x14ac:dyDescent="0.35">
      <c r="A1408" s="1">
        <v>40489</v>
      </c>
      <c r="B1408">
        <v>7.9927200000000003</v>
      </c>
      <c r="C1408">
        <v>2010</v>
      </c>
      <c r="D1408">
        <v>11</v>
      </c>
    </row>
    <row r="1409" spans="1:4" x14ac:dyDescent="0.35">
      <c r="A1409" s="1">
        <v>40490</v>
      </c>
      <c r="B1409">
        <v>8.0030099999999997</v>
      </c>
      <c r="C1409">
        <v>2010</v>
      </c>
      <c r="D1409">
        <v>11</v>
      </c>
    </row>
    <row r="1410" spans="1:4" x14ac:dyDescent="0.35">
      <c r="A1410" s="1">
        <v>40491</v>
      </c>
      <c r="B1410">
        <v>8.0194200000000002</v>
      </c>
      <c r="C1410">
        <v>2010</v>
      </c>
      <c r="D1410">
        <v>11</v>
      </c>
    </row>
    <row r="1411" spans="1:4" x14ac:dyDescent="0.35">
      <c r="A1411" s="1">
        <v>40492</v>
      </c>
      <c r="B1411">
        <v>8.0240500000000008</v>
      </c>
      <c r="C1411">
        <v>2010</v>
      </c>
      <c r="D1411">
        <v>11</v>
      </c>
    </row>
    <row r="1412" spans="1:4" x14ac:dyDescent="0.35">
      <c r="A1412" s="1">
        <v>40493</v>
      </c>
      <c r="B1412">
        <v>8.0113599999999998</v>
      </c>
      <c r="C1412">
        <v>2010</v>
      </c>
      <c r="D1412">
        <v>11</v>
      </c>
    </row>
    <row r="1413" spans="1:4" x14ac:dyDescent="0.35">
      <c r="A1413" s="1">
        <v>40494</v>
      </c>
      <c r="B1413">
        <v>8.0043000000000006</v>
      </c>
      <c r="C1413">
        <v>2010</v>
      </c>
      <c r="D1413">
        <v>11</v>
      </c>
    </row>
    <row r="1414" spans="1:4" x14ac:dyDescent="0.35">
      <c r="A1414" s="1">
        <v>40495</v>
      </c>
      <c r="B1414">
        <v>8.0043000000000006</v>
      </c>
      <c r="C1414">
        <v>2010</v>
      </c>
      <c r="D1414">
        <v>11</v>
      </c>
    </row>
    <row r="1415" spans="1:4" x14ac:dyDescent="0.35">
      <c r="A1415" s="1">
        <v>40496</v>
      </c>
      <c r="B1415">
        <v>8.0043000000000006</v>
      </c>
      <c r="C1415">
        <v>2010</v>
      </c>
      <c r="D1415">
        <v>11</v>
      </c>
    </row>
    <row r="1416" spans="1:4" x14ac:dyDescent="0.35">
      <c r="A1416" s="1">
        <v>40497</v>
      </c>
      <c r="B1416">
        <v>8.0028900000000007</v>
      </c>
      <c r="C1416">
        <v>2010</v>
      </c>
      <c r="D1416">
        <v>11</v>
      </c>
    </row>
    <row r="1417" spans="1:4" x14ac:dyDescent="0.35">
      <c r="A1417" s="1">
        <v>40498</v>
      </c>
      <c r="B1417">
        <v>8.0034899999999993</v>
      </c>
      <c r="C1417">
        <v>2010</v>
      </c>
      <c r="D1417">
        <v>11</v>
      </c>
    </row>
    <row r="1418" spans="1:4" x14ac:dyDescent="0.35">
      <c r="A1418" s="1">
        <v>40499</v>
      </c>
      <c r="B1418">
        <v>8.0137499999999999</v>
      </c>
      <c r="C1418">
        <v>2010</v>
      </c>
      <c r="D1418">
        <v>11</v>
      </c>
    </row>
    <row r="1419" spans="1:4" x14ac:dyDescent="0.35">
      <c r="A1419" s="1">
        <v>40500</v>
      </c>
      <c r="B1419">
        <v>8.0218699999999998</v>
      </c>
      <c r="C1419">
        <v>2010</v>
      </c>
      <c r="D1419">
        <v>11</v>
      </c>
    </row>
    <row r="1420" spans="1:4" x14ac:dyDescent="0.35">
      <c r="A1420" s="1">
        <v>40501</v>
      </c>
      <c r="B1420">
        <v>8.02454</v>
      </c>
      <c r="C1420">
        <v>2010</v>
      </c>
      <c r="D1420">
        <v>11</v>
      </c>
    </row>
    <row r="1421" spans="1:4" x14ac:dyDescent="0.35">
      <c r="A1421" s="1">
        <v>40502</v>
      </c>
      <c r="B1421">
        <v>8.02454</v>
      </c>
      <c r="C1421">
        <v>2010</v>
      </c>
      <c r="D1421">
        <v>11</v>
      </c>
    </row>
    <row r="1422" spans="1:4" x14ac:dyDescent="0.35">
      <c r="A1422" s="1">
        <v>40503</v>
      </c>
      <c r="B1422">
        <v>8.02454</v>
      </c>
      <c r="C1422">
        <v>2010</v>
      </c>
      <c r="D1422">
        <v>11</v>
      </c>
    </row>
    <row r="1423" spans="1:4" x14ac:dyDescent="0.35">
      <c r="A1423" s="1">
        <v>40504</v>
      </c>
      <c r="B1423">
        <v>8.0215499999999995</v>
      </c>
      <c r="C1423">
        <v>2010</v>
      </c>
      <c r="D1423">
        <v>11</v>
      </c>
    </row>
    <row r="1424" spans="1:4" x14ac:dyDescent="0.35">
      <c r="A1424" s="1">
        <v>40505</v>
      </c>
      <c r="B1424">
        <v>8.0148700000000002</v>
      </c>
      <c r="C1424">
        <v>2010</v>
      </c>
      <c r="D1424">
        <v>11</v>
      </c>
    </row>
    <row r="1425" spans="1:4" x14ac:dyDescent="0.35">
      <c r="A1425" s="1">
        <v>40506</v>
      </c>
      <c r="B1425">
        <v>8.0104799999999994</v>
      </c>
      <c r="C1425">
        <v>2010</v>
      </c>
      <c r="D1425">
        <v>11</v>
      </c>
    </row>
    <row r="1426" spans="1:4" x14ac:dyDescent="0.35">
      <c r="A1426" s="1">
        <v>40507</v>
      </c>
      <c r="B1426">
        <v>8.0111100000000004</v>
      </c>
      <c r="C1426">
        <v>2010</v>
      </c>
      <c r="D1426">
        <v>11</v>
      </c>
    </row>
    <row r="1427" spans="1:4" x14ac:dyDescent="0.35">
      <c r="A1427" s="1">
        <v>40508</v>
      </c>
      <c r="B1427">
        <v>8.0092099999999995</v>
      </c>
      <c r="C1427">
        <v>2010</v>
      </c>
      <c r="D1427">
        <v>11</v>
      </c>
    </row>
    <row r="1428" spans="1:4" x14ac:dyDescent="0.35">
      <c r="A1428" s="1">
        <v>40509</v>
      </c>
      <c r="B1428">
        <v>8.0092099999999995</v>
      </c>
      <c r="C1428">
        <v>2010</v>
      </c>
      <c r="D1428">
        <v>11</v>
      </c>
    </row>
    <row r="1429" spans="1:4" x14ac:dyDescent="0.35">
      <c r="A1429" s="1">
        <v>40510</v>
      </c>
      <c r="B1429">
        <v>8.0092099999999995</v>
      </c>
      <c r="C1429">
        <v>2010</v>
      </c>
      <c r="D1429">
        <v>11</v>
      </c>
    </row>
    <row r="1430" spans="1:4" x14ac:dyDescent="0.35">
      <c r="A1430" s="1">
        <v>40511</v>
      </c>
      <c r="B1430">
        <v>7.9994699999999996</v>
      </c>
      <c r="C1430">
        <v>2010</v>
      </c>
      <c r="D1430">
        <v>11</v>
      </c>
    </row>
    <row r="1431" spans="1:4" x14ac:dyDescent="0.35">
      <c r="A1431" s="1">
        <v>40512</v>
      </c>
      <c r="B1431">
        <v>7.9862099999999998</v>
      </c>
      <c r="C1431">
        <v>2010</v>
      </c>
      <c r="D1431">
        <v>11</v>
      </c>
    </row>
    <row r="1432" spans="1:4" x14ac:dyDescent="0.35">
      <c r="A1432" s="1">
        <v>40513</v>
      </c>
      <c r="B1432">
        <v>7.9784699999999997</v>
      </c>
      <c r="C1432">
        <v>2010</v>
      </c>
      <c r="D1432">
        <v>12</v>
      </c>
    </row>
    <row r="1433" spans="1:4" x14ac:dyDescent="0.35">
      <c r="A1433" s="1">
        <v>40514</v>
      </c>
      <c r="B1433">
        <v>7.9778900000000004</v>
      </c>
      <c r="C1433">
        <v>2010</v>
      </c>
      <c r="D1433">
        <v>12</v>
      </c>
    </row>
    <row r="1434" spans="1:4" x14ac:dyDescent="0.35">
      <c r="A1434" s="1">
        <v>40515</v>
      </c>
      <c r="B1434">
        <v>7.9839900000000004</v>
      </c>
      <c r="C1434">
        <v>2010</v>
      </c>
      <c r="D1434">
        <v>12</v>
      </c>
    </row>
    <row r="1435" spans="1:4" x14ac:dyDescent="0.35">
      <c r="A1435" s="1">
        <v>40516</v>
      </c>
      <c r="B1435">
        <v>7.9839900000000004</v>
      </c>
      <c r="C1435">
        <v>2010</v>
      </c>
      <c r="D1435">
        <v>12</v>
      </c>
    </row>
    <row r="1436" spans="1:4" x14ac:dyDescent="0.35">
      <c r="A1436" s="1">
        <v>40517</v>
      </c>
      <c r="B1436">
        <v>7.9839900000000004</v>
      </c>
      <c r="C1436">
        <v>2010</v>
      </c>
      <c r="D1436">
        <v>12</v>
      </c>
    </row>
    <row r="1437" spans="1:4" x14ac:dyDescent="0.35">
      <c r="A1437" s="1">
        <v>40518</v>
      </c>
      <c r="B1437">
        <v>8.0013699999999996</v>
      </c>
      <c r="C1437">
        <v>2010</v>
      </c>
      <c r="D1437">
        <v>12</v>
      </c>
    </row>
    <row r="1438" spans="1:4" x14ac:dyDescent="0.35">
      <c r="A1438" s="1">
        <v>40519</v>
      </c>
      <c r="B1438">
        <v>7.9977799999999997</v>
      </c>
      <c r="C1438">
        <v>2010</v>
      </c>
      <c r="D1438">
        <v>12</v>
      </c>
    </row>
    <row r="1439" spans="1:4" x14ac:dyDescent="0.35">
      <c r="A1439" s="1">
        <v>40520</v>
      </c>
      <c r="B1439">
        <v>7.98536</v>
      </c>
      <c r="C1439">
        <v>2010</v>
      </c>
      <c r="D1439">
        <v>12</v>
      </c>
    </row>
    <row r="1440" spans="1:4" x14ac:dyDescent="0.35">
      <c r="A1440" s="1">
        <v>40521</v>
      </c>
      <c r="B1440">
        <v>7.9836900000000002</v>
      </c>
      <c r="C1440">
        <v>2010</v>
      </c>
      <c r="D1440">
        <v>12</v>
      </c>
    </row>
    <row r="1441" spans="1:4" x14ac:dyDescent="0.35">
      <c r="A1441" s="1">
        <v>40522</v>
      </c>
      <c r="B1441">
        <v>7.9870200000000002</v>
      </c>
      <c r="C1441">
        <v>2010</v>
      </c>
      <c r="D1441">
        <v>12</v>
      </c>
    </row>
    <row r="1442" spans="1:4" x14ac:dyDescent="0.35">
      <c r="A1442" s="1">
        <v>40523</v>
      </c>
      <c r="B1442">
        <v>7.9870200000000002</v>
      </c>
      <c r="C1442">
        <v>2010</v>
      </c>
      <c r="D1442">
        <v>12</v>
      </c>
    </row>
    <row r="1443" spans="1:4" x14ac:dyDescent="0.35">
      <c r="A1443" s="1">
        <v>40524</v>
      </c>
      <c r="B1443">
        <v>7.9870200000000002</v>
      </c>
      <c r="C1443">
        <v>2010</v>
      </c>
      <c r="D1443">
        <v>12</v>
      </c>
    </row>
    <row r="1444" spans="1:4" x14ac:dyDescent="0.35">
      <c r="A1444" s="1">
        <v>40525</v>
      </c>
      <c r="B1444">
        <v>7.9895800000000001</v>
      </c>
      <c r="C1444">
        <v>2010</v>
      </c>
      <c r="D1444">
        <v>12</v>
      </c>
    </row>
    <row r="1445" spans="1:4" x14ac:dyDescent="0.35">
      <c r="A1445" s="1">
        <v>40526</v>
      </c>
      <c r="B1445">
        <v>7.9802200000000001</v>
      </c>
      <c r="C1445">
        <v>2010</v>
      </c>
      <c r="D1445">
        <v>12</v>
      </c>
    </row>
    <row r="1446" spans="1:4" x14ac:dyDescent="0.35">
      <c r="A1446" s="1">
        <v>40527</v>
      </c>
      <c r="B1446">
        <v>7.9662300000000004</v>
      </c>
      <c r="C1446">
        <v>2010</v>
      </c>
      <c r="D1446">
        <v>12</v>
      </c>
    </row>
    <row r="1447" spans="1:4" x14ac:dyDescent="0.35">
      <c r="A1447" s="1">
        <v>40528</v>
      </c>
      <c r="B1447">
        <v>7.9530599999999998</v>
      </c>
      <c r="C1447">
        <v>2010</v>
      </c>
      <c r="D1447">
        <v>12</v>
      </c>
    </row>
    <row r="1448" spans="1:4" x14ac:dyDescent="0.35">
      <c r="A1448" s="1">
        <v>40529</v>
      </c>
      <c r="B1448">
        <v>7.9567600000000001</v>
      </c>
      <c r="C1448">
        <v>2010</v>
      </c>
      <c r="D1448">
        <v>12</v>
      </c>
    </row>
    <row r="1449" spans="1:4" x14ac:dyDescent="0.35">
      <c r="A1449" s="1">
        <v>40530</v>
      </c>
      <c r="B1449">
        <v>7.9567600000000001</v>
      </c>
      <c r="C1449">
        <v>2010</v>
      </c>
      <c r="D1449">
        <v>12</v>
      </c>
    </row>
    <row r="1450" spans="1:4" x14ac:dyDescent="0.35">
      <c r="A1450" s="1">
        <v>40531</v>
      </c>
      <c r="B1450">
        <v>7.9567600000000001</v>
      </c>
      <c r="C1450">
        <v>2010</v>
      </c>
      <c r="D1450">
        <v>12</v>
      </c>
    </row>
    <row r="1451" spans="1:4" x14ac:dyDescent="0.35">
      <c r="A1451" s="1">
        <v>40532</v>
      </c>
      <c r="B1451">
        <v>7.9683900000000003</v>
      </c>
      <c r="C1451">
        <v>2010</v>
      </c>
      <c r="D1451">
        <v>12</v>
      </c>
    </row>
    <row r="1452" spans="1:4" x14ac:dyDescent="0.35">
      <c r="A1452" s="1">
        <v>40533</v>
      </c>
      <c r="B1452">
        <v>7.9554499999999999</v>
      </c>
      <c r="C1452">
        <v>2010</v>
      </c>
      <c r="D1452">
        <v>12</v>
      </c>
    </row>
    <row r="1453" spans="1:4" x14ac:dyDescent="0.35">
      <c r="A1453" s="1">
        <v>40534</v>
      </c>
      <c r="B1453">
        <v>7.9334899999999999</v>
      </c>
      <c r="C1453">
        <v>2010</v>
      </c>
      <c r="D1453">
        <v>12</v>
      </c>
    </row>
    <row r="1454" spans="1:4" x14ac:dyDescent="0.35">
      <c r="A1454" s="1">
        <v>40535</v>
      </c>
      <c r="B1454">
        <v>7.9398200000000001</v>
      </c>
      <c r="C1454">
        <v>2010</v>
      </c>
      <c r="D1454">
        <v>12</v>
      </c>
    </row>
    <row r="1455" spans="1:4" x14ac:dyDescent="0.35">
      <c r="A1455" s="1">
        <v>40536</v>
      </c>
      <c r="B1455">
        <v>7.9681699999999998</v>
      </c>
      <c r="C1455">
        <v>2010</v>
      </c>
      <c r="D1455">
        <v>12</v>
      </c>
    </row>
    <row r="1456" spans="1:4" x14ac:dyDescent="0.35">
      <c r="A1456" s="1">
        <v>40537</v>
      </c>
      <c r="B1456">
        <v>7.9681699999999998</v>
      </c>
      <c r="C1456">
        <v>2010</v>
      </c>
      <c r="D1456">
        <v>12</v>
      </c>
    </row>
    <row r="1457" spans="1:4" x14ac:dyDescent="0.35">
      <c r="A1457" s="1">
        <v>40538</v>
      </c>
      <c r="B1457">
        <v>7.9681699999999998</v>
      </c>
      <c r="C1457">
        <v>2010</v>
      </c>
      <c r="D1457">
        <v>12</v>
      </c>
    </row>
    <row r="1458" spans="1:4" x14ac:dyDescent="0.35">
      <c r="A1458" s="1">
        <v>40539</v>
      </c>
      <c r="B1458">
        <v>7.9681699999999998</v>
      </c>
      <c r="C1458">
        <v>2010</v>
      </c>
      <c r="D1458">
        <v>12</v>
      </c>
    </row>
    <row r="1459" spans="1:4" x14ac:dyDescent="0.35">
      <c r="A1459" s="1">
        <v>40540</v>
      </c>
      <c r="B1459">
        <v>7.9810499999999998</v>
      </c>
      <c r="C1459">
        <v>2010</v>
      </c>
      <c r="D1459">
        <v>12</v>
      </c>
    </row>
    <row r="1460" spans="1:4" x14ac:dyDescent="0.35">
      <c r="A1460" s="1">
        <v>40541</v>
      </c>
      <c r="B1460">
        <v>7.9978199999999999</v>
      </c>
      <c r="C1460">
        <v>2010</v>
      </c>
      <c r="D1460">
        <v>12</v>
      </c>
    </row>
    <row r="1461" spans="1:4" x14ac:dyDescent="0.35">
      <c r="A1461" s="1">
        <v>40542</v>
      </c>
      <c r="B1461">
        <v>8.0135799999999993</v>
      </c>
      <c r="C1461">
        <v>2010</v>
      </c>
      <c r="D1461">
        <v>12</v>
      </c>
    </row>
    <row r="1462" spans="1:4" x14ac:dyDescent="0.35">
      <c r="A1462" s="1">
        <v>40543</v>
      </c>
      <c r="B1462">
        <v>8.0135799999999993</v>
      </c>
      <c r="C1462">
        <v>2010</v>
      </c>
      <c r="D1462">
        <v>12</v>
      </c>
    </row>
    <row r="1463" spans="1:4" x14ac:dyDescent="0.35">
      <c r="A1463" s="1">
        <v>40544</v>
      </c>
      <c r="B1463">
        <v>8.0135799999999993</v>
      </c>
      <c r="C1463">
        <v>2011</v>
      </c>
      <c r="D1463">
        <v>1</v>
      </c>
    </row>
    <row r="1464" spans="1:4" x14ac:dyDescent="0.35">
      <c r="A1464" s="1">
        <v>40545</v>
      </c>
      <c r="B1464">
        <v>8.0135799999999993</v>
      </c>
      <c r="C1464">
        <v>2011</v>
      </c>
      <c r="D1464">
        <v>1</v>
      </c>
    </row>
    <row r="1465" spans="1:4" x14ac:dyDescent="0.35">
      <c r="A1465" s="1">
        <v>40546</v>
      </c>
      <c r="B1465">
        <v>8.0135799999999993</v>
      </c>
      <c r="C1465">
        <v>2011</v>
      </c>
      <c r="D1465">
        <v>1</v>
      </c>
    </row>
    <row r="1466" spans="1:4" x14ac:dyDescent="0.35">
      <c r="A1466" s="1">
        <v>40547</v>
      </c>
      <c r="B1466">
        <v>8.0114400000000003</v>
      </c>
      <c r="C1466">
        <v>2011</v>
      </c>
      <c r="D1466">
        <v>1</v>
      </c>
    </row>
    <row r="1467" spans="1:4" x14ac:dyDescent="0.35">
      <c r="A1467" s="1">
        <v>40548</v>
      </c>
      <c r="B1467">
        <v>8.0287100000000002</v>
      </c>
      <c r="C1467">
        <v>2011</v>
      </c>
      <c r="D1467">
        <v>1</v>
      </c>
    </row>
    <row r="1468" spans="1:4" x14ac:dyDescent="0.35">
      <c r="A1468" s="1">
        <v>40549</v>
      </c>
      <c r="B1468">
        <v>8.0256600000000002</v>
      </c>
      <c r="C1468">
        <v>2011</v>
      </c>
      <c r="D1468">
        <v>1</v>
      </c>
    </row>
    <row r="1469" spans="1:4" x14ac:dyDescent="0.35">
      <c r="A1469" s="1">
        <v>40550</v>
      </c>
      <c r="B1469">
        <v>8.0071200000000005</v>
      </c>
      <c r="C1469">
        <v>2011</v>
      </c>
      <c r="D1469">
        <v>1</v>
      </c>
    </row>
    <row r="1470" spans="1:4" x14ac:dyDescent="0.35">
      <c r="A1470" s="1">
        <v>40551</v>
      </c>
      <c r="B1470">
        <v>8.0071200000000005</v>
      </c>
      <c r="C1470">
        <v>2011</v>
      </c>
      <c r="D1470">
        <v>1</v>
      </c>
    </row>
    <row r="1471" spans="1:4" x14ac:dyDescent="0.35">
      <c r="A1471" s="1">
        <v>40552</v>
      </c>
      <c r="B1471">
        <v>8.0071200000000005</v>
      </c>
      <c r="C1471">
        <v>2011</v>
      </c>
      <c r="D1471">
        <v>1</v>
      </c>
    </row>
    <row r="1472" spans="1:4" x14ac:dyDescent="0.35">
      <c r="A1472" s="1">
        <v>40553</v>
      </c>
      <c r="B1472">
        <v>7.9958499999999999</v>
      </c>
      <c r="C1472">
        <v>2011</v>
      </c>
      <c r="D1472">
        <v>1</v>
      </c>
    </row>
    <row r="1473" spans="1:4" x14ac:dyDescent="0.35">
      <c r="A1473" s="1">
        <v>40554</v>
      </c>
      <c r="B1473">
        <v>7.9753600000000002</v>
      </c>
      <c r="C1473">
        <v>2011</v>
      </c>
      <c r="D1473">
        <v>1</v>
      </c>
    </row>
    <row r="1474" spans="1:4" x14ac:dyDescent="0.35">
      <c r="A1474" s="1">
        <v>40555</v>
      </c>
      <c r="B1474">
        <v>7.9632199999999997</v>
      </c>
      <c r="C1474">
        <v>2011</v>
      </c>
      <c r="D1474">
        <v>1</v>
      </c>
    </row>
    <row r="1475" spans="1:4" x14ac:dyDescent="0.35">
      <c r="A1475" s="1">
        <v>40556</v>
      </c>
      <c r="B1475">
        <v>7.97811</v>
      </c>
      <c r="C1475">
        <v>2011</v>
      </c>
      <c r="D1475">
        <v>1</v>
      </c>
    </row>
    <row r="1476" spans="1:4" x14ac:dyDescent="0.35">
      <c r="A1476" s="1">
        <v>40557</v>
      </c>
      <c r="B1476">
        <v>7.9720700000000004</v>
      </c>
      <c r="C1476">
        <v>2011</v>
      </c>
      <c r="D1476">
        <v>1</v>
      </c>
    </row>
    <row r="1477" spans="1:4" x14ac:dyDescent="0.35">
      <c r="A1477" s="1">
        <v>40558</v>
      </c>
      <c r="B1477">
        <v>7.9720700000000004</v>
      </c>
      <c r="C1477">
        <v>2011</v>
      </c>
      <c r="D1477">
        <v>1</v>
      </c>
    </row>
    <row r="1478" spans="1:4" x14ac:dyDescent="0.35">
      <c r="A1478" s="1">
        <v>40559</v>
      </c>
      <c r="B1478">
        <v>7.9720700000000004</v>
      </c>
      <c r="C1478">
        <v>2011</v>
      </c>
      <c r="D1478">
        <v>1</v>
      </c>
    </row>
    <row r="1479" spans="1:4" x14ac:dyDescent="0.35">
      <c r="A1479" s="1">
        <v>40560</v>
      </c>
      <c r="B1479">
        <v>7.9647800000000002</v>
      </c>
      <c r="C1479">
        <v>2011</v>
      </c>
      <c r="D1479">
        <v>1</v>
      </c>
    </row>
    <row r="1480" spans="1:4" x14ac:dyDescent="0.35">
      <c r="A1480" s="1">
        <v>40561</v>
      </c>
      <c r="B1480">
        <v>7.9574400000000001</v>
      </c>
      <c r="C1480">
        <v>2011</v>
      </c>
      <c r="D1480">
        <v>1</v>
      </c>
    </row>
    <row r="1481" spans="1:4" x14ac:dyDescent="0.35">
      <c r="A1481" s="1">
        <v>40562</v>
      </c>
      <c r="B1481">
        <v>7.9581400000000002</v>
      </c>
      <c r="C1481">
        <v>2011</v>
      </c>
      <c r="D1481">
        <v>1</v>
      </c>
    </row>
    <row r="1482" spans="1:4" x14ac:dyDescent="0.35">
      <c r="A1482" s="1">
        <v>40563</v>
      </c>
      <c r="B1482">
        <v>7.9588700000000001</v>
      </c>
      <c r="C1482">
        <v>2011</v>
      </c>
      <c r="D1482">
        <v>1</v>
      </c>
    </row>
    <row r="1483" spans="1:4" x14ac:dyDescent="0.35">
      <c r="A1483" s="1">
        <v>40564</v>
      </c>
      <c r="B1483">
        <v>7.9532800000000003</v>
      </c>
      <c r="C1483">
        <v>2011</v>
      </c>
      <c r="D1483">
        <v>1</v>
      </c>
    </row>
    <row r="1484" spans="1:4" x14ac:dyDescent="0.35">
      <c r="A1484" s="1">
        <v>40565</v>
      </c>
      <c r="B1484">
        <v>7.9532800000000003</v>
      </c>
      <c r="C1484">
        <v>2011</v>
      </c>
      <c r="D1484">
        <v>1</v>
      </c>
    </row>
    <row r="1485" spans="1:4" x14ac:dyDescent="0.35">
      <c r="A1485" s="1">
        <v>40566</v>
      </c>
      <c r="B1485">
        <v>7.9532800000000003</v>
      </c>
      <c r="C1485">
        <v>2011</v>
      </c>
      <c r="D1485">
        <v>1</v>
      </c>
    </row>
    <row r="1486" spans="1:4" x14ac:dyDescent="0.35">
      <c r="A1486" s="1">
        <v>40567</v>
      </c>
      <c r="B1486">
        <v>7.9436900000000001</v>
      </c>
      <c r="C1486">
        <v>2011</v>
      </c>
      <c r="D1486">
        <v>1</v>
      </c>
    </row>
    <row r="1487" spans="1:4" x14ac:dyDescent="0.35">
      <c r="A1487" s="1">
        <v>40568</v>
      </c>
      <c r="B1487">
        <v>7.9296899999999999</v>
      </c>
      <c r="C1487">
        <v>2011</v>
      </c>
      <c r="D1487">
        <v>1</v>
      </c>
    </row>
    <row r="1488" spans="1:4" x14ac:dyDescent="0.35">
      <c r="A1488" s="1">
        <v>40569</v>
      </c>
      <c r="B1488">
        <v>7.9225399999999997</v>
      </c>
      <c r="C1488">
        <v>2011</v>
      </c>
      <c r="D1488">
        <v>1</v>
      </c>
    </row>
    <row r="1489" spans="1:4" x14ac:dyDescent="0.35">
      <c r="A1489" s="1">
        <v>40570</v>
      </c>
      <c r="B1489">
        <v>7.9177900000000001</v>
      </c>
      <c r="C1489">
        <v>2011</v>
      </c>
      <c r="D1489">
        <v>1</v>
      </c>
    </row>
    <row r="1490" spans="1:4" x14ac:dyDescent="0.35">
      <c r="A1490" s="1">
        <v>40571</v>
      </c>
      <c r="B1490">
        <v>7.9022800000000002</v>
      </c>
      <c r="C1490">
        <v>2011</v>
      </c>
      <c r="D1490">
        <v>1</v>
      </c>
    </row>
    <row r="1491" spans="1:4" x14ac:dyDescent="0.35">
      <c r="A1491" s="1">
        <v>40572</v>
      </c>
      <c r="B1491">
        <v>7.9022800000000002</v>
      </c>
      <c r="C1491">
        <v>2011</v>
      </c>
      <c r="D1491">
        <v>1</v>
      </c>
    </row>
    <row r="1492" spans="1:4" x14ac:dyDescent="0.35">
      <c r="A1492" s="1">
        <v>40573</v>
      </c>
      <c r="B1492">
        <v>7.9022800000000002</v>
      </c>
      <c r="C1492">
        <v>2011</v>
      </c>
      <c r="D1492">
        <v>1</v>
      </c>
    </row>
    <row r="1493" spans="1:4" x14ac:dyDescent="0.35">
      <c r="A1493" s="1">
        <v>40574</v>
      </c>
      <c r="B1493">
        <v>7.8755699999999997</v>
      </c>
      <c r="C1493">
        <v>2011</v>
      </c>
      <c r="D1493">
        <v>1</v>
      </c>
    </row>
    <row r="1494" spans="1:4" x14ac:dyDescent="0.35">
      <c r="A1494" s="1">
        <v>40575</v>
      </c>
      <c r="B1494">
        <v>7.8552999999999997</v>
      </c>
      <c r="C1494">
        <v>2011</v>
      </c>
      <c r="D1494">
        <v>2</v>
      </c>
    </row>
    <row r="1495" spans="1:4" x14ac:dyDescent="0.35">
      <c r="A1495" s="1">
        <v>40576</v>
      </c>
      <c r="B1495">
        <v>7.8487</v>
      </c>
      <c r="C1495">
        <v>2011</v>
      </c>
      <c r="D1495">
        <v>2</v>
      </c>
    </row>
    <row r="1496" spans="1:4" x14ac:dyDescent="0.35">
      <c r="A1496" s="1">
        <v>40577</v>
      </c>
      <c r="B1496">
        <v>7.8420800000000002</v>
      </c>
      <c r="C1496">
        <v>2011</v>
      </c>
      <c r="D1496">
        <v>2</v>
      </c>
    </row>
    <row r="1497" spans="1:4" x14ac:dyDescent="0.35">
      <c r="A1497" s="1">
        <v>40578</v>
      </c>
      <c r="B1497">
        <v>7.8484499999999997</v>
      </c>
      <c r="C1497">
        <v>2011</v>
      </c>
      <c r="D1497">
        <v>2</v>
      </c>
    </row>
    <row r="1498" spans="1:4" x14ac:dyDescent="0.35">
      <c r="A1498" s="1">
        <v>40579</v>
      </c>
      <c r="B1498">
        <v>7.8484499999999997</v>
      </c>
      <c r="C1498">
        <v>2011</v>
      </c>
      <c r="D1498">
        <v>2</v>
      </c>
    </row>
    <row r="1499" spans="1:4" x14ac:dyDescent="0.35">
      <c r="A1499" s="1">
        <v>40580</v>
      </c>
      <c r="B1499">
        <v>7.8484499999999997</v>
      </c>
      <c r="C1499">
        <v>2011</v>
      </c>
      <c r="D1499">
        <v>2</v>
      </c>
    </row>
    <row r="1500" spans="1:4" x14ac:dyDescent="0.35">
      <c r="A1500" s="1">
        <v>40581</v>
      </c>
      <c r="B1500">
        <v>7.8494599999999997</v>
      </c>
      <c r="C1500">
        <v>2011</v>
      </c>
      <c r="D1500">
        <v>2</v>
      </c>
    </row>
    <row r="1501" spans="1:4" x14ac:dyDescent="0.35">
      <c r="A1501" s="1">
        <v>40582</v>
      </c>
      <c r="B1501">
        <v>7.8480400000000001</v>
      </c>
      <c r="C1501">
        <v>2011</v>
      </c>
      <c r="D1501">
        <v>2</v>
      </c>
    </row>
    <row r="1502" spans="1:4" x14ac:dyDescent="0.35">
      <c r="A1502" s="1">
        <v>40583</v>
      </c>
      <c r="B1502">
        <v>7.8374899999999998</v>
      </c>
      <c r="C1502">
        <v>2011</v>
      </c>
      <c r="D1502">
        <v>2</v>
      </c>
    </row>
    <row r="1503" spans="1:4" x14ac:dyDescent="0.35">
      <c r="A1503" s="1">
        <v>40584</v>
      </c>
      <c r="B1503">
        <v>7.8131399999999998</v>
      </c>
      <c r="C1503">
        <v>2011</v>
      </c>
      <c r="D1503">
        <v>2</v>
      </c>
    </row>
    <row r="1504" spans="1:4" x14ac:dyDescent="0.35">
      <c r="A1504" s="1">
        <v>40585</v>
      </c>
      <c r="B1504">
        <v>7.7912999999999997</v>
      </c>
      <c r="C1504">
        <v>2011</v>
      </c>
      <c r="D1504">
        <v>2</v>
      </c>
    </row>
    <row r="1505" spans="1:4" x14ac:dyDescent="0.35">
      <c r="A1505" s="1">
        <v>40586</v>
      </c>
      <c r="B1505">
        <v>7.7912999999999997</v>
      </c>
      <c r="C1505">
        <v>2011</v>
      </c>
      <c r="D1505">
        <v>2</v>
      </c>
    </row>
    <row r="1506" spans="1:4" x14ac:dyDescent="0.35">
      <c r="A1506" s="1">
        <v>40587</v>
      </c>
      <c r="B1506">
        <v>7.7912999999999997</v>
      </c>
      <c r="C1506">
        <v>2011</v>
      </c>
      <c r="D1506">
        <v>2</v>
      </c>
    </row>
    <row r="1507" spans="1:4" x14ac:dyDescent="0.35">
      <c r="A1507" s="1">
        <v>40588</v>
      </c>
      <c r="B1507">
        <v>7.7780699999999996</v>
      </c>
      <c r="C1507">
        <v>2011</v>
      </c>
      <c r="D1507">
        <v>2</v>
      </c>
    </row>
    <row r="1508" spans="1:4" x14ac:dyDescent="0.35">
      <c r="A1508" s="1">
        <v>40589</v>
      </c>
      <c r="B1508">
        <v>7.7800799999999999</v>
      </c>
      <c r="C1508">
        <v>2011</v>
      </c>
      <c r="D1508">
        <v>2</v>
      </c>
    </row>
    <row r="1509" spans="1:4" x14ac:dyDescent="0.35">
      <c r="A1509" s="1">
        <v>40590</v>
      </c>
      <c r="B1509">
        <v>7.7770299999999999</v>
      </c>
      <c r="C1509">
        <v>2011</v>
      </c>
      <c r="D1509">
        <v>2</v>
      </c>
    </row>
    <row r="1510" spans="1:4" x14ac:dyDescent="0.35">
      <c r="A1510" s="1">
        <v>40591</v>
      </c>
      <c r="B1510">
        <v>7.7758599999999998</v>
      </c>
      <c r="C1510">
        <v>2011</v>
      </c>
      <c r="D1510">
        <v>2</v>
      </c>
    </row>
    <row r="1511" spans="1:4" x14ac:dyDescent="0.35">
      <c r="A1511" s="1">
        <v>40592</v>
      </c>
      <c r="B1511">
        <v>7.7831599999999996</v>
      </c>
      <c r="C1511">
        <v>2011</v>
      </c>
      <c r="D1511">
        <v>2</v>
      </c>
    </row>
    <row r="1512" spans="1:4" x14ac:dyDescent="0.35">
      <c r="A1512" s="1">
        <v>40593</v>
      </c>
      <c r="B1512">
        <v>7.7831599999999996</v>
      </c>
      <c r="C1512">
        <v>2011</v>
      </c>
      <c r="D1512">
        <v>2</v>
      </c>
    </row>
    <row r="1513" spans="1:4" x14ac:dyDescent="0.35">
      <c r="A1513" s="1">
        <v>40594</v>
      </c>
      <c r="B1513">
        <v>7.7831599999999996</v>
      </c>
      <c r="C1513">
        <v>2011</v>
      </c>
      <c r="D1513">
        <v>2</v>
      </c>
    </row>
    <row r="1514" spans="1:4" x14ac:dyDescent="0.35">
      <c r="A1514" s="1">
        <v>40595</v>
      </c>
      <c r="B1514">
        <v>7.7957799999999997</v>
      </c>
      <c r="C1514">
        <v>2011</v>
      </c>
      <c r="D1514">
        <v>2</v>
      </c>
    </row>
    <row r="1515" spans="1:4" x14ac:dyDescent="0.35">
      <c r="A1515" s="1">
        <v>40596</v>
      </c>
      <c r="B1515">
        <v>7.8091699999999999</v>
      </c>
      <c r="C1515">
        <v>2011</v>
      </c>
      <c r="D1515">
        <v>2</v>
      </c>
    </row>
    <row r="1516" spans="1:4" x14ac:dyDescent="0.35">
      <c r="A1516" s="1">
        <v>40597</v>
      </c>
      <c r="B1516">
        <v>7.8171099999999996</v>
      </c>
      <c r="C1516">
        <v>2011</v>
      </c>
      <c r="D1516">
        <v>2</v>
      </c>
    </row>
    <row r="1517" spans="1:4" x14ac:dyDescent="0.35">
      <c r="A1517" s="1">
        <v>40598</v>
      </c>
      <c r="B1517">
        <v>7.8318399999999997</v>
      </c>
      <c r="C1517">
        <v>2011</v>
      </c>
      <c r="D1517">
        <v>2</v>
      </c>
    </row>
    <row r="1518" spans="1:4" x14ac:dyDescent="0.35">
      <c r="A1518" s="1">
        <v>40599</v>
      </c>
      <c r="B1518">
        <v>7.8205999999999998</v>
      </c>
      <c r="C1518">
        <v>2011</v>
      </c>
      <c r="D1518">
        <v>2</v>
      </c>
    </row>
    <row r="1519" spans="1:4" x14ac:dyDescent="0.35">
      <c r="A1519" s="1">
        <v>40600</v>
      </c>
      <c r="B1519">
        <v>7.8205999999999998</v>
      </c>
      <c r="C1519">
        <v>2011</v>
      </c>
      <c r="D1519">
        <v>2</v>
      </c>
    </row>
    <row r="1520" spans="1:4" x14ac:dyDescent="0.35">
      <c r="A1520" s="1">
        <v>40601</v>
      </c>
      <c r="B1520">
        <v>7.8205999999999998</v>
      </c>
      <c r="C1520">
        <v>2011</v>
      </c>
      <c r="D1520">
        <v>2</v>
      </c>
    </row>
    <row r="1521" spans="1:4" x14ac:dyDescent="0.35">
      <c r="A1521" s="1">
        <v>40602</v>
      </c>
      <c r="B1521">
        <v>7.8007400000000002</v>
      </c>
      <c r="C1521">
        <v>2011</v>
      </c>
      <c r="D1521">
        <v>2</v>
      </c>
    </row>
    <row r="1522" spans="1:4" x14ac:dyDescent="0.35">
      <c r="A1522" s="1">
        <v>40603</v>
      </c>
      <c r="B1522">
        <v>7.7725600000000004</v>
      </c>
      <c r="C1522">
        <v>2011</v>
      </c>
      <c r="D1522">
        <v>3</v>
      </c>
    </row>
    <row r="1523" spans="1:4" x14ac:dyDescent="0.35">
      <c r="A1523" s="1">
        <v>40604</v>
      </c>
      <c r="B1523">
        <v>7.7656000000000001</v>
      </c>
      <c r="C1523">
        <v>2011</v>
      </c>
      <c r="D1523">
        <v>3</v>
      </c>
    </row>
    <row r="1524" spans="1:4" x14ac:dyDescent="0.35">
      <c r="A1524" s="1">
        <v>40605</v>
      </c>
      <c r="B1524">
        <v>7.7727899999999996</v>
      </c>
      <c r="C1524">
        <v>2011</v>
      </c>
      <c r="D1524">
        <v>3</v>
      </c>
    </row>
    <row r="1525" spans="1:4" x14ac:dyDescent="0.35">
      <c r="A1525" s="1">
        <v>40606</v>
      </c>
      <c r="B1525">
        <v>7.7696199999999997</v>
      </c>
      <c r="C1525">
        <v>2011</v>
      </c>
      <c r="D1525">
        <v>3</v>
      </c>
    </row>
    <row r="1526" spans="1:4" x14ac:dyDescent="0.35">
      <c r="A1526" s="1">
        <v>40607</v>
      </c>
      <c r="B1526">
        <v>7.7696199999999997</v>
      </c>
      <c r="C1526">
        <v>2011</v>
      </c>
      <c r="D1526">
        <v>3</v>
      </c>
    </row>
    <row r="1527" spans="1:4" x14ac:dyDescent="0.35">
      <c r="A1527" s="1">
        <v>40608</v>
      </c>
      <c r="B1527">
        <v>7.7696199999999997</v>
      </c>
      <c r="C1527">
        <v>2011</v>
      </c>
      <c r="D1527">
        <v>3</v>
      </c>
    </row>
    <row r="1528" spans="1:4" x14ac:dyDescent="0.35">
      <c r="A1528" s="1">
        <v>40609</v>
      </c>
      <c r="B1528">
        <v>7.7597100000000001</v>
      </c>
      <c r="C1528">
        <v>2011</v>
      </c>
      <c r="D1528">
        <v>3</v>
      </c>
    </row>
    <row r="1529" spans="1:4" x14ac:dyDescent="0.35">
      <c r="A1529" s="1">
        <v>40610</v>
      </c>
      <c r="B1529">
        <v>7.7469299999999999</v>
      </c>
      <c r="C1529">
        <v>2011</v>
      </c>
      <c r="D1529">
        <v>3</v>
      </c>
    </row>
    <row r="1530" spans="1:4" x14ac:dyDescent="0.35">
      <c r="A1530" s="1">
        <v>40611</v>
      </c>
      <c r="B1530">
        <v>7.7225999999999999</v>
      </c>
      <c r="C1530">
        <v>2011</v>
      </c>
      <c r="D1530">
        <v>3</v>
      </c>
    </row>
    <row r="1531" spans="1:4" x14ac:dyDescent="0.35">
      <c r="A1531" s="1">
        <v>40612</v>
      </c>
      <c r="B1531">
        <v>7.71455</v>
      </c>
      <c r="C1531">
        <v>2011</v>
      </c>
      <c r="D1531">
        <v>3</v>
      </c>
    </row>
    <row r="1532" spans="1:4" x14ac:dyDescent="0.35">
      <c r="A1532" s="1">
        <v>40613</v>
      </c>
      <c r="B1532">
        <v>7.7072900000000004</v>
      </c>
      <c r="C1532">
        <v>2011</v>
      </c>
      <c r="D1532">
        <v>3</v>
      </c>
    </row>
    <row r="1533" spans="1:4" x14ac:dyDescent="0.35">
      <c r="A1533" s="1">
        <v>40614</v>
      </c>
      <c r="B1533">
        <v>7.7072900000000004</v>
      </c>
      <c r="C1533">
        <v>2011</v>
      </c>
      <c r="D1533">
        <v>3</v>
      </c>
    </row>
    <row r="1534" spans="1:4" x14ac:dyDescent="0.35">
      <c r="A1534" s="1">
        <v>40615</v>
      </c>
      <c r="B1534">
        <v>7.7072900000000004</v>
      </c>
      <c r="C1534">
        <v>2011</v>
      </c>
      <c r="D1534">
        <v>3</v>
      </c>
    </row>
    <row r="1535" spans="1:4" x14ac:dyDescent="0.35">
      <c r="A1535" s="1">
        <v>40616</v>
      </c>
      <c r="B1535">
        <v>7.7012200000000002</v>
      </c>
      <c r="C1535">
        <v>2011</v>
      </c>
      <c r="D1535">
        <v>3</v>
      </c>
    </row>
    <row r="1536" spans="1:4" x14ac:dyDescent="0.35">
      <c r="A1536" s="1">
        <v>40617</v>
      </c>
      <c r="B1536">
        <v>7.6860400000000002</v>
      </c>
      <c r="C1536">
        <v>2011</v>
      </c>
      <c r="D1536">
        <v>3</v>
      </c>
    </row>
    <row r="1537" spans="1:4" x14ac:dyDescent="0.35">
      <c r="A1537" s="1">
        <v>40618</v>
      </c>
      <c r="B1537">
        <v>7.6860499999999998</v>
      </c>
      <c r="C1537">
        <v>2011</v>
      </c>
      <c r="D1537">
        <v>3</v>
      </c>
    </row>
    <row r="1538" spans="1:4" x14ac:dyDescent="0.35">
      <c r="A1538" s="1">
        <v>40619</v>
      </c>
      <c r="B1538">
        <v>7.6864600000000003</v>
      </c>
      <c r="C1538">
        <v>2011</v>
      </c>
      <c r="D1538">
        <v>3</v>
      </c>
    </row>
    <row r="1539" spans="1:4" x14ac:dyDescent="0.35">
      <c r="A1539" s="1">
        <v>40620</v>
      </c>
      <c r="B1539">
        <v>7.6841100000000004</v>
      </c>
      <c r="C1539">
        <v>2011</v>
      </c>
      <c r="D1539">
        <v>3</v>
      </c>
    </row>
    <row r="1540" spans="1:4" x14ac:dyDescent="0.35">
      <c r="A1540" s="1">
        <v>40621</v>
      </c>
      <c r="B1540">
        <v>7.6841100000000004</v>
      </c>
      <c r="C1540">
        <v>2011</v>
      </c>
      <c r="D1540">
        <v>3</v>
      </c>
    </row>
    <row r="1541" spans="1:4" x14ac:dyDescent="0.35">
      <c r="A1541" s="1">
        <v>40622</v>
      </c>
      <c r="B1541">
        <v>7.6841100000000004</v>
      </c>
      <c r="C1541">
        <v>2011</v>
      </c>
      <c r="D1541">
        <v>3</v>
      </c>
    </row>
    <row r="1542" spans="1:4" x14ac:dyDescent="0.35">
      <c r="A1542" s="1">
        <v>40623</v>
      </c>
      <c r="B1542">
        <v>7.6851399999999996</v>
      </c>
      <c r="C1542">
        <v>2011</v>
      </c>
      <c r="D1542">
        <v>3</v>
      </c>
    </row>
    <row r="1543" spans="1:4" x14ac:dyDescent="0.35">
      <c r="A1543" s="1">
        <v>40624</v>
      </c>
      <c r="B1543">
        <v>7.6871299999999998</v>
      </c>
      <c r="C1543">
        <v>2011</v>
      </c>
      <c r="D1543">
        <v>3</v>
      </c>
    </row>
    <row r="1544" spans="1:4" x14ac:dyDescent="0.35">
      <c r="A1544" s="1">
        <v>40625</v>
      </c>
      <c r="B1544">
        <v>7.6872100000000003</v>
      </c>
      <c r="C1544">
        <v>2011</v>
      </c>
      <c r="D1544">
        <v>3</v>
      </c>
    </row>
    <row r="1545" spans="1:4" x14ac:dyDescent="0.35">
      <c r="A1545" s="1">
        <v>40626</v>
      </c>
      <c r="B1545">
        <v>7.6764000000000001</v>
      </c>
      <c r="C1545">
        <v>2011</v>
      </c>
      <c r="D1545">
        <v>3</v>
      </c>
    </row>
    <row r="1546" spans="1:4" x14ac:dyDescent="0.35">
      <c r="A1546" s="1">
        <v>40627</v>
      </c>
      <c r="B1546">
        <v>7.6776099999999996</v>
      </c>
      <c r="C1546">
        <v>2011</v>
      </c>
      <c r="D1546">
        <v>3</v>
      </c>
    </row>
    <row r="1547" spans="1:4" x14ac:dyDescent="0.35">
      <c r="A1547" s="1">
        <v>40628</v>
      </c>
      <c r="B1547">
        <v>7.6776099999999996</v>
      </c>
      <c r="C1547">
        <v>2011</v>
      </c>
      <c r="D1547">
        <v>3</v>
      </c>
    </row>
    <row r="1548" spans="1:4" x14ac:dyDescent="0.35">
      <c r="A1548" s="1">
        <v>40629</v>
      </c>
      <c r="B1548">
        <v>7.6776099999999996</v>
      </c>
      <c r="C1548">
        <v>2011</v>
      </c>
      <c r="D1548">
        <v>3</v>
      </c>
    </row>
    <row r="1549" spans="1:4" x14ac:dyDescent="0.35">
      <c r="A1549" s="1">
        <v>40630</v>
      </c>
      <c r="B1549">
        <v>7.6825799999999997</v>
      </c>
      <c r="C1549">
        <v>2011</v>
      </c>
      <c r="D1549">
        <v>3</v>
      </c>
    </row>
    <row r="1550" spans="1:4" x14ac:dyDescent="0.35">
      <c r="A1550" s="1">
        <v>40631</v>
      </c>
      <c r="B1550">
        <v>7.6961500000000003</v>
      </c>
      <c r="C1550">
        <v>2011</v>
      </c>
      <c r="D1550">
        <v>3</v>
      </c>
    </row>
    <row r="1551" spans="1:4" x14ac:dyDescent="0.35">
      <c r="A1551" s="1">
        <v>40632</v>
      </c>
      <c r="B1551">
        <v>7.7122799999999998</v>
      </c>
      <c r="C1551">
        <v>2011</v>
      </c>
      <c r="D1551">
        <v>3</v>
      </c>
    </row>
    <row r="1552" spans="1:4" x14ac:dyDescent="0.35">
      <c r="A1552" s="1">
        <v>40633</v>
      </c>
      <c r="B1552">
        <v>7.6883600000000003</v>
      </c>
      <c r="C1552">
        <v>2011</v>
      </c>
      <c r="D1552">
        <v>3</v>
      </c>
    </row>
    <row r="1553" spans="1:4" x14ac:dyDescent="0.35">
      <c r="A1553" s="1">
        <v>40634</v>
      </c>
      <c r="B1553">
        <v>7.66045</v>
      </c>
      <c r="C1553">
        <v>2011</v>
      </c>
      <c r="D1553">
        <v>4</v>
      </c>
    </row>
    <row r="1554" spans="1:4" x14ac:dyDescent="0.35">
      <c r="A1554" s="1">
        <v>40635</v>
      </c>
      <c r="B1554">
        <v>7.66045</v>
      </c>
      <c r="C1554">
        <v>2011</v>
      </c>
      <c r="D1554">
        <v>4</v>
      </c>
    </row>
    <row r="1555" spans="1:4" x14ac:dyDescent="0.35">
      <c r="A1555" s="1">
        <v>40636</v>
      </c>
      <c r="B1555">
        <v>7.66045</v>
      </c>
      <c r="C1555">
        <v>2011</v>
      </c>
      <c r="D1555">
        <v>4</v>
      </c>
    </row>
    <row r="1556" spans="1:4" x14ac:dyDescent="0.35">
      <c r="A1556" s="1">
        <v>40637</v>
      </c>
      <c r="B1556">
        <v>7.6516500000000001</v>
      </c>
      <c r="C1556">
        <v>2011</v>
      </c>
      <c r="D1556">
        <v>4</v>
      </c>
    </row>
    <row r="1557" spans="1:4" x14ac:dyDescent="0.35">
      <c r="A1557" s="1">
        <v>40638</v>
      </c>
      <c r="B1557">
        <v>7.6486099999999997</v>
      </c>
      <c r="C1557">
        <v>2011</v>
      </c>
      <c r="D1557">
        <v>4</v>
      </c>
    </row>
    <row r="1558" spans="1:4" x14ac:dyDescent="0.35">
      <c r="A1558" s="1">
        <v>40639</v>
      </c>
      <c r="B1558">
        <v>7.6494299999999997</v>
      </c>
      <c r="C1558">
        <v>2011</v>
      </c>
      <c r="D1558">
        <v>4</v>
      </c>
    </row>
    <row r="1559" spans="1:4" x14ac:dyDescent="0.35">
      <c r="A1559" s="1">
        <v>40640</v>
      </c>
      <c r="B1559">
        <v>7.6571499999999997</v>
      </c>
      <c r="C1559">
        <v>2011</v>
      </c>
      <c r="D1559">
        <v>4</v>
      </c>
    </row>
    <row r="1560" spans="1:4" x14ac:dyDescent="0.35">
      <c r="A1560" s="1">
        <v>40641</v>
      </c>
      <c r="B1560">
        <v>7.6685600000000003</v>
      </c>
      <c r="C1560">
        <v>2011</v>
      </c>
      <c r="D1560">
        <v>4</v>
      </c>
    </row>
    <row r="1561" spans="1:4" x14ac:dyDescent="0.35">
      <c r="A1561" s="1">
        <v>40642</v>
      </c>
      <c r="B1561">
        <v>7.6685600000000003</v>
      </c>
      <c r="C1561">
        <v>2011</v>
      </c>
      <c r="D1561">
        <v>4</v>
      </c>
    </row>
    <row r="1562" spans="1:4" x14ac:dyDescent="0.35">
      <c r="A1562" s="1">
        <v>40643</v>
      </c>
      <c r="B1562">
        <v>7.6685600000000003</v>
      </c>
      <c r="C1562">
        <v>2011</v>
      </c>
      <c r="D1562">
        <v>4</v>
      </c>
    </row>
    <row r="1563" spans="1:4" x14ac:dyDescent="0.35">
      <c r="A1563" s="1">
        <v>40644</v>
      </c>
      <c r="B1563">
        <v>7.6646099999999997</v>
      </c>
      <c r="C1563">
        <v>2011</v>
      </c>
      <c r="D1563">
        <v>4</v>
      </c>
    </row>
    <row r="1564" spans="1:4" x14ac:dyDescent="0.35">
      <c r="A1564" s="1">
        <v>40645</v>
      </c>
      <c r="B1564">
        <v>7.6538399999999998</v>
      </c>
      <c r="C1564">
        <v>2011</v>
      </c>
      <c r="D1564">
        <v>4</v>
      </c>
    </row>
    <row r="1565" spans="1:4" x14ac:dyDescent="0.35">
      <c r="A1565" s="1">
        <v>40646</v>
      </c>
      <c r="B1565">
        <v>7.6378000000000004</v>
      </c>
      <c r="C1565">
        <v>2011</v>
      </c>
      <c r="D1565">
        <v>4</v>
      </c>
    </row>
    <row r="1566" spans="1:4" x14ac:dyDescent="0.35">
      <c r="A1566" s="1">
        <v>40647</v>
      </c>
      <c r="B1566">
        <v>7.6294300000000002</v>
      </c>
      <c r="C1566">
        <v>2011</v>
      </c>
      <c r="D1566">
        <v>4</v>
      </c>
    </row>
    <row r="1567" spans="1:4" x14ac:dyDescent="0.35">
      <c r="A1567" s="1">
        <v>40648</v>
      </c>
      <c r="B1567">
        <v>7.6253099999999998</v>
      </c>
      <c r="C1567">
        <v>2011</v>
      </c>
      <c r="D1567">
        <v>4</v>
      </c>
    </row>
    <row r="1568" spans="1:4" x14ac:dyDescent="0.35">
      <c r="A1568" s="1">
        <v>40649</v>
      </c>
      <c r="B1568">
        <v>7.6253099999999998</v>
      </c>
      <c r="C1568">
        <v>2011</v>
      </c>
      <c r="D1568">
        <v>4</v>
      </c>
    </row>
    <row r="1569" spans="1:4" x14ac:dyDescent="0.35">
      <c r="A1569" s="1">
        <v>40650</v>
      </c>
      <c r="B1569">
        <v>7.6253099999999998</v>
      </c>
      <c r="C1569">
        <v>2011</v>
      </c>
      <c r="D1569">
        <v>4</v>
      </c>
    </row>
    <row r="1570" spans="1:4" x14ac:dyDescent="0.35">
      <c r="A1570" s="1">
        <v>40651</v>
      </c>
      <c r="B1570">
        <v>7.6091100000000003</v>
      </c>
      <c r="C1570">
        <v>2011</v>
      </c>
      <c r="D1570">
        <v>4</v>
      </c>
    </row>
    <row r="1571" spans="1:4" x14ac:dyDescent="0.35">
      <c r="A1571" s="1">
        <v>40652</v>
      </c>
      <c r="B1571">
        <v>7.59748</v>
      </c>
      <c r="C1571">
        <v>2011</v>
      </c>
      <c r="D1571">
        <v>4</v>
      </c>
    </row>
    <row r="1572" spans="1:4" x14ac:dyDescent="0.35">
      <c r="A1572" s="1">
        <v>40653</v>
      </c>
      <c r="B1572">
        <v>7.5865099999999996</v>
      </c>
      <c r="C1572">
        <v>2011</v>
      </c>
      <c r="D1572">
        <v>4</v>
      </c>
    </row>
    <row r="1573" spans="1:4" x14ac:dyDescent="0.35">
      <c r="A1573" s="1">
        <v>40654</v>
      </c>
      <c r="B1573">
        <v>7.5865099999999996</v>
      </c>
      <c r="C1573">
        <v>2011</v>
      </c>
      <c r="D1573">
        <v>4</v>
      </c>
    </row>
    <row r="1574" spans="1:4" x14ac:dyDescent="0.35">
      <c r="A1574" s="1">
        <v>40655</v>
      </c>
      <c r="B1574">
        <v>7.5865099999999996</v>
      </c>
      <c r="C1574">
        <v>2011</v>
      </c>
      <c r="D1574">
        <v>4</v>
      </c>
    </row>
    <row r="1575" spans="1:4" x14ac:dyDescent="0.35">
      <c r="A1575" s="1">
        <v>40656</v>
      </c>
      <c r="B1575">
        <v>7.5865099999999996</v>
      </c>
      <c r="C1575">
        <v>2011</v>
      </c>
      <c r="D1575">
        <v>4</v>
      </c>
    </row>
    <row r="1576" spans="1:4" x14ac:dyDescent="0.35">
      <c r="A1576" s="1">
        <v>40657</v>
      </c>
      <c r="B1576">
        <v>7.5865099999999996</v>
      </c>
      <c r="C1576">
        <v>2011</v>
      </c>
      <c r="D1576">
        <v>4</v>
      </c>
    </row>
    <row r="1577" spans="1:4" x14ac:dyDescent="0.35">
      <c r="A1577" s="1">
        <v>40658</v>
      </c>
      <c r="B1577">
        <v>7.5852300000000001</v>
      </c>
      <c r="C1577">
        <v>2011</v>
      </c>
      <c r="D1577">
        <v>4</v>
      </c>
    </row>
    <row r="1578" spans="1:4" x14ac:dyDescent="0.35">
      <c r="A1578" s="1">
        <v>40659</v>
      </c>
      <c r="B1578">
        <v>7.59842</v>
      </c>
      <c r="C1578">
        <v>2011</v>
      </c>
      <c r="D1578">
        <v>4</v>
      </c>
    </row>
    <row r="1579" spans="1:4" x14ac:dyDescent="0.35">
      <c r="A1579" s="1">
        <v>40660</v>
      </c>
      <c r="B1579">
        <v>7.6057499999999996</v>
      </c>
      <c r="C1579">
        <v>2011</v>
      </c>
      <c r="D1579">
        <v>4</v>
      </c>
    </row>
    <row r="1580" spans="1:4" x14ac:dyDescent="0.35">
      <c r="A1580" s="1">
        <v>40661</v>
      </c>
      <c r="B1580">
        <v>7.5908600000000002</v>
      </c>
      <c r="C1580">
        <v>2011</v>
      </c>
      <c r="D1580">
        <v>4</v>
      </c>
    </row>
    <row r="1581" spans="1:4" x14ac:dyDescent="0.35">
      <c r="A1581" s="1">
        <v>40662</v>
      </c>
      <c r="B1581">
        <v>7.5753599999999999</v>
      </c>
      <c r="C1581">
        <v>2011</v>
      </c>
      <c r="D1581">
        <v>4</v>
      </c>
    </row>
    <row r="1582" spans="1:4" x14ac:dyDescent="0.35">
      <c r="A1582" s="1">
        <v>40663</v>
      </c>
      <c r="B1582">
        <v>7.5753599999999999</v>
      </c>
      <c r="C1582">
        <v>2011</v>
      </c>
      <c r="D1582">
        <v>4</v>
      </c>
    </row>
    <row r="1583" spans="1:4" x14ac:dyDescent="0.35">
      <c r="A1583" s="1">
        <v>40664</v>
      </c>
      <c r="B1583">
        <v>7.5753599999999999</v>
      </c>
      <c r="C1583">
        <v>2011</v>
      </c>
      <c r="D1583">
        <v>5</v>
      </c>
    </row>
    <row r="1584" spans="1:4" x14ac:dyDescent="0.35">
      <c r="A1584" s="1">
        <v>40665</v>
      </c>
      <c r="B1584">
        <v>7.5753599999999999</v>
      </c>
      <c r="C1584">
        <v>2011</v>
      </c>
      <c r="D1584">
        <v>5</v>
      </c>
    </row>
    <row r="1585" spans="1:4" x14ac:dyDescent="0.35">
      <c r="A1585" s="1">
        <v>40666</v>
      </c>
      <c r="B1585">
        <v>7.5752899999999999</v>
      </c>
      <c r="C1585">
        <v>2011</v>
      </c>
      <c r="D1585">
        <v>5</v>
      </c>
    </row>
    <row r="1586" spans="1:4" x14ac:dyDescent="0.35">
      <c r="A1586" s="1">
        <v>40667</v>
      </c>
      <c r="B1586">
        <v>7.5813100000000002</v>
      </c>
      <c r="C1586">
        <v>2011</v>
      </c>
      <c r="D1586">
        <v>5</v>
      </c>
    </row>
    <row r="1587" spans="1:4" x14ac:dyDescent="0.35">
      <c r="A1587" s="1">
        <v>40668</v>
      </c>
      <c r="B1587">
        <v>7.5817100000000002</v>
      </c>
      <c r="C1587">
        <v>2011</v>
      </c>
      <c r="D1587">
        <v>5</v>
      </c>
    </row>
    <row r="1588" spans="1:4" x14ac:dyDescent="0.35">
      <c r="A1588" s="1">
        <v>40669</v>
      </c>
      <c r="B1588">
        <v>7.5823999999999998</v>
      </c>
      <c r="C1588">
        <v>2011</v>
      </c>
      <c r="D1588">
        <v>5</v>
      </c>
    </row>
    <row r="1589" spans="1:4" x14ac:dyDescent="0.35">
      <c r="A1589" s="1">
        <v>40670</v>
      </c>
      <c r="B1589">
        <v>7.5823999999999998</v>
      </c>
      <c r="C1589">
        <v>2011</v>
      </c>
      <c r="D1589">
        <v>5</v>
      </c>
    </row>
    <row r="1590" spans="1:4" x14ac:dyDescent="0.35">
      <c r="A1590" s="1">
        <v>40671</v>
      </c>
      <c r="B1590">
        <v>7.5823999999999998</v>
      </c>
      <c r="C1590">
        <v>2011</v>
      </c>
      <c r="D1590">
        <v>5</v>
      </c>
    </row>
    <row r="1591" spans="1:4" x14ac:dyDescent="0.35">
      <c r="A1591" s="1">
        <v>40672</v>
      </c>
      <c r="B1591">
        <v>7.5821500000000004</v>
      </c>
      <c r="C1591">
        <v>2011</v>
      </c>
      <c r="D1591">
        <v>5</v>
      </c>
    </row>
    <row r="1592" spans="1:4" x14ac:dyDescent="0.35">
      <c r="A1592" s="1">
        <v>40673</v>
      </c>
      <c r="B1592">
        <v>7.5818899999999996</v>
      </c>
      <c r="C1592">
        <v>2011</v>
      </c>
      <c r="D1592">
        <v>5</v>
      </c>
    </row>
    <row r="1593" spans="1:4" x14ac:dyDescent="0.35">
      <c r="A1593" s="1">
        <v>40674</v>
      </c>
      <c r="B1593">
        <v>7.5871300000000002</v>
      </c>
      <c r="C1593">
        <v>2011</v>
      </c>
      <c r="D1593">
        <v>5</v>
      </c>
    </row>
    <row r="1594" spans="1:4" x14ac:dyDescent="0.35">
      <c r="A1594" s="1">
        <v>40675</v>
      </c>
      <c r="B1594">
        <v>7.5875500000000002</v>
      </c>
      <c r="C1594">
        <v>2011</v>
      </c>
      <c r="D1594">
        <v>5</v>
      </c>
    </row>
    <row r="1595" spans="1:4" x14ac:dyDescent="0.35">
      <c r="A1595" s="1">
        <v>40676</v>
      </c>
      <c r="B1595">
        <v>7.5867500000000003</v>
      </c>
      <c r="C1595">
        <v>2011</v>
      </c>
      <c r="D1595">
        <v>5</v>
      </c>
    </row>
    <row r="1596" spans="1:4" x14ac:dyDescent="0.35">
      <c r="A1596" s="1">
        <v>40677</v>
      </c>
      <c r="B1596">
        <v>7.5867500000000003</v>
      </c>
      <c r="C1596">
        <v>2011</v>
      </c>
      <c r="D1596">
        <v>5</v>
      </c>
    </row>
    <row r="1597" spans="1:4" x14ac:dyDescent="0.35">
      <c r="A1597" s="1">
        <v>40678</v>
      </c>
      <c r="B1597">
        <v>7.5867500000000003</v>
      </c>
      <c r="C1597">
        <v>2011</v>
      </c>
      <c r="D1597">
        <v>5</v>
      </c>
    </row>
    <row r="1598" spans="1:4" x14ac:dyDescent="0.35">
      <c r="A1598" s="1">
        <v>40679</v>
      </c>
      <c r="B1598">
        <v>7.5907</v>
      </c>
      <c r="C1598">
        <v>2011</v>
      </c>
      <c r="D1598">
        <v>5</v>
      </c>
    </row>
    <row r="1599" spans="1:4" x14ac:dyDescent="0.35">
      <c r="A1599" s="1">
        <v>40680</v>
      </c>
      <c r="B1599">
        <v>7.5976699999999999</v>
      </c>
      <c r="C1599">
        <v>2011</v>
      </c>
      <c r="D1599">
        <v>5</v>
      </c>
    </row>
    <row r="1600" spans="1:4" x14ac:dyDescent="0.35">
      <c r="A1600" s="1">
        <v>40681</v>
      </c>
      <c r="B1600">
        <v>7.6161199999999996</v>
      </c>
      <c r="C1600">
        <v>2011</v>
      </c>
      <c r="D1600">
        <v>5</v>
      </c>
    </row>
    <row r="1601" spans="1:4" x14ac:dyDescent="0.35">
      <c r="A1601" s="1">
        <v>40682</v>
      </c>
      <c r="B1601">
        <v>7.6449100000000003</v>
      </c>
      <c r="C1601">
        <v>2011</v>
      </c>
      <c r="D1601">
        <v>5</v>
      </c>
    </row>
    <row r="1602" spans="1:4" x14ac:dyDescent="0.35">
      <c r="A1602" s="1">
        <v>40683</v>
      </c>
      <c r="B1602">
        <v>7.6824899999999996</v>
      </c>
      <c r="C1602">
        <v>2011</v>
      </c>
      <c r="D1602">
        <v>5</v>
      </c>
    </row>
    <row r="1603" spans="1:4" x14ac:dyDescent="0.35">
      <c r="A1603" s="1">
        <v>40684</v>
      </c>
      <c r="B1603">
        <v>7.6824899999999996</v>
      </c>
      <c r="C1603">
        <v>2011</v>
      </c>
      <c r="D1603">
        <v>5</v>
      </c>
    </row>
    <row r="1604" spans="1:4" x14ac:dyDescent="0.35">
      <c r="A1604" s="1">
        <v>40685</v>
      </c>
      <c r="B1604">
        <v>7.6824899999999996</v>
      </c>
      <c r="C1604">
        <v>2011</v>
      </c>
      <c r="D1604">
        <v>5</v>
      </c>
    </row>
    <row r="1605" spans="1:4" x14ac:dyDescent="0.35">
      <c r="A1605" s="1">
        <v>40686</v>
      </c>
      <c r="B1605">
        <v>7.7168900000000002</v>
      </c>
      <c r="C1605">
        <v>2011</v>
      </c>
      <c r="D1605">
        <v>5</v>
      </c>
    </row>
    <row r="1606" spans="1:4" x14ac:dyDescent="0.35">
      <c r="A1606" s="1">
        <v>40687</v>
      </c>
      <c r="B1606">
        <v>7.7231300000000003</v>
      </c>
      <c r="C1606">
        <v>2011</v>
      </c>
      <c r="D1606">
        <v>5</v>
      </c>
    </row>
    <row r="1607" spans="1:4" x14ac:dyDescent="0.35">
      <c r="A1607" s="1">
        <v>40688</v>
      </c>
      <c r="B1607">
        <v>7.7245699999999999</v>
      </c>
      <c r="C1607">
        <v>2011</v>
      </c>
      <c r="D1607">
        <v>5</v>
      </c>
    </row>
    <row r="1608" spans="1:4" x14ac:dyDescent="0.35">
      <c r="A1608" s="1">
        <v>40689</v>
      </c>
      <c r="B1608">
        <v>7.7568000000000001</v>
      </c>
      <c r="C1608">
        <v>2011</v>
      </c>
      <c r="D1608">
        <v>5</v>
      </c>
    </row>
    <row r="1609" spans="1:4" x14ac:dyDescent="0.35">
      <c r="A1609" s="1">
        <v>40690</v>
      </c>
      <c r="B1609">
        <v>7.7815200000000004</v>
      </c>
      <c r="C1609">
        <v>2011</v>
      </c>
      <c r="D1609">
        <v>5</v>
      </c>
    </row>
    <row r="1610" spans="1:4" x14ac:dyDescent="0.35">
      <c r="A1610" s="1">
        <v>40691</v>
      </c>
      <c r="B1610">
        <v>7.7815200000000004</v>
      </c>
      <c r="C1610">
        <v>2011</v>
      </c>
      <c r="D1610">
        <v>5</v>
      </c>
    </row>
    <row r="1611" spans="1:4" x14ac:dyDescent="0.35">
      <c r="A1611" s="1">
        <v>40692</v>
      </c>
      <c r="B1611">
        <v>7.7815200000000004</v>
      </c>
      <c r="C1611">
        <v>2011</v>
      </c>
      <c r="D1611">
        <v>5</v>
      </c>
    </row>
    <row r="1612" spans="1:4" x14ac:dyDescent="0.35">
      <c r="A1612" s="1">
        <v>40693</v>
      </c>
      <c r="B1612">
        <v>7.7913399999999999</v>
      </c>
      <c r="C1612">
        <v>2011</v>
      </c>
      <c r="D1612">
        <v>5</v>
      </c>
    </row>
    <row r="1613" spans="1:4" x14ac:dyDescent="0.35">
      <c r="A1613" s="1">
        <v>40694</v>
      </c>
      <c r="B1613">
        <v>7.7955899999999998</v>
      </c>
      <c r="C1613">
        <v>2011</v>
      </c>
      <c r="D1613">
        <v>5</v>
      </c>
    </row>
    <row r="1614" spans="1:4" x14ac:dyDescent="0.35">
      <c r="A1614" s="1">
        <v>40695</v>
      </c>
      <c r="B1614">
        <v>7.7856300000000003</v>
      </c>
      <c r="C1614">
        <v>2011</v>
      </c>
      <c r="D1614">
        <v>6</v>
      </c>
    </row>
    <row r="1615" spans="1:4" x14ac:dyDescent="0.35">
      <c r="A1615" s="1">
        <v>40696</v>
      </c>
      <c r="B1615">
        <v>7.7888999999999999</v>
      </c>
      <c r="C1615">
        <v>2011</v>
      </c>
      <c r="D1615">
        <v>6</v>
      </c>
    </row>
    <row r="1616" spans="1:4" x14ac:dyDescent="0.35">
      <c r="A1616" s="1">
        <v>40697</v>
      </c>
      <c r="B1616">
        <v>7.8107899999999999</v>
      </c>
      <c r="C1616">
        <v>2011</v>
      </c>
      <c r="D1616">
        <v>6</v>
      </c>
    </row>
    <row r="1617" spans="1:4" x14ac:dyDescent="0.35">
      <c r="A1617" s="1">
        <v>40698</v>
      </c>
      <c r="B1617">
        <v>7.8107899999999999</v>
      </c>
      <c r="C1617">
        <v>2011</v>
      </c>
      <c r="D1617">
        <v>6</v>
      </c>
    </row>
    <row r="1618" spans="1:4" x14ac:dyDescent="0.35">
      <c r="A1618" s="1">
        <v>40699</v>
      </c>
      <c r="B1618">
        <v>7.8107899999999999</v>
      </c>
      <c r="C1618">
        <v>2011</v>
      </c>
      <c r="D1618">
        <v>6</v>
      </c>
    </row>
    <row r="1619" spans="1:4" x14ac:dyDescent="0.35">
      <c r="A1619" s="1">
        <v>40700</v>
      </c>
      <c r="B1619">
        <v>7.8381100000000004</v>
      </c>
      <c r="C1619">
        <v>2011</v>
      </c>
      <c r="D1619">
        <v>6</v>
      </c>
    </row>
    <row r="1620" spans="1:4" x14ac:dyDescent="0.35">
      <c r="A1620" s="1">
        <v>40701</v>
      </c>
      <c r="B1620">
        <v>7.8436199999999996</v>
      </c>
      <c r="C1620">
        <v>2011</v>
      </c>
      <c r="D1620">
        <v>6</v>
      </c>
    </row>
    <row r="1621" spans="1:4" x14ac:dyDescent="0.35">
      <c r="A1621" s="1">
        <v>40702</v>
      </c>
      <c r="B1621">
        <v>7.8505700000000003</v>
      </c>
      <c r="C1621">
        <v>2011</v>
      </c>
      <c r="D1621">
        <v>6</v>
      </c>
    </row>
    <row r="1622" spans="1:4" x14ac:dyDescent="0.35">
      <c r="A1622" s="1">
        <v>40703</v>
      </c>
      <c r="B1622">
        <v>7.8480299999999996</v>
      </c>
      <c r="C1622">
        <v>2011</v>
      </c>
      <c r="D1622">
        <v>6</v>
      </c>
    </row>
    <row r="1623" spans="1:4" x14ac:dyDescent="0.35">
      <c r="A1623" s="1">
        <v>40704</v>
      </c>
      <c r="B1623">
        <v>7.8417899999999996</v>
      </c>
      <c r="C1623">
        <v>2011</v>
      </c>
      <c r="D1623">
        <v>6</v>
      </c>
    </row>
    <row r="1624" spans="1:4" x14ac:dyDescent="0.35">
      <c r="A1624" s="1">
        <v>40705</v>
      </c>
      <c r="B1624">
        <v>7.8417899999999996</v>
      </c>
      <c r="C1624">
        <v>2011</v>
      </c>
      <c r="D1624">
        <v>6</v>
      </c>
    </row>
    <row r="1625" spans="1:4" x14ac:dyDescent="0.35">
      <c r="A1625" s="1">
        <v>40706</v>
      </c>
      <c r="B1625">
        <v>7.8417899999999996</v>
      </c>
      <c r="C1625">
        <v>2011</v>
      </c>
      <c r="D1625">
        <v>6</v>
      </c>
    </row>
    <row r="1626" spans="1:4" x14ac:dyDescent="0.35">
      <c r="A1626" s="1">
        <v>40707</v>
      </c>
      <c r="B1626">
        <v>7.8196199999999996</v>
      </c>
      <c r="C1626">
        <v>2011</v>
      </c>
      <c r="D1626">
        <v>6</v>
      </c>
    </row>
    <row r="1627" spans="1:4" x14ac:dyDescent="0.35">
      <c r="A1627" s="1">
        <v>40708</v>
      </c>
      <c r="B1627">
        <v>7.7964599999999997</v>
      </c>
      <c r="C1627">
        <v>2011</v>
      </c>
      <c r="D1627">
        <v>6</v>
      </c>
    </row>
    <row r="1628" spans="1:4" x14ac:dyDescent="0.35">
      <c r="A1628" s="1">
        <v>40709</v>
      </c>
      <c r="B1628">
        <v>7.7775800000000004</v>
      </c>
      <c r="C1628">
        <v>2011</v>
      </c>
      <c r="D1628">
        <v>6</v>
      </c>
    </row>
    <row r="1629" spans="1:4" x14ac:dyDescent="0.35">
      <c r="A1629" s="1">
        <v>40710</v>
      </c>
      <c r="B1629">
        <v>7.7519</v>
      </c>
      <c r="C1629">
        <v>2011</v>
      </c>
      <c r="D1629">
        <v>6</v>
      </c>
    </row>
    <row r="1630" spans="1:4" x14ac:dyDescent="0.35">
      <c r="A1630" s="1">
        <v>40711</v>
      </c>
      <c r="B1630">
        <v>7.7363200000000001</v>
      </c>
      <c r="C1630">
        <v>2011</v>
      </c>
      <c r="D1630">
        <v>6</v>
      </c>
    </row>
    <row r="1631" spans="1:4" x14ac:dyDescent="0.35">
      <c r="A1631" s="1">
        <v>40712</v>
      </c>
      <c r="B1631">
        <v>7.7363200000000001</v>
      </c>
      <c r="C1631">
        <v>2011</v>
      </c>
      <c r="D1631">
        <v>6</v>
      </c>
    </row>
    <row r="1632" spans="1:4" x14ac:dyDescent="0.35">
      <c r="A1632" s="1">
        <v>40713</v>
      </c>
      <c r="B1632">
        <v>7.7363200000000001</v>
      </c>
      <c r="C1632">
        <v>2011</v>
      </c>
      <c r="D1632">
        <v>6</v>
      </c>
    </row>
    <row r="1633" spans="1:4" x14ac:dyDescent="0.35">
      <c r="A1633" s="1">
        <v>40714</v>
      </c>
      <c r="B1633">
        <v>7.7283900000000001</v>
      </c>
      <c r="C1633">
        <v>2011</v>
      </c>
      <c r="D1633">
        <v>6</v>
      </c>
    </row>
    <row r="1634" spans="1:4" x14ac:dyDescent="0.35">
      <c r="A1634" s="1">
        <v>40715</v>
      </c>
      <c r="B1634">
        <v>7.7408200000000003</v>
      </c>
      <c r="C1634">
        <v>2011</v>
      </c>
      <c r="D1634">
        <v>6</v>
      </c>
    </row>
    <row r="1635" spans="1:4" x14ac:dyDescent="0.35">
      <c r="A1635" s="1">
        <v>40716</v>
      </c>
      <c r="B1635">
        <v>7.7630100000000004</v>
      </c>
      <c r="C1635">
        <v>2011</v>
      </c>
      <c r="D1635">
        <v>6</v>
      </c>
    </row>
    <row r="1636" spans="1:4" x14ac:dyDescent="0.35">
      <c r="A1636" s="1">
        <v>40717</v>
      </c>
      <c r="B1636">
        <v>7.7922000000000002</v>
      </c>
      <c r="C1636">
        <v>2011</v>
      </c>
      <c r="D1636">
        <v>6</v>
      </c>
    </row>
    <row r="1637" spans="1:4" x14ac:dyDescent="0.35">
      <c r="A1637" s="1">
        <v>40718</v>
      </c>
      <c r="B1637">
        <v>7.8134199999999998</v>
      </c>
      <c r="C1637">
        <v>2011</v>
      </c>
      <c r="D1637">
        <v>6</v>
      </c>
    </row>
    <row r="1638" spans="1:4" x14ac:dyDescent="0.35">
      <c r="A1638" s="1">
        <v>40719</v>
      </c>
      <c r="B1638">
        <v>7.8134199999999998</v>
      </c>
      <c r="C1638">
        <v>2011</v>
      </c>
      <c r="D1638">
        <v>6</v>
      </c>
    </row>
    <row r="1639" spans="1:4" x14ac:dyDescent="0.35">
      <c r="A1639" s="1">
        <v>40720</v>
      </c>
      <c r="B1639">
        <v>7.8134199999999998</v>
      </c>
      <c r="C1639">
        <v>2011</v>
      </c>
      <c r="D1639">
        <v>6</v>
      </c>
    </row>
    <row r="1640" spans="1:4" x14ac:dyDescent="0.35">
      <c r="A1640" s="1">
        <v>40721</v>
      </c>
      <c r="B1640">
        <v>7.8101399999999996</v>
      </c>
      <c r="C1640">
        <v>2011</v>
      </c>
      <c r="D1640">
        <v>6</v>
      </c>
    </row>
    <row r="1641" spans="1:4" x14ac:dyDescent="0.35">
      <c r="A1641" s="1">
        <v>40722</v>
      </c>
      <c r="B1641">
        <v>7.7817100000000003</v>
      </c>
      <c r="C1641">
        <v>2011</v>
      </c>
      <c r="D1641">
        <v>6</v>
      </c>
    </row>
    <row r="1642" spans="1:4" x14ac:dyDescent="0.35">
      <c r="A1642" s="1">
        <v>40723</v>
      </c>
      <c r="B1642">
        <v>7.76579</v>
      </c>
      <c r="C1642">
        <v>2011</v>
      </c>
      <c r="D1642">
        <v>6</v>
      </c>
    </row>
    <row r="1643" spans="1:4" x14ac:dyDescent="0.35">
      <c r="A1643" s="1">
        <v>40724</v>
      </c>
      <c r="B1643">
        <v>7.7702299999999997</v>
      </c>
      <c r="C1643">
        <v>2011</v>
      </c>
      <c r="D1643">
        <v>6</v>
      </c>
    </row>
    <row r="1644" spans="1:4" x14ac:dyDescent="0.35">
      <c r="A1644" s="1">
        <v>40725</v>
      </c>
      <c r="B1644">
        <v>7.7702299999999997</v>
      </c>
      <c r="C1644">
        <v>2011</v>
      </c>
      <c r="D1644">
        <v>7</v>
      </c>
    </row>
    <row r="1645" spans="1:4" x14ac:dyDescent="0.35">
      <c r="A1645" s="1">
        <v>40726</v>
      </c>
      <c r="B1645">
        <v>7.7702299999999997</v>
      </c>
      <c r="C1645">
        <v>2011</v>
      </c>
      <c r="D1645">
        <v>7</v>
      </c>
    </row>
    <row r="1646" spans="1:4" x14ac:dyDescent="0.35">
      <c r="A1646" s="1">
        <v>40727</v>
      </c>
      <c r="B1646">
        <v>7.7702299999999997</v>
      </c>
      <c r="C1646">
        <v>2011</v>
      </c>
      <c r="D1646">
        <v>7</v>
      </c>
    </row>
    <row r="1647" spans="1:4" x14ac:dyDescent="0.35">
      <c r="A1647" s="1">
        <v>40728</v>
      </c>
      <c r="B1647">
        <v>7.7702299999999997</v>
      </c>
      <c r="C1647">
        <v>2011</v>
      </c>
      <c r="D1647">
        <v>7</v>
      </c>
    </row>
    <row r="1648" spans="1:4" x14ac:dyDescent="0.35">
      <c r="A1648" s="1">
        <v>40729</v>
      </c>
      <c r="B1648">
        <v>7.7779999999999996</v>
      </c>
      <c r="C1648">
        <v>2011</v>
      </c>
      <c r="D1648">
        <v>7</v>
      </c>
    </row>
    <row r="1649" spans="1:4" x14ac:dyDescent="0.35">
      <c r="A1649" s="1">
        <v>40730</v>
      </c>
      <c r="B1649">
        <v>7.7892099999999997</v>
      </c>
      <c r="C1649">
        <v>2011</v>
      </c>
      <c r="D1649">
        <v>7</v>
      </c>
    </row>
    <row r="1650" spans="1:4" x14ac:dyDescent="0.35">
      <c r="A1650" s="1">
        <v>40731</v>
      </c>
      <c r="B1650">
        <v>7.7866999999999997</v>
      </c>
      <c r="C1650">
        <v>2011</v>
      </c>
      <c r="D1650">
        <v>7</v>
      </c>
    </row>
    <row r="1651" spans="1:4" x14ac:dyDescent="0.35">
      <c r="A1651" s="1">
        <v>40732</v>
      </c>
      <c r="B1651">
        <v>7.7730199999999998</v>
      </c>
      <c r="C1651">
        <v>2011</v>
      </c>
      <c r="D1651">
        <v>7</v>
      </c>
    </row>
    <row r="1652" spans="1:4" x14ac:dyDescent="0.35">
      <c r="A1652" s="1">
        <v>40733</v>
      </c>
      <c r="B1652">
        <v>7.7730199999999998</v>
      </c>
      <c r="C1652">
        <v>2011</v>
      </c>
      <c r="D1652">
        <v>7</v>
      </c>
    </row>
    <row r="1653" spans="1:4" x14ac:dyDescent="0.35">
      <c r="A1653" s="1">
        <v>40734</v>
      </c>
      <c r="B1653">
        <v>7.7730199999999998</v>
      </c>
      <c r="C1653">
        <v>2011</v>
      </c>
      <c r="D1653">
        <v>7</v>
      </c>
    </row>
    <row r="1654" spans="1:4" x14ac:dyDescent="0.35">
      <c r="A1654" s="1">
        <v>40735</v>
      </c>
      <c r="B1654">
        <v>7.7545299999999999</v>
      </c>
      <c r="C1654">
        <v>2011</v>
      </c>
      <c r="D1654">
        <v>7</v>
      </c>
    </row>
    <row r="1655" spans="1:4" x14ac:dyDescent="0.35">
      <c r="A1655" s="1">
        <v>40736</v>
      </c>
      <c r="B1655">
        <v>7.7335099999999999</v>
      </c>
      <c r="C1655">
        <v>2011</v>
      </c>
      <c r="D1655">
        <v>7</v>
      </c>
    </row>
    <row r="1656" spans="1:4" x14ac:dyDescent="0.35">
      <c r="A1656" s="1">
        <v>40737</v>
      </c>
      <c r="B1656">
        <v>7.7279299999999997</v>
      </c>
      <c r="C1656">
        <v>2011</v>
      </c>
      <c r="D1656">
        <v>7</v>
      </c>
    </row>
    <row r="1657" spans="1:4" x14ac:dyDescent="0.35">
      <c r="A1657" s="1">
        <v>40738</v>
      </c>
      <c r="B1657">
        <v>7.73245</v>
      </c>
      <c r="C1657">
        <v>2011</v>
      </c>
      <c r="D1657">
        <v>7</v>
      </c>
    </row>
    <row r="1658" spans="1:4" x14ac:dyDescent="0.35">
      <c r="A1658" s="1">
        <v>40739</v>
      </c>
      <c r="B1658">
        <v>7.73489</v>
      </c>
      <c r="C1658">
        <v>2011</v>
      </c>
      <c r="D1658">
        <v>7</v>
      </c>
    </row>
    <row r="1659" spans="1:4" x14ac:dyDescent="0.35">
      <c r="A1659" s="1">
        <v>40740</v>
      </c>
      <c r="B1659">
        <v>7.73489</v>
      </c>
      <c r="C1659">
        <v>2011</v>
      </c>
      <c r="D1659">
        <v>7</v>
      </c>
    </row>
    <row r="1660" spans="1:4" x14ac:dyDescent="0.35">
      <c r="A1660" s="1">
        <v>40741</v>
      </c>
      <c r="B1660">
        <v>7.73489</v>
      </c>
      <c r="C1660">
        <v>2011</v>
      </c>
      <c r="D1660">
        <v>7</v>
      </c>
    </row>
    <row r="1661" spans="1:4" x14ac:dyDescent="0.35">
      <c r="A1661" s="1">
        <v>40742</v>
      </c>
      <c r="B1661">
        <v>7.7341699999999998</v>
      </c>
      <c r="C1661">
        <v>2011</v>
      </c>
      <c r="D1661">
        <v>7</v>
      </c>
    </row>
    <row r="1662" spans="1:4" x14ac:dyDescent="0.35">
      <c r="A1662" s="1">
        <v>40743</v>
      </c>
      <c r="B1662">
        <v>7.7339599999999997</v>
      </c>
      <c r="C1662">
        <v>2011</v>
      </c>
      <c r="D1662">
        <v>7</v>
      </c>
    </row>
    <row r="1663" spans="1:4" x14ac:dyDescent="0.35">
      <c r="A1663" s="1">
        <v>40744</v>
      </c>
      <c r="B1663">
        <v>7.74282</v>
      </c>
      <c r="C1663">
        <v>2011</v>
      </c>
      <c r="D1663">
        <v>7</v>
      </c>
    </row>
    <row r="1664" spans="1:4" x14ac:dyDescent="0.35">
      <c r="A1664" s="1">
        <v>40745</v>
      </c>
      <c r="B1664">
        <v>7.77834</v>
      </c>
      <c r="C1664">
        <v>2011</v>
      </c>
      <c r="D1664">
        <v>7</v>
      </c>
    </row>
    <row r="1665" spans="1:4" x14ac:dyDescent="0.35">
      <c r="A1665" s="1">
        <v>40746</v>
      </c>
      <c r="B1665">
        <v>7.7847999999999997</v>
      </c>
      <c r="C1665">
        <v>2011</v>
      </c>
      <c r="D1665">
        <v>7</v>
      </c>
    </row>
    <row r="1666" spans="1:4" x14ac:dyDescent="0.35">
      <c r="A1666" s="1">
        <v>40747</v>
      </c>
      <c r="B1666">
        <v>7.7847999999999997</v>
      </c>
      <c r="C1666">
        <v>2011</v>
      </c>
      <c r="D1666">
        <v>7</v>
      </c>
    </row>
    <row r="1667" spans="1:4" x14ac:dyDescent="0.35">
      <c r="A1667" s="1">
        <v>40748</v>
      </c>
      <c r="B1667">
        <v>7.7847999999999997</v>
      </c>
      <c r="C1667">
        <v>2011</v>
      </c>
      <c r="D1667">
        <v>7</v>
      </c>
    </row>
    <row r="1668" spans="1:4" x14ac:dyDescent="0.35">
      <c r="A1668" s="1">
        <v>40749</v>
      </c>
      <c r="B1668">
        <v>7.7668299999999997</v>
      </c>
      <c r="C1668">
        <v>2011</v>
      </c>
      <c r="D1668">
        <v>7</v>
      </c>
    </row>
    <row r="1669" spans="1:4" x14ac:dyDescent="0.35">
      <c r="A1669" s="1">
        <v>40750</v>
      </c>
      <c r="B1669">
        <v>7.7536899999999997</v>
      </c>
      <c r="C1669">
        <v>2011</v>
      </c>
      <c r="D1669">
        <v>7</v>
      </c>
    </row>
    <row r="1670" spans="1:4" x14ac:dyDescent="0.35">
      <c r="A1670" s="1">
        <v>40751</v>
      </c>
      <c r="B1670">
        <v>7.7697000000000003</v>
      </c>
      <c r="C1670">
        <v>2011</v>
      </c>
      <c r="D1670">
        <v>7</v>
      </c>
    </row>
    <row r="1671" spans="1:4" x14ac:dyDescent="0.35">
      <c r="A1671" s="1">
        <v>40752</v>
      </c>
      <c r="B1671">
        <v>7.7821300000000004</v>
      </c>
      <c r="C1671">
        <v>2011</v>
      </c>
      <c r="D1671">
        <v>7</v>
      </c>
    </row>
    <row r="1672" spans="1:4" x14ac:dyDescent="0.35">
      <c r="A1672" s="1">
        <v>40753</v>
      </c>
      <c r="B1672">
        <v>7.7851100000000004</v>
      </c>
      <c r="C1672">
        <v>2011</v>
      </c>
      <c r="D1672">
        <v>7</v>
      </c>
    </row>
    <row r="1673" spans="1:4" x14ac:dyDescent="0.35">
      <c r="A1673" s="1">
        <v>40754</v>
      </c>
      <c r="B1673">
        <v>7.7851100000000004</v>
      </c>
      <c r="C1673">
        <v>2011</v>
      </c>
      <c r="D1673">
        <v>7</v>
      </c>
    </row>
    <row r="1674" spans="1:4" x14ac:dyDescent="0.35">
      <c r="A1674" s="1">
        <v>40755</v>
      </c>
      <c r="B1674">
        <v>7.7851100000000004</v>
      </c>
      <c r="C1674">
        <v>2011</v>
      </c>
      <c r="D1674">
        <v>7</v>
      </c>
    </row>
    <row r="1675" spans="1:4" x14ac:dyDescent="0.35">
      <c r="A1675" s="1">
        <v>40756</v>
      </c>
      <c r="B1675">
        <v>7.7827700000000002</v>
      </c>
      <c r="C1675">
        <v>2011</v>
      </c>
      <c r="D1675">
        <v>8</v>
      </c>
    </row>
    <row r="1676" spans="1:4" x14ac:dyDescent="0.35">
      <c r="A1676" s="1">
        <v>40757</v>
      </c>
      <c r="B1676">
        <v>7.7894500000000004</v>
      </c>
      <c r="C1676">
        <v>2011</v>
      </c>
      <c r="D1676">
        <v>8</v>
      </c>
    </row>
    <row r="1677" spans="1:4" x14ac:dyDescent="0.35">
      <c r="A1677" s="1">
        <v>40758</v>
      </c>
      <c r="B1677">
        <v>7.7999599999999996</v>
      </c>
      <c r="C1677">
        <v>2011</v>
      </c>
      <c r="D1677">
        <v>8</v>
      </c>
    </row>
    <row r="1678" spans="1:4" x14ac:dyDescent="0.35">
      <c r="A1678" s="1">
        <v>40759</v>
      </c>
      <c r="B1678">
        <v>7.79941</v>
      </c>
      <c r="C1678">
        <v>2011</v>
      </c>
      <c r="D1678">
        <v>8</v>
      </c>
    </row>
    <row r="1679" spans="1:4" x14ac:dyDescent="0.35">
      <c r="A1679" s="1">
        <v>40760</v>
      </c>
      <c r="B1679">
        <v>7.81271</v>
      </c>
      <c r="C1679">
        <v>2011</v>
      </c>
      <c r="D1679">
        <v>8</v>
      </c>
    </row>
    <row r="1680" spans="1:4" x14ac:dyDescent="0.35">
      <c r="A1680" s="1">
        <v>40761</v>
      </c>
      <c r="B1680">
        <v>7.81271</v>
      </c>
      <c r="C1680">
        <v>2011</v>
      </c>
      <c r="D1680">
        <v>8</v>
      </c>
    </row>
    <row r="1681" spans="1:4" x14ac:dyDescent="0.35">
      <c r="A1681" s="1">
        <v>40762</v>
      </c>
      <c r="B1681">
        <v>7.81271</v>
      </c>
      <c r="C1681">
        <v>2011</v>
      </c>
      <c r="D1681">
        <v>8</v>
      </c>
    </row>
    <row r="1682" spans="1:4" x14ac:dyDescent="0.35">
      <c r="A1682" s="1">
        <v>40763</v>
      </c>
      <c r="B1682">
        <v>7.8286899999999999</v>
      </c>
      <c r="C1682">
        <v>2011</v>
      </c>
      <c r="D1682">
        <v>8</v>
      </c>
    </row>
    <row r="1683" spans="1:4" x14ac:dyDescent="0.35">
      <c r="A1683" s="1">
        <v>40764</v>
      </c>
      <c r="B1683">
        <v>7.8455899999999996</v>
      </c>
      <c r="C1683">
        <v>2011</v>
      </c>
      <c r="D1683">
        <v>8</v>
      </c>
    </row>
    <row r="1684" spans="1:4" x14ac:dyDescent="0.35">
      <c r="A1684" s="1">
        <v>40765</v>
      </c>
      <c r="B1684">
        <v>7.8529600000000004</v>
      </c>
      <c r="C1684">
        <v>2011</v>
      </c>
      <c r="D1684">
        <v>8</v>
      </c>
    </row>
    <row r="1685" spans="1:4" x14ac:dyDescent="0.35">
      <c r="A1685" s="1">
        <v>40766</v>
      </c>
      <c r="B1685">
        <v>7.8558000000000003</v>
      </c>
      <c r="C1685">
        <v>2011</v>
      </c>
      <c r="D1685">
        <v>8</v>
      </c>
    </row>
    <row r="1686" spans="1:4" x14ac:dyDescent="0.35">
      <c r="A1686" s="1">
        <v>40767</v>
      </c>
      <c r="B1686">
        <v>7.8479299999999999</v>
      </c>
      <c r="C1686">
        <v>2011</v>
      </c>
      <c r="D1686">
        <v>8</v>
      </c>
    </row>
    <row r="1687" spans="1:4" x14ac:dyDescent="0.35">
      <c r="A1687" s="1">
        <v>40768</v>
      </c>
      <c r="B1687">
        <v>7.8479299999999999</v>
      </c>
      <c r="C1687">
        <v>2011</v>
      </c>
      <c r="D1687">
        <v>8</v>
      </c>
    </row>
    <row r="1688" spans="1:4" x14ac:dyDescent="0.35">
      <c r="A1688" s="1">
        <v>40769</v>
      </c>
      <c r="B1688">
        <v>7.8479299999999999</v>
      </c>
      <c r="C1688">
        <v>2011</v>
      </c>
      <c r="D1688">
        <v>8</v>
      </c>
    </row>
    <row r="1689" spans="1:4" x14ac:dyDescent="0.35">
      <c r="A1689" s="1">
        <v>40770</v>
      </c>
      <c r="B1689">
        <v>7.8479299999999999</v>
      </c>
      <c r="C1689">
        <v>2011</v>
      </c>
      <c r="D1689">
        <v>8</v>
      </c>
    </row>
    <row r="1690" spans="1:4" x14ac:dyDescent="0.35">
      <c r="A1690" s="1">
        <v>40771</v>
      </c>
      <c r="B1690">
        <v>7.8380999999999998</v>
      </c>
      <c r="C1690">
        <v>2011</v>
      </c>
      <c r="D1690">
        <v>8</v>
      </c>
    </row>
    <row r="1691" spans="1:4" x14ac:dyDescent="0.35">
      <c r="A1691" s="1">
        <v>40772</v>
      </c>
      <c r="B1691">
        <v>7.8240800000000004</v>
      </c>
      <c r="C1691">
        <v>2011</v>
      </c>
      <c r="D1691">
        <v>8</v>
      </c>
    </row>
    <row r="1692" spans="1:4" x14ac:dyDescent="0.35">
      <c r="A1692" s="1">
        <v>40773</v>
      </c>
      <c r="B1692">
        <v>7.8082599999999998</v>
      </c>
      <c r="C1692">
        <v>2011</v>
      </c>
      <c r="D1692">
        <v>8</v>
      </c>
    </row>
    <row r="1693" spans="1:4" x14ac:dyDescent="0.35">
      <c r="A1693" s="1">
        <v>40774</v>
      </c>
      <c r="B1693">
        <v>7.8221699999999998</v>
      </c>
      <c r="C1693">
        <v>2011</v>
      </c>
      <c r="D1693">
        <v>8</v>
      </c>
    </row>
    <row r="1694" spans="1:4" x14ac:dyDescent="0.35">
      <c r="A1694" s="1">
        <v>40775</v>
      </c>
      <c r="B1694">
        <v>7.8221699999999998</v>
      </c>
      <c r="C1694">
        <v>2011</v>
      </c>
      <c r="D1694">
        <v>8</v>
      </c>
    </row>
    <row r="1695" spans="1:4" x14ac:dyDescent="0.35">
      <c r="A1695" s="1">
        <v>40776</v>
      </c>
      <c r="B1695">
        <v>7.8221699999999998</v>
      </c>
      <c r="C1695">
        <v>2011</v>
      </c>
      <c r="D1695">
        <v>8</v>
      </c>
    </row>
    <row r="1696" spans="1:4" x14ac:dyDescent="0.35">
      <c r="A1696" s="1">
        <v>40777</v>
      </c>
      <c r="B1696">
        <v>7.8398300000000001</v>
      </c>
      <c r="C1696">
        <v>2011</v>
      </c>
      <c r="D1696">
        <v>8</v>
      </c>
    </row>
    <row r="1697" spans="1:4" x14ac:dyDescent="0.35">
      <c r="A1697" s="1">
        <v>40778</v>
      </c>
      <c r="B1697">
        <v>7.8393199999999998</v>
      </c>
      <c r="C1697">
        <v>2011</v>
      </c>
      <c r="D1697">
        <v>8</v>
      </c>
    </row>
    <row r="1698" spans="1:4" x14ac:dyDescent="0.35">
      <c r="A1698" s="1">
        <v>40779</v>
      </c>
      <c r="B1698">
        <v>7.8319999999999999</v>
      </c>
      <c r="C1698">
        <v>2011</v>
      </c>
      <c r="D1698">
        <v>8</v>
      </c>
    </row>
    <row r="1699" spans="1:4" x14ac:dyDescent="0.35">
      <c r="A1699" s="1">
        <v>40780</v>
      </c>
      <c r="B1699">
        <v>7.8329800000000001</v>
      </c>
      <c r="C1699">
        <v>2011</v>
      </c>
      <c r="D1699">
        <v>8</v>
      </c>
    </row>
    <row r="1700" spans="1:4" x14ac:dyDescent="0.35">
      <c r="A1700" s="1">
        <v>40781</v>
      </c>
      <c r="B1700">
        <v>7.8452500000000001</v>
      </c>
      <c r="C1700">
        <v>2011</v>
      </c>
      <c r="D1700">
        <v>8</v>
      </c>
    </row>
    <row r="1701" spans="1:4" x14ac:dyDescent="0.35">
      <c r="A1701" s="1">
        <v>40782</v>
      </c>
      <c r="B1701">
        <v>7.8452500000000001</v>
      </c>
      <c r="C1701">
        <v>2011</v>
      </c>
      <c r="D1701">
        <v>8</v>
      </c>
    </row>
    <row r="1702" spans="1:4" x14ac:dyDescent="0.35">
      <c r="A1702" s="1">
        <v>40783</v>
      </c>
      <c r="B1702">
        <v>7.8452500000000001</v>
      </c>
      <c r="C1702">
        <v>2011</v>
      </c>
      <c r="D1702">
        <v>8</v>
      </c>
    </row>
    <row r="1703" spans="1:4" x14ac:dyDescent="0.35">
      <c r="A1703" s="1">
        <v>40784</v>
      </c>
      <c r="B1703">
        <v>7.8544</v>
      </c>
      <c r="C1703">
        <v>2011</v>
      </c>
      <c r="D1703">
        <v>8</v>
      </c>
    </row>
    <row r="1704" spans="1:4" x14ac:dyDescent="0.35">
      <c r="A1704" s="1">
        <v>40785</v>
      </c>
      <c r="B1704">
        <v>7.8403099999999997</v>
      </c>
      <c r="C1704">
        <v>2011</v>
      </c>
      <c r="D1704">
        <v>8</v>
      </c>
    </row>
    <row r="1705" spans="1:4" x14ac:dyDescent="0.35">
      <c r="A1705" s="1">
        <v>40786</v>
      </c>
      <c r="B1705">
        <v>7.8204599999999997</v>
      </c>
      <c r="C1705">
        <v>2011</v>
      </c>
      <c r="D1705">
        <v>8</v>
      </c>
    </row>
    <row r="1706" spans="1:4" x14ac:dyDescent="0.35">
      <c r="A1706" s="1">
        <v>40787</v>
      </c>
      <c r="B1706">
        <v>7.8418999999999999</v>
      </c>
      <c r="C1706">
        <v>2011</v>
      </c>
      <c r="D1706">
        <v>9</v>
      </c>
    </row>
    <row r="1707" spans="1:4" x14ac:dyDescent="0.35">
      <c r="A1707" s="1">
        <v>40788</v>
      </c>
      <c r="B1707">
        <v>7.85</v>
      </c>
      <c r="C1707">
        <v>2011</v>
      </c>
      <c r="D1707">
        <v>9</v>
      </c>
    </row>
    <row r="1708" spans="1:4" x14ac:dyDescent="0.35">
      <c r="A1708" s="1">
        <v>40789</v>
      </c>
      <c r="B1708">
        <v>7.85</v>
      </c>
      <c r="C1708">
        <v>2011</v>
      </c>
      <c r="D1708">
        <v>9</v>
      </c>
    </row>
    <row r="1709" spans="1:4" x14ac:dyDescent="0.35">
      <c r="A1709" s="1">
        <v>40790</v>
      </c>
      <c r="B1709">
        <v>7.85</v>
      </c>
      <c r="C1709">
        <v>2011</v>
      </c>
      <c r="D1709">
        <v>9</v>
      </c>
    </row>
    <row r="1710" spans="1:4" x14ac:dyDescent="0.35">
      <c r="A1710" s="1">
        <v>40791</v>
      </c>
      <c r="B1710">
        <v>7.8672300000000002</v>
      </c>
      <c r="C1710">
        <v>2011</v>
      </c>
      <c r="D1710">
        <v>9</v>
      </c>
    </row>
    <row r="1711" spans="1:4" x14ac:dyDescent="0.35">
      <c r="A1711" s="1">
        <v>40792</v>
      </c>
      <c r="B1711">
        <v>7.8689200000000001</v>
      </c>
      <c r="C1711">
        <v>2011</v>
      </c>
      <c r="D1711">
        <v>9</v>
      </c>
    </row>
    <row r="1712" spans="1:4" x14ac:dyDescent="0.35">
      <c r="A1712" s="1">
        <v>40793</v>
      </c>
      <c r="B1712">
        <v>7.86571</v>
      </c>
      <c r="C1712">
        <v>2011</v>
      </c>
      <c r="D1712">
        <v>9</v>
      </c>
    </row>
    <row r="1713" spans="1:4" x14ac:dyDescent="0.35">
      <c r="A1713" s="1">
        <v>40794</v>
      </c>
      <c r="B1713">
        <v>7.8831600000000002</v>
      </c>
      <c r="C1713">
        <v>2011</v>
      </c>
      <c r="D1713">
        <v>9</v>
      </c>
    </row>
    <row r="1714" spans="1:4" x14ac:dyDescent="0.35">
      <c r="A1714" s="1">
        <v>40795</v>
      </c>
      <c r="B1714">
        <v>7.8814799999999998</v>
      </c>
      <c r="C1714">
        <v>2011</v>
      </c>
      <c r="D1714">
        <v>9</v>
      </c>
    </row>
    <row r="1715" spans="1:4" x14ac:dyDescent="0.35">
      <c r="A1715" s="1">
        <v>40796</v>
      </c>
      <c r="B1715">
        <v>7.8814799999999998</v>
      </c>
      <c r="C1715">
        <v>2011</v>
      </c>
      <c r="D1715">
        <v>9</v>
      </c>
    </row>
    <row r="1716" spans="1:4" x14ac:dyDescent="0.35">
      <c r="A1716" s="1">
        <v>40797</v>
      </c>
      <c r="B1716">
        <v>7.8814799999999998</v>
      </c>
      <c r="C1716">
        <v>2011</v>
      </c>
      <c r="D1716">
        <v>9</v>
      </c>
    </row>
    <row r="1717" spans="1:4" x14ac:dyDescent="0.35">
      <c r="A1717" s="1">
        <v>40798</v>
      </c>
      <c r="B1717">
        <v>7.8715999999999999</v>
      </c>
      <c r="C1717">
        <v>2011</v>
      </c>
      <c r="D1717">
        <v>9</v>
      </c>
    </row>
    <row r="1718" spans="1:4" x14ac:dyDescent="0.35">
      <c r="A1718" s="1">
        <v>40799</v>
      </c>
      <c r="B1718">
        <v>7.8486799999999999</v>
      </c>
      <c r="C1718">
        <v>2011</v>
      </c>
      <c r="D1718">
        <v>9</v>
      </c>
    </row>
    <row r="1719" spans="1:4" x14ac:dyDescent="0.35">
      <c r="A1719" s="1">
        <v>40800</v>
      </c>
      <c r="B1719">
        <v>7.8333399999999997</v>
      </c>
      <c r="C1719">
        <v>2011</v>
      </c>
      <c r="D1719">
        <v>9</v>
      </c>
    </row>
    <row r="1720" spans="1:4" x14ac:dyDescent="0.35">
      <c r="A1720" s="1">
        <v>40801</v>
      </c>
      <c r="B1720">
        <v>7.8333399999999997</v>
      </c>
      <c r="C1720">
        <v>2011</v>
      </c>
      <c r="D1720">
        <v>9</v>
      </c>
    </row>
    <row r="1721" spans="1:4" x14ac:dyDescent="0.35">
      <c r="A1721" s="1">
        <v>40802</v>
      </c>
      <c r="B1721">
        <v>7.8379099999999999</v>
      </c>
      <c r="C1721">
        <v>2011</v>
      </c>
      <c r="D1721">
        <v>9</v>
      </c>
    </row>
    <row r="1722" spans="1:4" x14ac:dyDescent="0.35">
      <c r="A1722" s="1">
        <v>40803</v>
      </c>
      <c r="B1722">
        <v>7.8379099999999999</v>
      </c>
      <c r="C1722">
        <v>2011</v>
      </c>
      <c r="D1722">
        <v>9</v>
      </c>
    </row>
    <row r="1723" spans="1:4" x14ac:dyDescent="0.35">
      <c r="A1723" s="1">
        <v>40804</v>
      </c>
      <c r="B1723">
        <v>7.8379099999999999</v>
      </c>
      <c r="C1723">
        <v>2011</v>
      </c>
      <c r="D1723">
        <v>9</v>
      </c>
    </row>
    <row r="1724" spans="1:4" x14ac:dyDescent="0.35">
      <c r="A1724" s="1">
        <v>40805</v>
      </c>
      <c r="B1724">
        <v>7.8273599999999997</v>
      </c>
      <c r="C1724">
        <v>2011</v>
      </c>
      <c r="D1724">
        <v>9</v>
      </c>
    </row>
    <row r="1725" spans="1:4" x14ac:dyDescent="0.35">
      <c r="A1725" s="1">
        <v>40806</v>
      </c>
      <c r="B1725">
        <v>7.8216099999999997</v>
      </c>
      <c r="C1725">
        <v>2011</v>
      </c>
      <c r="D1725">
        <v>9</v>
      </c>
    </row>
    <row r="1726" spans="1:4" x14ac:dyDescent="0.35">
      <c r="A1726" s="1">
        <v>40807</v>
      </c>
      <c r="B1726">
        <v>7.8211000000000004</v>
      </c>
      <c r="C1726">
        <v>2011</v>
      </c>
      <c r="D1726">
        <v>9</v>
      </c>
    </row>
    <row r="1727" spans="1:4" x14ac:dyDescent="0.35">
      <c r="A1727" s="1">
        <v>40808</v>
      </c>
      <c r="B1727">
        <v>7.8244400000000001</v>
      </c>
      <c r="C1727">
        <v>2011</v>
      </c>
      <c r="D1727">
        <v>9</v>
      </c>
    </row>
    <row r="1728" spans="1:4" x14ac:dyDescent="0.35">
      <c r="A1728" s="1">
        <v>40809</v>
      </c>
      <c r="B1728">
        <v>7.8647099999999996</v>
      </c>
      <c r="C1728">
        <v>2011</v>
      </c>
      <c r="D1728">
        <v>9</v>
      </c>
    </row>
    <row r="1729" spans="1:4" x14ac:dyDescent="0.35">
      <c r="A1729" s="1">
        <v>40810</v>
      </c>
      <c r="B1729">
        <v>7.8647099999999996</v>
      </c>
      <c r="C1729">
        <v>2011</v>
      </c>
      <c r="D1729">
        <v>9</v>
      </c>
    </row>
    <row r="1730" spans="1:4" x14ac:dyDescent="0.35">
      <c r="A1730" s="1">
        <v>40811</v>
      </c>
      <c r="B1730">
        <v>7.8647099999999996</v>
      </c>
      <c r="C1730">
        <v>2011</v>
      </c>
      <c r="D1730">
        <v>9</v>
      </c>
    </row>
    <row r="1731" spans="1:4" x14ac:dyDescent="0.35">
      <c r="A1731" s="1">
        <v>40812</v>
      </c>
      <c r="B1731">
        <v>7.8719999999999999</v>
      </c>
      <c r="C1731">
        <v>2011</v>
      </c>
      <c r="D1731">
        <v>9</v>
      </c>
    </row>
    <row r="1732" spans="1:4" x14ac:dyDescent="0.35">
      <c r="A1732" s="1">
        <v>40813</v>
      </c>
      <c r="B1732">
        <v>7.8611700000000004</v>
      </c>
      <c r="C1732">
        <v>2011</v>
      </c>
      <c r="D1732">
        <v>9</v>
      </c>
    </row>
    <row r="1733" spans="1:4" x14ac:dyDescent="0.35">
      <c r="A1733" s="1">
        <v>40814</v>
      </c>
      <c r="B1733">
        <v>7.8561399999999999</v>
      </c>
      <c r="C1733">
        <v>2011</v>
      </c>
      <c r="D1733">
        <v>9</v>
      </c>
    </row>
    <row r="1734" spans="1:4" x14ac:dyDescent="0.35">
      <c r="A1734" s="1">
        <v>40815</v>
      </c>
      <c r="B1734">
        <v>7.8577000000000004</v>
      </c>
      <c r="C1734">
        <v>2011</v>
      </c>
      <c r="D1734">
        <v>9</v>
      </c>
    </row>
    <row r="1735" spans="1:4" x14ac:dyDescent="0.35">
      <c r="A1735" s="1">
        <v>40816</v>
      </c>
      <c r="B1735">
        <v>7.8685700000000001</v>
      </c>
      <c r="C1735">
        <v>2011</v>
      </c>
      <c r="D1735">
        <v>9</v>
      </c>
    </row>
    <row r="1736" spans="1:4" x14ac:dyDescent="0.35">
      <c r="A1736" s="1">
        <v>40817</v>
      </c>
      <c r="B1736">
        <v>7.8685700000000001</v>
      </c>
      <c r="C1736">
        <v>2011</v>
      </c>
      <c r="D1736">
        <v>10</v>
      </c>
    </row>
    <row r="1737" spans="1:4" x14ac:dyDescent="0.35">
      <c r="A1737" s="1">
        <v>40818</v>
      </c>
      <c r="B1737">
        <v>7.8685700000000001</v>
      </c>
      <c r="C1737">
        <v>2011</v>
      </c>
      <c r="D1737">
        <v>10</v>
      </c>
    </row>
    <row r="1738" spans="1:4" x14ac:dyDescent="0.35">
      <c r="A1738" s="1">
        <v>40819</v>
      </c>
      <c r="B1738">
        <v>7.8832500000000003</v>
      </c>
      <c r="C1738">
        <v>2011</v>
      </c>
      <c r="D1738">
        <v>10</v>
      </c>
    </row>
    <row r="1739" spans="1:4" x14ac:dyDescent="0.35">
      <c r="A1739" s="1">
        <v>40820</v>
      </c>
      <c r="B1739">
        <v>7.8809800000000001</v>
      </c>
      <c r="C1739">
        <v>2011</v>
      </c>
      <c r="D1739">
        <v>10</v>
      </c>
    </row>
    <row r="1740" spans="1:4" x14ac:dyDescent="0.35">
      <c r="A1740" s="1">
        <v>40821</v>
      </c>
      <c r="B1740">
        <v>7.8845499999999999</v>
      </c>
      <c r="C1740">
        <v>2011</v>
      </c>
      <c r="D1740">
        <v>10</v>
      </c>
    </row>
    <row r="1741" spans="1:4" x14ac:dyDescent="0.35">
      <c r="A1741" s="1">
        <v>40822</v>
      </c>
      <c r="B1741">
        <v>7.8797600000000001</v>
      </c>
      <c r="C1741">
        <v>2011</v>
      </c>
      <c r="D1741">
        <v>10</v>
      </c>
    </row>
    <row r="1742" spans="1:4" x14ac:dyDescent="0.35">
      <c r="A1742" s="1">
        <v>40823</v>
      </c>
      <c r="B1742">
        <v>7.8803000000000001</v>
      </c>
      <c r="C1742">
        <v>2011</v>
      </c>
      <c r="D1742">
        <v>10</v>
      </c>
    </row>
    <row r="1743" spans="1:4" x14ac:dyDescent="0.35">
      <c r="A1743" s="1">
        <v>40824</v>
      </c>
      <c r="B1743">
        <v>7.8803000000000001</v>
      </c>
      <c r="C1743">
        <v>2011</v>
      </c>
      <c r="D1743">
        <v>10</v>
      </c>
    </row>
    <row r="1744" spans="1:4" x14ac:dyDescent="0.35">
      <c r="A1744" s="1">
        <v>40825</v>
      </c>
      <c r="B1744">
        <v>7.8803000000000001</v>
      </c>
      <c r="C1744">
        <v>2011</v>
      </c>
      <c r="D1744">
        <v>10</v>
      </c>
    </row>
    <row r="1745" spans="1:4" x14ac:dyDescent="0.35">
      <c r="A1745" s="1">
        <v>40826</v>
      </c>
      <c r="B1745">
        <v>7.8818200000000003</v>
      </c>
      <c r="C1745">
        <v>2011</v>
      </c>
      <c r="D1745">
        <v>10</v>
      </c>
    </row>
    <row r="1746" spans="1:4" x14ac:dyDescent="0.35">
      <c r="A1746" s="1">
        <v>40827</v>
      </c>
      <c r="B1746">
        <v>7.8765400000000003</v>
      </c>
      <c r="C1746">
        <v>2011</v>
      </c>
      <c r="D1746">
        <v>10</v>
      </c>
    </row>
    <row r="1747" spans="1:4" x14ac:dyDescent="0.35">
      <c r="A1747" s="1">
        <v>40828</v>
      </c>
      <c r="B1747">
        <v>7.8765400000000003</v>
      </c>
      <c r="C1747">
        <v>2011</v>
      </c>
      <c r="D1747">
        <v>10</v>
      </c>
    </row>
    <row r="1748" spans="1:4" x14ac:dyDescent="0.35">
      <c r="A1748" s="1">
        <v>40829</v>
      </c>
      <c r="B1748">
        <v>7.8697600000000003</v>
      </c>
      <c r="C1748">
        <v>2011</v>
      </c>
      <c r="D1748">
        <v>10</v>
      </c>
    </row>
    <row r="1749" spans="1:4" x14ac:dyDescent="0.35">
      <c r="A1749" s="1">
        <v>40830</v>
      </c>
      <c r="B1749">
        <v>7.8633100000000002</v>
      </c>
      <c r="C1749">
        <v>2011</v>
      </c>
      <c r="D1749">
        <v>10</v>
      </c>
    </row>
    <row r="1750" spans="1:4" x14ac:dyDescent="0.35">
      <c r="A1750" s="1">
        <v>40831</v>
      </c>
      <c r="B1750">
        <v>7.8633100000000002</v>
      </c>
      <c r="C1750">
        <v>2011</v>
      </c>
      <c r="D1750">
        <v>10</v>
      </c>
    </row>
    <row r="1751" spans="1:4" x14ac:dyDescent="0.35">
      <c r="A1751" s="1">
        <v>40832</v>
      </c>
      <c r="B1751">
        <v>7.8633100000000002</v>
      </c>
      <c r="C1751">
        <v>2011</v>
      </c>
      <c r="D1751">
        <v>10</v>
      </c>
    </row>
    <row r="1752" spans="1:4" x14ac:dyDescent="0.35">
      <c r="A1752" s="1">
        <v>40833</v>
      </c>
      <c r="B1752">
        <v>7.8492100000000002</v>
      </c>
      <c r="C1752">
        <v>2011</v>
      </c>
      <c r="D1752">
        <v>10</v>
      </c>
    </row>
    <row r="1753" spans="1:4" x14ac:dyDescent="0.35">
      <c r="A1753" s="1">
        <v>40834</v>
      </c>
      <c r="B1753">
        <v>7.8330299999999999</v>
      </c>
      <c r="C1753">
        <v>2011</v>
      </c>
      <c r="D1753">
        <v>10</v>
      </c>
    </row>
    <row r="1754" spans="1:4" x14ac:dyDescent="0.35">
      <c r="A1754" s="1">
        <v>40835</v>
      </c>
      <c r="B1754">
        <v>7.8179499999999997</v>
      </c>
      <c r="C1754">
        <v>2011</v>
      </c>
      <c r="D1754">
        <v>10</v>
      </c>
    </row>
    <row r="1755" spans="1:4" x14ac:dyDescent="0.35">
      <c r="A1755" s="1">
        <v>40836</v>
      </c>
      <c r="B1755">
        <v>7.8179499999999997</v>
      </c>
      <c r="C1755">
        <v>2011</v>
      </c>
      <c r="D1755">
        <v>10</v>
      </c>
    </row>
    <row r="1756" spans="1:4" x14ac:dyDescent="0.35">
      <c r="A1756" s="1">
        <v>40837</v>
      </c>
      <c r="B1756">
        <v>7.8041999999999998</v>
      </c>
      <c r="C1756">
        <v>2011</v>
      </c>
      <c r="D1756">
        <v>10</v>
      </c>
    </row>
    <row r="1757" spans="1:4" x14ac:dyDescent="0.35">
      <c r="A1757" s="1">
        <v>40838</v>
      </c>
      <c r="B1757">
        <v>7.8041999999999998</v>
      </c>
      <c r="C1757">
        <v>2011</v>
      </c>
      <c r="D1757">
        <v>10</v>
      </c>
    </row>
    <row r="1758" spans="1:4" x14ac:dyDescent="0.35">
      <c r="A1758" s="1">
        <v>40839</v>
      </c>
      <c r="B1758">
        <v>7.8041999999999998</v>
      </c>
      <c r="C1758">
        <v>2011</v>
      </c>
      <c r="D1758">
        <v>10</v>
      </c>
    </row>
    <row r="1759" spans="1:4" x14ac:dyDescent="0.35">
      <c r="A1759" s="1">
        <v>40840</v>
      </c>
      <c r="B1759">
        <v>7.7979900000000004</v>
      </c>
      <c r="C1759">
        <v>2011</v>
      </c>
      <c r="D1759">
        <v>10</v>
      </c>
    </row>
    <row r="1760" spans="1:4" x14ac:dyDescent="0.35">
      <c r="A1760" s="1">
        <v>40841</v>
      </c>
      <c r="B1760">
        <v>7.8120799999999999</v>
      </c>
      <c r="C1760">
        <v>2011</v>
      </c>
      <c r="D1760">
        <v>10</v>
      </c>
    </row>
    <row r="1761" spans="1:4" x14ac:dyDescent="0.35">
      <c r="A1761" s="1">
        <v>40842</v>
      </c>
      <c r="B1761">
        <v>7.8403</v>
      </c>
      <c r="C1761">
        <v>2011</v>
      </c>
      <c r="D1761">
        <v>10</v>
      </c>
    </row>
    <row r="1762" spans="1:4" x14ac:dyDescent="0.35">
      <c r="A1762" s="1">
        <v>40843</v>
      </c>
      <c r="B1762">
        <v>7.8502099999999997</v>
      </c>
      <c r="C1762">
        <v>2011</v>
      </c>
      <c r="D1762">
        <v>10</v>
      </c>
    </row>
    <row r="1763" spans="1:4" x14ac:dyDescent="0.35">
      <c r="A1763" s="1">
        <v>40844</v>
      </c>
      <c r="B1763">
        <v>7.8473899999999999</v>
      </c>
      <c r="C1763">
        <v>2011</v>
      </c>
      <c r="D1763">
        <v>10</v>
      </c>
    </row>
    <row r="1764" spans="1:4" x14ac:dyDescent="0.35">
      <c r="A1764" s="1">
        <v>40845</v>
      </c>
      <c r="B1764">
        <v>7.8473899999999999</v>
      </c>
      <c r="C1764">
        <v>2011</v>
      </c>
      <c r="D1764">
        <v>10</v>
      </c>
    </row>
    <row r="1765" spans="1:4" x14ac:dyDescent="0.35">
      <c r="A1765" s="1">
        <v>40846</v>
      </c>
      <c r="B1765">
        <v>7.8473899999999999</v>
      </c>
      <c r="C1765">
        <v>2011</v>
      </c>
      <c r="D1765">
        <v>10</v>
      </c>
    </row>
    <row r="1766" spans="1:4" x14ac:dyDescent="0.35">
      <c r="A1766" s="1">
        <v>40847</v>
      </c>
      <c r="B1766">
        <v>7.8356700000000004</v>
      </c>
      <c r="C1766">
        <v>2011</v>
      </c>
      <c r="D1766">
        <v>10</v>
      </c>
    </row>
    <row r="1767" spans="1:4" x14ac:dyDescent="0.35">
      <c r="A1767" s="1">
        <v>40848</v>
      </c>
      <c r="B1767">
        <v>7.8356700000000004</v>
      </c>
      <c r="C1767">
        <v>2011</v>
      </c>
      <c r="D1767">
        <v>11</v>
      </c>
    </row>
    <row r="1768" spans="1:4" x14ac:dyDescent="0.35">
      <c r="A1768" s="1">
        <v>40849</v>
      </c>
      <c r="B1768">
        <v>7.8340399999999999</v>
      </c>
      <c r="C1768">
        <v>2011</v>
      </c>
      <c r="D1768">
        <v>11</v>
      </c>
    </row>
    <row r="1769" spans="1:4" x14ac:dyDescent="0.35">
      <c r="A1769" s="1">
        <v>40850</v>
      </c>
      <c r="B1769">
        <v>7.8247799999999996</v>
      </c>
      <c r="C1769">
        <v>2011</v>
      </c>
      <c r="D1769">
        <v>11</v>
      </c>
    </row>
    <row r="1770" spans="1:4" x14ac:dyDescent="0.35">
      <c r="A1770" s="1">
        <v>40851</v>
      </c>
      <c r="B1770">
        <v>7.8346400000000003</v>
      </c>
      <c r="C1770">
        <v>2011</v>
      </c>
      <c r="D1770">
        <v>11</v>
      </c>
    </row>
    <row r="1771" spans="1:4" x14ac:dyDescent="0.35">
      <c r="A1771" s="1">
        <v>40852</v>
      </c>
      <c r="B1771">
        <v>7.8346400000000003</v>
      </c>
      <c r="C1771">
        <v>2011</v>
      </c>
      <c r="D1771">
        <v>11</v>
      </c>
    </row>
    <row r="1772" spans="1:4" x14ac:dyDescent="0.35">
      <c r="A1772" s="1">
        <v>40853</v>
      </c>
      <c r="B1772">
        <v>7.8346400000000003</v>
      </c>
      <c r="C1772">
        <v>2011</v>
      </c>
      <c r="D1772">
        <v>11</v>
      </c>
    </row>
    <row r="1773" spans="1:4" x14ac:dyDescent="0.35">
      <c r="A1773" s="1">
        <v>40854</v>
      </c>
      <c r="B1773">
        <v>7.8315099999999997</v>
      </c>
      <c r="C1773">
        <v>2011</v>
      </c>
      <c r="D1773">
        <v>11</v>
      </c>
    </row>
    <row r="1774" spans="1:4" x14ac:dyDescent="0.35">
      <c r="A1774" s="1">
        <v>40855</v>
      </c>
      <c r="B1774">
        <v>7.8217100000000004</v>
      </c>
      <c r="C1774">
        <v>2011</v>
      </c>
      <c r="D1774">
        <v>11</v>
      </c>
    </row>
    <row r="1775" spans="1:4" x14ac:dyDescent="0.35">
      <c r="A1775" s="1">
        <v>40856</v>
      </c>
      <c r="B1775">
        <v>7.8150300000000001</v>
      </c>
      <c r="C1775">
        <v>2011</v>
      </c>
      <c r="D1775">
        <v>11</v>
      </c>
    </row>
    <row r="1776" spans="1:4" x14ac:dyDescent="0.35">
      <c r="A1776" s="1">
        <v>40857</v>
      </c>
      <c r="B1776">
        <v>7.8064400000000003</v>
      </c>
      <c r="C1776">
        <v>2011</v>
      </c>
      <c r="D1776">
        <v>11</v>
      </c>
    </row>
    <row r="1777" spans="1:4" x14ac:dyDescent="0.35">
      <c r="A1777" s="1">
        <v>40858</v>
      </c>
      <c r="B1777">
        <v>7.7890699999999997</v>
      </c>
      <c r="C1777">
        <v>2011</v>
      </c>
      <c r="D1777">
        <v>11</v>
      </c>
    </row>
    <row r="1778" spans="1:4" x14ac:dyDescent="0.35">
      <c r="A1778" s="1">
        <v>40859</v>
      </c>
      <c r="B1778">
        <v>7.7890699999999997</v>
      </c>
      <c r="C1778">
        <v>2011</v>
      </c>
      <c r="D1778">
        <v>11</v>
      </c>
    </row>
    <row r="1779" spans="1:4" x14ac:dyDescent="0.35">
      <c r="A1779" s="1">
        <v>40860</v>
      </c>
      <c r="B1779">
        <v>7.7890699999999997</v>
      </c>
      <c r="C1779">
        <v>2011</v>
      </c>
      <c r="D1779">
        <v>11</v>
      </c>
    </row>
    <row r="1780" spans="1:4" x14ac:dyDescent="0.35">
      <c r="A1780" s="1">
        <v>40861</v>
      </c>
      <c r="B1780">
        <v>7.7858599999999996</v>
      </c>
      <c r="C1780">
        <v>2011</v>
      </c>
      <c r="D1780">
        <v>11</v>
      </c>
    </row>
    <row r="1781" spans="1:4" x14ac:dyDescent="0.35">
      <c r="A1781" s="1">
        <v>40862</v>
      </c>
      <c r="B1781">
        <v>7.7757800000000001</v>
      </c>
      <c r="C1781">
        <v>2011</v>
      </c>
      <c r="D1781">
        <v>11</v>
      </c>
    </row>
    <row r="1782" spans="1:4" x14ac:dyDescent="0.35">
      <c r="A1782" s="1">
        <v>40863</v>
      </c>
      <c r="B1782">
        <v>7.7890100000000002</v>
      </c>
      <c r="C1782">
        <v>2011</v>
      </c>
      <c r="D1782">
        <v>11</v>
      </c>
    </row>
    <row r="1783" spans="1:4" x14ac:dyDescent="0.35">
      <c r="A1783" s="1">
        <v>40864</v>
      </c>
      <c r="B1783">
        <v>7.8069300000000004</v>
      </c>
      <c r="C1783">
        <v>2011</v>
      </c>
      <c r="D1783">
        <v>11</v>
      </c>
    </row>
    <row r="1784" spans="1:4" x14ac:dyDescent="0.35">
      <c r="A1784" s="1">
        <v>40865</v>
      </c>
      <c r="B1784">
        <v>7.7943800000000003</v>
      </c>
      <c r="C1784">
        <v>2011</v>
      </c>
      <c r="D1784">
        <v>11</v>
      </c>
    </row>
    <row r="1785" spans="1:4" x14ac:dyDescent="0.35">
      <c r="A1785" s="1">
        <v>40866</v>
      </c>
      <c r="B1785">
        <v>7.7943800000000003</v>
      </c>
      <c r="C1785">
        <v>2011</v>
      </c>
      <c r="D1785">
        <v>11</v>
      </c>
    </row>
    <row r="1786" spans="1:4" x14ac:dyDescent="0.35">
      <c r="A1786" s="1">
        <v>40867</v>
      </c>
      <c r="B1786">
        <v>7.7943800000000003</v>
      </c>
      <c r="C1786">
        <v>2011</v>
      </c>
      <c r="D1786">
        <v>11</v>
      </c>
    </row>
    <row r="1787" spans="1:4" x14ac:dyDescent="0.35">
      <c r="A1787" s="1">
        <v>40868</v>
      </c>
      <c r="B1787">
        <v>7.7862600000000004</v>
      </c>
      <c r="C1787">
        <v>2011</v>
      </c>
      <c r="D1787">
        <v>11</v>
      </c>
    </row>
    <row r="1788" spans="1:4" x14ac:dyDescent="0.35">
      <c r="A1788" s="1">
        <v>40869</v>
      </c>
      <c r="B1788">
        <v>7.7942499999999999</v>
      </c>
      <c r="C1788">
        <v>2011</v>
      </c>
      <c r="D1788">
        <v>11</v>
      </c>
    </row>
    <row r="1789" spans="1:4" x14ac:dyDescent="0.35">
      <c r="A1789" s="1">
        <v>40870</v>
      </c>
      <c r="B1789">
        <v>7.8176699999999997</v>
      </c>
      <c r="C1789">
        <v>2011</v>
      </c>
      <c r="D1789">
        <v>11</v>
      </c>
    </row>
    <row r="1790" spans="1:4" x14ac:dyDescent="0.35">
      <c r="A1790" s="1">
        <v>40871</v>
      </c>
      <c r="B1790">
        <v>7.8223399999999996</v>
      </c>
      <c r="C1790">
        <v>2011</v>
      </c>
      <c r="D1790">
        <v>11</v>
      </c>
    </row>
    <row r="1791" spans="1:4" x14ac:dyDescent="0.35">
      <c r="A1791" s="1">
        <v>40872</v>
      </c>
      <c r="B1791">
        <v>7.8190200000000001</v>
      </c>
      <c r="C1791">
        <v>2011</v>
      </c>
      <c r="D1791">
        <v>11</v>
      </c>
    </row>
    <row r="1792" spans="1:4" x14ac:dyDescent="0.35">
      <c r="A1792" s="1">
        <v>40873</v>
      </c>
      <c r="B1792">
        <v>7.8190200000000001</v>
      </c>
      <c r="C1792">
        <v>2011</v>
      </c>
      <c r="D1792">
        <v>11</v>
      </c>
    </row>
    <row r="1793" spans="1:4" x14ac:dyDescent="0.35">
      <c r="A1793" s="1">
        <v>40874</v>
      </c>
      <c r="B1793">
        <v>7.8190200000000001</v>
      </c>
      <c r="C1793">
        <v>2011</v>
      </c>
      <c r="D1793">
        <v>11</v>
      </c>
    </row>
    <row r="1794" spans="1:4" x14ac:dyDescent="0.35">
      <c r="A1794" s="1">
        <v>40875</v>
      </c>
      <c r="B1794">
        <v>7.8275499999999996</v>
      </c>
      <c r="C1794">
        <v>2011</v>
      </c>
      <c r="D1794">
        <v>11</v>
      </c>
    </row>
    <row r="1795" spans="1:4" x14ac:dyDescent="0.35">
      <c r="A1795" s="1">
        <v>40876</v>
      </c>
      <c r="B1795">
        <v>7.8539199999999996</v>
      </c>
      <c r="C1795">
        <v>2011</v>
      </c>
      <c r="D1795">
        <v>11</v>
      </c>
    </row>
    <row r="1796" spans="1:4" x14ac:dyDescent="0.35">
      <c r="A1796" s="1">
        <v>40877</v>
      </c>
      <c r="B1796">
        <v>7.8668800000000001</v>
      </c>
      <c r="C1796">
        <v>2011</v>
      </c>
      <c r="D1796">
        <v>11</v>
      </c>
    </row>
    <row r="1797" spans="1:4" x14ac:dyDescent="0.35">
      <c r="A1797" s="1">
        <v>40878</v>
      </c>
      <c r="B1797">
        <v>7.8603300000000003</v>
      </c>
      <c r="C1797">
        <v>2011</v>
      </c>
      <c r="D1797">
        <v>12</v>
      </c>
    </row>
    <row r="1798" spans="1:4" x14ac:dyDescent="0.35">
      <c r="A1798" s="1">
        <v>40879</v>
      </c>
      <c r="B1798">
        <v>7.8460799999999997</v>
      </c>
      <c r="C1798">
        <v>2011</v>
      </c>
      <c r="D1798">
        <v>12</v>
      </c>
    </row>
    <row r="1799" spans="1:4" x14ac:dyDescent="0.35">
      <c r="A1799" s="1">
        <v>40880</v>
      </c>
      <c r="B1799">
        <v>7.8460799999999997</v>
      </c>
      <c r="C1799">
        <v>2011</v>
      </c>
      <c r="D1799">
        <v>12</v>
      </c>
    </row>
    <row r="1800" spans="1:4" x14ac:dyDescent="0.35">
      <c r="A1800" s="1">
        <v>40881</v>
      </c>
      <c r="B1800">
        <v>7.8460799999999997</v>
      </c>
      <c r="C1800">
        <v>2011</v>
      </c>
      <c r="D1800">
        <v>12</v>
      </c>
    </row>
    <row r="1801" spans="1:4" x14ac:dyDescent="0.35">
      <c r="A1801" s="1">
        <v>40882</v>
      </c>
      <c r="B1801">
        <v>7.8173000000000004</v>
      </c>
      <c r="C1801">
        <v>2011</v>
      </c>
      <c r="D1801">
        <v>12</v>
      </c>
    </row>
    <row r="1802" spans="1:4" x14ac:dyDescent="0.35">
      <c r="A1802" s="1">
        <v>40883</v>
      </c>
      <c r="B1802">
        <v>7.8047300000000002</v>
      </c>
      <c r="C1802">
        <v>2011</v>
      </c>
      <c r="D1802">
        <v>12</v>
      </c>
    </row>
    <row r="1803" spans="1:4" x14ac:dyDescent="0.35">
      <c r="A1803" s="1">
        <v>40884</v>
      </c>
      <c r="B1803">
        <v>7.7912299999999997</v>
      </c>
      <c r="C1803">
        <v>2011</v>
      </c>
      <c r="D1803">
        <v>12</v>
      </c>
    </row>
    <row r="1804" spans="1:4" x14ac:dyDescent="0.35">
      <c r="A1804" s="1">
        <v>40885</v>
      </c>
      <c r="B1804">
        <v>7.7825300000000004</v>
      </c>
      <c r="C1804">
        <v>2011</v>
      </c>
      <c r="D1804">
        <v>12</v>
      </c>
    </row>
    <row r="1805" spans="1:4" x14ac:dyDescent="0.35">
      <c r="A1805" s="1">
        <v>40886</v>
      </c>
      <c r="B1805">
        <v>7.7782</v>
      </c>
      <c r="C1805">
        <v>2011</v>
      </c>
      <c r="D1805">
        <v>12</v>
      </c>
    </row>
    <row r="1806" spans="1:4" x14ac:dyDescent="0.35">
      <c r="A1806" s="1">
        <v>40887</v>
      </c>
      <c r="B1806">
        <v>7.7782</v>
      </c>
      <c r="C1806">
        <v>2011</v>
      </c>
      <c r="D1806">
        <v>12</v>
      </c>
    </row>
    <row r="1807" spans="1:4" x14ac:dyDescent="0.35">
      <c r="A1807" s="1">
        <v>40888</v>
      </c>
      <c r="B1807">
        <v>7.7782</v>
      </c>
      <c r="C1807">
        <v>2011</v>
      </c>
      <c r="D1807">
        <v>12</v>
      </c>
    </row>
    <row r="1808" spans="1:4" x14ac:dyDescent="0.35">
      <c r="A1808" s="1">
        <v>40889</v>
      </c>
      <c r="B1808">
        <v>7.7880599999999998</v>
      </c>
      <c r="C1808">
        <v>2011</v>
      </c>
      <c r="D1808">
        <v>12</v>
      </c>
    </row>
    <row r="1809" spans="1:4" x14ac:dyDescent="0.35">
      <c r="A1809" s="1">
        <v>40890</v>
      </c>
      <c r="B1809">
        <v>7.7874999999999996</v>
      </c>
      <c r="C1809">
        <v>2011</v>
      </c>
      <c r="D1809">
        <v>12</v>
      </c>
    </row>
    <row r="1810" spans="1:4" x14ac:dyDescent="0.35">
      <c r="A1810" s="1">
        <v>40891</v>
      </c>
      <c r="B1810">
        <v>7.78667</v>
      </c>
      <c r="C1810">
        <v>2011</v>
      </c>
      <c r="D1810">
        <v>12</v>
      </c>
    </row>
    <row r="1811" spans="1:4" x14ac:dyDescent="0.35">
      <c r="A1811" s="1">
        <v>40892</v>
      </c>
      <c r="B1811">
        <v>7.7803800000000001</v>
      </c>
      <c r="C1811">
        <v>2011</v>
      </c>
      <c r="D1811">
        <v>12</v>
      </c>
    </row>
    <row r="1812" spans="1:4" x14ac:dyDescent="0.35">
      <c r="A1812" s="1">
        <v>40893</v>
      </c>
      <c r="B1812">
        <v>7.7775299999999996</v>
      </c>
      <c r="C1812">
        <v>2011</v>
      </c>
      <c r="D1812">
        <v>12</v>
      </c>
    </row>
    <row r="1813" spans="1:4" x14ac:dyDescent="0.35">
      <c r="A1813" s="1">
        <v>40894</v>
      </c>
      <c r="B1813">
        <v>7.7775299999999996</v>
      </c>
      <c r="C1813">
        <v>2011</v>
      </c>
      <c r="D1813">
        <v>12</v>
      </c>
    </row>
    <row r="1814" spans="1:4" x14ac:dyDescent="0.35">
      <c r="A1814" s="1">
        <v>40895</v>
      </c>
      <c r="B1814">
        <v>7.7775299999999996</v>
      </c>
      <c r="C1814">
        <v>2011</v>
      </c>
      <c r="D1814">
        <v>12</v>
      </c>
    </row>
    <row r="1815" spans="1:4" x14ac:dyDescent="0.35">
      <c r="A1815" s="1">
        <v>40896</v>
      </c>
      <c r="B1815">
        <v>7.7787600000000001</v>
      </c>
      <c r="C1815">
        <v>2011</v>
      </c>
      <c r="D1815">
        <v>12</v>
      </c>
    </row>
    <row r="1816" spans="1:4" x14ac:dyDescent="0.35">
      <c r="A1816" s="1">
        <v>40897</v>
      </c>
      <c r="B1816">
        <v>7.7856899999999998</v>
      </c>
      <c r="C1816">
        <v>2011</v>
      </c>
      <c r="D1816">
        <v>12</v>
      </c>
    </row>
    <row r="1817" spans="1:4" x14ac:dyDescent="0.35">
      <c r="A1817" s="1">
        <v>40898</v>
      </c>
      <c r="B1817">
        <v>7.8025000000000002</v>
      </c>
      <c r="C1817">
        <v>2011</v>
      </c>
      <c r="D1817">
        <v>12</v>
      </c>
    </row>
    <row r="1818" spans="1:4" x14ac:dyDescent="0.35">
      <c r="A1818" s="1">
        <v>40899</v>
      </c>
      <c r="B1818">
        <v>7.8237199999999998</v>
      </c>
      <c r="C1818">
        <v>2011</v>
      </c>
      <c r="D1818">
        <v>12</v>
      </c>
    </row>
    <row r="1819" spans="1:4" x14ac:dyDescent="0.35">
      <c r="A1819" s="1">
        <v>40900</v>
      </c>
      <c r="B1819">
        <v>7.8255600000000003</v>
      </c>
      <c r="C1819">
        <v>2011</v>
      </c>
      <c r="D1819">
        <v>12</v>
      </c>
    </row>
    <row r="1820" spans="1:4" x14ac:dyDescent="0.35">
      <c r="A1820" s="1">
        <v>40901</v>
      </c>
      <c r="B1820">
        <v>7.8255600000000003</v>
      </c>
      <c r="C1820">
        <v>2011</v>
      </c>
      <c r="D1820">
        <v>12</v>
      </c>
    </row>
    <row r="1821" spans="1:4" x14ac:dyDescent="0.35">
      <c r="A1821" s="1">
        <v>40902</v>
      </c>
      <c r="B1821">
        <v>7.8255600000000003</v>
      </c>
      <c r="C1821">
        <v>2011</v>
      </c>
      <c r="D1821">
        <v>12</v>
      </c>
    </row>
    <row r="1822" spans="1:4" x14ac:dyDescent="0.35">
      <c r="A1822" s="1">
        <v>40903</v>
      </c>
      <c r="B1822">
        <v>7.8255600000000003</v>
      </c>
      <c r="C1822">
        <v>2011</v>
      </c>
      <c r="D1822">
        <v>12</v>
      </c>
    </row>
    <row r="1823" spans="1:4" x14ac:dyDescent="0.35">
      <c r="A1823" s="1">
        <v>40904</v>
      </c>
      <c r="B1823">
        <v>7.8184100000000001</v>
      </c>
      <c r="C1823">
        <v>2011</v>
      </c>
      <c r="D1823">
        <v>12</v>
      </c>
    </row>
    <row r="1824" spans="1:4" x14ac:dyDescent="0.35">
      <c r="A1824" s="1">
        <v>40905</v>
      </c>
      <c r="B1824">
        <v>7.8150399999999998</v>
      </c>
      <c r="C1824">
        <v>2011</v>
      </c>
      <c r="D1824">
        <v>12</v>
      </c>
    </row>
    <row r="1825" spans="1:4" x14ac:dyDescent="0.35">
      <c r="A1825" s="1">
        <v>40906</v>
      </c>
      <c r="B1825">
        <v>7.8108300000000002</v>
      </c>
      <c r="C1825">
        <v>2011</v>
      </c>
      <c r="D1825">
        <v>12</v>
      </c>
    </row>
    <row r="1826" spans="1:4" x14ac:dyDescent="0.35">
      <c r="A1826" s="1">
        <v>40907</v>
      </c>
      <c r="B1826">
        <v>7.8108300000000002</v>
      </c>
      <c r="C1826">
        <v>2011</v>
      </c>
      <c r="D1826">
        <v>12</v>
      </c>
    </row>
    <row r="1827" spans="1:4" x14ac:dyDescent="0.35">
      <c r="A1827" s="1">
        <v>40908</v>
      </c>
      <c r="B1827">
        <v>7.8108300000000002</v>
      </c>
      <c r="C1827">
        <v>2011</v>
      </c>
      <c r="D1827">
        <v>12</v>
      </c>
    </row>
    <row r="1828" spans="1:4" x14ac:dyDescent="0.35">
      <c r="A1828" s="1">
        <v>40909</v>
      </c>
      <c r="B1828">
        <v>7.8108300000000002</v>
      </c>
      <c r="C1828">
        <v>2012</v>
      </c>
      <c r="D1828">
        <v>1</v>
      </c>
    </row>
    <row r="1829" spans="1:4" x14ac:dyDescent="0.35">
      <c r="A1829" s="1">
        <v>40910</v>
      </c>
      <c r="B1829">
        <v>7.8108300000000002</v>
      </c>
      <c r="C1829">
        <v>2012</v>
      </c>
      <c r="D1829">
        <v>1</v>
      </c>
    </row>
    <row r="1830" spans="1:4" x14ac:dyDescent="0.35">
      <c r="A1830" s="1">
        <v>40911</v>
      </c>
      <c r="B1830">
        <v>7.8080800000000004</v>
      </c>
      <c r="C1830">
        <v>2012</v>
      </c>
      <c r="D1830">
        <v>1</v>
      </c>
    </row>
    <row r="1831" spans="1:4" x14ac:dyDescent="0.35">
      <c r="A1831" s="1">
        <v>40912</v>
      </c>
      <c r="B1831">
        <v>7.8170099999999998</v>
      </c>
      <c r="C1831">
        <v>2012</v>
      </c>
      <c r="D1831">
        <v>1</v>
      </c>
    </row>
    <row r="1832" spans="1:4" x14ac:dyDescent="0.35">
      <c r="A1832" s="1">
        <v>40913</v>
      </c>
      <c r="B1832">
        <v>7.8421799999999999</v>
      </c>
      <c r="C1832">
        <v>2012</v>
      </c>
      <c r="D1832">
        <v>1</v>
      </c>
    </row>
    <row r="1833" spans="1:4" x14ac:dyDescent="0.35">
      <c r="A1833" s="1">
        <v>40914</v>
      </c>
      <c r="B1833">
        <v>7.8599399999999999</v>
      </c>
      <c r="C1833">
        <v>2012</v>
      </c>
      <c r="D1833">
        <v>1</v>
      </c>
    </row>
    <row r="1834" spans="1:4" x14ac:dyDescent="0.35">
      <c r="A1834" s="1">
        <v>40915</v>
      </c>
      <c r="B1834">
        <v>7.8599399999999999</v>
      </c>
      <c r="C1834">
        <v>2012</v>
      </c>
      <c r="D1834">
        <v>1</v>
      </c>
    </row>
    <row r="1835" spans="1:4" x14ac:dyDescent="0.35">
      <c r="A1835" s="1">
        <v>40916</v>
      </c>
      <c r="B1835">
        <v>7.8599399999999999</v>
      </c>
      <c r="C1835">
        <v>2012</v>
      </c>
      <c r="D1835">
        <v>1</v>
      </c>
    </row>
    <row r="1836" spans="1:4" x14ac:dyDescent="0.35">
      <c r="A1836" s="1">
        <v>40917</v>
      </c>
      <c r="B1836">
        <v>7.85276</v>
      </c>
      <c r="C1836">
        <v>2012</v>
      </c>
      <c r="D1836">
        <v>1</v>
      </c>
    </row>
    <row r="1837" spans="1:4" x14ac:dyDescent="0.35">
      <c r="A1837" s="1">
        <v>40918</v>
      </c>
      <c r="B1837">
        <v>7.8226000000000004</v>
      </c>
      <c r="C1837">
        <v>2012</v>
      </c>
      <c r="D1837">
        <v>1</v>
      </c>
    </row>
    <row r="1838" spans="1:4" x14ac:dyDescent="0.35">
      <c r="A1838" s="1">
        <v>40919</v>
      </c>
      <c r="B1838">
        <v>7.8288099999999998</v>
      </c>
      <c r="C1838">
        <v>2012</v>
      </c>
      <c r="D1838">
        <v>1</v>
      </c>
    </row>
    <row r="1839" spans="1:4" x14ac:dyDescent="0.35">
      <c r="A1839" s="1">
        <v>40920</v>
      </c>
      <c r="B1839">
        <v>7.8239400000000003</v>
      </c>
      <c r="C1839">
        <v>2012</v>
      </c>
      <c r="D1839">
        <v>1</v>
      </c>
    </row>
    <row r="1840" spans="1:4" x14ac:dyDescent="0.35">
      <c r="A1840" s="1">
        <v>40921</v>
      </c>
      <c r="B1840">
        <v>7.81996</v>
      </c>
      <c r="C1840">
        <v>2012</v>
      </c>
      <c r="D1840">
        <v>1</v>
      </c>
    </row>
    <row r="1841" spans="1:4" x14ac:dyDescent="0.35">
      <c r="A1841" s="1">
        <v>40922</v>
      </c>
      <c r="B1841">
        <v>7.81996</v>
      </c>
      <c r="C1841">
        <v>2012</v>
      </c>
      <c r="D1841">
        <v>1</v>
      </c>
    </row>
    <row r="1842" spans="1:4" x14ac:dyDescent="0.35">
      <c r="A1842" s="1">
        <v>40923</v>
      </c>
      <c r="B1842">
        <v>7.81996</v>
      </c>
      <c r="C1842">
        <v>2012</v>
      </c>
      <c r="D1842">
        <v>1</v>
      </c>
    </row>
    <row r="1843" spans="1:4" x14ac:dyDescent="0.35">
      <c r="A1843" s="1">
        <v>40924</v>
      </c>
      <c r="B1843">
        <v>7.8054800000000002</v>
      </c>
      <c r="C1843">
        <v>2012</v>
      </c>
      <c r="D1843">
        <v>1</v>
      </c>
    </row>
    <row r="1844" spans="1:4" x14ac:dyDescent="0.35">
      <c r="A1844" s="1">
        <v>40925</v>
      </c>
      <c r="B1844">
        <v>7.7799300000000002</v>
      </c>
      <c r="C1844">
        <v>2012</v>
      </c>
      <c r="D1844">
        <v>1</v>
      </c>
    </row>
    <row r="1845" spans="1:4" x14ac:dyDescent="0.35">
      <c r="A1845" s="1">
        <v>40926</v>
      </c>
      <c r="B1845">
        <v>7.7715500000000004</v>
      </c>
      <c r="C1845">
        <v>2012</v>
      </c>
      <c r="D1845">
        <v>1</v>
      </c>
    </row>
    <row r="1846" spans="1:4" x14ac:dyDescent="0.35">
      <c r="A1846" s="1">
        <v>40927</v>
      </c>
      <c r="B1846">
        <v>7.7656000000000001</v>
      </c>
      <c r="C1846">
        <v>2012</v>
      </c>
      <c r="D1846">
        <v>1</v>
      </c>
    </row>
    <row r="1847" spans="1:4" x14ac:dyDescent="0.35">
      <c r="A1847" s="1">
        <v>40928</v>
      </c>
      <c r="B1847">
        <v>7.7818800000000001</v>
      </c>
      <c r="C1847">
        <v>2012</v>
      </c>
      <c r="D1847">
        <v>1</v>
      </c>
    </row>
    <row r="1848" spans="1:4" x14ac:dyDescent="0.35">
      <c r="A1848" s="1">
        <v>40929</v>
      </c>
      <c r="B1848">
        <v>7.7818800000000001</v>
      </c>
      <c r="C1848">
        <v>2012</v>
      </c>
      <c r="D1848">
        <v>1</v>
      </c>
    </row>
    <row r="1849" spans="1:4" x14ac:dyDescent="0.35">
      <c r="A1849" s="1">
        <v>40930</v>
      </c>
      <c r="B1849">
        <v>7.7818800000000001</v>
      </c>
      <c r="C1849">
        <v>2012</v>
      </c>
      <c r="D1849">
        <v>1</v>
      </c>
    </row>
    <row r="1850" spans="1:4" x14ac:dyDescent="0.35">
      <c r="A1850" s="1">
        <v>40931</v>
      </c>
      <c r="B1850">
        <v>7.8039300000000003</v>
      </c>
      <c r="C1850">
        <v>2012</v>
      </c>
      <c r="D1850">
        <v>1</v>
      </c>
    </row>
    <row r="1851" spans="1:4" x14ac:dyDescent="0.35">
      <c r="A1851" s="1">
        <v>40932</v>
      </c>
      <c r="B1851">
        <v>7.8080400000000001</v>
      </c>
      <c r="C1851">
        <v>2012</v>
      </c>
      <c r="D1851">
        <v>1</v>
      </c>
    </row>
    <row r="1852" spans="1:4" x14ac:dyDescent="0.35">
      <c r="A1852" s="1">
        <v>40933</v>
      </c>
      <c r="B1852">
        <v>7.8120900000000004</v>
      </c>
      <c r="C1852">
        <v>2012</v>
      </c>
      <c r="D1852">
        <v>1</v>
      </c>
    </row>
    <row r="1853" spans="1:4" x14ac:dyDescent="0.35">
      <c r="A1853" s="1">
        <v>40934</v>
      </c>
      <c r="B1853">
        <v>7.8133100000000004</v>
      </c>
      <c r="C1853">
        <v>2012</v>
      </c>
      <c r="D1853">
        <v>1</v>
      </c>
    </row>
    <row r="1854" spans="1:4" x14ac:dyDescent="0.35">
      <c r="A1854" s="1">
        <v>40935</v>
      </c>
      <c r="B1854">
        <v>7.81257</v>
      </c>
      <c r="C1854">
        <v>2012</v>
      </c>
      <c r="D1854">
        <v>1</v>
      </c>
    </row>
    <row r="1855" spans="1:4" x14ac:dyDescent="0.35">
      <c r="A1855" s="1">
        <v>40936</v>
      </c>
      <c r="B1855">
        <v>7.81257</v>
      </c>
      <c r="C1855">
        <v>2012</v>
      </c>
      <c r="D1855">
        <v>1</v>
      </c>
    </row>
    <row r="1856" spans="1:4" x14ac:dyDescent="0.35">
      <c r="A1856" s="1">
        <v>40937</v>
      </c>
      <c r="B1856">
        <v>7.81257</v>
      </c>
      <c r="C1856">
        <v>2012</v>
      </c>
      <c r="D1856">
        <v>1</v>
      </c>
    </row>
    <row r="1857" spans="1:4" x14ac:dyDescent="0.35">
      <c r="A1857" s="1">
        <v>40938</v>
      </c>
      <c r="B1857">
        <v>7.806</v>
      </c>
      <c r="C1857">
        <v>2012</v>
      </c>
      <c r="D1857">
        <v>1</v>
      </c>
    </row>
    <row r="1858" spans="1:4" x14ac:dyDescent="0.35">
      <c r="A1858" s="1">
        <v>40939</v>
      </c>
      <c r="B1858">
        <v>7.7828799999999996</v>
      </c>
      <c r="C1858">
        <v>2012</v>
      </c>
      <c r="D1858">
        <v>1</v>
      </c>
    </row>
    <row r="1859" spans="1:4" x14ac:dyDescent="0.35">
      <c r="A1859" s="1">
        <v>40940</v>
      </c>
      <c r="B1859">
        <v>7.7620500000000003</v>
      </c>
      <c r="C1859">
        <v>2012</v>
      </c>
      <c r="D1859">
        <v>2</v>
      </c>
    </row>
    <row r="1860" spans="1:4" x14ac:dyDescent="0.35">
      <c r="A1860" s="1">
        <v>40941</v>
      </c>
      <c r="B1860">
        <v>7.7419500000000001</v>
      </c>
      <c r="C1860">
        <v>2012</v>
      </c>
      <c r="D1860">
        <v>2</v>
      </c>
    </row>
    <row r="1861" spans="1:4" x14ac:dyDescent="0.35">
      <c r="A1861" s="1">
        <v>40942</v>
      </c>
      <c r="B1861">
        <v>7.77013</v>
      </c>
      <c r="C1861">
        <v>2012</v>
      </c>
      <c r="D1861">
        <v>2</v>
      </c>
    </row>
    <row r="1862" spans="1:4" x14ac:dyDescent="0.35">
      <c r="A1862" s="1">
        <v>40943</v>
      </c>
      <c r="B1862">
        <v>7.77013</v>
      </c>
      <c r="C1862">
        <v>2012</v>
      </c>
      <c r="D1862">
        <v>2</v>
      </c>
    </row>
    <row r="1863" spans="1:4" x14ac:dyDescent="0.35">
      <c r="A1863" s="1">
        <v>40944</v>
      </c>
      <c r="B1863">
        <v>7.77013</v>
      </c>
      <c r="C1863">
        <v>2012</v>
      </c>
      <c r="D1863">
        <v>2</v>
      </c>
    </row>
    <row r="1864" spans="1:4" x14ac:dyDescent="0.35">
      <c r="A1864" s="1">
        <v>40945</v>
      </c>
      <c r="B1864">
        <v>7.7838500000000002</v>
      </c>
      <c r="C1864">
        <v>2012</v>
      </c>
      <c r="D1864">
        <v>2</v>
      </c>
    </row>
    <row r="1865" spans="1:4" x14ac:dyDescent="0.35">
      <c r="A1865" s="1">
        <v>40946</v>
      </c>
      <c r="B1865">
        <v>7.7826300000000002</v>
      </c>
      <c r="C1865">
        <v>2012</v>
      </c>
      <c r="D1865">
        <v>2</v>
      </c>
    </row>
    <row r="1866" spans="1:4" x14ac:dyDescent="0.35">
      <c r="A1866" s="1">
        <v>40947</v>
      </c>
      <c r="B1866">
        <v>7.7641799999999996</v>
      </c>
      <c r="C1866">
        <v>2012</v>
      </c>
      <c r="D1866">
        <v>2</v>
      </c>
    </row>
    <row r="1867" spans="1:4" x14ac:dyDescent="0.35">
      <c r="A1867" s="1">
        <v>40948</v>
      </c>
      <c r="B1867">
        <v>7.7520199999999999</v>
      </c>
      <c r="C1867">
        <v>2012</v>
      </c>
      <c r="D1867">
        <v>2</v>
      </c>
    </row>
    <row r="1868" spans="1:4" x14ac:dyDescent="0.35">
      <c r="A1868" s="1">
        <v>40949</v>
      </c>
      <c r="B1868">
        <v>7.7538600000000004</v>
      </c>
      <c r="C1868">
        <v>2012</v>
      </c>
      <c r="D1868">
        <v>2</v>
      </c>
    </row>
    <row r="1869" spans="1:4" x14ac:dyDescent="0.35">
      <c r="A1869" s="1">
        <v>40950</v>
      </c>
      <c r="B1869">
        <v>7.7538600000000004</v>
      </c>
      <c r="C1869">
        <v>2012</v>
      </c>
      <c r="D1869">
        <v>2</v>
      </c>
    </row>
    <row r="1870" spans="1:4" x14ac:dyDescent="0.35">
      <c r="A1870" s="1">
        <v>40951</v>
      </c>
      <c r="B1870">
        <v>7.7538600000000004</v>
      </c>
      <c r="C1870">
        <v>2012</v>
      </c>
      <c r="D1870">
        <v>2</v>
      </c>
    </row>
    <row r="1871" spans="1:4" x14ac:dyDescent="0.35">
      <c r="A1871" s="1">
        <v>40952</v>
      </c>
      <c r="B1871">
        <v>7.7619699999999998</v>
      </c>
      <c r="C1871">
        <v>2012</v>
      </c>
      <c r="D1871">
        <v>2</v>
      </c>
    </row>
    <row r="1872" spans="1:4" x14ac:dyDescent="0.35">
      <c r="A1872" s="1">
        <v>40953</v>
      </c>
      <c r="B1872">
        <v>7.76173</v>
      </c>
      <c r="C1872">
        <v>2012</v>
      </c>
      <c r="D1872">
        <v>2</v>
      </c>
    </row>
    <row r="1873" spans="1:4" x14ac:dyDescent="0.35">
      <c r="A1873" s="1">
        <v>40954</v>
      </c>
      <c r="B1873">
        <v>7.7614599999999996</v>
      </c>
      <c r="C1873">
        <v>2012</v>
      </c>
      <c r="D1873">
        <v>2</v>
      </c>
    </row>
    <row r="1874" spans="1:4" x14ac:dyDescent="0.35">
      <c r="A1874" s="1">
        <v>40955</v>
      </c>
      <c r="B1874">
        <v>7.76274</v>
      </c>
      <c r="C1874">
        <v>2012</v>
      </c>
      <c r="D1874">
        <v>2</v>
      </c>
    </row>
    <row r="1875" spans="1:4" x14ac:dyDescent="0.35">
      <c r="A1875" s="1">
        <v>40956</v>
      </c>
      <c r="B1875">
        <v>7.7694999999999999</v>
      </c>
      <c r="C1875">
        <v>2012</v>
      </c>
      <c r="D1875">
        <v>2</v>
      </c>
    </row>
    <row r="1876" spans="1:4" x14ac:dyDescent="0.35">
      <c r="A1876" s="1">
        <v>40957</v>
      </c>
      <c r="B1876">
        <v>7.7694999999999999</v>
      </c>
      <c r="C1876">
        <v>2012</v>
      </c>
      <c r="D1876">
        <v>2</v>
      </c>
    </row>
    <row r="1877" spans="1:4" x14ac:dyDescent="0.35">
      <c r="A1877" s="1">
        <v>40958</v>
      </c>
      <c r="B1877">
        <v>7.7694999999999999</v>
      </c>
      <c r="C1877">
        <v>2012</v>
      </c>
      <c r="D1877">
        <v>2</v>
      </c>
    </row>
    <row r="1878" spans="1:4" x14ac:dyDescent="0.35">
      <c r="A1878" s="1">
        <v>40959</v>
      </c>
      <c r="B1878">
        <v>7.7805299999999997</v>
      </c>
      <c r="C1878">
        <v>2012</v>
      </c>
      <c r="D1878">
        <v>2</v>
      </c>
    </row>
    <row r="1879" spans="1:4" x14ac:dyDescent="0.35">
      <c r="A1879" s="1">
        <v>40960</v>
      </c>
      <c r="B1879">
        <v>7.8027600000000001</v>
      </c>
      <c r="C1879">
        <v>2012</v>
      </c>
      <c r="D1879">
        <v>2</v>
      </c>
    </row>
    <row r="1880" spans="1:4" x14ac:dyDescent="0.35">
      <c r="A1880" s="1">
        <v>40961</v>
      </c>
      <c r="B1880">
        <v>7.8182700000000001</v>
      </c>
      <c r="C1880">
        <v>2012</v>
      </c>
      <c r="D1880">
        <v>2</v>
      </c>
    </row>
    <row r="1881" spans="1:4" x14ac:dyDescent="0.35">
      <c r="A1881" s="1">
        <v>40962</v>
      </c>
      <c r="B1881">
        <v>7.8269700000000002</v>
      </c>
      <c r="C1881">
        <v>2012</v>
      </c>
      <c r="D1881">
        <v>2</v>
      </c>
    </row>
    <row r="1882" spans="1:4" x14ac:dyDescent="0.35">
      <c r="A1882" s="1">
        <v>40963</v>
      </c>
      <c r="B1882">
        <v>7.8319200000000002</v>
      </c>
      <c r="C1882">
        <v>2012</v>
      </c>
      <c r="D1882">
        <v>2</v>
      </c>
    </row>
    <row r="1883" spans="1:4" x14ac:dyDescent="0.35">
      <c r="A1883" s="1">
        <v>40964</v>
      </c>
      <c r="B1883">
        <v>7.8319200000000002</v>
      </c>
      <c r="C1883">
        <v>2012</v>
      </c>
      <c r="D1883">
        <v>2</v>
      </c>
    </row>
    <row r="1884" spans="1:4" x14ac:dyDescent="0.35">
      <c r="A1884" s="1">
        <v>40965</v>
      </c>
      <c r="B1884">
        <v>7.8319200000000002</v>
      </c>
      <c r="C1884">
        <v>2012</v>
      </c>
      <c r="D1884">
        <v>2</v>
      </c>
    </row>
    <row r="1885" spans="1:4" x14ac:dyDescent="0.35">
      <c r="A1885" s="1">
        <v>40966</v>
      </c>
      <c r="B1885">
        <v>7.8287000000000004</v>
      </c>
      <c r="C1885">
        <v>2012</v>
      </c>
      <c r="D1885">
        <v>2</v>
      </c>
    </row>
    <row r="1886" spans="1:4" x14ac:dyDescent="0.35">
      <c r="A1886" s="1">
        <v>40967</v>
      </c>
      <c r="B1886">
        <v>7.7964599999999997</v>
      </c>
      <c r="C1886">
        <v>2012</v>
      </c>
      <c r="D1886">
        <v>2</v>
      </c>
    </row>
    <row r="1887" spans="1:4" x14ac:dyDescent="0.35">
      <c r="A1887" s="1">
        <v>40968</v>
      </c>
      <c r="B1887">
        <v>7.7915000000000001</v>
      </c>
      <c r="C1887">
        <v>2012</v>
      </c>
      <c r="D1887">
        <v>2</v>
      </c>
    </row>
    <row r="1888" spans="1:4" x14ac:dyDescent="0.35">
      <c r="A1888" s="1">
        <v>40969</v>
      </c>
      <c r="B1888">
        <v>7.7744999999999997</v>
      </c>
      <c r="C1888">
        <v>2012</v>
      </c>
      <c r="D1888">
        <v>3</v>
      </c>
    </row>
    <row r="1889" spans="1:4" x14ac:dyDescent="0.35">
      <c r="A1889" s="1">
        <v>40970</v>
      </c>
      <c r="B1889">
        <v>7.7709200000000003</v>
      </c>
      <c r="C1889">
        <v>2012</v>
      </c>
      <c r="D1889">
        <v>3</v>
      </c>
    </row>
    <row r="1890" spans="1:4" x14ac:dyDescent="0.35">
      <c r="A1890" s="1">
        <v>40971</v>
      </c>
      <c r="B1890">
        <v>7.7709200000000003</v>
      </c>
      <c r="C1890">
        <v>2012</v>
      </c>
      <c r="D1890">
        <v>3</v>
      </c>
    </row>
    <row r="1891" spans="1:4" x14ac:dyDescent="0.35">
      <c r="A1891" s="1">
        <v>40972</v>
      </c>
      <c r="B1891">
        <v>7.7709200000000003</v>
      </c>
      <c r="C1891">
        <v>2012</v>
      </c>
      <c r="D1891">
        <v>3</v>
      </c>
    </row>
    <row r="1892" spans="1:4" x14ac:dyDescent="0.35">
      <c r="A1892" s="1">
        <v>40973</v>
      </c>
      <c r="B1892">
        <v>7.7687499999999998</v>
      </c>
      <c r="C1892">
        <v>2012</v>
      </c>
      <c r="D1892">
        <v>3</v>
      </c>
    </row>
    <row r="1893" spans="1:4" x14ac:dyDescent="0.35">
      <c r="A1893" s="1">
        <v>40974</v>
      </c>
      <c r="B1893">
        <v>7.7669600000000001</v>
      </c>
      <c r="C1893">
        <v>2012</v>
      </c>
      <c r="D1893">
        <v>3</v>
      </c>
    </row>
    <row r="1894" spans="1:4" x14ac:dyDescent="0.35">
      <c r="A1894" s="1">
        <v>40975</v>
      </c>
      <c r="B1894">
        <v>7.7625099999999998</v>
      </c>
      <c r="C1894">
        <v>2012</v>
      </c>
      <c r="D1894">
        <v>3</v>
      </c>
    </row>
    <row r="1895" spans="1:4" x14ac:dyDescent="0.35">
      <c r="A1895" s="1">
        <v>40976</v>
      </c>
      <c r="B1895">
        <v>7.7503200000000003</v>
      </c>
      <c r="C1895">
        <v>2012</v>
      </c>
      <c r="D1895">
        <v>3</v>
      </c>
    </row>
    <row r="1896" spans="1:4" x14ac:dyDescent="0.35">
      <c r="A1896" s="1">
        <v>40977</v>
      </c>
      <c r="B1896">
        <v>7.7377000000000002</v>
      </c>
      <c r="C1896">
        <v>2012</v>
      </c>
      <c r="D1896">
        <v>3</v>
      </c>
    </row>
    <row r="1897" spans="1:4" x14ac:dyDescent="0.35">
      <c r="A1897" s="1">
        <v>40978</v>
      </c>
      <c r="B1897">
        <v>7.7377000000000002</v>
      </c>
      <c r="C1897">
        <v>2012</v>
      </c>
      <c r="D1897">
        <v>3</v>
      </c>
    </row>
    <row r="1898" spans="1:4" x14ac:dyDescent="0.35">
      <c r="A1898" s="1">
        <v>40979</v>
      </c>
      <c r="B1898">
        <v>7.7377000000000002</v>
      </c>
      <c r="C1898">
        <v>2012</v>
      </c>
      <c r="D1898">
        <v>3</v>
      </c>
    </row>
    <row r="1899" spans="1:4" x14ac:dyDescent="0.35">
      <c r="A1899" s="1">
        <v>40980</v>
      </c>
      <c r="B1899">
        <v>7.7325600000000003</v>
      </c>
      <c r="C1899">
        <v>2012</v>
      </c>
      <c r="D1899">
        <v>3</v>
      </c>
    </row>
    <row r="1900" spans="1:4" x14ac:dyDescent="0.35">
      <c r="A1900" s="1">
        <v>40981</v>
      </c>
      <c r="B1900">
        <v>7.7178800000000001</v>
      </c>
      <c r="C1900">
        <v>2012</v>
      </c>
      <c r="D1900">
        <v>3</v>
      </c>
    </row>
    <row r="1901" spans="1:4" x14ac:dyDescent="0.35">
      <c r="A1901" s="1">
        <v>40982</v>
      </c>
      <c r="B1901">
        <v>7.7083199999999996</v>
      </c>
      <c r="C1901">
        <v>2012</v>
      </c>
      <c r="D1901">
        <v>3</v>
      </c>
    </row>
    <row r="1902" spans="1:4" x14ac:dyDescent="0.35">
      <c r="A1902" s="1">
        <v>40983</v>
      </c>
      <c r="B1902">
        <v>7.69313</v>
      </c>
      <c r="C1902">
        <v>2012</v>
      </c>
      <c r="D1902">
        <v>3</v>
      </c>
    </row>
    <row r="1903" spans="1:4" x14ac:dyDescent="0.35">
      <c r="A1903" s="1">
        <v>40984</v>
      </c>
      <c r="B1903">
        <v>7.6959499999999998</v>
      </c>
      <c r="C1903">
        <v>2012</v>
      </c>
      <c r="D1903">
        <v>3</v>
      </c>
    </row>
    <row r="1904" spans="1:4" x14ac:dyDescent="0.35">
      <c r="A1904" s="1">
        <v>40985</v>
      </c>
      <c r="B1904">
        <v>7.6959499999999998</v>
      </c>
      <c r="C1904">
        <v>2012</v>
      </c>
      <c r="D1904">
        <v>3</v>
      </c>
    </row>
    <row r="1905" spans="1:4" x14ac:dyDescent="0.35">
      <c r="A1905" s="1">
        <v>40986</v>
      </c>
      <c r="B1905">
        <v>7.6959499999999998</v>
      </c>
      <c r="C1905">
        <v>2012</v>
      </c>
      <c r="D1905">
        <v>3</v>
      </c>
    </row>
    <row r="1906" spans="1:4" x14ac:dyDescent="0.35">
      <c r="A1906" s="1">
        <v>40987</v>
      </c>
      <c r="B1906">
        <v>7.7018899999999997</v>
      </c>
      <c r="C1906">
        <v>2012</v>
      </c>
      <c r="D1906">
        <v>3</v>
      </c>
    </row>
    <row r="1907" spans="1:4" x14ac:dyDescent="0.35">
      <c r="A1907" s="1">
        <v>40988</v>
      </c>
      <c r="B1907">
        <v>7.7070299999999996</v>
      </c>
      <c r="C1907">
        <v>2012</v>
      </c>
      <c r="D1907">
        <v>3</v>
      </c>
    </row>
    <row r="1908" spans="1:4" x14ac:dyDescent="0.35">
      <c r="A1908" s="1">
        <v>40989</v>
      </c>
      <c r="B1908">
        <v>7.7200800000000003</v>
      </c>
      <c r="C1908">
        <v>2012</v>
      </c>
      <c r="D1908">
        <v>3</v>
      </c>
    </row>
    <row r="1909" spans="1:4" x14ac:dyDescent="0.35">
      <c r="A1909" s="1">
        <v>40990</v>
      </c>
      <c r="B1909">
        <v>7.7529199999999996</v>
      </c>
      <c r="C1909">
        <v>2012</v>
      </c>
      <c r="D1909">
        <v>3</v>
      </c>
    </row>
    <row r="1910" spans="1:4" x14ac:dyDescent="0.35">
      <c r="A1910" s="1">
        <v>40991</v>
      </c>
      <c r="B1910">
        <v>7.7548599999999999</v>
      </c>
      <c r="C1910">
        <v>2012</v>
      </c>
      <c r="D1910">
        <v>3</v>
      </c>
    </row>
    <row r="1911" spans="1:4" x14ac:dyDescent="0.35">
      <c r="A1911" s="1">
        <v>40992</v>
      </c>
      <c r="B1911">
        <v>7.7548599999999999</v>
      </c>
      <c r="C1911">
        <v>2012</v>
      </c>
      <c r="D1911">
        <v>3</v>
      </c>
    </row>
    <row r="1912" spans="1:4" x14ac:dyDescent="0.35">
      <c r="A1912" s="1">
        <v>40993</v>
      </c>
      <c r="B1912">
        <v>7.7548599999999999</v>
      </c>
      <c r="C1912">
        <v>2012</v>
      </c>
      <c r="D1912">
        <v>3</v>
      </c>
    </row>
    <row r="1913" spans="1:4" x14ac:dyDescent="0.35">
      <c r="A1913" s="1">
        <v>40994</v>
      </c>
      <c r="B1913">
        <v>7.7503700000000002</v>
      </c>
      <c r="C1913">
        <v>2012</v>
      </c>
      <c r="D1913">
        <v>3</v>
      </c>
    </row>
    <row r="1914" spans="1:4" x14ac:dyDescent="0.35">
      <c r="A1914" s="1">
        <v>40995</v>
      </c>
      <c r="B1914">
        <v>7.7235100000000001</v>
      </c>
      <c r="C1914">
        <v>2012</v>
      </c>
      <c r="D1914">
        <v>3</v>
      </c>
    </row>
    <row r="1915" spans="1:4" x14ac:dyDescent="0.35">
      <c r="A1915" s="1">
        <v>40996</v>
      </c>
      <c r="B1915">
        <v>7.7065099999999997</v>
      </c>
      <c r="C1915">
        <v>2012</v>
      </c>
      <c r="D1915">
        <v>3</v>
      </c>
    </row>
    <row r="1916" spans="1:4" x14ac:dyDescent="0.35">
      <c r="A1916" s="1">
        <v>40997</v>
      </c>
      <c r="B1916">
        <v>7.7047800000000004</v>
      </c>
      <c r="C1916">
        <v>2012</v>
      </c>
      <c r="D1916">
        <v>3</v>
      </c>
    </row>
    <row r="1917" spans="1:4" x14ac:dyDescent="0.35">
      <c r="A1917" s="1">
        <v>40998</v>
      </c>
      <c r="B1917">
        <v>7.6919399999999998</v>
      </c>
      <c r="C1917">
        <v>2012</v>
      </c>
      <c r="D1917">
        <v>3</v>
      </c>
    </row>
    <row r="1918" spans="1:4" x14ac:dyDescent="0.35">
      <c r="A1918" s="1">
        <v>40999</v>
      </c>
      <c r="B1918">
        <v>7.6919399999999998</v>
      </c>
      <c r="C1918">
        <v>2012</v>
      </c>
      <c r="D1918">
        <v>3</v>
      </c>
    </row>
    <row r="1919" spans="1:4" x14ac:dyDescent="0.35">
      <c r="A1919" s="1">
        <v>41000</v>
      </c>
      <c r="B1919">
        <v>7.6919399999999998</v>
      </c>
      <c r="C1919">
        <v>2012</v>
      </c>
      <c r="D1919">
        <v>4</v>
      </c>
    </row>
    <row r="1920" spans="1:4" x14ac:dyDescent="0.35">
      <c r="A1920" s="1">
        <v>41001</v>
      </c>
      <c r="B1920">
        <v>7.6802799999999998</v>
      </c>
      <c r="C1920">
        <v>2012</v>
      </c>
      <c r="D1920">
        <v>4</v>
      </c>
    </row>
    <row r="1921" spans="1:4" x14ac:dyDescent="0.35">
      <c r="A1921" s="1">
        <v>41002</v>
      </c>
      <c r="B1921">
        <v>7.67821</v>
      </c>
      <c r="C1921">
        <v>2012</v>
      </c>
      <c r="D1921">
        <v>4</v>
      </c>
    </row>
    <row r="1922" spans="1:4" x14ac:dyDescent="0.35">
      <c r="A1922" s="1">
        <v>41003</v>
      </c>
      <c r="B1922">
        <v>7.6885300000000001</v>
      </c>
      <c r="C1922">
        <v>2012</v>
      </c>
      <c r="D1922">
        <v>4</v>
      </c>
    </row>
    <row r="1923" spans="1:4" x14ac:dyDescent="0.35">
      <c r="A1923" s="1">
        <v>41004</v>
      </c>
      <c r="B1923">
        <v>7.6885300000000001</v>
      </c>
      <c r="C1923">
        <v>2012</v>
      </c>
      <c r="D1923">
        <v>4</v>
      </c>
    </row>
    <row r="1924" spans="1:4" x14ac:dyDescent="0.35">
      <c r="A1924" s="1">
        <v>41005</v>
      </c>
      <c r="B1924">
        <v>7.6885300000000001</v>
      </c>
      <c r="C1924">
        <v>2012</v>
      </c>
      <c r="D1924">
        <v>4</v>
      </c>
    </row>
    <row r="1925" spans="1:4" x14ac:dyDescent="0.35">
      <c r="A1925" s="1">
        <v>41006</v>
      </c>
      <c r="B1925">
        <v>7.6885300000000001</v>
      </c>
      <c r="C1925">
        <v>2012</v>
      </c>
      <c r="D1925">
        <v>4</v>
      </c>
    </row>
    <row r="1926" spans="1:4" x14ac:dyDescent="0.35">
      <c r="A1926" s="1">
        <v>41007</v>
      </c>
      <c r="B1926">
        <v>7.6885300000000001</v>
      </c>
      <c r="C1926">
        <v>2012</v>
      </c>
      <c r="D1926">
        <v>4</v>
      </c>
    </row>
    <row r="1927" spans="1:4" x14ac:dyDescent="0.35">
      <c r="A1927" s="1">
        <v>41008</v>
      </c>
      <c r="B1927">
        <v>7.6967800000000004</v>
      </c>
      <c r="C1927">
        <v>2012</v>
      </c>
      <c r="D1927">
        <v>4</v>
      </c>
    </row>
    <row r="1928" spans="1:4" x14ac:dyDescent="0.35">
      <c r="A1928" s="1">
        <v>41009</v>
      </c>
      <c r="B1928">
        <v>7.7061700000000002</v>
      </c>
      <c r="C1928">
        <v>2012</v>
      </c>
      <c r="D1928">
        <v>4</v>
      </c>
    </row>
    <row r="1929" spans="1:4" x14ac:dyDescent="0.35">
      <c r="A1929" s="1">
        <v>41010</v>
      </c>
      <c r="B1929">
        <v>7.7165999999999997</v>
      </c>
      <c r="C1929">
        <v>2012</v>
      </c>
      <c r="D1929">
        <v>4</v>
      </c>
    </row>
    <row r="1930" spans="1:4" x14ac:dyDescent="0.35">
      <c r="A1930" s="1">
        <v>41011</v>
      </c>
      <c r="B1930">
        <v>7.7215299999999996</v>
      </c>
      <c r="C1930">
        <v>2012</v>
      </c>
      <c r="D1930">
        <v>4</v>
      </c>
    </row>
    <row r="1931" spans="1:4" x14ac:dyDescent="0.35">
      <c r="A1931" s="1">
        <v>41012</v>
      </c>
      <c r="B1931">
        <v>7.7270300000000001</v>
      </c>
      <c r="C1931">
        <v>2012</v>
      </c>
      <c r="D1931">
        <v>4</v>
      </c>
    </row>
    <row r="1932" spans="1:4" x14ac:dyDescent="0.35">
      <c r="A1932" s="1">
        <v>41013</v>
      </c>
      <c r="B1932">
        <v>7.7270300000000001</v>
      </c>
      <c r="C1932">
        <v>2012</v>
      </c>
      <c r="D1932">
        <v>4</v>
      </c>
    </row>
    <row r="1933" spans="1:4" x14ac:dyDescent="0.35">
      <c r="A1933" s="1">
        <v>41014</v>
      </c>
      <c r="B1933">
        <v>7.7270300000000001</v>
      </c>
      <c r="C1933">
        <v>2012</v>
      </c>
      <c r="D1933">
        <v>4</v>
      </c>
    </row>
    <row r="1934" spans="1:4" x14ac:dyDescent="0.35">
      <c r="A1934" s="1">
        <v>41015</v>
      </c>
      <c r="B1934">
        <v>7.7328099999999997</v>
      </c>
      <c r="C1934">
        <v>2012</v>
      </c>
      <c r="D1934">
        <v>4</v>
      </c>
    </row>
    <row r="1935" spans="1:4" x14ac:dyDescent="0.35">
      <c r="A1935" s="1">
        <v>41016</v>
      </c>
      <c r="B1935">
        <v>7.75901</v>
      </c>
      <c r="C1935">
        <v>2012</v>
      </c>
      <c r="D1935">
        <v>4</v>
      </c>
    </row>
    <row r="1936" spans="1:4" x14ac:dyDescent="0.35">
      <c r="A1936" s="1">
        <v>41017</v>
      </c>
      <c r="B1936">
        <v>7.7710299999999997</v>
      </c>
      <c r="C1936">
        <v>2012</v>
      </c>
      <c r="D1936">
        <v>4</v>
      </c>
    </row>
    <row r="1937" spans="1:4" x14ac:dyDescent="0.35">
      <c r="A1937" s="1">
        <v>41018</v>
      </c>
      <c r="B1937">
        <v>7.7715399999999999</v>
      </c>
      <c r="C1937">
        <v>2012</v>
      </c>
      <c r="D1937">
        <v>4</v>
      </c>
    </row>
    <row r="1938" spans="1:4" x14ac:dyDescent="0.35">
      <c r="A1938" s="1">
        <v>41019</v>
      </c>
      <c r="B1938">
        <v>7.77881</v>
      </c>
      <c r="C1938">
        <v>2012</v>
      </c>
      <c r="D1938">
        <v>4</v>
      </c>
    </row>
    <row r="1939" spans="1:4" x14ac:dyDescent="0.35">
      <c r="A1939" s="1">
        <v>41020</v>
      </c>
      <c r="B1939">
        <v>7.77881</v>
      </c>
      <c r="C1939">
        <v>2012</v>
      </c>
      <c r="D1939">
        <v>4</v>
      </c>
    </row>
    <row r="1940" spans="1:4" x14ac:dyDescent="0.35">
      <c r="A1940" s="1">
        <v>41021</v>
      </c>
      <c r="B1940">
        <v>7.77881</v>
      </c>
      <c r="C1940">
        <v>2012</v>
      </c>
      <c r="D1940">
        <v>4</v>
      </c>
    </row>
    <row r="1941" spans="1:4" x14ac:dyDescent="0.35">
      <c r="A1941" s="1">
        <v>41022</v>
      </c>
      <c r="B1941">
        <v>7.7965</v>
      </c>
      <c r="C1941">
        <v>2012</v>
      </c>
      <c r="D1941">
        <v>4</v>
      </c>
    </row>
    <row r="1942" spans="1:4" x14ac:dyDescent="0.35">
      <c r="A1942" s="1">
        <v>41023</v>
      </c>
      <c r="B1942">
        <v>7.7833800000000002</v>
      </c>
      <c r="C1942">
        <v>2012</v>
      </c>
      <c r="D1942">
        <v>4</v>
      </c>
    </row>
    <row r="1943" spans="1:4" x14ac:dyDescent="0.35">
      <c r="A1943" s="1">
        <v>41024</v>
      </c>
      <c r="B1943">
        <v>7.7781399999999996</v>
      </c>
      <c r="C1943">
        <v>2012</v>
      </c>
      <c r="D1943">
        <v>4</v>
      </c>
    </row>
    <row r="1944" spans="1:4" x14ac:dyDescent="0.35">
      <c r="A1944" s="1">
        <v>41025</v>
      </c>
      <c r="B1944">
        <v>7.7728900000000003</v>
      </c>
      <c r="C1944">
        <v>2012</v>
      </c>
      <c r="D1944">
        <v>4</v>
      </c>
    </row>
    <row r="1945" spans="1:4" x14ac:dyDescent="0.35">
      <c r="A1945" s="1">
        <v>41026</v>
      </c>
      <c r="B1945">
        <v>7.7702799999999996</v>
      </c>
      <c r="C1945">
        <v>2012</v>
      </c>
      <c r="D1945">
        <v>4</v>
      </c>
    </row>
    <row r="1946" spans="1:4" x14ac:dyDescent="0.35">
      <c r="A1946" s="1">
        <v>41027</v>
      </c>
      <c r="B1946">
        <v>7.7702799999999996</v>
      </c>
      <c r="C1946">
        <v>2012</v>
      </c>
      <c r="D1946">
        <v>4</v>
      </c>
    </row>
    <row r="1947" spans="1:4" x14ac:dyDescent="0.35">
      <c r="A1947" s="1">
        <v>41028</v>
      </c>
      <c r="B1947">
        <v>7.7702799999999996</v>
      </c>
      <c r="C1947">
        <v>2012</v>
      </c>
      <c r="D1947">
        <v>4</v>
      </c>
    </row>
    <row r="1948" spans="1:4" x14ac:dyDescent="0.35">
      <c r="A1948" s="1">
        <v>41029</v>
      </c>
      <c r="B1948">
        <v>7.7826199999999996</v>
      </c>
      <c r="C1948">
        <v>2012</v>
      </c>
      <c r="D1948">
        <v>4</v>
      </c>
    </row>
    <row r="1949" spans="1:4" x14ac:dyDescent="0.35">
      <c r="A1949" s="1">
        <v>41030</v>
      </c>
      <c r="B1949">
        <v>7.7826199999999996</v>
      </c>
      <c r="C1949">
        <v>2012</v>
      </c>
      <c r="D1949">
        <v>5</v>
      </c>
    </row>
    <row r="1950" spans="1:4" x14ac:dyDescent="0.35">
      <c r="A1950" s="1">
        <v>41031</v>
      </c>
      <c r="B1950">
        <v>7.7817600000000002</v>
      </c>
      <c r="C1950">
        <v>2012</v>
      </c>
      <c r="D1950">
        <v>5</v>
      </c>
    </row>
    <row r="1951" spans="1:4" x14ac:dyDescent="0.35">
      <c r="A1951" s="1">
        <v>41032</v>
      </c>
      <c r="B1951">
        <v>7.7929500000000003</v>
      </c>
      <c r="C1951">
        <v>2012</v>
      </c>
      <c r="D1951">
        <v>5</v>
      </c>
    </row>
    <row r="1952" spans="1:4" x14ac:dyDescent="0.35">
      <c r="A1952" s="1">
        <v>41033</v>
      </c>
      <c r="B1952">
        <v>7.8013000000000003</v>
      </c>
      <c r="C1952">
        <v>2012</v>
      </c>
      <c r="D1952">
        <v>5</v>
      </c>
    </row>
    <row r="1953" spans="1:4" x14ac:dyDescent="0.35">
      <c r="A1953" s="1">
        <v>41034</v>
      </c>
      <c r="B1953">
        <v>7.8013000000000003</v>
      </c>
      <c r="C1953">
        <v>2012</v>
      </c>
      <c r="D1953">
        <v>5</v>
      </c>
    </row>
    <row r="1954" spans="1:4" x14ac:dyDescent="0.35">
      <c r="A1954" s="1">
        <v>41035</v>
      </c>
      <c r="B1954">
        <v>7.8013000000000003</v>
      </c>
      <c r="C1954">
        <v>2012</v>
      </c>
      <c r="D1954">
        <v>5</v>
      </c>
    </row>
    <row r="1955" spans="1:4" x14ac:dyDescent="0.35">
      <c r="A1955" s="1">
        <v>41036</v>
      </c>
      <c r="B1955">
        <v>7.7930299999999999</v>
      </c>
      <c r="C1955">
        <v>2012</v>
      </c>
      <c r="D1955">
        <v>5</v>
      </c>
    </row>
    <row r="1956" spans="1:4" x14ac:dyDescent="0.35">
      <c r="A1956" s="1">
        <v>41037</v>
      </c>
      <c r="B1956">
        <v>7.7888799999999998</v>
      </c>
      <c r="C1956">
        <v>2012</v>
      </c>
      <c r="D1956">
        <v>5</v>
      </c>
    </row>
    <row r="1957" spans="1:4" x14ac:dyDescent="0.35">
      <c r="A1957" s="1">
        <v>41038</v>
      </c>
      <c r="B1957">
        <v>7.7761500000000003</v>
      </c>
      <c r="C1957">
        <v>2012</v>
      </c>
      <c r="D1957">
        <v>5</v>
      </c>
    </row>
    <row r="1958" spans="1:4" x14ac:dyDescent="0.35">
      <c r="A1958" s="1">
        <v>41039</v>
      </c>
      <c r="B1958">
        <v>7.77257</v>
      </c>
      <c r="C1958">
        <v>2012</v>
      </c>
      <c r="D1958">
        <v>5</v>
      </c>
    </row>
    <row r="1959" spans="1:4" x14ac:dyDescent="0.35">
      <c r="A1959" s="1">
        <v>41040</v>
      </c>
      <c r="B1959">
        <v>7.7781700000000003</v>
      </c>
      <c r="C1959">
        <v>2012</v>
      </c>
      <c r="D1959">
        <v>5</v>
      </c>
    </row>
    <row r="1960" spans="1:4" x14ac:dyDescent="0.35">
      <c r="A1960" s="1">
        <v>41041</v>
      </c>
      <c r="B1960">
        <v>7.7781700000000003</v>
      </c>
      <c r="C1960">
        <v>2012</v>
      </c>
      <c r="D1960">
        <v>5</v>
      </c>
    </row>
    <row r="1961" spans="1:4" x14ac:dyDescent="0.35">
      <c r="A1961" s="1">
        <v>41042</v>
      </c>
      <c r="B1961">
        <v>7.7781700000000003</v>
      </c>
      <c r="C1961">
        <v>2012</v>
      </c>
      <c r="D1961">
        <v>5</v>
      </c>
    </row>
    <row r="1962" spans="1:4" x14ac:dyDescent="0.35">
      <c r="A1962" s="1">
        <v>41043</v>
      </c>
      <c r="B1962">
        <v>7.7738199999999997</v>
      </c>
      <c r="C1962">
        <v>2012</v>
      </c>
      <c r="D1962">
        <v>5</v>
      </c>
    </row>
    <row r="1963" spans="1:4" x14ac:dyDescent="0.35">
      <c r="A1963" s="1">
        <v>41044</v>
      </c>
      <c r="B1963">
        <v>7.7615499999999997</v>
      </c>
      <c r="C1963">
        <v>2012</v>
      </c>
      <c r="D1963">
        <v>5</v>
      </c>
    </row>
    <row r="1964" spans="1:4" x14ac:dyDescent="0.35">
      <c r="A1964" s="1">
        <v>41045</v>
      </c>
      <c r="B1964">
        <v>7.7510599999999998</v>
      </c>
      <c r="C1964">
        <v>2012</v>
      </c>
      <c r="D1964">
        <v>5</v>
      </c>
    </row>
    <row r="1965" spans="1:4" x14ac:dyDescent="0.35">
      <c r="A1965" s="1">
        <v>41046</v>
      </c>
      <c r="B1965">
        <v>7.7603600000000004</v>
      </c>
      <c r="C1965">
        <v>2012</v>
      </c>
      <c r="D1965">
        <v>5</v>
      </c>
    </row>
    <row r="1966" spans="1:4" x14ac:dyDescent="0.35">
      <c r="A1966" s="1">
        <v>41047</v>
      </c>
      <c r="B1966">
        <v>7.7804900000000004</v>
      </c>
      <c r="C1966">
        <v>2012</v>
      </c>
      <c r="D1966">
        <v>5</v>
      </c>
    </row>
    <row r="1967" spans="1:4" x14ac:dyDescent="0.35">
      <c r="A1967" s="1">
        <v>41048</v>
      </c>
      <c r="B1967">
        <v>7.7804900000000004</v>
      </c>
      <c r="C1967">
        <v>2012</v>
      </c>
      <c r="D1967">
        <v>5</v>
      </c>
    </row>
    <row r="1968" spans="1:4" x14ac:dyDescent="0.35">
      <c r="A1968" s="1">
        <v>41049</v>
      </c>
      <c r="B1968">
        <v>7.7804900000000004</v>
      </c>
      <c r="C1968">
        <v>2012</v>
      </c>
      <c r="D1968">
        <v>5</v>
      </c>
    </row>
    <row r="1969" spans="1:4" x14ac:dyDescent="0.35">
      <c r="A1969" s="1">
        <v>41050</v>
      </c>
      <c r="B1969">
        <v>7.7735399999999997</v>
      </c>
      <c r="C1969">
        <v>2012</v>
      </c>
      <c r="D1969">
        <v>5</v>
      </c>
    </row>
    <row r="1970" spans="1:4" x14ac:dyDescent="0.35">
      <c r="A1970" s="1">
        <v>41051</v>
      </c>
      <c r="B1970">
        <v>7.7685599999999999</v>
      </c>
      <c r="C1970">
        <v>2012</v>
      </c>
      <c r="D1970">
        <v>5</v>
      </c>
    </row>
    <row r="1971" spans="1:4" x14ac:dyDescent="0.35">
      <c r="A1971" s="1">
        <v>41052</v>
      </c>
      <c r="B1971">
        <v>7.7755799999999997</v>
      </c>
      <c r="C1971">
        <v>2012</v>
      </c>
      <c r="D1971">
        <v>5</v>
      </c>
    </row>
    <row r="1972" spans="1:4" x14ac:dyDescent="0.35">
      <c r="A1972" s="1">
        <v>41053</v>
      </c>
      <c r="B1972">
        <v>7.78491</v>
      </c>
      <c r="C1972">
        <v>2012</v>
      </c>
      <c r="D1972">
        <v>5</v>
      </c>
    </row>
    <row r="1973" spans="1:4" x14ac:dyDescent="0.35">
      <c r="A1973" s="1">
        <v>41054</v>
      </c>
      <c r="B1973">
        <v>7.7885799999999996</v>
      </c>
      <c r="C1973">
        <v>2012</v>
      </c>
      <c r="D1973">
        <v>5</v>
      </c>
    </row>
    <row r="1974" spans="1:4" x14ac:dyDescent="0.35">
      <c r="A1974" s="1">
        <v>41055</v>
      </c>
      <c r="B1974">
        <v>7.7885799999999996</v>
      </c>
      <c r="C1974">
        <v>2012</v>
      </c>
      <c r="D1974">
        <v>5</v>
      </c>
    </row>
    <row r="1975" spans="1:4" x14ac:dyDescent="0.35">
      <c r="A1975" s="1">
        <v>41056</v>
      </c>
      <c r="B1975">
        <v>7.7885799999999996</v>
      </c>
      <c r="C1975">
        <v>2012</v>
      </c>
      <c r="D1975">
        <v>5</v>
      </c>
    </row>
    <row r="1976" spans="1:4" x14ac:dyDescent="0.35">
      <c r="A1976" s="1">
        <v>41057</v>
      </c>
      <c r="B1976">
        <v>7.7922200000000004</v>
      </c>
      <c r="C1976">
        <v>2012</v>
      </c>
      <c r="D1976">
        <v>5</v>
      </c>
    </row>
    <row r="1977" spans="1:4" x14ac:dyDescent="0.35">
      <c r="A1977" s="1">
        <v>41058</v>
      </c>
      <c r="B1977">
        <v>7.79678</v>
      </c>
      <c r="C1977">
        <v>2012</v>
      </c>
      <c r="D1977">
        <v>5</v>
      </c>
    </row>
    <row r="1978" spans="1:4" x14ac:dyDescent="0.35">
      <c r="A1978" s="1">
        <v>41059</v>
      </c>
      <c r="B1978">
        <v>7.8034600000000003</v>
      </c>
      <c r="C1978">
        <v>2012</v>
      </c>
      <c r="D1978">
        <v>5</v>
      </c>
    </row>
    <row r="1979" spans="1:4" x14ac:dyDescent="0.35">
      <c r="A1979" s="1">
        <v>41060</v>
      </c>
      <c r="B1979">
        <v>7.8166900000000004</v>
      </c>
      <c r="C1979">
        <v>2012</v>
      </c>
      <c r="D1979">
        <v>5</v>
      </c>
    </row>
    <row r="1980" spans="1:4" x14ac:dyDescent="0.35">
      <c r="A1980" s="1">
        <v>41061</v>
      </c>
      <c r="B1980">
        <v>7.8247999999999998</v>
      </c>
      <c r="C1980">
        <v>2012</v>
      </c>
      <c r="D1980">
        <v>6</v>
      </c>
    </row>
    <row r="1981" spans="1:4" x14ac:dyDescent="0.35">
      <c r="A1981" s="1">
        <v>41062</v>
      </c>
      <c r="B1981">
        <v>7.8247999999999998</v>
      </c>
      <c r="C1981">
        <v>2012</v>
      </c>
      <c r="D1981">
        <v>6</v>
      </c>
    </row>
    <row r="1982" spans="1:4" x14ac:dyDescent="0.35">
      <c r="A1982" s="1">
        <v>41063</v>
      </c>
      <c r="B1982">
        <v>7.8247999999999998</v>
      </c>
      <c r="C1982">
        <v>2012</v>
      </c>
      <c r="D1982">
        <v>6</v>
      </c>
    </row>
    <row r="1983" spans="1:4" x14ac:dyDescent="0.35">
      <c r="A1983" s="1">
        <v>41064</v>
      </c>
      <c r="B1983">
        <v>7.8290499999999996</v>
      </c>
      <c r="C1983">
        <v>2012</v>
      </c>
      <c r="D1983">
        <v>6</v>
      </c>
    </row>
    <row r="1984" spans="1:4" x14ac:dyDescent="0.35">
      <c r="A1984" s="1">
        <v>41065</v>
      </c>
      <c r="B1984">
        <v>7.82944</v>
      </c>
      <c r="C1984">
        <v>2012</v>
      </c>
      <c r="D1984">
        <v>6</v>
      </c>
    </row>
    <row r="1985" spans="1:4" x14ac:dyDescent="0.35">
      <c r="A1985" s="1">
        <v>41066</v>
      </c>
      <c r="B1985">
        <v>7.8293600000000003</v>
      </c>
      <c r="C1985">
        <v>2012</v>
      </c>
      <c r="D1985">
        <v>6</v>
      </c>
    </row>
    <row r="1986" spans="1:4" x14ac:dyDescent="0.35">
      <c r="A1986" s="1">
        <v>41067</v>
      </c>
      <c r="B1986">
        <v>7.8385600000000002</v>
      </c>
      <c r="C1986">
        <v>2012</v>
      </c>
      <c r="D1986">
        <v>6</v>
      </c>
    </row>
    <row r="1987" spans="1:4" x14ac:dyDescent="0.35">
      <c r="A1987" s="1">
        <v>41068</v>
      </c>
      <c r="B1987">
        <v>7.8586499999999999</v>
      </c>
      <c r="C1987">
        <v>2012</v>
      </c>
      <c r="D1987">
        <v>6</v>
      </c>
    </row>
    <row r="1988" spans="1:4" x14ac:dyDescent="0.35">
      <c r="A1988" s="1">
        <v>41069</v>
      </c>
      <c r="B1988">
        <v>7.8586499999999999</v>
      </c>
      <c r="C1988">
        <v>2012</v>
      </c>
      <c r="D1988">
        <v>6</v>
      </c>
    </row>
    <row r="1989" spans="1:4" x14ac:dyDescent="0.35">
      <c r="A1989" s="1">
        <v>41070</v>
      </c>
      <c r="B1989">
        <v>7.8586499999999999</v>
      </c>
      <c r="C1989">
        <v>2012</v>
      </c>
      <c r="D1989">
        <v>6</v>
      </c>
    </row>
    <row r="1990" spans="1:4" x14ac:dyDescent="0.35">
      <c r="A1990" s="1">
        <v>41071</v>
      </c>
      <c r="B1990">
        <v>7.8756599999999999</v>
      </c>
      <c r="C1990">
        <v>2012</v>
      </c>
      <c r="D1990">
        <v>6</v>
      </c>
    </row>
    <row r="1991" spans="1:4" x14ac:dyDescent="0.35">
      <c r="A1991" s="1">
        <v>41072</v>
      </c>
      <c r="B1991">
        <v>7.8762299999999996</v>
      </c>
      <c r="C1991">
        <v>2012</v>
      </c>
      <c r="D1991">
        <v>6</v>
      </c>
    </row>
    <row r="1992" spans="1:4" x14ac:dyDescent="0.35">
      <c r="A1992" s="1">
        <v>41073</v>
      </c>
      <c r="B1992">
        <v>7.8744800000000001</v>
      </c>
      <c r="C1992">
        <v>2012</v>
      </c>
      <c r="D1992">
        <v>6</v>
      </c>
    </row>
    <row r="1993" spans="1:4" x14ac:dyDescent="0.35">
      <c r="A1993" s="1">
        <v>41074</v>
      </c>
      <c r="B1993">
        <v>7.87547</v>
      </c>
      <c r="C1993">
        <v>2012</v>
      </c>
      <c r="D1993">
        <v>6</v>
      </c>
    </row>
    <row r="1994" spans="1:4" x14ac:dyDescent="0.35">
      <c r="A1994" s="1">
        <v>41075</v>
      </c>
      <c r="B1994">
        <v>7.8691399999999998</v>
      </c>
      <c r="C1994">
        <v>2012</v>
      </c>
      <c r="D1994">
        <v>6</v>
      </c>
    </row>
    <row r="1995" spans="1:4" x14ac:dyDescent="0.35">
      <c r="A1995" s="1">
        <v>41076</v>
      </c>
      <c r="B1995">
        <v>7.8691399999999998</v>
      </c>
      <c r="C1995">
        <v>2012</v>
      </c>
      <c r="D1995">
        <v>6</v>
      </c>
    </row>
    <row r="1996" spans="1:4" x14ac:dyDescent="0.35">
      <c r="A1996" s="1">
        <v>41077</v>
      </c>
      <c r="B1996">
        <v>7.8691399999999998</v>
      </c>
      <c r="C1996">
        <v>2012</v>
      </c>
      <c r="D1996">
        <v>6</v>
      </c>
    </row>
    <row r="1997" spans="1:4" x14ac:dyDescent="0.35">
      <c r="A1997" s="1">
        <v>41078</v>
      </c>
      <c r="B1997">
        <v>7.8524000000000003</v>
      </c>
      <c r="C1997">
        <v>2012</v>
      </c>
      <c r="D1997">
        <v>6</v>
      </c>
    </row>
    <row r="1998" spans="1:4" x14ac:dyDescent="0.35">
      <c r="A1998" s="1">
        <v>41079</v>
      </c>
      <c r="B1998">
        <v>7.8410700000000002</v>
      </c>
      <c r="C1998">
        <v>2012</v>
      </c>
      <c r="D1998">
        <v>6</v>
      </c>
    </row>
    <row r="1999" spans="1:4" x14ac:dyDescent="0.35">
      <c r="A1999" s="1">
        <v>41080</v>
      </c>
      <c r="B1999">
        <v>7.8329399999999998</v>
      </c>
      <c r="C1999">
        <v>2012</v>
      </c>
      <c r="D1999">
        <v>6</v>
      </c>
    </row>
    <row r="2000" spans="1:4" x14ac:dyDescent="0.35">
      <c r="A2000" s="1">
        <v>41081</v>
      </c>
      <c r="B2000">
        <v>7.8357000000000001</v>
      </c>
      <c r="C2000">
        <v>2012</v>
      </c>
      <c r="D2000">
        <v>6</v>
      </c>
    </row>
    <row r="2001" spans="1:4" x14ac:dyDescent="0.35">
      <c r="A2001" s="1">
        <v>41082</v>
      </c>
      <c r="B2001">
        <v>7.8558599999999998</v>
      </c>
      <c r="C2001">
        <v>2012</v>
      </c>
      <c r="D2001">
        <v>6</v>
      </c>
    </row>
    <row r="2002" spans="1:4" x14ac:dyDescent="0.35">
      <c r="A2002" s="1">
        <v>41083</v>
      </c>
      <c r="B2002">
        <v>7.8558599999999998</v>
      </c>
      <c r="C2002">
        <v>2012</v>
      </c>
      <c r="D2002">
        <v>6</v>
      </c>
    </row>
    <row r="2003" spans="1:4" x14ac:dyDescent="0.35">
      <c r="A2003" s="1">
        <v>41084</v>
      </c>
      <c r="B2003">
        <v>7.8558599999999998</v>
      </c>
      <c r="C2003">
        <v>2012</v>
      </c>
      <c r="D2003">
        <v>6</v>
      </c>
    </row>
    <row r="2004" spans="1:4" x14ac:dyDescent="0.35">
      <c r="A2004" s="1">
        <v>41085</v>
      </c>
      <c r="B2004">
        <v>7.8574900000000003</v>
      </c>
      <c r="C2004">
        <v>2012</v>
      </c>
      <c r="D2004">
        <v>6</v>
      </c>
    </row>
    <row r="2005" spans="1:4" x14ac:dyDescent="0.35">
      <c r="A2005" s="1">
        <v>41086</v>
      </c>
      <c r="B2005">
        <v>7.8522699999999999</v>
      </c>
      <c r="C2005">
        <v>2012</v>
      </c>
      <c r="D2005">
        <v>6</v>
      </c>
    </row>
    <row r="2006" spans="1:4" x14ac:dyDescent="0.35">
      <c r="A2006" s="1">
        <v>41087</v>
      </c>
      <c r="B2006">
        <v>7.84572</v>
      </c>
      <c r="C2006">
        <v>2012</v>
      </c>
      <c r="D2006">
        <v>6</v>
      </c>
    </row>
    <row r="2007" spans="1:4" x14ac:dyDescent="0.35">
      <c r="A2007" s="1">
        <v>41088</v>
      </c>
      <c r="B2007">
        <v>7.8461400000000001</v>
      </c>
      <c r="C2007">
        <v>2012</v>
      </c>
      <c r="D2007">
        <v>6</v>
      </c>
    </row>
    <row r="2008" spans="1:4" x14ac:dyDescent="0.35">
      <c r="A2008" s="1">
        <v>41089</v>
      </c>
      <c r="B2008">
        <v>7.8461400000000001</v>
      </c>
      <c r="C2008">
        <v>2012</v>
      </c>
      <c r="D2008">
        <v>6</v>
      </c>
    </row>
    <row r="2009" spans="1:4" x14ac:dyDescent="0.35">
      <c r="A2009" s="1">
        <v>41090</v>
      </c>
      <c r="B2009">
        <v>7.8461400000000001</v>
      </c>
      <c r="C2009">
        <v>2012</v>
      </c>
      <c r="D2009">
        <v>6</v>
      </c>
    </row>
    <row r="2010" spans="1:4" x14ac:dyDescent="0.35">
      <c r="A2010" s="1">
        <v>41091</v>
      </c>
      <c r="B2010">
        <v>7.8461400000000001</v>
      </c>
      <c r="C2010">
        <v>2012</v>
      </c>
      <c r="D2010">
        <v>7</v>
      </c>
    </row>
    <row r="2011" spans="1:4" x14ac:dyDescent="0.35">
      <c r="A2011" s="1">
        <v>41092</v>
      </c>
      <c r="B2011">
        <v>7.8461400000000001</v>
      </c>
      <c r="C2011">
        <v>2012</v>
      </c>
      <c r="D2011">
        <v>7</v>
      </c>
    </row>
    <row r="2012" spans="1:4" x14ac:dyDescent="0.35">
      <c r="A2012" s="1">
        <v>41093</v>
      </c>
      <c r="B2012">
        <v>7.8384999999999998</v>
      </c>
      <c r="C2012">
        <v>2012</v>
      </c>
      <c r="D2012">
        <v>7</v>
      </c>
    </row>
    <row r="2013" spans="1:4" x14ac:dyDescent="0.35">
      <c r="A2013" s="1">
        <v>41094</v>
      </c>
      <c r="B2013">
        <v>7.8235099999999997</v>
      </c>
      <c r="C2013">
        <v>2012</v>
      </c>
      <c r="D2013">
        <v>7</v>
      </c>
    </row>
    <row r="2014" spans="1:4" x14ac:dyDescent="0.35">
      <c r="A2014" s="1">
        <v>41095</v>
      </c>
      <c r="B2014">
        <v>7.8237800000000002</v>
      </c>
      <c r="C2014">
        <v>2012</v>
      </c>
      <c r="D2014">
        <v>7</v>
      </c>
    </row>
    <row r="2015" spans="1:4" x14ac:dyDescent="0.35">
      <c r="A2015" s="1">
        <v>41096</v>
      </c>
      <c r="B2015">
        <v>7.8201700000000001</v>
      </c>
      <c r="C2015">
        <v>2012</v>
      </c>
      <c r="D2015">
        <v>7</v>
      </c>
    </row>
    <row r="2016" spans="1:4" x14ac:dyDescent="0.35">
      <c r="A2016" s="1">
        <v>41097</v>
      </c>
      <c r="B2016">
        <v>7.8201700000000001</v>
      </c>
      <c r="C2016">
        <v>2012</v>
      </c>
      <c r="D2016">
        <v>7</v>
      </c>
    </row>
    <row r="2017" spans="1:4" x14ac:dyDescent="0.35">
      <c r="A2017" s="1">
        <v>41098</v>
      </c>
      <c r="B2017">
        <v>7.8201700000000001</v>
      </c>
      <c r="C2017">
        <v>2012</v>
      </c>
      <c r="D2017">
        <v>7</v>
      </c>
    </row>
    <row r="2018" spans="1:4" x14ac:dyDescent="0.35">
      <c r="A2018" s="1">
        <v>41099</v>
      </c>
      <c r="B2018">
        <v>7.8196399999999997</v>
      </c>
      <c r="C2018">
        <v>2012</v>
      </c>
      <c r="D2018">
        <v>7</v>
      </c>
    </row>
    <row r="2019" spans="1:4" x14ac:dyDescent="0.35">
      <c r="A2019" s="1">
        <v>41100</v>
      </c>
      <c r="B2019">
        <v>7.8172100000000002</v>
      </c>
      <c r="C2019">
        <v>2012</v>
      </c>
      <c r="D2019">
        <v>7</v>
      </c>
    </row>
    <row r="2020" spans="1:4" x14ac:dyDescent="0.35">
      <c r="A2020" s="1">
        <v>41101</v>
      </c>
      <c r="B2020">
        <v>7.8147799999999998</v>
      </c>
      <c r="C2020">
        <v>2012</v>
      </c>
      <c r="D2020">
        <v>7</v>
      </c>
    </row>
    <row r="2021" spans="1:4" x14ac:dyDescent="0.35">
      <c r="A2021" s="1">
        <v>41102</v>
      </c>
      <c r="B2021">
        <v>7.81487</v>
      </c>
      <c r="C2021">
        <v>2012</v>
      </c>
      <c r="D2021">
        <v>7</v>
      </c>
    </row>
    <row r="2022" spans="1:4" x14ac:dyDescent="0.35">
      <c r="A2022" s="1">
        <v>41103</v>
      </c>
      <c r="B2022">
        <v>7.8284099999999999</v>
      </c>
      <c r="C2022">
        <v>2012</v>
      </c>
      <c r="D2022">
        <v>7</v>
      </c>
    </row>
    <row r="2023" spans="1:4" x14ac:dyDescent="0.35">
      <c r="A2023" s="1">
        <v>41104</v>
      </c>
      <c r="B2023">
        <v>7.8284099999999999</v>
      </c>
      <c r="C2023">
        <v>2012</v>
      </c>
      <c r="D2023">
        <v>7</v>
      </c>
    </row>
    <row r="2024" spans="1:4" x14ac:dyDescent="0.35">
      <c r="A2024" s="1">
        <v>41105</v>
      </c>
      <c r="B2024">
        <v>7.8284099999999999</v>
      </c>
      <c r="C2024">
        <v>2012</v>
      </c>
      <c r="D2024">
        <v>7</v>
      </c>
    </row>
    <row r="2025" spans="1:4" x14ac:dyDescent="0.35">
      <c r="A2025" s="1">
        <v>41106</v>
      </c>
      <c r="B2025">
        <v>7.8157500000000004</v>
      </c>
      <c r="C2025">
        <v>2012</v>
      </c>
      <c r="D2025">
        <v>7</v>
      </c>
    </row>
    <row r="2026" spans="1:4" x14ac:dyDescent="0.35">
      <c r="A2026" s="1">
        <v>41107</v>
      </c>
      <c r="B2026">
        <v>7.8138699999999996</v>
      </c>
      <c r="C2026">
        <v>2012</v>
      </c>
      <c r="D2026">
        <v>7</v>
      </c>
    </row>
    <row r="2027" spans="1:4" x14ac:dyDescent="0.35">
      <c r="A2027" s="1">
        <v>41108</v>
      </c>
      <c r="B2027">
        <v>7.8112399999999997</v>
      </c>
      <c r="C2027">
        <v>2012</v>
      </c>
      <c r="D2027">
        <v>7</v>
      </c>
    </row>
    <row r="2028" spans="1:4" x14ac:dyDescent="0.35">
      <c r="A2028" s="1">
        <v>41109</v>
      </c>
      <c r="B2028">
        <v>7.8188199999999997</v>
      </c>
      <c r="C2028">
        <v>2012</v>
      </c>
      <c r="D2028">
        <v>7</v>
      </c>
    </row>
    <row r="2029" spans="1:4" x14ac:dyDescent="0.35">
      <c r="A2029" s="1">
        <v>41110</v>
      </c>
      <c r="B2029">
        <v>7.8242599999999998</v>
      </c>
      <c r="C2029">
        <v>2012</v>
      </c>
      <c r="D2029">
        <v>7</v>
      </c>
    </row>
    <row r="2030" spans="1:4" x14ac:dyDescent="0.35">
      <c r="A2030" s="1">
        <v>41111</v>
      </c>
      <c r="B2030">
        <v>7.8242599999999998</v>
      </c>
      <c r="C2030">
        <v>2012</v>
      </c>
      <c r="D2030">
        <v>7</v>
      </c>
    </row>
    <row r="2031" spans="1:4" x14ac:dyDescent="0.35">
      <c r="A2031" s="1">
        <v>41112</v>
      </c>
      <c r="B2031">
        <v>7.8242599999999998</v>
      </c>
      <c r="C2031">
        <v>2012</v>
      </c>
      <c r="D2031">
        <v>7</v>
      </c>
    </row>
    <row r="2032" spans="1:4" x14ac:dyDescent="0.35">
      <c r="A2032" s="1">
        <v>41113</v>
      </c>
      <c r="B2032">
        <v>7.8260199999999998</v>
      </c>
      <c r="C2032">
        <v>2012</v>
      </c>
      <c r="D2032">
        <v>7</v>
      </c>
    </row>
    <row r="2033" spans="1:4" x14ac:dyDescent="0.35">
      <c r="A2033" s="1">
        <v>41114</v>
      </c>
      <c r="B2033">
        <v>7.8252300000000004</v>
      </c>
      <c r="C2033">
        <v>2012</v>
      </c>
      <c r="D2033">
        <v>7</v>
      </c>
    </row>
    <row r="2034" spans="1:4" x14ac:dyDescent="0.35">
      <c r="A2034" s="1">
        <v>41115</v>
      </c>
      <c r="B2034">
        <v>7.8341099999999999</v>
      </c>
      <c r="C2034">
        <v>2012</v>
      </c>
      <c r="D2034">
        <v>7</v>
      </c>
    </row>
    <row r="2035" spans="1:4" x14ac:dyDescent="0.35">
      <c r="A2035" s="1">
        <v>41116</v>
      </c>
      <c r="B2035">
        <v>7.8340800000000002</v>
      </c>
      <c r="C2035">
        <v>2012</v>
      </c>
      <c r="D2035">
        <v>7</v>
      </c>
    </row>
    <row r="2036" spans="1:4" x14ac:dyDescent="0.35">
      <c r="A2036" s="1">
        <v>41117</v>
      </c>
      <c r="B2036">
        <v>7.8349399999999996</v>
      </c>
      <c r="C2036">
        <v>2012</v>
      </c>
      <c r="D2036">
        <v>7</v>
      </c>
    </row>
    <row r="2037" spans="1:4" x14ac:dyDescent="0.35">
      <c r="A2037" s="1">
        <v>41118</v>
      </c>
      <c r="B2037">
        <v>7.8349399999999996</v>
      </c>
      <c r="C2037">
        <v>2012</v>
      </c>
      <c r="D2037">
        <v>7</v>
      </c>
    </row>
    <row r="2038" spans="1:4" x14ac:dyDescent="0.35">
      <c r="A2038" s="1">
        <v>41119</v>
      </c>
      <c r="B2038">
        <v>7.8349399999999996</v>
      </c>
      <c r="C2038">
        <v>2012</v>
      </c>
      <c r="D2038">
        <v>7</v>
      </c>
    </row>
    <row r="2039" spans="1:4" x14ac:dyDescent="0.35">
      <c r="A2039" s="1">
        <v>41120</v>
      </c>
      <c r="B2039">
        <v>7.8376799999999998</v>
      </c>
      <c r="C2039">
        <v>2012</v>
      </c>
      <c r="D2039">
        <v>7</v>
      </c>
    </row>
    <row r="2040" spans="1:4" x14ac:dyDescent="0.35">
      <c r="A2040" s="1">
        <v>41121</v>
      </c>
      <c r="B2040">
        <v>7.8349399999999996</v>
      </c>
      <c r="C2040">
        <v>2012</v>
      </c>
      <c r="D2040">
        <v>7</v>
      </c>
    </row>
    <row r="2041" spans="1:4" x14ac:dyDescent="0.35">
      <c r="A2041" s="1">
        <v>41122</v>
      </c>
      <c r="B2041">
        <v>7.8361400000000003</v>
      </c>
      <c r="C2041">
        <v>2012</v>
      </c>
      <c r="D2041">
        <v>8</v>
      </c>
    </row>
    <row r="2042" spans="1:4" x14ac:dyDescent="0.35">
      <c r="A2042" s="1">
        <v>41123</v>
      </c>
      <c r="B2042">
        <v>7.83622</v>
      </c>
      <c r="C2042">
        <v>2012</v>
      </c>
      <c r="D2042">
        <v>8</v>
      </c>
    </row>
    <row r="2043" spans="1:4" x14ac:dyDescent="0.35">
      <c r="A2043" s="1">
        <v>41124</v>
      </c>
      <c r="B2043">
        <v>7.8421500000000002</v>
      </c>
      <c r="C2043">
        <v>2012</v>
      </c>
      <c r="D2043">
        <v>8</v>
      </c>
    </row>
    <row r="2044" spans="1:4" x14ac:dyDescent="0.35">
      <c r="A2044" s="1">
        <v>41125</v>
      </c>
      <c r="B2044">
        <v>7.8421500000000002</v>
      </c>
      <c r="C2044">
        <v>2012</v>
      </c>
      <c r="D2044">
        <v>8</v>
      </c>
    </row>
    <row r="2045" spans="1:4" x14ac:dyDescent="0.35">
      <c r="A2045" s="1">
        <v>41126</v>
      </c>
      <c r="B2045">
        <v>7.8421500000000002</v>
      </c>
      <c r="C2045">
        <v>2012</v>
      </c>
      <c r="D2045">
        <v>8</v>
      </c>
    </row>
    <row r="2046" spans="1:4" x14ac:dyDescent="0.35">
      <c r="A2046" s="1">
        <v>41127</v>
      </c>
      <c r="B2046">
        <v>7.8550800000000001</v>
      </c>
      <c r="C2046">
        <v>2012</v>
      </c>
      <c r="D2046">
        <v>8</v>
      </c>
    </row>
    <row r="2047" spans="1:4" x14ac:dyDescent="0.35">
      <c r="A2047" s="1">
        <v>41128</v>
      </c>
      <c r="B2047">
        <v>7.8536400000000004</v>
      </c>
      <c r="C2047">
        <v>2012</v>
      </c>
      <c r="D2047">
        <v>8</v>
      </c>
    </row>
    <row r="2048" spans="1:4" x14ac:dyDescent="0.35">
      <c r="A2048" s="1">
        <v>41129</v>
      </c>
      <c r="B2048">
        <v>7.8602499999999997</v>
      </c>
      <c r="C2048">
        <v>2012</v>
      </c>
      <c r="D2048">
        <v>8</v>
      </c>
    </row>
    <row r="2049" spans="1:4" x14ac:dyDescent="0.35">
      <c r="A2049" s="1">
        <v>41130</v>
      </c>
      <c r="B2049">
        <v>7.8593799999999998</v>
      </c>
      <c r="C2049">
        <v>2012</v>
      </c>
      <c r="D2049">
        <v>8</v>
      </c>
    </row>
    <row r="2050" spans="1:4" x14ac:dyDescent="0.35">
      <c r="A2050" s="1">
        <v>41131</v>
      </c>
      <c r="B2050">
        <v>7.86137</v>
      </c>
      <c r="C2050">
        <v>2012</v>
      </c>
      <c r="D2050">
        <v>8</v>
      </c>
    </row>
    <row r="2051" spans="1:4" x14ac:dyDescent="0.35">
      <c r="A2051" s="1">
        <v>41132</v>
      </c>
      <c r="B2051">
        <v>7.86137</v>
      </c>
      <c r="C2051">
        <v>2012</v>
      </c>
      <c r="D2051">
        <v>8</v>
      </c>
    </row>
    <row r="2052" spans="1:4" x14ac:dyDescent="0.35">
      <c r="A2052" s="1">
        <v>41133</v>
      </c>
      <c r="B2052">
        <v>7.86137</v>
      </c>
      <c r="C2052">
        <v>2012</v>
      </c>
      <c r="D2052">
        <v>8</v>
      </c>
    </row>
    <row r="2053" spans="1:4" x14ac:dyDescent="0.35">
      <c r="A2053" s="1">
        <v>41134</v>
      </c>
      <c r="B2053">
        <v>7.8668500000000003</v>
      </c>
      <c r="C2053">
        <v>2012</v>
      </c>
      <c r="D2053">
        <v>8</v>
      </c>
    </row>
    <row r="2054" spans="1:4" x14ac:dyDescent="0.35">
      <c r="A2054" s="1">
        <v>41135</v>
      </c>
      <c r="B2054">
        <v>7.8709199999999999</v>
      </c>
      <c r="C2054">
        <v>2012</v>
      </c>
      <c r="D2054">
        <v>8</v>
      </c>
    </row>
    <row r="2055" spans="1:4" x14ac:dyDescent="0.35">
      <c r="A2055" s="1">
        <v>41136</v>
      </c>
      <c r="B2055">
        <v>7.8709199999999999</v>
      </c>
      <c r="C2055">
        <v>2012</v>
      </c>
      <c r="D2055">
        <v>8</v>
      </c>
    </row>
    <row r="2056" spans="1:4" x14ac:dyDescent="0.35">
      <c r="A2056" s="1">
        <v>41137</v>
      </c>
      <c r="B2056">
        <v>7.8713499999999996</v>
      </c>
      <c r="C2056">
        <v>2012</v>
      </c>
      <c r="D2056">
        <v>8</v>
      </c>
    </row>
    <row r="2057" spans="1:4" x14ac:dyDescent="0.35">
      <c r="A2057" s="1">
        <v>41138</v>
      </c>
      <c r="B2057">
        <v>7.8720600000000003</v>
      </c>
      <c r="C2057">
        <v>2012</v>
      </c>
      <c r="D2057">
        <v>8</v>
      </c>
    </row>
    <row r="2058" spans="1:4" x14ac:dyDescent="0.35">
      <c r="A2058" s="1">
        <v>41139</v>
      </c>
      <c r="B2058">
        <v>7.8720600000000003</v>
      </c>
      <c r="C2058">
        <v>2012</v>
      </c>
      <c r="D2058">
        <v>8</v>
      </c>
    </row>
    <row r="2059" spans="1:4" x14ac:dyDescent="0.35">
      <c r="A2059" s="1">
        <v>41140</v>
      </c>
      <c r="B2059">
        <v>7.8720600000000003</v>
      </c>
      <c r="C2059">
        <v>2012</v>
      </c>
      <c r="D2059">
        <v>8</v>
      </c>
    </row>
    <row r="2060" spans="1:4" x14ac:dyDescent="0.35">
      <c r="A2060" s="1">
        <v>41141</v>
      </c>
      <c r="B2060">
        <v>7.8692799999999998</v>
      </c>
      <c r="C2060">
        <v>2012</v>
      </c>
      <c r="D2060">
        <v>8</v>
      </c>
    </row>
    <row r="2061" spans="1:4" x14ac:dyDescent="0.35">
      <c r="A2061" s="1">
        <v>41142</v>
      </c>
      <c r="B2061">
        <v>7.8622699999999996</v>
      </c>
      <c r="C2061">
        <v>2012</v>
      </c>
      <c r="D2061">
        <v>8</v>
      </c>
    </row>
    <row r="2062" spans="1:4" x14ac:dyDescent="0.35">
      <c r="A2062" s="1">
        <v>41143</v>
      </c>
      <c r="B2062">
        <v>7.8641100000000002</v>
      </c>
      <c r="C2062">
        <v>2012</v>
      </c>
      <c r="D2062">
        <v>8</v>
      </c>
    </row>
    <row r="2063" spans="1:4" x14ac:dyDescent="0.35">
      <c r="A2063" s="1">
        <v>41144</v>
      </c>
      <c r="B2063">
        <v>7.8788600000000004</v>
      </c>
      <c r="C2063">
        <v>2012</v>
      </c>
      <c r="D2063">
        <v>8</v>
      </c>
    </row>
    <row r="2064" spans="1:4" x14ac:dyDescent="0.35">
      <c r="A2064" s="1">
        <v>41145</v>
      </c>
      <c r="B2064">
        <v>7.9019599999999999</v>
      </c>
      <c r="C2064">
        <v>2012</v>
      </c>
      <c r="D2064">
        <v>8</v>
      </c>
    </row>
    <row r="2065" spans="1:4" x14ac:dyDescent="0.35">
      <c r="A2065" s="1">
        <v>41146</v>
      </c>
      <c r="B2065">
        <v>7.9019599999999999</v>
      </c>
      <c r="C2065">
        <v>2012</v>
      </c>
      <c r="D2065">
        <v>8</v>
      </c>
    </row>
    <row r="2066" spans="1:4" x14ac:dyDescent="0.35">
      <c r="A2066" s="1">
        <v>41147</v>
      </c>
      <c r="B2066">
        <v>7.9019599999999999</v>
      </c>
      <c r="C2066">
        <v>2012</v>
      </c>
      <c r="D2066">
        <v>8</v>
      </c>
    </row>
    <row r="2067" spans="1:4" x14ac:dyDescent="0.35">
      <c r="A2067" s="1">
        <v>41148</v>
      </c>
      <c r="B2067">
        <v>7.9120900000000001</v>
      </c>
      <c r="C2067">
        <v>2012</v>
      </c>
      <c r="D2067">
        <v>8</v>
      </c>
    </row>
    <row r="2068" spans="1:4" x14ac:dyDescent="0.35">
      <c r="A2068" s="1">
        <v>41149</v>
      </c>
      <c r="B2068">
        <v>7.9144300000000003</v>
      </c>
      <c r="C2068">
        <v>2012</v>
      </c>
      <c r="D2068">
        <v>8</v>
      </c>
    </row>
    <row r="2069" spans="1:4" x14ac:dyDescent="0.35">
      <c r="A2069" s="1">
        <v>41150</v>
      </c>
      <c r="B2069">
        <v>7.9284400000000002</v>
      </c>
      <c r="C2069">
        <v>2012</v>
      </c>
      <c r="D2069">
        <v>8</v>
      </c>
    </row>
    <row r="2070" spans="1:4" x14ac:dyDescent="0.35">
      <c r="A2070" s="1">
        <v>41151</v>
      </c>
      <c r="B2070">
        <v>7.9350800000000001</v>
      </c>
      <c r="C2070">
        <v>2012</v>
      </c>
      <c r="D2070">
        <v>8</v>
      </c>
    </row>
    <row r="2071" spans="1:4" x14ac:dyDescent="0.35">
      <c r="A2071" s="1">
        <v>41152</v>
      </c>
      <c r="B2071">
        <v>7.9445399999999999</v>
      </c>
      <c r="C2071">
        <v>2012</v>
      </c>
      <c r="D2071">
        <v>8</v>
      </c>
    </row>
    <row r="2072" spans="1:4" x14ac:dyDescent="0.35">
      <c r="A2072" s="1">
        <v>41153</v>
      </c>
      <c r="B2072">
        <v>7.9445399999999999</v>
      </c>
      <c r="C2072">
        <v>2012</v>
      </c>
      <c r="D2072">
        <v>9</v>
      </c>
    </row>
    <row r="2073" spans="1:4" x14ac:dyDescent="0.35">
      <c r="A2073" s="1">
        <v>41154</v>
      </c>
      <c r="B2073">
        <v>7.9445399999999999</v>
      </c>
      <c r="C2073">
        <v>2012</v>
      </c>
      <c r="D2073">
        <v>9</v>
      </c>
    </row>
    <row r="2074" spans="1:4" x14ac:dyDescent="0.35">
      <c r="A2074" s="1">
        <v>41155</v>
      </c>
      <c r="B2074">
        <v>7.9617699999999996</v>
      </c>
      <c r="C2074">
        <v>2012</v>
      </c>
      <c r="D2074">
        <v>9</v>
      </c>
    </row>
    <row r="2075" spans="1:4" x14ac:dyDescent="0.35">
      <c r="A2075" s="1">
        <v>41156</v>
      </c>
      <c r="B2075">
        <v>7.9733900000000002</v>
      </c>
      <c r="C2075">
        <v>2012</v>
      </c>
      <c r="D2075">
        <v>9</v>
      </c>
    </row>
    <row r="2076" spans="1:4" x14ac:dyDescent="0.35">
      <c r="A2076" s="1">
        <v>41157</v>
      </c>
      <c r="B2076">
        <v>7.9907399999999997</v>
      </c>
      <c r="C2076">
        <v>2012</v>
      </c>
      <c r="D2076">
        <v>9</v>
      </c>
    </row>
    <row r="2077" spans="1:4" x14ac:dyDescent="0.35">
      <c r="A2077" s="1">
        <v>41158</v>
      </c>
      <c r="B2077">
        <v>8.0071700000000003</v>
      </c>
      <c r="C2077">
        <v>2012</v>
      </c>
      <c r="D2077">
        <v>9</v>
      </c>
    </row>
    <row r="2078" spans="1:4" x14ac:dyDescent="0.35">
      <c r="A2078" s="1">
        <v>41159</v>
      </c>
      <c r="B2078">
        <v>8.01126</v>
      </c>
      <c r="C2078">
        <v>2012</v>
      </c>
      <c r="D2078">
        <v>9</v>
      </c>
    </row>
    <row r="2079" spans="1:4" x14ac:dyDescent="0.35">
      <c r="A2079" s="1">
        <v>41160</v>
      </c>
      <c r="B2079">
        <v>8.01126</v>
      </c>
      <c r="C2079">
        <v>2012</v>
      </c>
      <c r="D2079">
        <v>9</v>
      </c>
    </row>
    <row r="2080" spans="1:4" x14ac:dyDescent="0.35">
      <c r="A2080" s="1">
        <v>41161</v>
      </c>
      <c r="B2080">
        <v>8.01126</v>
      </c>
      <c r="C2080">
        <v>2012</v>
      </c>
      <c r="D2080">
        <v>9</v>
      </c>
    </row>
    <row r="2081" spans="1:4" x14ac:dyDescent="0.35">
      <c r="A2081" s="1">
        <v>41162</v>
      </c>
      <c r="B2081">
        <v>8.0151000000000003</v>
      </c>
      <c r="C2081">
        <v>2012</v>
      </c>
      <c r="D2081">
        <v>9</v>
      </c>
    </row>
    <row r="2082" spans="1:4" x14ac:dyDescent="0.35">
      <c r="A2082" s="1">
        <v>41163</v>
      </c>
      <c r="B2082">
        <v>8.0153300000000005</v>
      </c>
      <c r="C2082">
        <v>2012</v>
      </c>
      <c r="D2082">
        <v>9</v>
      </c>
    </row>
    <row r="2083" spans="1:4" x14ac:dyDescent="0.35">
      <c r="A2083" s="1">
        <v>41164</v>
      </c>
      <c r="B2083">
        <v>8.0041200000000003</v>
      </c>
      <c r="C2083">
        <v>2012</v>
      </c>
      <c r="D2083">
        <v>9</v>
      </c>
    </row>
    <row r="2084" spans="1:4" x14ac:dyDescent="0.35">
      <c r="A2084" s="1">
        <v>41165</v>
      </c>
      <c r="B2084">
        <v>7.9954200000000002</v>
      </c>
      <c r="C2084">
        <v>2012</v>
      </c>
      <c r="D2084">
        <v>9</v>
      </c>
    </row>
    <row r="2085" spans="1:4" x14ac:dyDescent="0.35">
      <c r="A2085" s="1">
        <v>41166</v>
      </c>
      <c r="B2085">
        <v>7.9813099999999997</v>
      </c>
      <c r="C2085">
        <v>2012</v>
      </c>
      <c r="D2085">
        <v>9</v>
      </c>
    </row>
    <row r="2086" spans="1:4" x14ac:dyDescent="0.35">
      <c r="A2086" s="1">
        <v>41167</v>
      </c>
      <c r="B2086">
        <v>7.9813099999999997</v>
      </c>
      <c r="C2086">
        <v>2012</v>
      </c>
      <c r="D2086">
        <v>9</v>
      </c>
    </row>
    <row r="2087" spans="1:4" x14ac:dyDescent="0.35">
      <c r="A2087" s="1">
        <v>41168</v>
      </c>
      <c r="B2087">
        <v>7.9813099999999997</v>
      </c>
      <c r="C2087">
        <v>2012</v>
      </c>
      <c r="D2087">
        <v>9</v>
      </c>
    </row>
    <row r="2088" spans="1:4" x14ac:dyDescent="0.35">
      <c r="A2088" s="1">
        <v>41169</v>
      </c>
      <c r="B2088">
        <v>7.9813099999999997</v>
      </c>
      <c r="C2088">
        <v>2012</v>
      </c>
      <c r="D2088">
        <v>9</v>
      </c>
    </row>
    <row r="2089" spans="1:4" x14ac:dyDescent="0.35">
      <c r="A2089" s="1">
        <v>41170</v>
      </c>
      <c r="B2089">
        <v>7.96129</v>
      </c>
      <c r="C2089">
        <v>2012</v>
      </c>
      <c r="D2089">
        <v>9</v>
      </c>
    </row>
    <row r="2090" spans="1:4" x14ac:dyDescent="0.35">
      <c r="A2090" s="1">
        <v>41171</v>
      </c>
      <c r="B2090">
        <v>7.9491800000000001</v>
      </c>
      <c r="C2090">
        <v>2012</v>
      </c>
      <c r="D2090">
        <v>9</v>
      </c>
    </row>
    <row r="2091" spans="1:4" x14ac:dyDescent="0.35">
      <c r="A2091" s="1">
        <v>41172</v>
      </c>
      <c r="B2091">
        <v>7.9404300000000001</v>
      </c>
      <c r="C2091">
        <v>2012</v>
      </c>
      <c r="D2091">
        <v>9</v>
      </c>
    </row>
    <row r="2092" spans="1:4" x14ac:dyDescent="0.35">
      <c r="A2092" s="1">
        <v>41173</v>
      </c>
      <c r="B2092">
        <v>7.9372400000000001</v>
      </c>
      <c r="C2092">
        <v>2012</v>
      </c>
      <c r="D2092">
        <v>9</v>
      </c>
    </row>
    <row r="2093" spans="1:4" x14ac:dyDescent="0.35">
      <c r="A2093" s="1">
        <v>41174</v>
      </c>
      <c r="B2093">
        <v>7.9372400000000001</v>
      </c>
      <c r="C2093">
        <v>2012</v>
      </c>
      <c r="D2093">
        <v>9</v>
      </c>
    </row>
    <row r="2094" spans="1:4" x14ac:dyDescent="0.35">
      <c r="A2094" s="1">
        <v>41175</v>
      </c>
      <c r="B2094">
        <v>7.9372400000000001</v>
      </c>
      <c r="C2094">
        <v>2012</v>
      </c>
      <c r="D2094">
        <v>9</v>
      </c>
    </row>
    <row r="2095" spans="1:4" x14ac:dyDescent="0.35">
      <c r="A2095" s="1">
        <v>41176</v>
      </c>
      <c r="B2095">
        <v>7.9629300000000001</v>
      </c>
      <c r="C2095">
        <v>2012</v>
      </c>
      <c r="D2095">
        <v>9</v>
      </c>
    </row>
    <row r="2096" spans="1:4" x14ac:dyDescent="0.35">
      <c r="A2096" s="1">
        <v>41177</v>
      </c>
      <c r="B2096">
        <v>7.9571100000000001</v>
      </c>
      <c r="C2096">
        <v>2012</v>
      </c>
      <c r="D2096">
        <v>9</v>
      </c>
    </row>
    <row r="2097" spans="1:4" x14ac:dyDescent="0.35">
      <c r="A2097" s="1">
        <v>41178</v>
      </c>
      <c r="B2097">
        <v>7.9556199999999997</v>
      </c>
      <c r="C2097">
        <v>2012</v>
      </c>
      <c r="D2097">
        <v>9</v>
      </c>
    </row>
    <row r="2098" spans="1:4" x14ac:dyDescent="0.35">
      <c r="A2098" s="1">
        <v>41179</v>
      </c>
      <c r="B2098">
        <v>7.9563699999999997</v>
      </c>
      <c r="C2098">
        <v>2012</v>
      </c>
      <c r="D2098">
        <v>9</v>
      </c>
    </row>
    <row r="2099" spans="1:4" x14ac:dyDescent="0.35">
      <c r="A2099" s="1">
        <v>41180</v>
      </c>
      <c r="B2099">
        <v>7.9571899999999998</v>
      </c>
      <c r="C2099">
        <v>2012</v>
      </c>
      <c r="D2099">
        <v>9</v>
      </c>
    </row>
    <row r="2100" spans="1:4" x14ac:dyDescent="0.35">
      <c r="A2100" s="1">
        <v>41181</v>
      </c>
      <c r="B2100">
        <v>7.9571899999999998</v>
      </c>
      <c r="C2100">
        <v>2012</v>
      </c>
      <c r="D2100">
        <v>9</v>
      </c>
    </row>
    <row r="2101" spans="1:4" x14ac:dyDescent="0.35">
      <c r="A2101" s="1">
        <v>41182</v>
      </c>
      <c r="B2101">
        <v>7.9571899999999998</v>
      </c>
      <c r="C2101">
        <v>2012</v>
      </c>
      <c r="D2101">
        <v>9</v>
      </c>
    </row>
    <row r="2102" spans="1:4" x14ac:dyDescent="0.35">
      <c r="A2102" s="1">
        <v>41183</v>
      </c>
      <c r="B2102">
        <v>7.9532800000000003</v>
      </c>
      <c r="C2102">
        <v>2012</v>
      </c>
      <c r="D2102">
        <v>10</v>
      </c>
    </row>
    <row r="2103" spans="1:4" x14ac:dyDescent="0.35">
      <c r="A2103" s="1">
        <v>41184</v>
      </c>
      <c r="B2103">
        <v>7.9469700000000003</v>
      </c>
      <c r="C2103">
        <v>2012</v>
      </c>
      <c r="D2103">
        <v>10</v>
      </c>
    </row>
    <row r="2104" spans="1:4" x14ac:dyDescent="0.35">
      <c r="A2104" s="1">
        <v>41185</v>
      </c>
      <c r="B2104">
        <v>7.9432200000000002</v>
      </c>
      <c r="C2104">
        <v>2012</v>
      </c>
      <c r="D2104">
        <v>10</v>
      </c>
    </row>
    <row r="2105" spans="1:4" x14ac:dyDescent="0.35">
      <c r="A2105" s="1">
        <v>41186</v>
      </c>
      <c r="B2105">
        <v>7.93987</v>
      </c>
      <c r="C2105">
        <v>2012</v>
      </c>
      <c r="D2105">
        <v>10</v>
      </c>
    </row>
    <row r="2106" spans="1:4" x14ac:dyDescent="0.35">
      <c r="A2106" s="1">
        <v>41187</v>
      </c>
      <c r="B2106">
        <v>7.9374900000000004</v>
      </c>
      <c r="C2106">
        <v>2012</v>
      </c>
      <c r="D2106">
        <v>10</v>
      </c>
    </row>
    <row r="2107" spans="1:4" x14ac:dyDescent="0.35">
      <c r="A2107" s="1">
        <v>41188</v>
      </c>
      <c r="B2107">
        <v>7.9374900000000004</v>
      </c>
      <c r="C2107">
        <v>2012</v>
      </c>
      <c r="D2107">
        <v>10</v>
      </c>
    </row>
    <row r="2108" spans="1:4" x14ac:dyDescent="0.35">
      <c r="A2108" s="1">
        <v>41189</v>
      </c>
      <c r="B2108">
        <v>7.9374900000000004</v>
      </c>
      <c r="C2108">
        <v>2012</v>
      </c>
      <c r="D2108">
        <v>10</v>
      </c>
    </row>
    <row r="2109" spans="1:4" x14ac:dyDescent="0.35">
      <c r="A2109" s="1">
        <v>41190</v>
      </c>
      <c r="B2109">
        <v>7.9226999999999999</v>
      </c>
      <c r="C2109">
        <v>2012</v>
      </c>
      <c r="D2109">
        <v>10</v>
      </c>
    </row>
    <row r="2110" spans="1:4" x14ac:dyDescent="0.35">
      <c r="A2110" s="1">
        <v>41191</v>
      </c>
      <c r="B2110">
        <v>7.9001200000000003</v>
      </c>
      <c r="C2110">
        <v>2012</v>
      </c>
      <c r="D2110">
        <v>10</v>
      </c>
    </row>
    <row r="2111" spans="1:4" x14ac:dyDescent="0.35">
      <c r="A2111" s="1">
        <v>41192</v>
      </c>
      <c r="B2111">
        <v>7.8898799999999998</v>
      </c>
      <c r="C2111">
        <v>2012</v>
      </c>
      <c r="D2111">
        <v>10</v>
      </c>
    </row>
    <row r="2112" spans="1:4" x14ac:dyDescent="0.35">
      <c r="A2112" s="1">
        <v>41193</v>
      </c>
      <c r="B2112">
        <v>7.8905000000000003</v>
      </c>
      <c r="C2112">
        <v>2012</v>
      </c>
      <c r="D2112">
        <v>10</v>
      </c>
    </row>
    <row r="2113" spans="1:4" x14ac:dyDescent="0.35">
      <c r="A2113" s="1">
        <v>41194</v>
      </c>
      <c r="B2113">
        <v>7.8905000000000003</v>
      </c>
      <c r="C2113">
        <v>2012</v>
      </c>
      <c r="D2113">
        <v>10</v>
      </c>
    </row>
    <row r="2114" spans="1:4" x14ac:dyDescent="0.35">
      <c r="A2114" s="1">
        <v>41195</v>
      </c>
      <c r="B2114">
        <v>7.8905000000000003</v>
      </c>
      <c r="C2114">
        <v>2012</v>
      </c>
      <c r="D2114">
        <v>10</v>
      </c>
    </row>
    <row r="2115" spans="1:4" x14ac:dyDescent="0.35">
      <c r="A2115" s="1">
        <v>41196</v>
      </c>
      <c r="B2115">
        <v>7.8905000000000003</v>
      </c>
      <c r="C2115">
        <v>2012</v>
      </c>
      <c r="D2115">
        <v>10</v>
      </c>
    </row>
    <row r="2116" spans="1:4" x14ac:dyDescent="0.35">
      <c r="A2116" s="1">
        <v>41197</v>
      </c>
      <c r="B2116">
        <v>7.8823299999999996</v>
      </c>
      <c r="C2116">
        <v>2012</v>
      </c>
      <c r="D2116">
        <v>10</v>
      </c>
    </row>
    <row r="2117" spans="1:4" x14ac:dyDescent="0.35">
      <c r="A2117" s="1">
        <v>41198</v>
      </c>
      <c r="B2117">
        <v>7.87127</v>
      </c>
      <c r="C2117">
        <v>2012</v>
      </c>
      <c r="D2117">
        <v>10</v>
      </c>
    </row>
    <row r="2118" spans="1:4" x14ac:dyDescent="0.35">
      <c r="A2118" s="1">
        <v>41199</v>
      </c>
      <c r="B2118">
        <v>7.8556100000000004</v>
      </c>
      <c r="C2118">
        <v>2012</v>
      </c>
      <c r="D2118">
        <v>10</v>
      </c>
    </row>
    <row r="2119" spans="1:4" x14ac:dyDescent="0.35">
      <c r="A2119" s="1">
        <v>41200</v>
      </c>
      <c r="B2119">
        <v>7.8337000000000003</v>
      </c>
      <c r="C2119">
        <v>2012</v>
      </c>
      <c r="D2119">
        <v>10</v>
      </c>
    </row>
    <row r="2120" spans="1:4" x14ac:dyDescent="0.35">
      <c r="A2120" s="1">
        <v>41201</v>
      </c>
      <c r="B2120">
        <v>7.8341000000000003</v>
      </c>
      <c r="C2120">
        <v>2012</v>
      </c>
      <c r="D2120">
        <v>10</v>
      </c>
    </row>
    <row r="2121" spans="1:4" x14ac:dyDescent="0.35">
      <c r="A2121" s="1">
        <v>41202</v>
      </c>
      <c r="B2121">
        <v>7.8341000000000003</v>
      </c>
      <c r="C2121">
        <v>2012</v>
      </c>
      <c r="D2121">
        <v>10</v>
      </c>
    </row>
    <row r="2122" spans="1:4" x14ac:dyDescent="0.35">
      <c r="A2122" s="1">
        <v>41203</v>
      </c>
      <c r="B2122">
        <v>7.8341000000000003</v>
      </c>
      <c r="C2122">
        <v>2012</v>
      </c>
      <c r="D2122">
        <v>10</v>
      </c>
    </row>
    <row r="2123" spans="1:4" x14ac:dyDescent="0.35">
      <c r="A2123" s="1">
        <v>41204</v>
      </c>
      <c r="B2123">
        <v>7.8341000000000003</v>
      </c>
      <c r="C2123">
        <v>2012</v>
      </c>
      <c r="D2123">
        <v>10</v>
      </c>
    </row>
    <row r="2124" spans="1:4" x14ac:dyDescent="0.35">
      <c r="A2124" s="1">
        <v>41205</v>
      </c>
      <c r="B2124">
        <v>7.8338700000000001</v>
      </c>
      <c r="C2124">
        <v>2012</v>
      </c>
      <c r="D2124">
        <v>10</v>
      </c>
    </row>
    <row r="2125" spans="1:4" x14ac:dyDescent="0.35">
      <c r="A2125" s="1">
        <v>41206</v>
      </c>
      <c r="B2125">
        <v>7.8438699999999999</v>
      </c>
      <c r="C2125">
        <v>2012</v>
      </c>
      <c r="D2125">
        <v>10</v>
      </c>
    </row>
    <row r="2126" spans="1:4" x14ac:dyDescent="0.35">
      <c r="A2126" s="1">
        <v>41207</v>
      </c>
      <c r="B2126">
        <v>7.8607399999999998</v>
      </c>
      <c r="C2126">
        <v>2012</v>
      </c>
      <c r="D2126">
        <v>10</v>
      </c>
    </row>
    <row r="2127" spans="1:4" x14ac:dyDescent="0.35">
      <c r="A2127" s="1">
        <v>41208</v>
      </c>
      <c r="B2127">
        <v>7.8736899999999999</v>
      </c>
      <c r="C2127">
        <v>2012</v>
      </c>
      <c r="D2127">
        <v>10</v>
      </c>
    </row>
    <row r="2128" spans="1:4" x14ac:dyDescent="0.35">
      <c r="A2128" s="1">
        <v>41209</v>
      </c>
      <c r="B2128">
        <v>7.8736899999999999</v>
      </c>
      <c r="C2128">
        <v>2012</v>
      </c>
      <c r="D2128">
        <v>10</v>
      </c>
    </row>
    <row r="2129" spans="1:4" x14ac:dyDescent="0.35">
      <c r="A2129" s="1">
        <v>41210</v>
      </c>
      <c r="B2129">
        <v>7.8736899999999999</v>
      </c>
      <c r="C2129">
        <v>2012</v>
      </c>
      <c r="D2129">
        <v>10</v>
      </c>
    </row>
    <row r="2130" spans="1:4" x14ac:dyDescent="0.35">
      <c r="A2130" s="1">
        <v>41211</v>
      </c>
      <c r="B2130">
        <v>7.8644800000000004</v>
      </c>
      <c r="C2130">
        <v>2012</v>
      </c>
      <c r="D2130">
        <v>10</v>
      </c>
    </row>
    <row r="2131" spans="1:4" x14ac:dyDescent="0.35">
      <c r="A2131" s="1">
        <v>41212</v>
      </c>
      <c r="B2131">
        <v>7.8348899999999997</v>
      </c>
      <c r="C2131">
        <v>2012</v>
      </c>
      <c r="D2131">
        <v>10</v>
      </c>
    </row>
    <row r="2132" spans="1:4" x14ac:dyDescent="0.35">
      <c r="A2132" s="1">
        <v>41213</v>
      </c>
      <c r="B2132">
        <v>7.8355199999999998</v>
      </c>
      <c r="C2132">
        <v>2012</v>
      </c>
      <c r="D2132">
        <v>10</v>
      </c>
    </row>
    <row r="2133" spans="1:4" x14ac:dyDescent="0.35">
      <c r="A2133" s="1">
        <v>41214</v>
      </c>
      <c r="B2133">
        <v>7.8355199999999998</v>
      </c>
      <c r="C2133">
        <v>2012</v>
      </c>
      <c r="D2133">
        <v>11</v>
      </c>
    </row>
    <row r="2134" spans="1:4" x14ac:dyDescent="0.35">
      <c r="A2134" s="1">
        <v>41215</v>
      </c>
      <c r="B2134">
        <v>7.8237100000000002</v>
      </c>
      <c r="C2134">
        <v>2012</v>
      </c>
      <c r="D2134">
        <v>11</v>
      </c>
    </row>
    <row r="2135" spans="1:4" x14ac:dyDescent="0.35">
      <c r="A2135" s="1">
        <v>41216</v>
      </c>
      <c r="B2135">
        <v>7.8237100000000002</v>
      </c>
      <c r="C2135">
        <v>2012</v>
      </c>
      <c r="D2135">
        <v>11</v>
      </c>
    </row>
    <row r="2136" spans="1:4" x14ac:dyDescent="0.35">
      <c r="A2136" s="1">
        <v>41217</v>
      </c>
      <c r="B2136">
        <v>7.8237100000000002</v>
      </c>
      <c r="C2136">
        <v>2012</v>
      </c>
      <c r="D2136">
        <v>11</v>
      </c>
    </row>
    <row r="2137" spans="1:4" x14ac:dyDescent="0.35">
      <c r="A2137" s="1">
        <v>41218</v>
      </c>
      <c r="B2137">
        <v>7.8183499999999997</v>
      </c>
      <c r="C2137">
        <v>2012</v>
      </c>
      <c r="D2137">
        <v>11</v>
      </c>
    </row>
    <row r="2138" spans="1:4" x14ac:dyDescent="0.35">
      <c r="A2138" s="1">
        <v>41219</v>
      </c>
      <c r="B2138">
        <v>7.81325</v>
      </c>
      <c r="C2138">
        <v>2012</v>
      </c>
      <c r="D2138">
        <v>11</v>
      </c>
    </row>
    <row r="2139" spans="1:4" x14ac:dyDescent="0.35">
      <c r="A2139" s="1">
        <v>41220</v>
      </c>
      <c r="B2139">
        <v>7.8154700000000004</v>
      </c>
      <c r="C2139">
        <v>2012</v>
      </c>
      <c r="D2139">
        <v>11</v>
      </c>
    </row>
    <row r="2140" spans="1:4" x14ac:dyDescent="0.35">
      <c r="A2140" s="1">
        <v>41221</v>
      </c>
      <c r="B2140">
        <v>7.8239400000000003</v>
      </c>
      <c r="C2140">
        <v>2012</v>
      </c>
      <c r="D2140">
        <v>11</v>
      </c>
    </row>
    <row r="2141" spans="1:4" x14ac:dyDescent="0.35">
      <c r="A2141" s="1">
        <v>41222</v>
      </c>
      <c r="B2141">
        <v>7.8326900000000004</v>
      </c>
      <c r="C2141">
        <v>2012</v>
      </c>
      <c r="D2141">
        <v>11</v>
      </c>
    </row>
    <row r="2142" spans="1:4" x14ac:dyDescent="0.35">
      <c r="A2142" s="1">
        <v>41223</v>
      </c>
      <c r="B2142">
        <v>7.8326900000000004</v>
      </c>
      <c r="C2142">
        <v>2012</v>
      </c>
      <c r="D2142">
        <v>11</v>
      </c>
    </row>
    <row r="2143" spans="1:4" x14ac:dyDescent="0.35">
      <c r="A2143" s="1">
        <v>41224</v>
      </c>
      <c r="B2143">
        <v>7.8326900000000004</v>
      </c>
      <c r="C2143">
        <v>2012</v>
      </c>
      <c r="D2143">
        <v>11</v>
      </c>
    </row>
    <row r="2144" spans="1:4" x14ac:dyDescent="0.35">
      <c r="A2144" s="1">
        <v>41225</v>
      </c>
      <c r="B2144">
        <v>7.8301800000000004</v>
      </c>
      <c r="C2144">
        <v>2012</v>
      </c>
      <c r="D2144">
        <v>11</v>
      </c>
    </row>
    <row r="2145" spans="1:4" x14ac:dyDescent="0.35">
      <c r="A2145" s="1">
        <v>41226</v>
      </c>
      <c r="B2145">
        <v>7.8230399999999998</v>
      </c>
      <c r="C2145">
        <v>2012</v>
      </c>
      <c r="D2145">
        <v>11</v>
      </c>
    </row>
    <row r="2146" spans="1:4" x14ac:dyDescent="0.35">
      <c r="A2146" s="1">
        <v>41227</v>
      </c>
      <c r="B2146">
        <v>7.8325399999999998</v>
      </c>
      <c r="C2146">
        <v>2012</v>
      </c>
      <c r="D2146">
        <v>11</v>
      </c>
    </row>
    <row r="2147" spans="1:4" x14ac:dyDescent="0.35">
      <c r="A2147" s="1">
        <v>41228</v>
      </c>
      <c r="B2147">
        <v>7.8437299999999999</v>
      </c>
      <c r="C2147">
        <v>2012</v>
      </c>
      <c r="D2147">
        <v>11</v>
      </c>
    </row>
    <row r="2148" spans="1:4" x14ac:dyDescent="0.35">
      <c r="A2148" s="1">
        <v>41229</v>
      </c>
      <c r="B2148">
        <v>7.8641899999999998</v>
      </c>
      <c r="C2148">
        <v>2012</v>
      </c>
      <c r="D2148">
        <v>11</v>
      </c>
    </row>
    <row r="2149" spans="1:4" x14ac:dyDescent="0.35">
      <c r="A2149" s="1">
        <v>41230</v>
      </c>
      <c r="B2149">
        <v>7.8641899999999998</v>
      </c>
      <c r="C2149">
        <v>2012</v>
      </c>
      <c r="D2149">
        <v>11</v>
      </c>
    </row>
    <row r="2150" spans="1:4" x14ac:dyDescent="0.35">
      <c r="A2150" s="1">
        <v>41231</v>
      </c>
      <c r="B2150">
        <v>7.8641899999999998</v>
      </c>
      <c r="C2150">
        <v>2012</v>
      </c>
      <c r="D2150">
        <v>11</v>
      </c>
    </row>
    <row r="2151" spans="1:4" x14ac:dyDescent="0.35">
      <c r="A2151" s="1">
        <v>41232</v>
      </c>
      <c r="B2151">
        <v>7.8741000000000003</v>
      </c>
      <c r="C2151">
        <v>2012</v>
      </c>
      <c r="D2151">
        <v>11</v>
      </c>
    </row>
    <row r="2152" spans="1:4" x14ac:dyDescent="0.35">
      <c r="A2152" s="1">
        <v>41233</v>
      </c>
      <c r="B2152">
        <v>7.8748500000000003</v>
      </c>
      <c r="C2152">
        <v>2012</v>
      </c>
      <c r="D2152">
        <v>11</v>
      </c>
    </row>
    <row r="2153" spans="1:4" x14ac:dyDescent="0.35">
      <c r="A2153" s="1">
        <v>41234</v>
      </c>
      <c r="B2153">
        <v>7.8788900000000002</v>
      </c>
      <c r="C2153">
        <v>2012</v>
      </c>
      <c r="D2153">
        <v>11</v>
      </c>
    </row>
    <row r="2154" spans="1:4" x14ac:dyDescent="0.35">
      <c r="A2154" s="1">
        <v>41235</v>
      </c>
      <c r="B2154">
        <v>7.8955799999999998</v>
      </c>
      <c r="C2154">
        <v>2012</v>
      </c>
      <c r="D2154">
        <v>11</v>
      </c>
    </row>
    <row r="2155" spans="1:4" x14ac:dyDescent="0.35">
      <c r="A2155" s="1">
        <v>41236</v>
      </c>
      <c r="B2155">
        <v>7.9153799999999999</v>
      </c>
      <c r="C2155">
        <v>2012</v>
      </c>
      <c r="D2155">
        <v>11</v>
      </c>
    </row>
    <row r="2156" spans="1:4" x14ac:dyDescent="0.35">
      <c r="A2156" s="1">
        <v>41237</v>
      </c>
      <c r="B2156">
        <v>7.9153799999999999</v>
      </c>
      <c r="C2156">
        <v>2012</v>
      </c>
      <c r="D2156">
        <v>11</v>
      </c>
    </row>
    <row r="2157" spans="1:4" x14ac:dyDescent="0.35">
      <c r="A2157" s="1">
        <v>41238</v>
      </c>
      <c r="B2157">
        <v>7.9153799999999999</v>
      </c>
      <c r="C2157">
        <v>2012</v>
      </c>
      <c r="D2157">
        <v>11</v>
      </c>
    </row>
    <row r="2158" spans="1:4" x14ac:dyDescent="0.35">
      <c r="A2158" s="1">
        <v>41239</v>
      </c>
      <c r="B2158">
        <v>7.9316399999999998</v>
      </c>
      <c r="C2158">
        <v>2012</v>
      </c>
      <c r="D2158">
        <v>11</v>
      </c>
    </row>
    <row r="2159" spans="1:4" x14ac:dyDescent="0.35">
      <c r="A2159" s="1">
        <v>41240</v>
      </c>
      <c r="B2159">
        <v>7.9355599999999997</v>
      </c>
      <c r="C2159">
        <v>2012</v>
      </c>
      <c r="D2159">
        <v>11</v>
      </c>
    </row>
    <row r="2160" spans="1:4" x14ac:dyDescent="0.35">
      <c r="A2160" s="1">
        <v>41241</v>
      </c>
      <c r="B2160">
        <v>7.93499</v>
      </c>
      <c r="C2160">
        <v>2012</v>
      </c>
      <c r="D2160">
        <v>11</v>
      </c>
    </row>
    <row r="2161" spans="1:4" x14ac:dyDescent="0.35">
      <c r="A2161" s="1">
        <v>41242</v>
      </c>
      <c r="B2161">
        <v>7.9132400000000001</v>
      </c>
      <c r="C2161">
        <v>2012</v>
      </c>
      <c r="D2161">
        <v>11</v>
      </c>
    </row>
    <row r="2162" spans="1:4" x14ac:dyDescent="0.35">
      <c r="A2162" s="1">
        <v>41243</v>
      </c>
      <c r="B2162">
        <v>7.8913399999999996</v>
      </c>
      <c r="C2162">
        <v>2012</v>
      </c>
      <c r="D2162">
        <v>11</v>
      </c>
    </row>
    <row r="2163" spans="1:4" x14ac:dyDescent="0.35">
      <c r="A2163" s="1">
        <v>41244</v>
      </c>
      <c r="B2163">
        <v>7.8913399999999996</v>
      </c>
      <c r="C2163">
        <v>2012</v>
      </c>
      <c r="D2163">
        <v>12</v>
      </c>
    </row>
    <row r="2164" spans="1:4" x14ac:dyDescent="0.35">
      <c r="A2164" s="1">
        <v>41245</v>
      </c>
      <c r="B2164">
        <v>7.8913399999999996</v>
      </c>
      <c r="C2164">
        <v>2012</v>
      </c>
      <c r="D2164">
        <v>12</v>
      </c>
    </row>
    <row r="2165" spans="1:4" x14ac:dyDescent="0.35">
      <c r="A2165" s="1">
        <v>41246</v>
      </c>
      <c r="B2165">
        <v>7.8845599999999996</v>
      </c>
      <c r="C2165">
        <v>2012</v>
      </c>
      <c r="D2165">
        <v>12</v>
      </c>
    </row>
    <row r="2166" spans="1:4" x14ac:dyDescent="0.35">
      <c r="A2166" s="1">
        <v>41247</v>
      </c>
      <c r="B2166">
        <v>7.8791200000000003</v>
      </c>
      <c r="C2166">
        <v>2012</v>
      </c>
      <c r="D2166">
        <v>12</v>
      </c>
    </row>
    <row r="2167" spans="1:4" x14ac:dyDescent="0.35">
      <c r="A2167" s="1">
        <v>41248</v>
      </c>
      <c r="B2167">
        <v>7.86402</v>
      </c>
      <c r="C2167">
        <v>2012</v>
      </c>
      <c r="D2167">
        <v>12</v>
      </c>
    </row>
    <row r="2168" spans="1:4" x14ac:dyDescent="0.35">
      <c r="A2168" s="1">
        <v>41249</v>
      </c>
      <c r="B2168">
        <v>7.85487</v>
      </c>
      <c r="C2168">
        <v>2012</v>
      </c>
      <c r="D2168">
        <v>12</v>
      </c>
    </row>
    <row r="2169" spans="1:4" x14ac:dyDescent="0.35">
      <c r="A2169" s="1">
        <v>41250</v>
      </c>
      <c r="B2169">
        <v>7.8564400000000001</v>
      </c>
      <c r="C2169">
        <v>2012</v>
      </c>
      <c r="D2169">
        <v>12</v>
      </c>
    </row>
    <row r="2170" spans="1:4" x14ac:dyDescent="0.35">
      <c r="A2170" s="1">
        <v>41251</v>
      </c>
      <c r="B2170">
        <v>7.8564400000000001</v>
      </c>
      <c r="C2170">
        <v>2012</v>
      </c>
      <c r="D2170">
        <v>12</v>
      </c>
    </row>
    <row r="2171" spans="1:4" x14ac:dyDescent="0.35">
      <c r="A2171" s="1">
        <v>41252</v>
      </c>
      <c r="B2171">
        <v>7.8564400000000001</v>
      </c>
      <c r="C2171">
        <v>2012</v>
      </c>
      <c r="D2171">
        <v>12</v>
      </c>
    </row>
    <row r="2172" spans="1:4" x14ac:dyDescent="0.35">
      <c r="A2172" s="1">
        <v>41253</v>
      </c>
      <c r="B2172">
        <v>7.8345200000000004</v>
      </c>
      <c r="C2172">
        <v>2012</v>
      </c>
      <c r="D2172">
        <v>12</v>
      </c>
    </row>
    <row r="2173" spans="1:4" x14ac:dyDescent="0.35">
      <c r="A2173" s="1">
        <v>41254</v>
      </c>
      <c r="B2173">
        <v>7.82233</v>
      </c>
      <c r="C2173">
        <v>2012</v>
      </c>
      <c r="D2173">
        <v>12</v>
      </c>
    </row>
    <row r="2174" spans="1:4" x14ac:dyDescent="0.35">
      <c r="A2174" s="1">
        <v>41255</v>
      </c>
      <c r="B2174">
        <v>7.8258799999999997</v>
      </c>
      <c r="C2174">
        <v>2012</v>
      </c>
      <c r="D2174">
        <v>12</v>
      </c>
    </row>
    <row r="2175" spans="1:4" x14ac:dyDescent="0.35">
      <c r="A2175" s="1">
        <v>41256</v>
      </c>
      <c r="B2175">
        <v>7.87453</v>
      </c>
      <c r="C2175">
        <v>2012</v>
      </c>
      <c r="D2175">
        <v>12</v>
      </c>
    </row>
    <row r="2176" spans="1:4" x14ac:dyDescent="0.35">
      <c r="A2176" s="1">
        <v>41257</v>
      </c>
      <c r="B2176">
        <v>7.8923199999999998</v>
      </c>
      <c r="C2176">
        <v>2012</v>
      </c>
      <c r="D2176">
        <v>12</v>
      </c>
    </row>
    <row r="2177" spans="1:4" x14ac:dyDescent="0.35">
      <c r="A2177" s="1">
        <v>41258</v>
      </c>
      <c r="B2177">
        <v>7.8923199999999998</v>
      </c>
      <c r="C2177">
        <v>2012</v>
      </c>
      <c r="D2177">
        <v>12</v>
      </c>
    </row>
    <row r="2178" spans="1:4" x14ac:dyDescent="0.35">
      <c r="A2178" s="1">
        <v>41259</v>
      </c>
      <c r="B2178">
        <v>7.8923199999999998</v>
      </c>
      <c r="C2178">
        <v>2012</v>
      </c>
      <c r="D2178">
        <v>12</v>
      </c>
    </row>
    <row r="2179" spans="1:4" x14ac:dyDescent="0.35">
      <c r="A2179" s="1">
        <v>41260</v>
      </c>
      <c r="B2179">
        <v>7.8848399999999996</v>
      </c>
      <c r="C2179">
        <v>2012</v>
      </c>
      <c r="D2179">
        <v>12</v>
      </c>
    </row>
    <row r="2180" spans="1:4" x14ac:dyDescent="0.35">
      <c r="A2180" s="1">
        <v>41261</v>
      </c>
      <c r="B2180">
        <v>7.8784900000000002</v>
      </c>
      <c r="C2180">
        <v>2012</v>
      </c>
      <c r="D2180">
        <v>12</v>
      </c>
    </row>
    <row r="2181" spans="1:4" x14ac:dyDescent="0.35">
      <c r="A2181" s="1">
        <v>41262</v>
      </c>
      <c r="B2181">
        <v>7.9088500000000002</v>
      </c>
      <c r="C2181">
        <v>2012</v>
      </c>
      <c r="D2181">
        <v>12</v>
      </c>
    </row>
    <row r="2182" spans="1:4" x14ac:dyDescent="0.35">
      <c r="A2182" s="1">
        <v>41263</v>
      </c>
      <c r="B2182">
        <v>7.9386799999999997</v>
      </c>
      <c r="C2182">
        <v>2012</v>
      </c>
      <c r="D2182">
        <v>12</v>
      </c>
    </row>
    <row r="2183" spans="1:4" x14ac:dyDescent="0.35">
      <c r="A2183" s="1">
        <v>41264</v>
      </c>
      <c r="B2183">
        <v>7.9516999999999998</v>
      </c>
      <c r="C2183">
        <v>2012</v>
      </c>
      <c r="D2183">
        <v>12</v>
      </c>
    </row>
    <row r="2184" spans="1:4" x14ac:dyDescent="0.35">
      <c r="A2184" s="1">
        <v>41265</v>
      </c>
      <c r="B2184">
        <v>7.9516999999999998</v>
      </c>
      <c r="C2184">
        <v>2012</v>
      </c>
      <c r="D2184">
        <v>12</v>
      </c>
    </row>
    <row r="2185" spans="1:4" x14ac:dyDescent="0.35">
      <c r="A2185" s="1">
        <v>41266</v>
      </c>
      <c r="B2185">
        <v>7.9516999999999998</v>
      </c>
      <c r="C2185">
        <v>2012</v>
      </c>
      <c r="D2185">
        <v>12</v>
      </c>
    </row>
    <row r="2186" spans="1:4" x14ac:dyDescent="0.35">
      <c r="A2186" s="1">
        <v>41267</v>
      </c>
      <c r="B2186">
        <v>7.9488300000000001</v>
      </c>
      <c r="C2186">
        <v>2012</v>
      </c>
      <c r="D2186">
        <v>12</v>
      </c>
    </row>
    <row r="2187" spans="1:4" x14ac:dyDescent="0.35">
      <c r="A2187" s="1">
        <v>41268</v>
      </c>
      <c r="B2187">
        <v>7.9488300000000001</v>
      </c>
      <c r="C2187">
        <v>2012</v>
      </c>
      <c r="D2187">
        <v>12</v>
      </c>
    </row>
    <row r="2188" spans="1:4" x14ac:dyDescent="0.35">
      <c r="A2188" s="1">
        <v>41269</v>
      </c>
      <c r="B2188">
        <v>7.9356499999999999</v>
      </c>
      <c r="C2188">
        <v>2012</v>
      </c>
      <c r="D2188">
        <v>12</v>
      </c>
    </row>
    <row r="2189" spans="1:4" x14ac:dyDescent="0.35">
      <c r="A2189" s="1">
        <v>41270</v>
      </c>
      <c r="B2189">
        <v>7.9214700000000002</v>
      </c>
      <c r="C2189">
        <v>2012</v>
      </c>
      <c r="D2189">
        <v>12</v>
      </c>
    </row>
    <row r="2190" spans="1:4" x14ac:dyDescent="0.35">
      <c r="A2190" s="1">
        <v>41271</v>
      </c>
      <c r="B2190">
        <v>7.9023000000000003</v>
      </c>
      <c r="C2190">
        <v>2012</v>
      </c>
      <c r="D2190">
        <v>12</v>
      </c>
    </row>
    <row r="2191" spans="1:4" x14ac:dyDescent="0.35">
      <c r="A2191" s="1">
        <v>41272</v>
      </c>
      <c r="B2191">
        <v>7.9023000000000003</v>
      </c>
      <c r="C2191">
        <v>2012</v>
      </c>
      <c r="D2191">
        <v>12</v>
      </c>
    </row>
    <row r="2192" spans="1:4" x14ac:dyDescent="0.35">
      <c r="A2192" s="1">
        <v>41273</v>
      </c>
      <c r="B2192">
        <v>7.9023000000000003</v>
      </c>
      <c r="C2192">
        <v>2012</v>
      </c>
      <c r="D2192">
        <v>12</v>
      </c>
    </row>
    <row r="2193" spans="1:4" x14ac:dyDescent="0.35">
      <c r="A2193" s="1">
        <v>41274</v>
      </c>
      <c r="B2193">
        <v>7.9023000000000003</v>
      </c>
      <c r="C2193">
        <v>2012</v>
      </c>
      <c r="D2193">
        <v>12</v>
      </c>
    </row>
    <row r="2194" spans="1:4" x14ac:dyDescent="0.35">
      <c r="A2194" s="1">
        <v>41275</v>
      </c>
      <c r="B2194">
        <v>7.9023000000000003</v>
      </c>
      <c r="C2194">
        <v>2013</v>
      </c>
      <c r="D2194">
        <v>1</v>
      </c>
    </row>
    <row r="2195" spans="1:4" x14ac:dyDescent="0.35">
      <c r="A2195" s="1">
        <v>41276</v>
      </c>
      <c r="B2195">
        <v>7.90252</v>
      </c>
      <c r="C2195">
        <v>2013</v>
      </c>
      <c r="D2195">
        <v>1</v>
      </c>
    </row>
    <row r="2196" spans="1:4" x14ac:dyDescent="0.35">
      <c r="A2196" s="1">
        <v>41277</v>
      </c>
      <c r="B2196">
        <v>7.9382299999999999</v>
      </c>
      <c r="C2196">
        <v>2013</v>
      </c>
      <c r="D2196">
        <v>1</v>
      </c>
    </row>
    <row r="2197" spans="1:4" x14ac:dyDescent="0.35">
      <c r="A2197" s="1">
        <v>41278</v>
      </c>
      <c r="B2197">
        <v>7.9611599999999996</v>
      </c>
      <c r="C2197">
        <v>2013</v>
      </c>
      <c r="D2197">
        <v>1</v>
      </c>
    </row>
    <row r="2198" spans="1:4" x14ac:dyDescent="0.35">
      <c r="A2198" s="1">
        <v>41279</v>
      </c>
      <c r="B2198">
        <v>7.9611599999999996</v>
      </c>
      <c r="C2198">
        <v>2013</v>
      </c>
      <c r="D2198">
        <v>1</v>
      </c>
    </row>
    <row r="2199" spans="1:4" x14ac:dyDescent="0.35">
      <c r="A2199" s="1">
        <v>41280</v>
      </c>
      <c r="B2199">
        <v>7.9611599999999996</v>
      </c>
      <c r="C2199">
        <v>2013</v>
      </c>
      <c r="D2199">
        <v>1</v>
      </c>
    </row>
    <row r="2200" spans="1:4" x14ac:dyDescent="0.35">
      <c r="A2200" s="1">
        <v>41281</v>
      </c>
      <c r="B2200">
        <v>7.9698799999999999</v>
      </c>
      <c r="C2200">
        <v>2013</v>
      </c>
      <c r="D2200">
        <v>1</v>
      </c>
    </row>
    <row r="2201" spans="1:4" x14ac:dyDescent="0.35">
      <c r="A2201" s="1">
        <v>41282</v>
      </c>
      <c r="B2201">
        <v>7.9503599999999999</v>
      </c>
      <c r="C2201">
        <v>2013</v>
      </c>
      <c r="D2201">
        <v>1</v>
      </c>
    </row>
    <row r="2202" spans="1:4" x14ac:dyDescent="0.35">
      <c r="A2202" s="1">
        <v>41283</v>
      </c>
      <c r="B2202">
        <v>7.9330699999999998</v>
      </c>
      <c r="C2202">
        <v>2013</v>
      </c>
      <c r="D2202">
        <v>1</v>
      </c>
    </row>
    <row r="2203" spans="1:4" x14ac:dyDescent="0.35">
      <c r="A2203" s="1">
        <v>41284</v>
      </c>
      <c r="B2203">
        <v>7.9087800000000001</v>
      </c>
      <c r="C2203">
        <v>2013</v>
      </c>
      <c r="D2203">
        <v>1</v>
      </c>
    </row>
    <row r="2204" spans="1:4" x14ac:dyDescent="0.35">
      <c r="A2204" s="1">
        <v>41285</v>
      </c>
      <c r="B2204">
        <v>7.9091699999999996</v>
      </c>
      <c r="C2204">
        <v>2013</v>
      </c>
      <c r="D2204">
        <v>1</v>
      </c>
    </row>
    <row r="2205" spans="1:4" x14ac:dyDescent="0.35">
      <c r="A2205" s="1">
        <v>41286</v>
      </c>
      <c r="B2205">
        <v>7.9091699999999996</v>
      </c>
      <c r="C2205">
        <v>2013</v>
      </c>
      <c r="D2205">
        <v>1</v>
      </c>
    </row>
    <row r="2206" spans="1:4" x14ac:dyDescent="0.35">
      <c r="A2206" s="1">
        <v>41287</v>
      </c>
      <c r="B2206">
        <v>7.9091699999999996</v>
      </c>
      <c r="C2206">
        <v>2013</v>
      </c>
      <c r="D2206">
        <v>1</v>
      </c>
    </row>
    <row r="2207" spans="1:4" x14ac:dyDescent="0.35">
      <c r="A2207" s="1">
        <v>41288</v>
      </c>
      <c r="B2207">
        <v>7.8982999999999999</v>
      </c>
      <c r="C2207">
        <v>2013</v>
      </c>
      <c r="D2207">
        <v>1</v>
      </c>
    </row>
    <row r="2208" spans="1:4" x14ac:dyDescent="0.35">
      <c r="A2208" s="1">
        <v>41289</v>
      </c>
      <c r="B2208">
        <v>7.8820899999999998</v>
      </c>
      <c r="C2208">
        <v>2013</v>
      </c>
      <c r="D2208">
        <v>1</v>
      </c>
    </row>
    <row r="2209" spans="1:4" x14ac:dyDescent="0.35">
      <c r="A2209" s="1">
        <v>41290</v>
      </c>
      <c r="B2209">
        <v>7.8668300000000002</v>
      </c>
      <c r="C2209">
        <v>2013</v>
      </c>
      <c r="D2209">
        <v>1</v>
      </c>
    </row>
    <row r="2210" spans="1:4" x14ac:dyDescent="0.35">
      <c r="A2210" s="1">
        <v>41291</v>
      </c>
      <c r="B2210">
        <v>7.8536700000000002</v>
      </c>
      <c r="C2210">
        <v>2013</v>
      </c>
      <c r="D2210">
        <v>1</v>
      </c>
    </row>
    <row r="2211" spans="1:4" x14ac:dyDescent="0.35">
      <c r="A2211" s="1">
        <v>41292</v>
      </c>
      <c r="B2211">
        <v>7.8589599999999997</v>
      </c>
      <c r="C2211">
        <v>2013</v>
      </c>
      <c r="D2211">
        <v>1</v>
      </c>
    </row>
    <row r="2212" spans="1:4" x14ac:dyDescent="0.35">
      <c r="A2212" s="1">
        <v>41293</v>
      </c>
      <c r="B2212">
        <v>7.8589599999999997</v>
      </c>
      <c r="C2212">
        <v>2013</v>
      </c>
      <c r="D2212">
        <v>1</v>
      </c>
    </row>
    <row r="2213" spans="1:4" x14ac:dyDescent="0.35">
      <c r="A2213" s="1">
        <v>41294</v>
      </c>
      <c r="B2213">
        <v>7.8589599999999997</v>
      </c>
      <c r="C2213">
        <v>2013</v>
      </c>
      <c r="D2213">
        <v>1</v>
      </c>
    </row>
    <row r="2214" spans="1:4" x14ac:dyDescent="0.35">
      <c r="A2214" s="1">
        <v>41295</v>
      </c>
      <c r="B2214">
        <v>7.8528700000000002</v>
      </c>
      <c r="C2214">
        <v>2013</v>
      </c>
      <c r="D2214">
        <v>1</v>
      </c>
    </row>
    <row r="2215" spans="1:4" x14ac:dyDescent="0.35">
      <c r="A2215" s="1">
        <v>41296</v>
      </c>
      <c r="B2215">
        <v>7.8438100000000004</v>
      </c>
      <c r="C2215">
        <v>2013</v>
      </c>
      <c r="D2215">
        <v>1</v>
      </c>
    </row>
    <row r="2216" spans="1:4" x14ac:dyDescent="0.35">
      <c r="A2216" s="1">
        <v>41297</v>
      </c>
      <c r="B2216">
        <v>7.8428000000000004</v>
      </c>
      <c r="C2216">
        <v>2013</v>
      </c>
      <c r="D2216">
        <v>1</v>
      </c>
    </row>
    <row r="2217" spans="1:4" x14ac:dyDescent="0.35">
      <c r="A2217" s="1">
        <v>41298</v>
      </c>
      <c r="B2217">
        <v>7.8427499999999997</v>
      </c>
      <c r="C2217">
        <v>2013</v>
      </c>
      <c r="D2217">
        <v>1</v>
      </c>
    </row>
    <row r="2218" spans="1:4" x14ac:dyDescent="0.35">
      <c r="A2218" s="1">
        <v>41299</v>
      </c>
      <c r="B2218">
        <v>7.8487900000000002</v>
      </c>
      <c r="C2218">
        <v>2013</v>
      </c>
      <c r="D2218">
        <v>1</v>
      </c>
    </row>
    <row r="2219" spans="1:4" x14ac:dyDescent="0.35">
      <c r="A2219" s="1">
        <v>41300</v>
      </c>
      <c r="B2219">
        <v>7.8487900000000002</v>
      </c>
      <c r="C2219">
        <v>2013</v>
      </c>
      <c r="D2219">
        <v>1</v>
      </c>
    </row>
    <row r="2220" spans="1:4" x14ac:dyDescent="0.35">
      <c r="A2220" s="1">
        <v>41301</v>
      </c>
      <c r="B2220">
        <v>7.8487900000000002</v>
      </c>
      <c r="C2220">
        <v>2013</v>
      </c>
      <c r="D2220">
        <v>1</v>
      </c>
    </row>
    <row r="2221" spans="1:4" x14ac:dyDescent="0.35">
      <c r="A2221" s="1">
        <v>41302</v>
      </c>
      <c r="B2221">
        <v>7.8612099999999998</v>
      </c>
      <c r="C2221">
        <v>2013</v>
      </c>
      <c r="D2221">
        <v>1</v>
      </c>
    </row>
    <row r="2222" spans="1:4" x14ac:dyDescent="0.35">
      <c r="A2222" s="1">
        <v>41303</v>
      </c>
      <c r="B2222">
        <v>7.8646700000000003</v>
      </c>
      <c r="C2222">
        <v>2013</v>
      </c>
      <c r="D2222">
        <v>1</v>
      </c>
    </row>
    <row r="2223" spans="1:4" x14ac:dyDescent="0.35">
      <c r="A2223" s="1">
        <v>41304</v>
      </c>
      <c r="B2223">
        <v>7.8491200000000001</v>
      </c>
      <c r="C2223">
        <v>2013</v>
      </c>
      <c r="D2223">
        <v>1</v>
      </c>
    </row>
    <row r="2224" spans="1:4" x14ac:dyDescent="0.35">
      <c r="A2224" s="1">
        <v>41305</v>
      </c>
      <c r="B2224">
        <v>7.8279800000000002</v>
      </c>
      <c r="C2224">
        <v>2013</v>
      </c>
      <c r="D2224">
        <v>1</v>
      </c>
    </row>
    <row r="2225" spans="1:4" x14ac:dyDescent="0.35">
      <c r="A2225" s="1">
        <v>41306</v>
      </c>
      <c r="B2225">
        <v>7.8178900000000002</v>
      </c>
      <c r="C2225">
        <v>2013</v>
      </c>
      <c r="D2225">
        <v>2</v>
      </c>
    </row>
    <row r="2226" spans="1:4" x14ac:dyDescent="0.35">
      <c r="A2226" s="1">
        <v>41307</v>
      </c>
      <c r="B2226">
        <v>7.8178900000000002</v>
      </c>
      <c r="C2226">
        <v>2013</v>
      </c>
      <c r="D2226">
        <v>2</v>
      </c>
    </row>
    <row r="2227" spans="1:4" x14ac:dyDescent="0.35">
      <c r="A2227" s="1">
        <v>41308</v>
      </c>
      <c r="B2227">
        <v>7.8178900000000002</v>
      </c>
      <c r="C2227">
        <v>2013</v>
      </c>
      <c r="D2227">
        <v>2</v>
      </c>
    </row>
    <row r="2228" spans="1:4" x14ac:dyDescent="0.35">
      <c r="A2228" s="1">
        <v>41309</v>
      </c>
      <c r="B2228">
        <v>7.8193400000000004</v>
      </c>
      <c r="C2228">
        <v>2013</v>
      </c>
      <c r="D2228">
        <v>2</v>
      </c>
    </row>
    <row r="2229" spans="1:4" x14ac:dyDescent="0.35">
      <c r="A2229" s="1">
        <v>41310</v>
      </c>
      <c r="B2229">
        <v>7.8285400000000003</v>
      </c>
      <c r="C2229">
        <v>2013</v>
      </c>
      <c r="D2229">
        <v>2</v>
      </c>
    </row>
    <row r="2230" spans="1:4" x14ac:dyDescent="0.35">
      <c r="A2230" s="1">
        <v>41311</v>
      </c>
      <c r="B2230">
        <v>7.8395799999999998</v>
      </c>
      <c r="C2230">
        <v>2013</v>
      </c>
      <c r="D2230">
        <v>2</v>
      </c>
    </row>
    <row r="2231" spans="1:4" x14ac:dyDescent="0.35">
      <c r="A2231" s="1">
        <v>41312</v>
      </c>
      <c r="B2231">
        <v>7.8501099999999999</v>
      </c>
      <c r="C2231">
        <v>2013</v>
      </c>
      <c r="D2231">
        <v>2</v>
      </c>
    </row>
    <row r="2232" spans="1:4" x14ac:dyDescent="0.35">
      <c r="A2232" s="1">
        <v>41313</v>
      </c>
      <c r="B2232">
        <v>7.8769499999999999</v>
      </c>
      <c r="C2232">
        <v>2013</v>
      </c>
      <c r="D2232">
        <v>2</v>
      </c>
    </row>
    <row r="2233" spans="1:4" x14ac:dyDescent="0.35">
      <c r="A2233" s="1">
        <v>41314</v>
      </c>
      <c r="B2233">
        <v>7.8769499999999999</v>
      </c>
      <c r="C2233">
        <v>2013</v>
      </c>
      <c r="D2233">
        <v>2</v>
      </c>
    </row>
    <row r="2234" spans="1:4" x14ac:dyDescent="0.35">
      <c r="A2234" s="1">
        <v>41315</v>
      </c>
      <c r="B2234">
        <v>7.8769499999999999</v>
      </c>
      <c r="C2234">
        <v>2013</v>
      </c>
      <c r="D2234">
        <v>2</v>
      </c>
    </row>
    <row r="2235" spans="1:4" x14ac:dyDescent="0.35">
      <c r="A2235" s="1">
        <v>41316</v>
      </c>
      <c r="B2235">
        <v>7.8765099999999997</v>
      </c>
      <c r="C2235">
        <v>2013</v>
      </c>
      <c r="D2235">
        <v>2</v>
      </c>
    </row>
    <row r="2236" spans="1:4" x14ac:dyDescent="0.35">
      <c r="A2236" s="1">
        <v>41317</v>
      </c>
      <c r="B2236">
        <v>7.8432000000000004</v>
      </c>
      <c r="C2236">
        <v>2013</v>
      </c>
      <c r="D2236">
        <v>2</v>
      </c>
    </row>
    <row r="2237" spans="1:4" x14ac:dyDescent="0.35">
      <c r="A2237" s="1">
        <v>41318</v>
      </c>
      <c r="B2237">
        <v>7.8253700000000004</v>
      </c>
      <c r="C2237">
        <v>2013</v>
      </c>
      <c r="D2237">
        <v>2</v>
      </c>
    </row>
    <row r="2238" spans="1:4" x14ac:dyDescent="0.35">
      <c r="A2238" s="1">
        <v>41319</v>
      </c>
      <c r="B2238">
        <v>7.8284700000000003</v>
      </c>
      <c r="C2238">
        <v>2013</v>
      </c>
      <c r="D2238">
        <v>2</v>
      </c>
    </row>
    <row r="2239" spans="1:4" x14ac:dyDescent="0.35">
      <c r="A2239" s="1">
        <v>41320</v>
      </c>
      <c r="B2239">
        <v>7.8271800000000002</v>
      </c>
      <c r="C2239">
        <v>2013</v>
      </c>
      <c r="D2239">
        <v>2</v>
      </c>
    </row>
    <row r="2240" spans="1:4" x14ac:dyDescent="0.35">
      <c r="A2240" s="1">
        <v>41321</v>
      </c>
      <c r="B2240">
        <v>7.8271800000000002</v>
      </c>
      <c r="C2240">
        <v>2013</v>
      </c>
      <c r="D2240">
        <v>2</v>
      </c>
    </row>
    <row r="2241" spans="1:4" x14ac:dyDescent="0.35">
      <c r="A2241" s="1">
        <v>41322</v>
      </c>
      <c r="B2241">
        <v>7.8271800000000002</v>
      </c>
      <c r="C2241">
        <v>2013</v>
      </c>
      <c r="D2241">
        <v>2</v>
      </c>
    </row>
    <row r="2242" spans="1:4" x14ac:dyDescent="0.35">
      <c r="A2242" s="1">
        <v>41323</v>
      </c>
      <c r="B2242">
        <v>7.8163499999999999</v>
      </c>
      <c r="C2242">
        <v>2013</v>
      </c>
      <c r="D2242">
        <v>2</v>
      </c>
    </row>
    <row r="2243" spans="1:4" x14ac:dyDescent="0.35">
      <c r="A2243" s="1">
        <v>41324</v>
      </c>
      <c r="B2243">
        <v>7.8147000000000002</v>
      </c>
      <c r="C2243">
        <v>2013</v>
      </c>
      <c r="D2243">
        <v>2</v>
      </c>
    </row>
    <row r="2244" spans="1:4" x14ac:dyDescent="0.35">
      <c r="A2244" s="1">
        <v>41325</v>
      </c>
      <c r="B2244">
        <v>7.8221299999999996</v>
      </c>
      <c r="C2244">
        <v>2013</v>
      </c>
      <c r="D2244">
        <v>2</v>
      </c>
    </row>
    <row r="2245" spans="1:4" x14ac:dyDescent="0.35">
      <c r="A2245" s="1">
        <v>41326</v>
      </c>
      <c r="B2245">
        <v>7.8152400000000002</v>
      </c>
      <c r="C2245">
        <v>2013</v>
      </c>
      <c r="D2245">
        <v>2</v>
      </c>
    </row>
    <row r="2246" spans="1:4" x14ac:dyDescent="0.35">
      <c r="A2246" s="1">
        <v>41327</v>
      </c>
      <c r="B2246">
        <v>7.8026900000000001</v>
      </c>
      <c r="C2246">
        <v>2013</v>
      </c>
      <c r="D2246">
        <v>2</v>
      </c>
    </row>
    <row r="2247" spans="1:4" x14ac:dyDescent="0.35">
      <c r="A2247" s="1">
        <v>41328</v>
      </c>
      <c r="B2247">
        <v>7.8026900000000001</v>
      </c>
      <c r="C2247">
        <v>2013</v>
      </c>
      <c r="D2247">
        <v>2</v>
      </c>
    </row>
    <row r="2248" spans="1:4" x14ac:dyDescent="0.35">
      <c r="A2248" s="1">
        <v>41329</v>
      </c>
      <c r="B2248">
        <v>7.8026900000000001</v>
      </c>
      <c r="C2248">
        <v>2013</v>
      </c>
      <c r="D2248">
        <v>2</v>
      </c>
    </row>
    <row r="2249" spans="1:4" x14ac:dyDescent="0.35">
      <c r="A2249" s="1">
        <v>41330</v>
      </c>
      <c r="B2249">
        <v>7.7878800000000004</v>
      </c>
      <c r="C2249">
        <v>2013</v>
      </c>
      <c r="D2249">
        <v>2</v>
      </c>
    </row>
    <row r="2250" spans="1:4" x14ac:dyDescent="0.35">
      <c r="A2250" s="1">
        <v>41331</v>
      </c>
      <c r="B2250">
        <v>7.7891199999999996</v>
      </c>
      <c r="C2250">
        <v>2013</v>
      </c>
      <c r="D2250">
        <v>2</v>
      </c>
    </row>
    <row r="2251" spans="1:4" x14ac:dyDescent="0.35">
      <c r="A2251" s="1">
        <v>41332</v>
      </c>
      <c r="B2251">
        <v>7.8273700000000002</v>
      </c>
      <c r="C2251">
        <v>2013</v>
      </c>
      <c r="D2251">
        <v>2</v>
      </c>
    </row>
    <row r="2252" spans="1:4" x14ac:dyDescent="0.35">
      <c r="A2252" s="1">
        <v>41333</v>
      </c>
      <c r="B2252">
        <v>7.8343600000000002</v>
      </c>
      <c r="C2252">
        <v>2013</v>
      </c>
      <c r="D2252">
        <v>2</v>
      </c>
    </row>
    <row r="2253" spans="1:4" x14ac:dyDescent="0.35">
      <c r="A2253" s="1">
        <v>41334</v>
      </c>
      <c r="B2253">
        <v>7.8410700000000002</v>
      </c>
      <c r="C2253">
        <v>2013</v>
      </c>
      <c r="D2253">
        <v>3</v>
      </c>
    </row>
    <row r="2254" spans="1:4" x14ac:dyDescent="0.35">
      <c r="A2254" s="1">
        <v>41335</v>
      </c>
      <c r="B2254">
        <v>7.8410700000000002</v>
      </c>
      <c r="C2254">
        <v>2013</v>
      </c>
      <c r="D2254">
        <v>3</v>
      </c>
    </row>
    <row r="2255" spans="1:4" x14ac:dyDescent="0.35">
      <c r="A2255" s="1">
        <v>41336</v>
      </c>
      <c r="B2255">
        <v>7.8410700000000002</v>
      </c>
      <c r="C2255">
        <v>2013</v>
      </c>
      <c r="D2255">
        <v>3</v>
      </c>
    </row>
    <row r="2256" spans="1:4" x14ac:dyDescent="0.35">
      <c r="A2256" s="1">
        <v>41337</v>
      </c>
      <c r="B2256">
        <v>7.8375000000000004</v>
      </c>
      <c r="C2256">
        <v>2013</v>
      </c>
      <c r="D2256">
        <v>3</v>
      </c>
    </row>
    <row r="2257" spans="1:4" x14ac:dyDescent="0.35">
      <c r="A2257" s="1">
        <v>41338</v>
      </c>
      <c r="B2257">
        <v>7.8314500000000002</v>
      </c>
      <c r="C2257">
        <v>2013</v>
      </c>
      <c r="D2257">
        <v>3</v>
      </c>
    </row>
    <row r="2258" spans="1:4" x14ac:dyDescent="0.35">
      <c r="A2258" s="1">
        <v>41339</v>
      </c>
      <c r="B2258">
        <v>7.8203399999999998</v>
      </c>
      <c r="C2258">
        <v>2013</v>
      </c>
      <c r="D2258">
        <v>3</v>
      </c>
    </row>
    <row r="2259" spans="1:4" x14ac:dyDescent="0.35">
      <c r="A2259" s="1">
        <v>41340</v>
      </c>
      <c r="B2259">
        <v>7.7994599999999998</v>
      </c>
      <c r="C2259">
        <v>2013</v>
      </c>
      <c r="D2259">
        <v>3</v>
      </c>
    </row>
    <row r="2260" spans="1:4" x14ac:dyDescent="0.35">
      <c r="A2260" s="1">
        <v>41341</v>
      </c>
      <c r="B2260">
        <v>7.7949099999999998</v>
      </c>
      <c r="C2260">
        <v>2013</v>
      </c>
      <c r="D2260">
        <v>3</v>
      </c>
    </row>
    <row r="2261" spans="1:4" x14ac:dyDescent="0.35">
      <c r="A2261" s="1">
        <v>41342</v>
      </c>
      <c r="B2261">
        <v>7.7949099999999998</v>
      </c>
      <c r="C2261">
        <v>2013</v>
      </c>
      <c r="D2261">
        <v>3</v>
      </c>
    </row>
    <row r="2262" spans="1:4" x14ac:dyDescent="0.35">
      <c r="A2262" s="1">
        <v>41343</v>
      </c>
      <c r="B2262">
        <v>7.7949099999999998</v>
      </c>
      <c r="C2262">
        <v>2013</v>
      </c>
      <c r="D2262">
        <v>3</v>
      </c>
    </row>
    <row r="2263" spans="1:4" x14ac:dyDescent="0.35">
      <c r="A2263" s="1">
        <v>41344</v>
      </c>
      <c r="B2263">
        <v>7.8079900000000002</v>
      </c>
      <c r="C2263">
        <v>2013</v>
      </c>
      <c r="D2263">
        <v>3</v>
      </c>
    </row>
    <row r="2264" spans="1:4" x14ac:dyDescent="0.35">
      <c r="A2264" s="1">
        <v>41345</v>
      </c>
      <c r="B2264">
        <v>7.8016699999999997</v>
      </c>
      <c r="C2264">
        <v>2013</v>
      </c>
      <c r="D2264">
        <v>3</v>
      </c>
    </row>
    <row r="2265" spans="1:4" x14ac:dyDescent="0.35">
      <c r="A2265" s="1">
        <v>41346</v>
      </c>
      <c r="B2265">
        <v>7.8010599999999997</v>
      </c>
      <c r="C2265">
        <v>2013</v>
      </c>
      <c r="D2265">
        <v>3</v>
      </c>
    </row>
    <row r="2266" spans="1:4" x14ac:dyDescent="0.35">
      <c r="A2266" s="1">
        <v>41347</v>
      </c>
      <c r="B2266">
        <v>7.8031199999999998</v>
      </c>
      <c r="C2266">
        <v>2013</v>
      </c>
      <c r="D2266">
        <v>3</v>
      </c>
    </row>
    <row r="2267" spans="1:4" x14ac:dyDescent="0.35">
      <c r="A2267" s="1">
        <v>41348</v>
      </c>
      <c r="B2267">
        <v>7.8090900000000003</v>
      </c>
      <c r="C2267">
        <v>2013</v>
      </c>
      <c r="D2267">
        <v>3</v>
      </c>
    </row>
    <row r="2268" spans="1:4" x14ac:dyDescent="0.35">
      <c r="A2268" s="1">
        <v>41349</v>
      </c>
      <c r="B2268">
        <v>7.8090900000000003</v>
      </c>
      <c r="C2268">
        <v>2013</v>
      </c>
      <c r="D2268">
        <v>3</v>
      </c>
    </row>
    <row r="2269" spans="1:4" x14ac:dyDescent="0.35">
      <c r="A2269" s="1">
        <v>41350</v>
      </c>
      <c r="B2269">
        <v>7.8090900000000003</v>
      </c>
      <c r="C2269">
        <v>2013</v>
      </c>
      <c r="D2269">
        <v>3</v>
      </c>
    </row>
    <row r="2270" spans="1:4" x14ac:dyDescent="0.35">
      <c r="A2270" s="1">
        <v>41351</v>
      </c>
      <c r="B2270">
        <v>7.8082900000000004</v>
      </c>
      <c r="C2270">
        <v>2013</v>
      </c>
      <c r="D2270">
        <v>3</v>
      </c>
    </row>
    <row r="2271" spans="1:4" x14ac:dyDescent="0.35">
      <c r="A2271" s="1">
        <v>41352</v>
      </c>
      <c r="B2271">
        <v>7.8144900000000002</v>
      </c>
      <c r="C2271">
        <v>2013</v>
      </c>
      <c r="D2271">
        <v>3</v>
      </c>
    </row>
    <row r="2272" spans="1:4" x14ac:dyDescent="0.35">
      <c r="A2272" s="1">
        <v>41353</v>
      </c>
      <c r="B2272">
        <v>7.8373100000000004</v>
      </c>
      <c r="C2272">
        <v>2013</v>
      </c>
      <c r="D2272">
        <v>3</v>
      </c>
    </row>
    <row r="2273" spans="1:4" x14ac:dyDescent="0.35">
      <c r="A2273" s="1">
        <v>41354</v>
      </c>
      <c r="B2273">
        <v>7.8266900000000001</v>
      </c>
      <c r="C2273">
        <v>2013</v>
      </c>
      <c r="D2273">
        <v>3</v>
      </c>
    </row>
    <row r="2274" spans="1:4" x14ac:dyDescent="0.35">
      <c r="A2274" s="1">
        <v>41355</v>
      </c>
      <c r="B2274">
        <v>7.8188800000000001</v>
      </c>
      <c r="C2274">
        <v>2013</v>
      </c>
      <c r="D2274">
        <v>3</v>
      </c>
    </row>
    <row r="2275" spans="1:4" x14ac:dyDescent="0.35">
      <c r="A2275" s="1">
        <v>41356</v>
      </c>
      <c r="B2275">
        <v>7.8188800000000001</v>
      </c>
      <c r="C2275">
        <v>2013</v>
      </c>
      <c r="D2275">
        <v>3</v>
      </c>
    </row>
    <row r="2276" spans="1:4" x14ac:dyDescent="0.35">
      <c r="A2276" s="1">
        <v>41357</v>
      </c>
      <c r="B2276">
        <v>7.8188800000000001</v>
      </c>
      <c r="C2276">
        <v>2013</v>
      </c>
      <c r="D2276">
        <v>3</v>
      </c>
    </row>
    <row r="2277" spans="1:4" x14ac:dyDescent="0.35">
      <c r="A2277" s="1">
        <v>41358</v>
      </c>
      <c r="B2277">
        <v>7.8013300000000001</v>
      </c>
      <c r="C2277">
        <v>2013</v>
      </c>
      <c r="D2277">
        <v>3</v>
      </c>
    </row>
    <row r="2278" spans="1:4" x14ac:dyDescent="0.35">
      <c r="A2278" s="1">
        <v>41359</v>
      </c>
      <c r="B2278">
        <v>7.7854099999999997</v>
      </c>
      <c r="C2278">
        <v>2013</v>
      </c>
      <c r="D2278">
        <v>3</v>
      </c>
    </row>
    <row r="2279" spans="1:4" x14ac:dyDescent="0.35">
      <c r="A2279" s="1">
        <v>41360</v>
      </c>
      <c r="B2279">
        <v>7.7774400000000004</v>
      </c>
      <c r="C2279">
        <v>2013</v>
      </c>
      <c r="D2279">
        <v>3</v>
      </c>
    </row>
    <row r="2280" spans="1:4" x14ac:dyDescent="0.35">
      <c r="A2280" s="1">
        <v>41361</v>
      </c>
      <c r="B2280">
        <v>7.7774400000000004</v>
      </c>
      <c r="C2280">
        <v>2013</v>
      </c>
      <c r="D2280">
        <v>3</v>
      </c>
    </row>
    <row r="2281" spans="1:4" x14ac:dyDescent="0.35">
      <c r="A2281" s="1">
        <v>41362</v>
      </c>
      <c r="B2281">
        <v>7.7774400000000004</v>
      </c>
      <c r="C2281">
        <v>2013</v>
      </c>
      <c r="D2281">
        <v>3</v>
      </c>
    </row>
    <row r="2282" spans="1:4" x14ac:dyDescent="0.35">
      <c r="A2282" s="1">
        <v>41363</v>
      </c>
      <c r="B2282">
        <v>7.7774400000000004</v>
      </c>
      <c r="C2282">
        <v>2013</v>
      </c>
      <c r="D2282">
        <v>3</v>
      </c>
    </row>
    <row r="2283" spans="1:4" x14ac:dyDescent="0.35">
      <c r="A2283" s="1">
        <v>41364</v>
      </c>
      <c r="B2283">
        <v>7.7774400000000004</v>
      </c>
      <c r="C2283">
        <v>2013</v>
      </c>
      <c r="D2283">
        <v>3</v>
      </c>
    </row>
    <row r="2284" spans="1:4" x14ac:dyDescent="0.35">
      <c r="A2284" s="1">
        <v>41365</v>
      </c>
      <c r="B2284">
        <v>7.7720099999999999</v>
      </c>
      <c r="C2284">
        <v>2013</v>
      </c>
      <c r="D2284">
        <v>4</v>
      </c>
    </row>
    <row r="2285" spans="1:4" x14ac:dyDescent="0.35">
      <c r="A2285" s="1">
        <v>41366</v>
      </c>
      <c r="B2285">
        <v>7.7712000000000003</v>
      </c>
      <c r="C2285">
        <v>2013</v>
      </c>
      <c r="D2285">
        <v>4</v>
      </c>
    </row>
    <row r="2286" spans="1:4" x14ac:dyDescent="0.35">
      <c r="A2286" s="1">
        <v>41367</v>
      </c>
      <c r="B2286">
        <v>7.7873000000000001</v>
      </c>
      <c r="C2286">
        <v>2013</v>
      </c>
      <c r="D2286">
        <v>4</v>
      </c>
    </row>
    <row r="2287" spans="1:4" x14ac:dyDescent="0.35">
      <c r="A2287" s="1">
        <v>41368</v>
      </c>
      <c r="B2287">
        <v>7.8047899999999997</v>
      </c>
      <c r="C2287">
        <v>2013</v>
      </c>
      <c r="D2287">
        <v>4</v>
      </c>
    </row>
    <row r="2288" spans="1:4" x14ac:dyDescent="0.35">
      <c r="A2288" s="1">
        <v>41369</v>
      </c>
      <c r="B2288">
        <v>7.82186</v>
      </c>
      <c r="C2288">
        <v>2013</v>
      </c>
      <c r="D2288">
        <v>4</v>
      </c>
    </row>
    <row r="2289" spans="1:4" x14ac:dyDescent="0.35">
      <c r="A2289" s="1">
        <v>41370</v>
      </c>
      <c r="B2289">
        <v>7.82186</v>
      </c>
      <c r="C2289">
        <v>2013</v>
      </c>
      <c r="D2289">
        <v>4</v>
      </c>
    </row>
    <row r="2290" spans="1:4" x14ac:dyDescent="0.35">
      <c r="A2290" s="1">
        <v>41371</v>
      </c>
      <c r="B2290">
        <v>7.82186</v>
      </c>
      <c r="C2290">
        <v>2013</v>
      </c>
      <c r="D2290">
        <v>4</v>
      </c>
    </row>
    <row r="2291" spans="1:4" x14ac:dyDescent="0.35">
      <c r="A2291" s="1">
        <v>41372</v>
      </c>
      <c r="B2291">
        <v>7.8179499999999997</v>
      </c>
      <c r="C2291">
        <v>2013</v>
      </c>
      <c r="D2291">
        <v>4</v>
      </c>
    </row>
    <row r="2292" spans="1:4" x14ac:dyDescent="0.35">
      <c r="A2292" s="1">
        <v>41373</v>
      </c>
      <c r="B2292">
        <v>7.8061199999999999</v>
      </c>
      <c r="C2292">
        <v>2013</v>
      </c>
      <c r="D2292">
        <v>4</v>
      </c>
    </row>
    <row r="2293" spans="1:4" x14ac:dyDescent="0.35">
      <c r="A2293" s="1">
        <v>41374</v>
      </c>
      <c r="B2293">
        <v>7.7946499999999999</v>
      </c>
      <c r="C2293">
        <v>2013</v>
      </c>
      <c r="D2293">
        <v>4</v>
      </c>
    </row>
    <row r="2294" spans="1:4" x14ac:dyDescent="0.35">
      <c r="A2294" s="1">
        <v>41375</v>
      </c>
      <c r="B2294">
        <v>7.7980400000000003</v>
      </c>
      <c r="C2294">
        <v>2013</v>
      </c>
      <c r="D2294">
        <v>4</v>
      </c>
    </row>
    <row r="2295" spans="1:4" x14ac:dyDescent="0.35">
      <c r="A2295" s="1">
        <v>41376</v>
      </c>
      <c r="B2295">
        <v>7.8029099999999998</v>
      </c>
      <c r="C2295">
        <v>2013</v>
      </c>
      <c r="D2295">
        <v>4</v>
      </c>
    </row>
    <row r="2296" spans="1:4" x14ac:dyDescent="0.35">
      <c r="A2296" s="1">
        <v>41377</v>
      </c>
      <c r="B2296">
        <v>7.8029099999999998</v>
      </c>
      <c r="C2296">
        <v>2013</v>
      </c>
      <c r="D2296">
        <v>4</v>
      </c>
    </row>
    <row r="2297" spans="1:4" x14ac:dyDescent="0.35">
      <c r="A2297" s="1">
        <v>41378</v>
      </c>
      <c r="B2297">
        <v>7.8029099999999998</v>
      </c>
      <c r="C2297">
        <v>2013</v>
      </c>
      <c r="D2297">
        <v>4</v>
      </c>
    </row>
    <row r="2298" spans="1:4" x14ac:dyDescent="0.35">
      <c r="A2298" s="1">
        <v>41379</v>
      </c>
      <c r="B2298">
        <v>7.7916100000000004</v>
      </c>
      <c r="C2298">
        <v>2013</v>
      </c>
      <c r="D2298">
        <v>4</v>
      </c>
    </row>
    <row r="2299" spans="1:4" x14ac:dyDescent="0.35">
      <c r="A2299" s="1">
        <v>41380</v>
      </c>
      <c r="B2299">
        <v>7.7878299999999996</v>
      </c>
      <c r="C2299">
        <v>2013</v>
      </c>
      <c r="D2299">
        <v>4</v>
      </c>
    </row>
    <row r="2300" spans="1:4" x14ac:dyDescent="0.35">
      <c r="A2300" s="1">
        <v>41381</v>
      </c>
      <c r="B2300">
        <v>7.7910399999999997</v>
      </c>
      <c r="C2300">
        <v>2013</v>
      </c>
      <c r="D2300">
        <v>4</v>
      </c>
    </row>
    <row r="2301" spans="1:4" x14ac:dyDescent="0.35">
      <c r="A2301" s="1">
        <v>41382</v>
      </c>
      <c r="B2301">
        <v>7.7968999999999999</v>
      </c>
      <c r="C2301">
        <v>2013</v>
      </c>
      <c r="D2301">
        <v>4</v>
      </c>
    </row>
    <row r="2302" spans="1:4" x14ac:dyDescent="0.35">
      <c r="A2302" s="1">
        <v>41383</v>
      </c>
      <c r="B2302">
        <v>7.8024300000000002</v>
      </c>
      <c r="C2302">
        <v>2013</v>
      </c>
      <c r="D2302">
        <v>4</v>
      </c>
    </row>
    <row r="2303" spans="1:4" x14ac:dyDescent="0.35">
      <c r="A2303" s="1">
        <v>41384</v>
      </c>
      <c r="B2303">
        <v>7.8024300000000002</v>
      </c>
      <c r="C2303">
        <v>2013</v>
      </c>
      <c r="D2303">
        <v>4</v>
      </c>
    </row>
    <row r="2304" spans="1:4" x14ac:dyDescent="0.35">
      <c r="A2304" s="1">
        <v>41385</v>
      </c>
      <c r="B2304">
        <v>7.8024300000000002</v>
      </c>
      <c r="C2304">
        <v>2013</v>
      </c>
      <c r="D2304">
        <v>4</v>
      </c>
    </row>
    <row r="2305" spans="1:4" x14ac:dyDescent="0.35">
      <c r="A2305" s="1">
        <v>41386</v>
      </c>
      <c r="B2305">
        <v>7.7995999999999999</v>
      </c>
      <c r="C2305">
        <v>2013</v>
      </c>
      <c r="D2305">
        <v>4</v>
      </c>
    </row>
    <row r="2306" spans="1:4" x14ac:dyDescent="0.35">
      <c r="A2306" s="1">
        <v>41387</v>
      </c>
      <c r="B2306">
        <v>7.7994500000000002</v>
      </c>
      <c r="C2306">
        <v>2013</v>
      </c>
      <c r="D2306">
        <v>4</v>
      </c>
    </row>
    <row r="2307" spans="1:4" x14ac:dyDescent="0.35">
      <c r="A2307" s="1">
        <v>41388</v>
      </c>
      <c r="B2307">
        <v>7.8022099999999996</v>
      </c>
      <c r="C2307">
        <v>2013</v>
      </c>
      <c r="D2307">
        <v>4</v>
      </c>
    </row>
    <row r="2308" spans="1:4" x14ac:dyDescent="0.35">
      <c r="A2308" s="1">
        <v>41389</v>
      </c>
      <c r="B2308">
        <v>7.8023999999999996</v>
      </c>
      <c r="C2308">
        <v>2013</v>
      </c>
      <c r="D2308">
        <v>4</v>
      </c>
    </row>
    <row r="2309" spans="1:4" x14ac:dyDescent="0.35">
      <c r="A2309" s="1">
        <v>41390</v>
      </c>
      <c r="B2309">
        <v>7.7904600000000004</v>
      </c>
      <c r="C2309">
        <v>2013</v>
      </c>
      <c r="D2309">
        <v>4</v>
      </c>
    </row>
    <row r="2310" spans="1:4" x14ac:dyDescent="0.35">
      <c r="A2310" s="1">
        <v>41391</v>
      </c>
      <c r="B2310">
        <v>7.7904600000000004</v>
      </c>
      <c r="C2310">
        <v>2013</v>
      </c>
      <c r="D2310">
        <v>4</v>
      </c>
    </row>
    <row r="2311" spans="1:4" x14ac:dyDescent="0.35">
      <c r="A2311" s="1">
        <v>41392</v>
      </c>
      <c r="B2311">
        <v>7.7904600000000004</v>
      </c>
      <c r="C2311">
        <v>2013</v>
      </c>
      <c r="D2311">
        <v>4</v>
      </c>
    </row>
    <row r="2312" spans="1:4" x14ac:dyDescent="0.35">
      <c r="A2312" s="1">
        <v>41393</v>
      </c>
      <c r="B2312">
        <v>7.7863699999999998</v>
      </c>
      <c r="C2312">
        <v>2013</v>
      </c>
      <c r="D2312">
        <v>4</v>
      </c>
    </row>
    <row r="2313" spans="1:4" x14ac:dyDescent="0.35">
      <c r="A2313" s="1">
        <v>41394</v>
      </c>
      <c r="B2313">
        <v>7.7844300000000004</v>
      </c>
      <c r="C2313">
        <v>2013</v>
      </c>
      <c r="D2313">
        <v>4</v>
      </c>
    </row>
    <row r="2314" spans="1:4" x14ac:dyDescent="0.35">
      <c r="A2314" s="1">
        <v>41395</v>
      </c>
      <c r="B2314">
        <v>7.7844300000000004</v>
      </c>
      <c r="C2314">
        <v>2013</v>
      </c>
      <c r="D2314">
        <v>5</v>
      </c>
    </row>
    <row r="2315" spans="1:4" x14ac:dyDescent="0.35">
      <c r="A2315" s="1">
        <v>41396</v>
      </c>
      <c r="B2315">
        <v>7.7811000000000003</v>
      </c>
      <c r="C2315">
        <v>2013</v>
      </c>
      <c r="D2315">
        <v>5</v>
      </c>
    </row>
    <row r="2316" spans="1:4" x14ac:dyDescent="0.35">
      <c r="A2316" s="1">
        <v>41397</v>
      </c>
      <c r="B2316">
        <v>7.7809699999999999</v>
      </c>
      <c r="C2316">
        <v>2013</v>
      </c>
      <c r="D2316">
        <v>5</v>
      </c>
    </row>
    <row r="2317" spans="1:4" x14ac:dyDescent="0.35">
      <c r="A2317" s="1">
        <v>41398</v>
      </c>
      <c r="B2317">
        <v>7.7809699999999999</v>
      </c>
      <c r="C2317">
        <v>2013</v>
      </c>
      <c r="D2317">
        <v>5</v>
      </c>
    </row>
    <row r="2318" spans="1:4" x14ac:dyDescent="0.35">
      <c r="A2318" s="1">
        <v>41399</v>
      </c>
      <c r="B2318">
        <v>7.7809699999999999</v>
      </c>
      <c r="C2318">
        <v>2013</v>
      </c>
      <c r="D2318">
        <v>5</v>
      </c>
    </row>
    <row r="2319" spans="1:4" x14ac:dyDescent="0.35">
      <c r="A2319" s="1">
        <v>41400</v>
      </c>
      <c r="B2319">
        <v>7.7819599999999998</v>
      </c>
      <c r="C2319">
        <v>2013</v>
      </c>
      <c r="D2319">
        <v>5</v>
      </c>
    </row>
    <row r="2320" spans="1:4" x14ac:dyDescent="0.35">
      <c r="A2320" s="1">
        <v>41401</v>
      </c>
      <c r="B2320">
        <v>7.7802100000000003</v>
      </c>
      <c r="C2320">
        <v>2013</v>
      </c>
      <c r="D2320">
        <v>5</v>
      </c>
    </row>
    <row r="2321" spans="1:4" x14ac:dyDescent="0.35">
      <c r="A2321" s="1">
        <v>41402</v>
      </c>
      <c r="B2321">
        <v>7.7774299999999998</v>
      </c>
      <c r="C2321">
        <v>2013</v>
      </c>
      <c r="D2321">
        <v>5</v>
      </c>
    </row>
    <row r="2322" spans="1:4" x14ac:dyDescent="0.35">
      <c r="A2322" s="1">
        <v>41403</v>
      </c>
      <c r="B2322">
        <v>7.7758599999999998</v>
      </c>
      <c r="C2322">
        <v>2013</v>
      </c>
      <c r="D2322">
        <v>5</v>
      </c>
    </row>
    <row r="2323" spans="1:4" x14ac:dyDescent="0.35">
      <c r="A2323" s="1">
        <v>41404</v>
      </c>
      <c r="B2323">
        <v>7.78322</v>
      </c>
      <c r="C2323">
        <v>2013</v>
      </c>
      <c r="D2323">
        <v>5</v>
      </c>
    </row>
    <row r="2324" spans="1:4" x14ac:dyDescent="0.35">
      <c r="A2324" s="1">
        <v>41405</v>
      </c>
      <c r="B2324">
        <v>7.78322</v>
      </c>
      <c r="C2324">
        <v>2013</v>
      </c>
      <c r="D2324">
        <v>5</v>
      </c>
    </row>
    <row r="2325" spans="1:4" x14ac:dyDescent="0.35">
      <c r="A2325" s="1">
        <v>41406</v>
      </c>
      <c r="B2325">
        <v>7.78322</v>
      </c>
      <c r="C2325">
        <v>2013</v>
      </c>
      <c r="D2325">
        <v>5</v>
      </c>
    </row>
    <row r="2326" spans="1:4" x14ac:dyDescent="0.35">
      <c r="A2326" s="1">
        <v>41407</v>
      </c>
      <c r="B2326">
        <v>7.7761100000000001</v>
      </c>
      <c r="C2326">
        <v>2013</v>
      </c>
      <c r="D2326">
        <v>5</v>
      </c>
    </row>
    <row r="2327" spans="1:4" x14ac:dyDescent="0.35">
      <c r="A2327" s="1">
        <v>41408</v>
      </c>
      <c r="B2327">
        <v>7.7751999999999999</v>
      </c>
      <c r="C2327">
        <v>2013</v>
      </c>
      <c r="D2327">
        <v>5</v>
      </c>
    </row>
    <row r="2328" spans="1:4" x14ac:dyDescent="0.35">
      <c r="A2328" s="1">
        <v>41409</v>
      </c>
      <c r="B2328">
        <v>7.7867699999999997</v>
      </c>
      <c r="C2328">
        <v>2013</v>
      </c>
      <c r="D2328">
        <v>5</v>
      </c>
    </row>
    <row r="2329" spans="1:4" x14ac:dyDescent="0.35">
      <c r="A2329" s="1">
        <v>41410</v>
      </c>
      <c r="B2329">
        <v>7.7960399999999996</v>
      </c>
      <c r="C2329">
        <v>2013</v>
      </c>
      <c r="D2329">
        <v>5</v>
      </c>
    </row>
    <row r="2330" spans="1:4" x14ac:dyDescent="0.35">
      <c r="A2330" s="1">
        <v>41411</v>
      </c>
      <c r="B2330">
        <v>7.7964900000000004</v>
      </c>
      <c r="C2330">
        <v>2013</v>
      </c>
      <c r="D2330">
        <v>5</v>
      </c>
    </row>
    <row r="2331" spans="1:4" x14ac:dyDescent="0.35">
      <c r="A2331" s="1">
        <v>41412</v>
      </c>
      <c r="B2331">
        <v>7.7964900000000004</v>
      </c>
      <c r="C2331">
        <v>2013</v>
      </c>
      <c r="D2331">
        <v>5</v>
      </c>
    </row>
    <row r="2332" spans="1:4" x14ac:dyDescent="0.35">
      <c r="A2332" s="1">
        <v>41413</v>
      </c>
      <c r="B2332">
        <v>7.7964900000000004</v>
      </c>
      <c r="C2332">
        <v>2013</v>
      </c>
      <c r="D2332">
        <v>5</v>
      </c>
    </row>
    <row r="2333" spans="1:4" x14ac:dyDescent="0.35">
      <c r="A2333" s="1">
        <v>41414</v>
      </c>
      <c r="B2333">
        <v>7.7860199999999997</v>
      </c>
      <c r="C2333">
        <v>2013</v>
      </c>
      <c r="D2333">
        <v>5</v>
      </c>
    </row>
    <row r="2334" spans="1:4" x14ac:dyDescent="0.35">
      <c r="A2334" s="1">
        <v>41415</v>
      </c>
      <c r="B2334">
        <v>7.7872399999999997</v>
      </c>
      <c r="C2334">
        <v>2013</v>
      </c>
      <c r="D2334">
        <v>5</v>
      </c>
    </row>
    <row r="2335" spans="1:4" x14ac:dyDescent="0.35">
      <c r="A2335" s="1">
        <v>41416</v>
      </c>
      <c r="B2335">
        <v>7.7897499999999997</v>
      </c>
      <c r="C2335">
        <v>2013</v>
      </c>
      <c r="D2335">
        <v>5</v>
      </c>
    </row>
    <row r="2336" spans="1:4" x14ac:dyDescent="0.35">
      <c r="A2336" s="1">
        <v>41417</v>
      </c>
      <c r="B2336">
        <v>7.7986800000000001</v>
      </c>
      <c r="C2336">
        <v>2013</v>
      </c>
      <c r="D2336">
        <v>5</v>
      </c>
    </row>
    <row r="2337" spans="1:4" x14ac:dyDescent="0.35">
      <c r="A2337" s="1">
        <v>41418</v>
      </c>
      <c r="B2337">
        <v>7.7954499999999998</v>
      </c>
      <c r="C2337">
        <v>2013</v>
      </c>
      <c r="D2337">
        <v>5</v>
      </c>
    </row>
    <row r="2338" spans="1:4" x14ac:dyDescent="0.35">
      <c r="A2338" s="1">
        <v>41419</v>
      </c>
      <c r="B2338">
        <v>7.7954499999999998</v>
      </c>
      <c r="C2338">
        <v>2013</v>
      </c>
      <c r="D2338">
        <v>5</v>
      </c>
    </row>
    <row r="2339" spans="1:4" x14ac:dyDescent="0.35">
      <c r="A2339" s="1">
        <v>41420</v>
      </c>
      <c r="B2339">
        <v>7.7954499999999998</v>
      </c>
      <c r="C2339">
        <v>2013</v>
      </c>
      <c r="D2339">
        <v>5</v>
      </c>
    </row>
    <row r="2340" spans="1:4" x14ac:dyDescent="0.35">
      <c r="A2340" s="1">
        <v>41421</v>
      </c>
      <c r="B2340">
        <v>7.7867300000000004</v>
      </c>
      <c r="C2340">
        <v>2013</v>
      </c>
      <c r="D2340">
        <v>5</v>
      </c>
    </row>
    <row r="2341" spans="1:4" x14ac:dyDescent="0.35">
      <c r="A2341" s="1">
        <v>41422</v>
      </c>
      <c r="B2341">
        <v>7.7891899999999996</v>
      </c>
      <c r="C2341">
        <v>2013</v>
      </c>
      <c r="D2341">
        <v>5</v>
      </c>
    </row>
    <row r="2342" spans="1:4" x14ac:dyDescent="0.35">
      <c r="A2342" s="1">
        <v>41423</v>
      </c>
      <c r="B2342">
        <v>7.7916499999999997</v>
      </c>
      <c r="C2342">
        <v>2013</v>
      </c>
      <c r="D2342">
        <v>5</v>
      </c>
    </row>
    <row r="2343" spans="1:4" x14ac:dyDescent="0.35">
      <c r="A2343" s="1">
        <v>41424</v>
      </c>
      <c r="B2343">
        <v>7.7965900000000001</v>
      </c>
      <c r="C2343">
        <v>2013</v>
      </c>
      <c r="D2343">
        <v>5</v>
      </c>
    </row>
    <row r="2344" spans="1:4" x14ac:dyDescent="0.35">
      <c r="A2344" s="1">
        <v>41425</v>
      </c>
      <c r="B2344">
        <v>7.7944899999999997</v>
      </c>
      <c r="C2344">
        <v>2013</v>
      </c>
      <c r="D2344">
        <v>5</v>
      </c>
    </row>
    <row r="2345" spans="1:4" x14ac:dyDescent="0.35">
      <c r="A2345" s="1">
        <v>41426</v>
      </c>
      <c r="B2345">
        <v>7.7944899999999997</v>
      </c>
      <c r="C2345">
        <v>2013</v>
      </c>
      <c r="D2345">
        <v>6</v>
      </c>
    </row>
    <row r="2346" spans="1:4" x14ac:dyDescent="0.35">
      <c r="A2346" s="1">
        <v>41427</v>
      </c>
      <c r="B2346">
        <v>7.7944899999999997</v>
      </c>
      <c r="C2346">
        <v>2013</v>
      </c>
      <c r="D2346">
        <v>6</v>
      </c>
    </row>
    <row r="2347" spans="1:4" x14ac:dyDescent="0.35">
      <c r="A2347" s="1">
        <v>41428</v>
      </c>
      <c r="B2347">
        <v>7.7945500000000001</v>
      </c>
      <c r="C2347">
        <v>2013</v>
      </c>
      <c r="D2347">
        <v>6</v>
      </c>
    </row>
    <row r="2348" spans="1:4" x14ac:dyDescent="0.35">
      <c r="A2348" s="1">
        <v>41429</v>
      </c>
      <c r="B2348">
        <v>7.7907000000000002</v>
      </c>
      <c r="C2348">
        <v>2013</v>
      </c>
      <c r="D2348">
        <v>6</v>
      </c>
    </row>
    <row r="2349" spans="1:4" x14ac:dyDescent="0.35">
      <c r="A2349" s="1">
        <v>41430</v>
      </c>
      <c r="B2349">
        <v>7.7914700000000003</v>
      </c>
      <c r="C2349">
        <v>2013</v>
      </c>
      <c r="D2349">
        <v>6</v>
      </c>
    </row>
    <row r="2350" spans="1:4" x14ac:dyDescent="0.35">
      <c r="A2350" s="1">
        <v>41431</v>
      </c>
      <c r="B2350">
        <v>7.8025099999999998</v>
      </c>
      <c r="C2350">
        <v>2013</v>
      </c>
      <c r="D2350">
        <v>6</v>
      </c>
    </row>
    <row r="2351" spans="1:4" x14ac:dyDescent="0.35">
      <c r="A2351" s="1">
        <v>41432</v>
      </c>
      <c r="B2351">
        <v>7.8075900000000003</v>
      </c>
      <c r="C2351">
        <v>2013</v>
      </c>
      <c r="D2351">
        <v>6</v>
      </c>
    </row>
    <row r="2352" spans="1:4" x14ac:dyDescent="0.35">
      <c r="A2352" s="1">
        <v>41433</v>
      </c>
      <c r="B2352">
        <v>7.8075900000000003</v>
      </c>
      <c r="C2352">
        <v>2013</v>
      </c>
      <c r="D2352">
        <v>6</v>
      </c>
    </row>
    <row r="2353" spans="1:4" x14ac:dyDescent="0.35">
      <c r="A2353" s="1">
        <v>41434</v>
      </c>
      <c r="B2353">
        <v>7.8075900000000003</v>
      </c>
      <c r="C2353">
        <v>2013</v>
      </c>
      <c r="D2353">
        <v>6</v>
      </c>
    </row>
    <row r="2354" spans="1:4" x14ac:dyDescent="0.35">
      <c r="A2354" s="1">
        <v>41435</v>
      </c>
      <c r="B2354">
        <v>7.8107800000000003</v>
      </c>
      <c r="C2354">
        <v>2013</v>
      </c>
      <c r="D2354">
        <v>6</v>
      </c>
    </row>
    <row r="2355" spans="1:4" x14ac:dyDescent="0.35">
      <c r="A2355" s="1">
        <v>41436</v>
      </c>
      <c r="B2355">
        <v>7.8222100000000001</v>
      </c>
      <c r="C2355">
        <v>2013</v>
      </c>
      <c r="D2355">
        <v>6</v>
      </c>
    </row>
    <row r="2356" spans="1:4" x14ac:dyDescent="0.35">
      <c r="A2356" s="1">
        <v>41437</v>
      </c>
      <c r="B2356">
        <v>7.8396600000000003</v>
      </c>
      <c r="C2356">
        <v>2013</v>
      </c>
      <c r="D2356">
        <v>6</v>
      </c>
    </row>
    <row r="2357" spans="1:4" x14ac:dyDescent="0.35">
      <c r="A2357" s="1">
        <v>41438</v>
      </c>
      <c r="B2357">
        <v>7.8362499999999997</v>
      </c>
      <c r="C2357">
        <v>2013</v>
      </c>
      <c r="D2357">
        <v>6</v>
      </c>
    </row>
    <row r="2358" spans="1:4" x14ac:dyDescent="0.35">
      <c r="A2358" s="1">
        <v>41439</v>
      </c>
      <c r="B2358">
        <v>7.82029</v>
      </c>
      <c r="C2358">
        <v>2013</v>
      </c>
      <c r="D2358">
        <v>6</v>
      </c>
    </row>
    <row r="2359" spans="1:4" x14ac:dyDescent="0.35">
      <c r="A2359" s="1">
        <v>41440</v>
      </c>
      <c r="B2359">
        <v>7.82029</v>
      </c>
      <c r="C2359">
        <v>2013</v>
      </c>
      <c r="D2359">
        <v>6</v>
      </c>
    </row>
    <row r="2360" spans="1:4" x14ac:dyDescent="0.35">
      <c r="A2360" s="1">
        <v>41441</v>
      </c>
      <c r="B2360">
        <v>7.82029</v>
      </c>
      <c r="C2360">
        <v>2013</v>
      </c>
      <c r="D2360">
        <v>6</v>
      </c>
    </row>
    <row r="2361" spans="1:4" x14ac:dyDescent="0.35">
      <c r="A2361" s="1">
        <v>41442</v>
      </c>
      <c r="B2361">
        <v>7.80572</v>
      </c>
      <c r="C2361">
        <v>2013</v>
      </c>
      <c r="D2361">
        <v>6</v>
      </c>
    </row>
    <row r="2362" spans="1:4" x14ac:dyDescent="0.35">
      <c r="A2362" s="1">
        <v>41443</v>
      </c>
      <c r="B2362">
        <v>7.80884</v>
      </c>
      <c r="C2362">
        <v>2013</v>
      </c>
      <c r="D2362">
        <v>6</v>
      </c>
    </row>
    <row r="2363" spans="1:4" x14ac:dyDescent="0.35">
      <c r="A2363" s="1">
        <v>41444</v>
      </c>
      <c r="B2363">
        <v>7.8170700000000002</v>
      </c>
      <c r="C2363">
        <v>2013</v>
      </c>
      <c r="D2363">
        <v>6</v>
      </c>
    </row>
    <row r="2364" spans="1:4" x14ac:dyDescent="0.35">
      <c r="A2364" s="1">
        <v>41445</v>
      </c>
      <c r="B2364">
        <v>7.8176100000000002</v>
      </c>
      <c r="C2364">
        <v>2013</v>
      </c>
      <c r="D2364">
        <v>6</v>
      </c>
    </row>
    <row r="2365" spans="1:4" x14ac:dyDescent="0.35">
      <c r="A2365" s="1">
        <v>41446</v>
      </c>
      <c r="B2365">
        <v>7.8172899999999998</v>
      </c>
      <c r="C2365">
        <v>2013</v>
      </c>
      <c r="D2365">
        <v>6</v>
      </c>
    </row>
    <row r="2366" spans="1:4" x14ac:dyDescent="0.35">
      <c r="A2366" s="1">
        <v>41447</v>
      </c>
      <c r="B2366">
        <v>7.8172899999999998</v>
      </c>
      <c r="C2366">
        <v>2013</v>
      </c>
      <c r="D2366">
        <v>6</v>
      </c>
    </row>
    <row r="2367" spans="1:4" x14ac:dyDescent="0.35">
      <c r="A2367" s="1">
        <v>41448</v>
      </c>
      <c r="B2367">
        <v>7.8172899999999998</v>
      </c>
      <c r="C2367">
        <v>2013</v>
      </c>
      <c r="D2367">
        <v>6</v>
      </c>
    </row>
    <row r="2368" spans="1:4" x14ac:dyDescent="0.35">
      <c r="A2368" s="1">
        <v>41449</v>
      </c>
      <c r="B2368">
        <v>7.8205799999999996</v>
      </c>
      <c r="C2368">
        <v>2013</v>
      </c>
      <c r="D2368">
        <v>6</v>
      </c>
    </row>
    <row r="2369" spans="1:4" x14ac:dyDescent="0.35">
      <c r="A2369" s="1">
        <v>41450</v>
      </c>
      <c r="B2369">
        <v>7.8254799999999998</v>
      </c>
      <c r="C2369">
        <v>2013</v>
      </c>
      <c r="D2369">
        <v>6</v>
      </c>
    </row>
    <row r="2370" spans="1:4" x14ac:dyDescent="0.35">
      <c r="A2370" s="1">
        <v>41451</v>
      </c>
      <c r="B2370">
        <v>7.8306300000000002</v>
      </c>
      <c r="C2370">
        <v>2013</v>
      </c>
      <c r="D2370">
        <v>6</v>
      </c>
    </row>
    <row r="2371" spans="1:4" x14ac:dyDescent="0.35">
      <c r="A2371" s="1">
        <v>41452</v>
      </c>
      <c r="B2371">
        <v>7.8329800000000001</v>
      </c>
      <c r="C2371">
        <v>2013</v>
      </c>
      <c r="D2371">
        <v>6</v>
      </c>
    </row>
    <row r="2372" spans="1:4" x14ac:dyDescent="0.35">
      <c r="A2372" s="1">
        <v>41453</v>
      </c>
      <c r="B2372">
        <v>7.8329800000000001</v>
      </c>
      <c r="C2372">
        <v>2013</v>
      </c>
      <c r="D2372">
        <v>6</v>
      </c>
    </row>
    <row r="2373" spans="1:4" x14ac:dyDescent="0.35">
      <c r="A2373" s="1">
        <v>41454</v>
      </c>
      <c r="B2373">
        <v>7.8329800000000001</v>
      </c>
      <c r="C2373">
        <v>2013</v>
      </c>
      <c r="D2373">
        <v>6</v>
      </c>
    </row>
    <row r="2374" spans="1:4" x14ac:dyDescent="0.35">
      <c r="A2374" s="1">
        <v>41455</v>
      </c>
      <c r="B2374">
        <v>7.8329800000000001</v>
      </c>
      <c r="C2374">
        <v>2013</v>
      </c>
      <c r="D2374">
        <v>6</v>
      </c>
    </row>
    <row r="2375" spans="1:4" x14ac:dyDescent="0.35">
      <c r="A2375" s="1">
        <v>41456</v>
      </c>
      <c r="B2375">
        <v>7.8329800000000001</v>
      </c>
      <c r="C2375">
        <v>2013</v>
      </c>
      <c r="D2375">
        <v>7</v>
      </c>
    </row>
    <row r="2376" spans="1:4" x14ac:dyDescent="0.35">
      <c r="A2376" s="1">
        <v>41457</v>
      </c>
      <c r="B2376">
        <v>7.83596</v>
      </c>
      <c r="C2376">
        <v>2013</v>
      </c>
      <c r="D2376">
        <v>7</v>
      </c>
    </row>
    <row r="2377" spans="1:4" x14ac:dyDescent="0.35">
      <c r="A2377" s="1">
        <v>41458</v>
      </c>
      <c r="B2377">
        <v>7.8298500000000004</v>
      </c>
      <c r="C2377">
        <v>2013</v>
      </c>
      <c r="D2377">
        <v>7</v>
      </c>
    </row>
    <row r="2378" spans="1:4" x14ac:dyDescent="0.35">
      <c r="A2378" s="1">
        <v>41459</v>
      </c>
      <c r="B2378">
        <v>7.8206899999999999</v>
      </c>
      <c r="C2378">
        <v>2013</v>
      </c>
      <c r="D2378">
        <v>7</v>
      </c>
    </row>
    <row r="2379" spans="1:4" x14ac:dyDescent="0.35">
      <c r="A2379" s="1">
        <v>41460</v>
      </c>
      <c r="B2379">
        <v>7.8134899999999998</v>
      </c>
      <c r="C2379">
        <v>2013</v>
      </c>
      <c r="D2379">
        <v>7</v>
      </c>
    </row>
    <row r="2380" spans="1:4" x14ac:dyDescent="0.35">
      <c r="A2380" s="1">
        <v>41461</v>
      </c>
      <c r="B2380">
        <v>7.8134899999999998</v>
      </c>
      <c r="C2380">
        <v>2013</v>
      </c>
      <c r="D2380">
        <v>7</v>
      </c>
    </row>
    <row r="2381" spans="1:4" x14ac:dyDescent="0.35">
      <c r="A2381" s="1">
        <v>41462</v>
      </c>
      <c r="B2381">
        <v>7.8134899999999998</v>
      </c>
      <c r="C2381">
        <v>2013</v>
      </c>
      <c r="D2381">
        <v>7</v>
      </c>
    </row>
    <row r="2382" spans="1:4" x14ac:dyDescent="0.35">
      <c r="A2382" s="1">
        <v>41463</v>
      </c>
      <c r="B2382">
        <v>7.8149800000000003</v>
      </c>
      <c r="C2382">
        <v>2013</v>
      </c>
      <c r="D2382">
        <v>7</v>
      </c>
    </row>
    <row r="2383" spans="1:4" x14ac:dyDescent="0.35">
      <c r="A2383" s="1">
        <v>41464</v>
      </c>
      <c r="B2383">
        <v>7.8204500000000001</v>
      </c>
      <c r="C2383">
        <v>2013</v>
      </c>
      <c r="D2383">
        <v>7</v>
      </c>
    </row>
    <row r="2384" spans="1:4" x14ac:dyDescent="0.35">
      <c r="A2384" s="1">
        <v>41465</v>
      </c>
      <c r="B2384">
        <v>7.8229899999999999</v>
      </c>
      <c r="C2384">
        <v>2013</v>
      </c>
      <c r="D2384">
        <v>7</v>
      </c>
    </row>
    <row r="2385" spans="1:4" x14ac:dyDescent="0.35">
      <c r="A2385" s="1">
        <v>41466</v>
      </c>
      <c r="B2385">
        <v>7.82498</v>
      </c>
      <c r="C2385">
        <v>2013</v>
      </c>
      <c r="D2385">
        <v>7</v>
      </c>
    </row>
    <row r="2386" spans="1:4" x14ac:dyDescent="0.35">
      <c r="A2386" s="1">
        <v>41467</v>
      </c>
      <c r="B2386">
        <v>7.8275699999999997</v>
      </c>
      <c r="C2386">
        <v>2013</v>
      </c>
      <c r="D2386">
        <v>7</v>
      </c>
    </row>
    <row r="2387" spans="1:4" x14ac:dyDescent="0.35">
      <c r="A2387" s="1">
        <v>41468</v>
      </c>
      <c r="B2387">
        <v>7.8275699999999997</v>
      </c>
      <c r="C2387">
        <v>2013</v>
      </c>
      <c r="D2387">
        <v>7</v>
      </c>
    </row>
    <row r="2388" spans="1:4" x14ac:dyDescent="0.35">
      <c r="A2388" s="1">
        <v>41469</v>
      </c>
      <c r="B2388">
        <v>7.8275699999999997</v>
      </c>
      <c r="C2388">
        <v>2013</v>
      </c>
      <c r="D2388">
        <v>7</v>
      </c>
    </row>
    <row r="2389" spans="1:4" x14ac:dyDescent="0.35">
      <c r="A2389" s="1">
        <v>41470</v>
      </c>
      <c r="B2389">
        <v>7.8227500000000001</v>
      </c>
      <c r="C2389">
        <v>2013</v>
      </c>
      <c r="D2389">
        <v>7</v>
      </c>
    </row>
    <row r="2390" spans="1:4" x14ac:dyDescent="0.35">
      <c r="A2390" s="1">
        <v>41471</v>
      </c>
      <c r="B2390">
        <v>7.8116199999999996</v>
      </c>
      <c r="C2390">
        <v>2013</v>
      </c>
      <c r="D2390">
        <v>7</v>
      </c>
    </row>
    <row r="2391" spans="1:4" x14ac:dyDescent="0.35">
      <c r="A2391" s="1">
        <v>41472</v>
      </c>
      <c r="B2391">
        <v>7.8100800000000001</v>
      </c>
      <c r="C2391">
        <v>2013</v>
      </c>
      <c r="D2391">
        <v>7</v>
      </c>
    </row>
    <row r="2392" spans="1:4" x14ac:dyDescent="0.35">
      <c r="A2392" s="1">
        <v>41473</v>
      </c>
      <c r="B2392">
        <v>7.8154199999999996</v>
      </c>
      <c r="C2392">
        <v>2013</v>
      </c>
      <c r="D2392">
        <v>7</v>
      </c>
    </row>
    <row r="2393" spans="1:4" x14ac:dyDescent="0.35">
      <c r="A2393" s="1">
        <v>41474</v>
      </c>
      <c r="B2393">
        <v>7.8139000000000003</v>
      </c>
      <c r="C2393">
        <v>2013</v>
      </c>
      <c r="D2393">
        <v>7</v>
      </c>
    </row>
    <row r="2394" spans="1:4" x14ac:dyDescent="0.35">
      <c r="A2394" s="1">
        <v>41475</v>
      </c>
      <c r="B2394">
        <v>7.8139000000000003</v>
      </c>
      <c r="C2394">
        <v>2013</v>
      </c>
      <c r="D2394">
        <v>7</v>
      </c>
    </row>
    <row r="2395" spans="1:4" x14ac:dyDescent="0.35">
      <c r="A2395" s="1">
        <v>41476</v>
      </c>
      <c r="B2395">
        <v>7.8139000000000003</v>
      </c>
      <c r="C2395">
        <v>2013</v>
      </c>
      <c r="D2395">
        <v>7</v>
      </c>
    </row>
    <row r="2396" spans="1:4" x14ac:dyDescent="0.35">
      <c r="A2396" s="1">
        <v>41477</v>
      </c>
      <c r="B2396">
        <v>7.8112199999999996</v>
      </c>
      <c r="C2396">
        <v>2013</v>
      </c>
      <c r="D2396">
        <v>7</v>
      </c>
    </row>
    <row r="2397" spans="1:4" x14ac:dyDescent="0.35">
      <c r="A2397" s="1">
        <v>41478</v>
      </c>
      <c r="B2397">
        <v>7.8162099999999999</v>
      </c>
      <c r="C2397">
        <v>2013</v>
      </c>
      <c r="D2397">
        <v>7</v>
      </c>
    </row>
    <row r="2398" spans="1:4" x14ac:dyDescent="0.35">
      <c r="A2398" s="1">
        <v>41479</v>
      </c>
      <c r="B2398">
        <v>7.8196399999999997</v>
      </c>
      <c r="C2398">
        <v>2013</v>
      </c>
      <c r="D2398">
        <v>7</v>
      </c>
    </row>
    <row r="2399" spans="1:4" x14ac:dyDescent="0.35">
      <c r="A2399" s="1">
        <v>41480</v>
      </c>
      <c r="B2399">
        <v>7.8222300000000002</v>
      </c>
      <c r="C2399">
        <v>2013</v>
      </c>
      <c r="D2399">
        <v>7</v>
      </c>
    </row>
    <row r="2400" spans="1:4" x14ac:dyDescent="0.35">
      <c r="A2400" s="1">
        <v>41481</v>
      </c>
      <c r="B2400">
        <v>7.8373299999999997</v>
      </c>
      <c r="C2400">
        <v>2013</v>
      </c>
      <c r="D2400">
        <v>7</v>
      </c>
    </row>
    <row r="2401" spans="1:4" x14ac:dyDescent="0.35">
      <c r="A2401" s="1">
        <v>41482</v>
      </c>
      <c r="B2401">
        <v>7.8373299999999997</v>
      </c>
      <c r="C2401">
        <v>2013</v>
      </c>
      <c r="D2401">
        <v>7</v>
      </c>
    </row>
    <row r="2402" spans="1:4" x14ac:dyDescent="0.35">
      <c r="A2402" s="1">
        <v>41483</v>
      </c>
      <c r="B2402">
        <v>7.8373299999999997</v>
      </c>
      <c r="C2402">
        <v>2013</v>
      </c>
      <c r="D2402">
        <v>7</v>
      </c>
    </row>
    <row r="2403" spans="1:4" x14ac:dyDescent="0.35">
      <c r="A2403" s="1">
        <v>41484</v>
      </c>
      <c r="B2403">
        <v>7.8360399999999997</v>
      </c>
      <c r="C2403">
        <v>2013</v>
      </c>
      <c r="D2403">
        <v>7</v>
      </c>
    </row>
    <row r="2404" spans="1:4" x14ac:dyDescent="0.35">
      <c r="A2404" s="1">
        <v>41485</v>
      </c>
      <c r="B2404">
        <v>7.8358400000000001</v>
      </c>
      <c r="C2404">
        <v>2013</v>
      </c>
      <c r="D2404">
        <v>7</v>
      </c>
    </row>
    <row r="2405" spans="1:4" x14ac:dyDescent="0.35">
      <c r="A2405" s="1">
        <v>41486</v>
      </c>
      <c r="B2405">
        <v>7.84368</v>
      </c>
      <c r="C2405">
        <v>2013</v>
      </c>
      <c r="D2405">
        <v>7</v>
      </c>
    </row>
    <row r="2406" spans="1:4" x14ac:dyDescent="0.35">
      <c r="A2406" s="1">
        <v>41487</v>
      </c>
      <c r="B2406">
        <v>7.8395299999999999</v>
      </c>
      <c r="C2406">
        <v>2013</v>
      </c>
      <c r="D2406">
        <v>8</v>
      </c>
    </row>
    <row r="2407" spans="1:4" x14ac:dyDescent="0.35">
      <c r="A2407" s="1">
        <v>41488</v>
      </c>
      <c r="B2407">
        <v>7.8368700000000002</v>
      </c>
      <c r="C2407">
        <v>2013</v>
      </c>
      <c r="D2407">
        <v>8</v>
      </c>
    </row>
    <row r="2408" spans="1:4" x14ac:dyDescent="0.35">
      <c r="A2408" s="1">
        <v>41489</v>
      </c>
      <c r="B2408">
        <v>7.8368700000000002</v>
      </c>
      <c r="C2408">
        <v>2013</v>
      </c>
      <c r="D2408">
        <v>8</v>
      </c>
    </row>
    <row r="2409" spans="1:4" x14ac:dyDescent="0.35">
      <c r="A2409" s="1">
        <v>41490</v>
      </c>
      <c r="B2409">
        <v>7.8368700000000002</v>
      </c>
      <c r="C2409">
        <v>2013</v>
      </c>
      <c r="D2409">
        <v>8</v>
      </c>
    </row>
    <row r="2410" spans="1:4" x14ac:dyDescent="0.35">
      <c r="A2410" s="1">
        <v>41491</v>
      </c>
      <c r="B2410">
        <v>7.8353200000000003</v>
      </c>
      <c r="C2410">
        <v>2013</v>
      </c>
      <c r="D2410">
        <v>8</v>
      </c>
    </row>
    <row r="2411" spans="1:4" x14ac:dyDescent="0.35">
      <c r="A2411" s="1">
        <v>41492</v>
      </c>
      <c r="B2411">
        <v>7.8386100000000001</v>
      </c>
      <c r="C2411">
        <v>2013</v>
      </c>
      <c r="D2411">
        <v>8</v>
      </c>
    </row>
    <row r="2412" spans="1:4" x14ac:dyDescent="0.35">
      <c r="A2412" s="1">
        <v>41493</v>
      </c>
      <c r="B2412">
        <v>7.84558</v>
      </c>
      <c r="C2412">
        <v>2013</v>
      </c>
      <c r="D2412">
        <v>8</v>
      </c>
    </row>
    <row r="2413" spans="1:4" x14ac:dyDescent="0.35">
      <c r="A2413" s="1">
        <v>41494</v>
      </c>
      <c r="B2413">
        <v>7.8478300000000001</v>
      </c>
      <c r="C2413">
        <v>2013</v>
      </c>
      <c r="D2413">
        <v>8</v>
      </c>
    </row>
    <row r="2414" spans="1:4" x14ac:dyDescent="0.35">
      <c r="A2414" s="1">
        <v>41495</v>
      </c>
      <c r="B2414">
        <v>7.8553600000000001</v>
      </c>
      <c r="C2414">
        <v>2013</v>
      </c>
      <c r="D2414">
        <v>8</v>
      </c>
    </row>
    <row r="2415" spans="1:4" x14ac:dyDescent="0.35">
      <c r="A2415" s="1">
        <v>41496</v>
      </c>
      <c r="B2415">
        <v>7.8553600000000001</v>
      </c>
      <c r="C2415">
        <v>2013</v>
      </c>
      <c r="D2415">
        <v>8</v>
      </c>
    </row>
    <row r="2416" spans="1:4" x14ac:dyDescent="0.35">
      <c r="A2416" s="1">
        <v>41497</v>
      </c>
      <c r="B2416">
        <v>7.8553600000000001</v>
      </c>
      <c r="C2416">
        <v>2013</v>
      </c>
      <c r="D2416">
        <v>8</v>
      </c>
    </row>
    <row r="2417" spans="1:4" x14ac:dyDescent="0.35">
      <c r="A2417" s="1">
        <v>41498</v>
      </c>
      <c r="B2417">
        <v>7.85731</v>
      </c>
      <c r="C2417">
        <v>2013</v>
      </c>
      <c r="D2417">
        <v>8</v>
      </c>
    </row>
    <row r="2418" spans="1:4" x14ac:dyDescent="0.35">
      <c r="A2418" s="1">
        <v>41499</v>
      </c>
      <c r="B2418">
        <v>7.8664300000000003</v>
      </c>
      <c r="C2418">
        <v>2013</v>
      </c>
      <c r="D2418">
        <v>8</v>
      </c>
    </row>
    <row r="2419" spans="1:4" x14ac:dyDescent="0.35">
      <c r="A2419" s="1">
        <v>41500</v>
      </c>
      <c r="B2419">
        <v>7.8752700000000004</v>
      </c>
      <c r="C2419">
        <v>2013</v>
      </c>
      <c r="D2419">
        <v>8</v>
      </c>
    </row>
    <row r="2420" spans="1:4" x14ac:dyDescent="0.35">
      <c r="A2420" s="1">
        <v>41501</v>
      </c>
      <c r="B2420">
        <v>7.8752700000000004</v>
      </c>
      <c r="C2420">
        <v>2013</v>
      </c>
      <c r="D2420">
        <v>8</v>
      </c>
    </row>
    <row r="2421" spans="1:4" x14ac:dyDescent="0.35">
      <c r="A2421" s="1">
        <v>41502</v>
      </c>
      <c r="B2421">
        <v>7.8843399999999999</v>
      </c>
      <c r="C2421">
        <v>2013</v>
      </c>
      <c r="D2421">
        <v>8</v>
      </c>
    </row>
    <row r="2422" spans="1:4" x14ac:dyDescent="0.35">
      <c r="A2422" s="1">
        <v>41503</v>
      </c>
      <c r="B2422">
        <v>7.8843399999999999</v>
      </c>
      <c r="C2422">
        <v>2013</v>
      </c>
      <c r="D2422">
        <v>8</v>
      </c>
    </row>
    <row r="2423" spans="1:4" x14ac:dyDescent="0.35">
      <c r="A2423" s="1">
        <v>41504</v>
      </c>
      <c r="B2423">
        <v>7.8843399999999999</v>
      </c>
      <c r="C2423">
        <v>2013</v>
      </c>
      <c r="D2423">
        <v>8</v>
      </c>
    </row>
    <row r="2424" spans="1:4" x14ac:dyDescent="0.35">
      <c r="A2424" s="1">
        <v>41505</v>
      </c>
      <c r="B2424">
        <v>7.8896899999999999</v>
      </c>
      <c r="C2424">
        <v>2013</v>
      </c>
      <c r="D2424">
        <v>8</v>
      </c>
    </row>
    <row r="2425" spans="1:4" x14ac:dyDescent="0.35">
      <c r="A2425" s="1">
        <v>41506</v>
      </c>
      <c r="B2425">
        <v>7.8931199999999997</v>
      </c>
      <c r="C2425">
        <v>2013</v>
      </c>
      <c r="D2425">
        <v>8</v>
      </c>
    </row>
    <row r="2426" spans="1:4" x14ac:dyDescent="0.35">
      <c r="A2426" s="1">
        <v>41507</v>
      </c>
      <c r="B2426">
        <v>7.8984100000000002</v>
      </c>
      <c r="C2426">
        <v>2013</v>
      </c>
      <c r="D2426">
        <v>8</v>
      </c>
    </row>
    <row r="2427" spans="1:4" x14ac:dyDescent="0.35">
      <c r="A2427" s="1">
        <v>41508</v>
      </c>
      <c r="B2427">
        <v>7.9141700000000004</v>
      </c>
      <c r="C2427">
        <v>2013</v>
      </c>
      <c r="D2427">
        <v>8</v>
      </c>
    </row>
    <row r="2428" spans="1:4" x14ac:dyDescent="0.35">
      <c r="A2428" s="1">
        <v>41509</v>
      </c>
      <c r="B2428">
        <v>7.9293699999999996</v>
      </c>
      <c r="C2428">
        <v>2013</v>
      </c>
      <c r="D2428">
        <v>8</v>
      </c>
    </row>
    <row r="2429" spans="1:4" x14ac:dyDescent="0.35">
      <c r="A2429" s="1">
        <v>41510</v>
      </c>
      <c r="B2429">
        <v>7.9293699999999996</v>
      </c>
      <c r="C2429">
        <v>2013</v>
      </c>
      <c r="D2429">
        <v>8</v>
      </c>
    </row>
    <row r="2430" spans="1:4" x14ac:dyDescent="0.35">
      <c r="A2430" s="1">
        <v>41511</v>
      </c>
      <c r="B2430">
        <v>7.9293699999999996</v>
      </c>
      <c r="C2430">
        <v>2013</v>
      </c>
      <c r="D2430">
        <v>8</v>
      </c>
    </row>
    <row r="2431" spans="1:4" x14ac:dyDescent="0.35">
      <c r="A2431" s="1">
        <v>41512</v>
      </c>
      <c r="B2431">
        <v>7.9402299999999997</v>
      </c>
      <c r="C2431">
        <v>2013</v>
      </c>
      <c r="D2431">
        <v>8</v>
      </c>
    </row>
    <row r="2432" spans="1:4" x14ac:dyDescent="0.35">
      <c r="A2432" s="1">
        <v>41513</v>
      </c>
      <c r="B2432">
        <v>7.9572099999999999</v>
      </c>
      <c r="C2432">
        <v>2013</v>
      </c>
      <c r="D2432">
        <v>8</v>
      </c>
    </row>
    <row r="2433" spans="1:4" x14ac:dyDescent="0.35">
      <c r="A2433" s="1">
        <v>41514</v>
      </c>
      <c r="B2433">
        <v>7.9655100000000001</v>
      </c>
      <c r="C2433">
        <v>2013</v>
      </c>
      <c r="D2433">
        <v>8</v>
      </c>
    </row>
    <row r="2434" spans="1:4" x14ac:dyDescent="0.35">
      <c r="A2434" s="1">
        <v>41515</v>
      </c>
      <c r="B2434">
        <v>7.9736099999999999</v>
      </c>
      <c r="C2434">
        <v>2013</v>
      </c>
      <c r="D2434">
        <v>8</v>
      </c>
    </row>
    <row r="2435" spans="1:4" x14ac:dyDescent="0.35">
      <c r="A2435" s="1">
        <v>41516</v>
      </c>
      <c r="B2435">
        <v>7.9634299999999998</v>
      </c>
      <c r="C2435">
        <v>2013</v>
      </c>
      <c r="D2435">
        <v>8</v>
      </c>
    </row>
    <row r="2436" spans="1:4" x14ac:dyDescent="0.35">
      <c r="A2436" s="1">
        <v>41517</v>
      </c>
      <c r="B2436">
        <v>7.9634299999999998</v>
      </c>
      <c r="C2436">
        <v>2013</v>
      </c>
      <c r="D2436">
        <v>8</v>
      </c>
    </row>
    <row r="2437" spans="1:4" x14ac:dyDescent="0.35">
      <c r="A2437" s="1">
        <v>41518</v>
      </c>
      <c r="B2437">
        <v>7.9634299999999998</v>
      </c>
      <c r="C2437">
        <v>2013</v>
      </c>
      <c r="D2437">
        <v>9</v>
      </c>
    </row>
    <row r="2438" spans="1:4" x14ac:dyDescent="0.35">
      <c r="A2438" s="1">
        <v>41519</v>
      </c>
      <c r="B2438">
        <v>7.9515000000000002</v>
      </c>
      <c r="C2438">
        <v>2013</v>
      </c>
      <c r="D2438">
        <v>9</v>
      </c>
    </row>
    <row r="2439" spans="1:4" x14ac:dyDescent="0.35">
      <c r="A2439" s="1">
        <v>41520</v>
      </c>
      <c r="B2439">
        <v>7.9657900000000001</v>
      </c>
      <c r="C2439">
        <v>2013</v>
      </c>
      <c r="D2439">
        <v>9</v>
      </c>
    </row>
    <row r="2440" spans="1:4" x14ac:dyDescent="0.35">
      <c r="A2440" s="1">
        <v>41521</v>
      </c>
      <c r="B2440">
        <v>7.9864899999999999</v>
      </c>
      <c r="C2440">
        <v>2013</v>
      </c>
      <c r="D2440">
        <v>9</v>
      </c>
    </row>
    <row r="2441" spans="1:4" x14ac:dyDescent="0.35">
      <c r="A2441" s="1">
        <v>41522</v>
      </c>
      <c r="B2441">
        <v>7.9980099999999998</v>
      </c>
      <c r="C2441">
        <v>2013</v>
      </c>
      <c r="D2441">
        <v>9</v>
      </c>
    </row>
    <row r="2442" spans="1:4" x14ac:dyDescent="0.35">
      <c r="A2442" s="1">
        <v>41523</v>
      </c>
      <c r="B2442">
        <v>7.9872399999999999</v>
      </c>
      <c r="C2442">
        <v>2013</v>
      </c>
      <c r="D2442">
        <v>9</v>
      </c>
    </row>
    <row r="2443" spans="1:4" x14ac:dyDescent="0.35">
      <c r="A2443" s="1">
        <v>41524</v>
      </c>
      <c r="B2443">
        <v>7.9872399999999999</v>
      </c>
      <c r="C2443">
        <v>2013</v>
      </c>
      <c r="D2443">
        <v>9</v>
      </c>
    </row>
    <row r="2444" spans="1:4" x14ac:dyDescent="0.35">
      <c r="A2444" s="1">
        <v>41525</v>
      </c>
      <c r="B2444">
        <v>7.9872399999999999</v>
      </c>
      <c r="C2444">
        <v>2013</v>
      </c>
      <c r="D2444">
        <v>9</v>
      </c>
    </row>
    <row r="2445" spans="1:4" x14ac:dyDescent="0.35">
      <c r="A2445" s="1">
        <v>41526</v>
      </c>
      <c r="B2445">
        <v>7.9728899999999996</v>
      </c>
      <c r="C2445">
        <v>2013</v>
      </c>
      <c r="D2445">
        <v>9</v>
      </c>
    </row>
    <row r="2446" spans="1:4" x14ac:dyDescent="0.35">
      <c r="A2446" s="1">
        <v>41527</v>
      </c>
      <c r="B2446">
        <v>7.9613300000000002</v>
      </c>
      <c r="C2446">
        <v>2013</v>
      </c>
      <c r="D2446">
        <v>9</v>
      </c>
    </row>
    <row r="2447" spans="1:4" x14ac:dyDescent="0.35">
      <c r="A2447" s="1">
        <v>41528</v>
      </c>
      <c r="B2447">
        <v>7.9402699999999999</v>
      </c>
      <c r="C2447">
        <v>2013</v>
      </c>
      <c r="D2447">
        <v>9</v>
      </c>
    </row>
    <row r="2448" spans="1:4" x14ac:dyDescent="0.35">
      <c r="A2448" s="1">
        <v>41529</v>
      </c>
      <c r="B2448">
        <v>7.9206799999999999</v>
      </c>
      <c r="C2448">
        <v>2013</v>
      </c>
      <c r="D2448">
        <v>9</v>
      </c>
    </row>
    <row r="2449" spans="1:4" x14ac:dyDescent="0.35">
      <c r="A2449" s="1">
        <v>41530</v>
      </c>
      <c r="B2449">
        <v>7.9077799999999998</v>
      </c>
      <c r="C2449">
        <v>2013</v>
      </c>
      <c r="D2449">
        <v>9</v>
      </c>
    </row>
    <row r="2450" spans="1:4" x14ac:dyDescent="0.35">
      <c r="A2450" s="1">
        <v>41531</v>
      </c>
      <c r="B2450">
        <v>7.9077799999999998</v>
      </c>
      <c r="C2450">
        <v>2013</v>
      </c>
      <c r="D2450">
        <v>9</v>
      </c>
    </row>
    <row r="2451" spans="1:4" x14ac:dyDescent="0.35">
      <c r="A2451" s="1">
        <v>41532</v>
      </c>
      <c r="B2451">
        <v>7.9077799999999998</v>
      </c>
      <c r="C2451">
        <v>2013</v>
      </c>
      <c r="D2451">
        <v>9</v>
      </c>
    </row>
    <row r="2452" spans="1:4" x14ac:dyDescent="0.35">
      <c r="A2452" s="1">
        <v>41533</v>
      </c>
      <c r="B2452">
        <v>7.9077799999999998</v>
      </c>
      <c r="C2452">
        <v>2013</v>
      </c>
      <c r="D2452">
        <v>9</v>
      </c>
    </row>
    <row r="2453" spans="1:4" x14ac:dyDescent="0.35">
      <c r="A2453" s="1">
        <v>41534</v>
      </c>
      <c r="B2453">
        <v>7.9060100000000002</v>
      </c>
      <c r="C2453">
        <v>2013</v>
      </c>
      <c r="D2453">
        <v>9</v>
      </c>
    </row>
    <row r="2454" spans="1:4" x14ac:dyDescent="0.35">
      <c r="A2454" s="1">
        <v>41535</v>
      </c>
      <c r="B2454">
        <v>7.91282</v>
      </c>
      <c r="C2454">
        <v>2013</v>
      </c>
      <c r="D2454">
        <v>9</v>
      </c>
    </row>
    <row r="2455" spans="1:4" x14ac:dyDescent="0.35">
      <c r="A2455" s="1">
        <v>41536</v>
      </c>
      <c r="B2455">
        <v>7.9154799999999996</v>
      </c>
      <c r="C2455">
        <v>2013</v>
      </c>
      <c r="D2455">
        <v>9</v>
      </c>
    </row>
    <row r="2456" spans="1:4" x14ac:dyDescent="0.35">
      <c r="A2456" s="1">
        <v>41537</v>
      </c>
      <c r="B2456">
        <v>7.9288400000000001</v>
      </c>
      <c r="C2456">
        <v>2013</v>
      </c>
      <c r="D2456">
        <v>9</v>
      </c>
    </row>
    <row r="2457" spans="1:4" x14ac:dyDescent="0.35">
      <c r="A2457" s="1">
        <v>41538</v>
      </c>
      <c r="B2457">
        <v>7.9288400000000001</v>
      </c>
      <c r="C2457">
        <v>2013</v>
      </c>
      <c r="D2457">
        <v>9</v>
      </c>
    </row>
    <row r="2458" spans="1:4" x14ac:dyDescent="0.35">
      <c r="A2458" s="1">
        <v>41539</v>
      </c>
      <c r="B2458">
        <v>7.9288400000000001</v>
      </c>
      <c r="C2458">
        <v>2013</v>
      </c>
      <c r="D2458">
        <v>9</v>
      </c>
    </row>
    <row r="2459" spans="1:4" x14ac:dyDescent="0.35">
      <c r="A2459" s="1">
        <v>41540</v>
      </c>
      <c r="B2459">
        <v>7.9396800000000001</v>
      </c>
      <c r="C2459">
        <v>2013</v>
      </c>
      <c r="D2459">
        <v>9</v>
      </c>
    </row>
    <row r="2460" spans="1:4" x14ac:dyDescent="0.35">
      <c r="A2460" s="1">
        <v>41541</v>
      </c>
      <c r="B2460">
        <v>7.9406499999999998</v>
      </c>
      <c r="C2460">
        <v>2013</v>
      </c>
      <c r="D2460">
        <v>9</v>
      </c>
    </row>
    <row r="2461" spans="1:4" x14ac:dyDescent="0.35">
      <c r="A2461" s="1">
        <v>41542</v>
      </c>
      <c r="B2461">
        <v>7.93445</v>
      </c>
      <c r="C2461">
        <v>2013</v>
      </c>
      <c r="D2461">
        <v>9</v>
      </c>
    </row>
    <row r="2462" spans="1:4" x14ac:dyDescent="0.35">
      <c r="A2462" s="1">
        <v>41543</v>
      </c>
      <c r="B2462">
        <v>7.9303699999999999</v>
      </c>
      <c r="C2462">
        <v>2013</v>
      </c>
      <c r="D2462">
        <v>9</v>
      </c>
    </row>
    <row r="2463" spans="1:4" x14ac:dyDescent="0.35">
      <c r="A2463" s="1">
        <v>41544</v>
      </c>
      <c r="B2463">
        <v>7.9330100000000003</v>
      </c>
      <c r="C2463">
        <v>2013</v>
      </c>
      <c r="D2463">
        <v>9</v>
      </c>
    </row>
    <row r="2464" spans="1:4" x14ac:dyDescent="0.35">
      <c r="A2464" s="1">
        <v>41545</v>
      </c>
      <c r="B2464">
        <v>7.9330100000000003</v>
      </c>
      <c r="C2464">
        <v>2013</v>
      </c>
      <c r="D2464">
        <v>9</v>
      </c>
    </row>
    <row r="2465" spans="1:4" x14ac:dyDescent="0.35">
      <c r="A2465" s="1">
        <v>41546</v>
      </c>
      <c r="B2465">
        <v>7.9330100000000003</v>
      </c>
      <c r="C2465">
        <v>2013</v>
      </c>
      <c r="D2465">
        <v>9</v>
      </c>
    </row>
    <row r="2466" spans="1:4" x14ac:dyDescent="0.35">
      <c r="A2466" s="1">
        <v>41547</v>
      </c>
      <c r="B2466">
        <v>7.9336500000000001</v>
      </c>
      <c r="C2466">
        <v>2013</v>
      </c>
      <c r="D2466">
        <v>9</v>
      </c>
    </row>
    <row r="2467" spans="1:4" x14ac:dyDescent="0.35">
      <c r="A2467" s="1">
        <v>41548</v>
      </c>
      <c r="B2467">
        <v>7.9448400000000001</v>
      </c>
      <c r="C2467">
        <v>2013</v>
      </c>
      <c r="D2467">
        <v>10</v>
      </c>
    </row>
    <row r="2468" spans="1:4" x14ac:dyDescent="0.35">
      <c r="A2468" s="1">
        <v>41549</v>
      </c>
      <c r="B2468">
        <v>7.9623100000000004</v>
      </c>
      <c r="C2468">
        <v>2013</v>
      </c>
      <c r="D2468">
        <v>10</v>
      </c>
    </row>
    <row r="2469" spans="1:4" x14ac:dyDescent="0.35">
      <c r="A2469" s="1">
        <v>41550</v>
      </c>
      <c r="B2469">
        <v>7.9592200000000002</v>
      </c>
      <c r="C2469">
        <v>2013</v>
      </c>
      <c r="D2469">
        <v>10</v>
      </c>
    </row>
    <row r="2470" spans="1:4" x14ac:dyDescent="0.35">
      <c r="A2470" s="1">
        <v>41551</v>
      </c>
      <c r="B2470">
        <v>7.96096</v>
      </c>
      <c r="C2470">
        <v>2013</v>
      </c>
      <c r="D2470">
        <v>10</v>
      </c>
    </row>
    <row r="2471" spans="1:4" x14ac:dyDescent="0.35">
      <c r="A2471" s="1">
        <v>41552</v>
      </c>
      <c r="B2471">
        <v>7.96096</v>
      </c>
      <c r="C2471">
        <v>2013</v>
      </c>
      <c r="D2471">
        <v>10</v>
      </c>
    </row>
    <row r="2472" spans="1:4" x14ac:dyDescent="0.35">
      <c r="A2472" s="1">
        <v>41553</v>
      </c>
      <c r="B2472">
        <v>7.96096</v>
      </c>
      <c r="C2472">
        <v>2013</v>
      </c>
      <c r="D2472">
        <v>10</v>
      </c>
    </row>
    <row r="2473" spans="1:4" x14ac:dyDescent="0.35">
      <c r="A2473" s="1">
        <v>41554</v>
      </c>
      <c r="B2473">
        <v>7.9657</v>
      </c>
      <c r="C2473">
        <v>2013</v>
      </c>
      <c r="D2473">
        <v>10</v>
      </c>
    </row>
    <row r="2474" spans="1:4" x14ac:dyDescent="0.35">
      <c r="A2474" s="1">
        <v>41555</v>
      </c>
      <c r="B2474">
        <v>7.97553</v>
      </c>
      <c r="C2474">
        <v>2013</v>
      </c>
      <c r="D2474">
        <v>10</v>
      </c>
    </row>
    <row r="2475" spans="1:4" x14ac:dyDescent="0.35">
      <c r="A2475" s="1">
        <v>41556</v>
      </c>
      <c r="B2475">
        <v>7.9772600000000002</v>
      </c>
      <c r="C2475">
        <v>2013</v>
      </c>
      <c r="D2475">
        <v>10</v>
      </c>
    </row>
    <row r="2476" spans="1:4" x14ac:dyDescent="0.35">
      <c r="A2476" s="1">
        <v>41557</v>
      </c>
      <c r="B2476">
        <v>7.9705300000000001</v>
      </c>
      <c r="C2476">
        <v>2013</v>
      </c>
      <c r="D2476">
        <v>10</v>
      </c>
    </row>
    <row r="2477" spans="1:4" x14ac:dyDescent="0.35">
      <c r="A2477" s="1">
        <v>41558</v>
      </c>
      <c r="B2477">
        <v>7.9665900000000001</v>
      </c>
      <c r="C2477">
        <v>2013</v>
      </c>
      <c r="D2477">
        <v>10</v>
      </c>
    </row>
    <row r="2478" spans="1:4" x14ac:dyDescent="0.35">
      <c r="A2478" s="1">
        <v>41559</v>
      </c>
      <c r="B2478">
        <v>7.9665900000000001</v>
      </c>
      <c r="C2478">
        <v>2013</v>
      </c>
      <c r="D2478">
        <v>10</v>
      </c>
    </row>
    <row r="2479" spans="1:4" x14ac:dyDescent="0.35">
      <c r="A2479" s="1">
        <v>41560</v>
      </c>
      <c r="B2479">
        <v>7.9665900000000001</v>
      </c>
      <c r="C2479">
        <v>2013</v>
      </c>
      <c r="D2479">
        <v>10</v>
      </c>
    </row>
    <row r="2480" spans="1:4" x14ac:dyDescent="0.35">
      <c r="A2480" s="1">
        <v>41561</v>
      </c>
      <c r="B2480">
        <v>7.9665900000000001</v>
      </c>
      <c r="C2480">
        <v>2013</v>
      </c>
      <c r="D2480">
        <v>10</v>
      </c>
    </row>
    <row r="2481" spans="1:4" x14ac:dyDescent="0.35">
      <c r="A2481" s="1">
        <v>41562</v>
      </c>
      <c r="B2481">
        <v>7.9576500000000001</v>
      </c>
      <c r="C2481">
        <v>2013</v>
      </c>
      <c r="D2481">
        <v>10</v>
      </c>
    </row>
    <row r="2482" spans="1:4" x14ac:dyDescent="0.35">
      <c r="A2482" s="1">
        <v>41563</v>
      </c>
      <c r="B2482">
        <v>7.9471499999999997</v>
      </c>
      <c r="C2482">
        <v>2013</v>
      </c>
      <c r="D2482">
        <v>10</v>
      </c>
    </row>
    <row r="2483" spans="1:4" x14ac:dyDescent="0.35">
      <c r="A2483" s="1">
        <v>41564</v>
      </c>
      <c r="B2483">
        <v>7.9497</v>
      </c>
      <c r="C2483">
        <v>2013</v>
      </c>
      <c r="D2483">
        <v>10</v>
      </c>
    </row>
    <row r="2484" spans="1:4" x14ac:dyDescent="0.35">
      <c r="A2484" s="1">
        <v>41565</v>
      </c>
      <c r="B2484">
        <v>7.9616100000000003</v>
      </c>
      <c r="C2484">
        <v>2013</v>
      </c>
      <c r="D2484">
        <v>10</v>
      </c>
    </row>
    <row r="2485" spans="1:4" x14ac:dyDescent="0.35">
      <c r="A2485" s="1">
        <v>41566</v>
      </c>
      <c r="B2485">
        <v>7.9616100000000003</v>
      </c>
      <c r="C2485">
        <v>2013</v>
      </c>
      <c r="D2485">
        <v>10</v>
      </c>
    </row>
    <row r="2486" spans="1:4" x14ac:dyDescent="0.35">
      <c r="A2486" s="1">
        <v>41567</v>
      </c>
      <c r="B2486">
        <v>7.9616100000000003</v>
      </c>
      <c r="C2486">
        <v>2013</v>
      </c>
      <c r="D2486">
        <v>10</v>
      </c>
    </row>
    <row r="2487" spans="1:4" x14ac:dyDescent="0.35">
      <c r="A2487" s="1">
        <v>41568</v>
      </c>
      <c r="B2487">
        <v>7.9616100000000003</v>
      </c>
      <c r="C2487">
        <v>2013</v>
      </c>
      <c r="D2487">
        <v>10</v>
      </c>
    </row>
    <row r="2488" spans="1:4" x14ac:dyDescent="0.35">
      <c r="A2488" s="1">
        <v>41569</v>
      </c>
      <c r="B2488">
        <v>7.9753100000000003</v>
      </c>
      <c r="C2488">
        <v>2013</v>
      </c>
      <c r="D2488">
        <v>10</v>
      </c>
    </row>
    <row r="2489" spans="1:4" x14ac:dyDescent="0.35">
      <c r="A2489" s="1">
        <v>41570</v>
      </c>
      <c r="B2489">
        <v>7.9786999999999999</v>
      </c>
      <c r="C2489">
        <v>2013</v>
      </c>
      <c r="D2489">
        <v>10</v>
      </c>
    </row>
    <row r="2490" spans="1:4" x14ac:dyDescent="0.35">
      <c r="A2490" s="1">
        <v>41571</v>
      </c>
      <c r="B2490">
        <v>7.9809999999999999</v>
      </c>
      <c r="C2490">
        <v>2013</v>
      </c>
      <c r="D2490">
        <v>10</v>
      </c>
    </row>
    <row r="2491" spans="1:4" x14ac:dyDescent="0.35">
      <c r="A2491" s="1">
        <v>41572</v>
      </c>
      <c r="B2491">
        <v>7.9703999999999997</v>
      </c>
      <c r="C2491">
        <v>2013</v>
      </c>
      <c r="D2491">
        <v>10</v>
      </c>
    </row>
    <row r="2492" spans="1:4" x14ac:dyDescent="0.35">
      <c r="A2492" s="1">
        <v>41573</v>
      </c>
      <c r="B2492">
        <v>7.9703999999999997</v>
      </c>
      <c r="C2492">
        <v>2013</v>
      </c>
      <c r="D2492">
        <v>10</v>
      </c>
    </row>
    <row r="2493" spans="1:4" x14ac:dyDescent="0.35">
      <c r="A2493" s="1">
        <v>41574</v>
      </c>
      <c r="B2493">
        <v>7.9703999999999997</v>
      </c>
      <c r="C2493">
        <v>2013</v>
      </c>
      <c r="D2493">
        <v>10</v>
      </c>
    </row>
    <row r="2494" spans="1:4" x14ac:dyDescent="0.35">
      <c r="A2494" s="1">
        <v>41575</v>
      </c>
      <c r="B2494">
        <v>7.9619</v>
      </c>
      <c r="C2494">
        <v>2013</v>
      </c>
      <c r="D2494">
        <v>10</v>
      </c>
    </row>
    <row r="2495" spans="1:4" x14ac:dyDescent="0.35">
      <c r="A2495" s="1">
        <v>41576</v>
      </c>
      <c r="B2495">
        <v>7.9499000000000004</v>
      </c>
      <c r="C2495">
        <v>2013</v>
      </c>
      <c r="D2495">
        <v>10</v>
      </c>
    </row>
    <row r="2496" spans="1:4" x14ac:dyDescent="0.35">
      <c r="A2496" s="1">
        <v>41577</v>
      </c>
      <c r="B2496">
        <v>7.9386799999999997</v>
      </c>
      <c r="C2496">
        <v>2013</v>
      </c>
      <c r="D2496">
        <v>10</v>
      </c>
    </row>
    <row r="2497" spans="1:4" x14ac:dyDescent="0.35">
      <c r="A2497" s="1">
        <v>41578</v>
      </c>
      <c r="B2497">
        <v>7.9226799999999997</v>
      </c>
      <c r="C2497">
        <v>2013</v>
      </c>
      <c r="D2497">
        <v>10</v>
      </c>
    </row>
    <row r="2498" spans="1:4" x14ac:dyDescent="0.35">
      <c r="A2498" s="1">
        <v>41579</v>
      </c>
      <c r="B2498">
        <v>7.9226799999999997</v>
      </c>
      <c r="C2498">
        <v>2013</v>
      </c>
      <c r="D2498">
        <v>11</v>
      </c>
    </row>
    <row r="2499" spans="1:4" x14ac:dyDescent="0.35">
      <c r="A2499" s="1">
        <v>41580</v>
      </c>
      <c r="B2499">
        <v>7.9226799999999997</v>
      </c>
      <c r="C2499">
        <v>2013</v>
      </c>
      <c r="D2499">
        <v>11</v>
      </c>
    </row>
    <row r="2500" spans="1:4" x14ac:dyDescent="0.35">
      <c r="A2500" s="1">
        <v>41581</v>
      </c>
      <c r="B2500">
        <v>7.9226799999999997</v>
      </c>
      <c r="C2500">
        <v>2013</v>
      </c>
      <c r="D2500">
        <v>11</v>
      </c>
    </row>
    <row r="2501" spans="1:4" x14ac:dyDescent="0.35">
      <c r="A2501" s="1">
        <v>41582</v>
      </c>
      <c r="B2501">
        <v>7.9160700000000004</v>
      </c>
      <c r="C2501">
        <v>2013</v>
      </c>
      <c r="D2501">
        <v>11</v>
      </c>
    </row>
    <row r="2502" spans="1:4" x14ac:dyDescent="0.35">
      <c r="A2502" s="1">
        <v>41583</v>
      </c>
      <c r="B2502">
        <v>7.9080300000000001</v>
      </c>
      <c r="C2502">
        <v>2013</v>
      </c>
      <c r="D2502">
        <v>11</v>
      </c>
    </row>
    <row r="2503" spans="1:4" x14ac:dyDescent="0.35">
      <c r="A2503" s="1">
        <v>41584</v>
      </c>
      <c r="B2503">
        <v>7.8986700000000001</v>
      </c>
      <c r="C2503">
        <v>2013</v>
      </c>
      <c r="D2503">
        <v>11</v>
      </c>
    </row>
    <row r="2504" spans="1:4" x14ac:dyDescent="0.35">
      <c r="A2504" s="1">
        <v>41585</v>
      </c>
      <c r="B2504">
        <v>7.8894399999999996</v>
      </c>
      <c r="C2504">
        <v>2013</v>
      </c>
      <c r="D2504">
        <v>11</v>
      </c>
    </row>
    <row r="2505" spans="1:4" x14ac:dyDescent="0.35">
      <c r="A2505" s="1">
        <v>41586</v>
      </c>
      <c r="B2505">
        <v>7.8704099999999997</v>
      </c>
      <c r="C2505">
        <v>2013</v>
      </c>
      <c r="D2505">
        <v>11</v>
      </c>
    </row>
    <row r="2506" spans="1:4" x14ac:dyDescent="0.35">
      <c r="A2506" s="1">
        <v>41587</v>
      </c>
      <c r="B2506">
        <v>7.8704099999999997</v>
      </c>
      <c r="C2506">
        <v>2013</v>
      </c>
      <c r="D2506">
        <v>11</v>
      </c>
    </row>
    <row r="2507" spans="1:4" x14ac:dyDescent="0.35">
      <c r="A2507" s="1">
        <v>41588</v>
      </c>
      <c r="B2507">
        <v>7.8704099999999997</v>
      </c>
      <c r="C2507">
        <v>2013</v>
      </c>
      <c r="D2507">
        <v>11</v>
      </c>
    </row>
    <row r="2508" spans="1:4" x14ac:dyDescent="0.35">
      <c r="A2508" s="1">
        <v>41589</v>
      </c>
      <c r="B2508">
        <v>7.8620599999999996</v>
      </c>
      <c r="C2508">
        <v>2013</v>
      </c>
      <c r="D2508">
        <v>11</v>
      </c>
    </row>
    <row r="2509" spans="1:4" x14ac:dyDescent="0.35">
      <c r="A2509" s="1">
        <v>41590</v>
      </c>
      <c r="B2509">
        <v>7.8719400000000004</v>
      </c>
      <c r="C2509">
        <v>2013</v>
      </c>
      <c r="D2509">
        <v>11</v>
      </c>
    </row>
    <row r="2510" spans="1:4" x14ac:dyDescent="0.35">
      <c r="A2510" s="1">
        <v>41591</v>
      </c>
      <c r="B2510">
        <v>7.87941</v>
      </c>
      <c r="C2510">
        <v>2013</v>
      </c>
      <c r="D2510">
        <v>11</v>
      </c>
    </row>
    <row r="2511" spans="1:4" x14ac:dyDescent="0.35">
      <c r="A2511" s="1">
        <v>41592</v>
      </c>
      <c r="B2511">
        <v>7.9114100000000001</v>
      </c>
      <c r="C2511">
        <v>2013</v>
      </c>
      <c r="D2511">
        <v>11</v>
      </c>
    </row>
    <row r="2512" spans="1:4" x14ac:dyDescent="0.35">
      <c r="A2512" s="1">
        <v>41593</v>
      </c>
      <c r="B2512">
        <v>7.9143999999999997</v>
      </c>
      <c r="C2512">
        <v>2013</v>
      </c>
      <c r="D2512">
        <v>11</v>
      </c>
    </row>
    <row r="2513" spans="1:4" x14ac:dyDescent="0.35">
      <c r="A2513" s="1">
        <v>41594</v>
      </c>
      <c r="B2513">
        <v>7.9143999999999997</v>
      </c>
      <c r="C2513">
        <v>2013</v>
      </c>
      <c r="D2513">
        <v>11</v>
      </c>
    </row>
    <row r="2514" spans="1:4" x14ac:dyDescent="0.35">
      <c r="A2514" s="1">
        <v>41595</v>
      </c>
      <c r="B2514">
        <v>7.9143999999999997</v>
      </c>
      <c r="C2514">
        <v>2013</v>
      </c>
      <c r="D2514">
        <v>11</v>
      </c>
    </row>
    <row r="2515" spans="1:4" x14ac:dyDescent="0.35">
      <c r="A2515" s="1">
        <v>41596</v>
      </c>
      <c r="B2515">
        <v>7.9003800000000002</v>
      </c>
      <c r="C2515">
        <v>2013</v>
      </c>
      <c r="D2515">
        <v>11</v>
      </c>
    </row>
    <row r="2516" spans="1:4" x14ac:dyDescent="0.35">
      <c r="A2516" s="1">
        <v>41597</v>
      </c>
      <c r="B2516">
        <v>7.9074600000000004</v>
      </c>
      <c r="C2516">
        <v>2013</v>
      </c>
      <c r="D2516">
        <v>11</v>
      </c>
    </row>
    <row r="2517" spans="1:4" x14ac:dyDescent="0.35">
      <c r="A2517" s="1">
        <v>41598</v>
      </c>
      <c r="B2517">
        <v>7.9187399999999997</v>
      </c>
      <c r="C2517">
        <v>2013</v>
      </c>
      <c r="D2517">
        <v>11</v>
      </c>
    </row>
    <row r="2518" spans="1:4" x14ac:dyDescent="0.35">
      <c r="A2518" s="1">
        <v>41599</v>
      </c>
      <c r="B2518">
        <v>7.9190699999999996</v>
      </c>
      <c r="C2518">
        <v>2013</v>
      </c>
      <c r="D2518">
        <v>11</v>
      </c>
    </row>
    <row r="2519" spans="1:4" x14ac:dyDescent="0.35">
      <c r="A2519" s="1">
        <v>41600</v>
      </c>
      <c r="B2519">
        <v>7.9032200000000001</v>
      </c>
      <c r="C2519">
        <v>2013</v>
      </c>
      <c r="D2519">
        <v>11</v>
      </c>
    </row>
    <row r="2520" spans="1:4" x14ac:dyDescent="0.35">
      <c r="A2520" s="1">
        <v>41601</v>
      </c>
      <c r="B2520">
        <v>7.9032200000000001</v>
      </c>
      <c r="C2520">
        <v>2013</v>
      </c>
      <c r="D2520">
        <v>11</v>
      </c>
    </row>
    <row r="2521" spans="1:4" x14ac:dyDescent="0.35">
      <c r="A2521" s="1">
        <v>41602</v>
      </c>
      <c r="B2521">
        <v>7.9032200000000001</v>
      </c>
      <c r="C2521">
        <v>2013</v>
      </c>
      <c r="D2521">
        <v>11</v>
      </c>
    </row>
    <row r="2522" spans="1:4" x14ac:dyDescent="0.35">
      <c r="A2522" s="1">
        <v>41603</v>
      </c>
      <c r="B2522">
        <v>7.8838100000000004</v>
      </c>
      <c r="C2522">
        <v>2013</v>
      </c>
      <c r="D2522">
        <v>11</v>
      </c>
    </row>
    <row r="2523" spans="1:4" x14ac:dyDescent="0.35">
      <c r="A2523" s="1">
        <v>41604</v>
      </c>
      <c r="B2523">
        <v>7.8863599999999998</v>
      </c>
      <c r="C2523">
        <v>2013</v>
      </c>
      <c r="D2523">
        <v>11</v>
      </c>
    </row>
    <row r="2524" spans="1:4" x14ac:dyDescent="0.35">
      <c r="A2524" s="1">
        <v>41605</v>
      </c>
      <c r="B2524">
        <v>7.8837099999999998</v>
      </c>
      <c r="C2524">
        <v>2013</v>
      </c>
      <c r="D2524">
        <v>11</v>
      </c>
    </row>
    <row r="2525" spans="1:4" x14ac:dyDescent="0.35">
      <c r="A2525" s="1">
        <v>41606</v>
      </c>
      <c r="B2525">
        <v>7.8897399999999998</v>
      </c>
      <c r="C2525">
        <v>2013</v>
      </c>
      <c r="D2525">
        <v>11</v>
      </c>
    </row>
    <row r="2526" spans="1:4" x14ac:dyDescent="0.35">
      <c r="A2526" s="1">
        <v>41607</v>
      </c>
      <c r="B2526">
        <v>7.9005200000000002</v>
      </c>
      <c r="C2526">
        <v>2013</v>
      </c>
      <c r="D2526">
        <v>11</v>
      </c>
    </row>
    <row r="2527" spans="1:4" x14ac:dyDescent="0.35">
      <c r="A2527" s="1">
        <v>41608</v>
      </c>
      <c r="B2527">
        <v>7.9005200000000002</v>
      </c>
      <c r="C2527">
        <v>2013</v>
      </c>
      <c r="D2527">
        <v>11</v>
      </c>
    </row>
    <row r="2528" spans="1:4" x14ac:dyDescent="0.35">
      <c r="A2528" s="1">
        <v>41609</v>
      </c>
      <c r="B2528">
        <v>7.9005200000000002</v>
      </c>
      <c r="C2528">
        <v>2013</v>
      </c>
      <c r="D2528">
        <v>12</v>
      </c>
    </row>
    <row r="2529" spans="1:4" x14ac:dyDescent="0.35">
      <c r="A2529" s="1">
        <v>41610</v>
      </c>
      <c r="B2529">
        <v>7.8945600000000002</v>
      </c>
      <c r="C2529">
        <v>2013</v>
      </c>
      <c r="D2529">
        <v>12</v>
      </c>
    </row>
    <row r="2530" spans="1:4" x14ac:dyDescent="0.35">
      <c r="A2530" s="1">
        <v>41611</v>
      </c>
      <c r="B2530">
        <v>7.8858899999999998</v>
      </c>
      <c r="C2530">
        <v>2013</v>
      </c>
      <c r="D2530">
        <v>12</v>
      </c>
    </row>
    <row r="2531" spans="1:4" x14ac:dyDescent="0.35">
      <c r="A2531" s="1">
        <v>41612</v>
      </c>
      <c r="B2531">
        <v>7.8721800000000002</v>
      </c>
      <c r="C2531">
        <v>2013</v>
      </c>
      <c r="D2531">
        <v>12</v>
      </c>
    </row>
    <row r="2532" spans="1:4" x14ac:dyDescent="0.35">
      <c r="A2532" s="1">
        <v>41613</v>
      </c>
      <c r="B2532">
        <v>7.8600399999999997</v>
      </c>
      <c r="C2532">
        <v>2013</v>
      </c>
      <c r="D2532">
        <v>12</v>
      </c>
    </row>
    <row r="2533" spans="1:4" x14ac:dyDescent="0.35">
      <c r="A2533" s="1">
        <v>41614</v>
      </c>
      <c r="B2533">
        <v>7.85954</v>
      </c>
      <c r="C2533">
        <v>2013</v>
      </c>
      <c r="D2533">
        <v>12</v>
      </c>
    </row>
    <row r="2534" spans="1:4" x14ac:dyDescent="0.35">
      <c r="A2534" s="1">
        <v>41615</v>
      </c>
      <c r="B2534">
        <v>7.85954</v>
      </c>
      <c r="C2534">
        <v>2013</v>
      </c>
      <c r="D2534">
        <v>12</v>
      </c>
    </row>
    <row r="2535" spans="1:4" x14ac:dyDescent="0.35">
      <c r="A2535" s="1">
        <v>41616</v>
      </c>
      <c r="B2535">
        <v>7.85954</v>
      </c>
      <c r="C2535">
        <v>2013</v>
      </c>
      <c r="D2535">
        <v>12</v>
      </c>
    </row>
    <row r="2536" spans="1:4" x14ac:dyDescent="0.35">
      <c r="A2536" s="1">
        <v>41617</v>
      </c>
      <c r="B2536">
        <v>7.8608900000000004</v>
      </c>
      <c r="C2536">
        <v>2013</v>
      </c>
      <c r="D2536">
        <v>12</v>
      </c>
    </row>
    <row r="2537" spans="1:4" x14ac:dyDescent="0.35">
      <c r="A2537" s="1">
        <v>41618</v>
      </c>
      <c r="B2537">
        <v>7.8528799999999999</v>
      </c>
      <c r="C2537">
        <v>2013</v>
      </c>
      <c r="D2537">
        <v>12</v>
      </c>
    </row>
    <row r="2538" spans="1:4" x14ac:dyDescent="0.35">
      <c r="A2538" s="1">
        <v>41619</v>
      </c>
      <c r="B2538">
        <v>7.8558899999999996</v>
      </c>
      <c r="C2538">
        <v>2013</v>
      </c>
      <c r="D2538">
        <v>12</v>
      </c>
    </row>
    <row r="2539" spans="1:4" x14ac:dyDescent="0.35">
      <c r="A2539" s="1">
        <v>41620</v>
      </c>
      <c r="B2539">
        <v>7.8715099999999998</v>
      </c>
      <c r="C2539">
        <v>2013</v>
      </c>
      <c r="D2539">
        <v>12</v>
      </c>
    </row>
    <row r="2540" spans="1:4" x14ac:dyDescent="0.35">
      <c r="A2540" s="1">
        <v>41621</v>
      </c>
      <c r="B2540">
        <v>7.8728999999999996</v>
      </c>
      <c r="C2540">
        <v>2013</v>
      </c>
      <c r="D2540">
        <v>12</v>
      </c>
    </row>
    <row r="2541" spans="1:4" x14ac:dyDescent="0.35">
      <c r="A2541" s="1">
        <v>41622</v>
      </c>
      <c r="B2541">
        <v>7.8728999999999996</v>
      </c>
      <c r="C2541">
        <v>2013</v>
      </c>
      <c r="D2541">
        <v>12</v>
      </c>
    </row>
    <row r="2542" spans="1:4" x14ac:dyDescent="0.35">
      <c r="A2542" s="1">
        <v>41623</v>
      </c>
      <c r="B2542">
        <v>7.8728999999999996</v>
      </c>
      <c r="C2542">
        <v>2013</v>
      </c>
      <c r="D2542">
        <v>12</v>
      </c>
    </row>
    <row r="2543" spans="1:4" x14ac:dyDescent="0.35">
      <c r="A2543" s="1">
        <v>41624</v>
      </c>
      <c r="B2543">
        <v>7.87791</v>
      </c>
      <c r="C2543">
        <v>2013</v>
      </c>
      <c r="D2543">
        <v>12</v>
      </c>
    </row>
    <row r="2544" spans="1:4" x14ac:dyDescent="0.35">
      <c r="A2544" s="1">
        <v>41625</v>
      </c>
      <c r="B2544">
        <v>7.8729199999999997</v>
      </c>
      <c r="C2544">
        <v>2013</v>
      </c>
      <c r="D2544">
        <v>12</v>
      </c>
    </row>
    <row r="2545" spans="1:4" x14ac:dyDescent="0.35">
      <c r="A2545" s="1">
        <v>41626</v>
      </c>
      <c r="B2545">
        <v>7.8767500000000004</v>
      </c>
      <c r="C2545">
        <v>2013</v>
      </c>
      <c r="D2545">
        <v>12</v>
      </c>
    </row>
    <row r="2546" spans="1:4" x14ac:dyDescent="0.35">
      <c r="A2546" s="1">
        <v>41627</v>
      </c>
      <c r="B2546">
        <v>7.8793899999999999</v>
      </c>
      <c r="C2546">
        <v>2013</v>
      </c>
      <c r="D2546">
        <v>12</v>
      </c>
    </row>
    <row r="2547" spans="1:4" x14ac:dyDescent="0.35">
      <c r="A2547" s="1">
        <v>41628</v>
      </c>
      <c r="B2547">
        <v>7.87256</v>
      </c>
      <c r="C2547">
        <v>2013</v>
      </c>
      <c r="D2547">
        <v>12</v>
      </c>
    </row>
    <row r="2548" spans="1:4" x14ac:dyDescent="0.35">
      <c r="A2548" s="1">
        <v>41629</v>
      </c>
      <c r="B2548">
        <v>7.87256</v>
      </c>
      <c r="C2548">
        <v>2013</v>
      </c>
      <c r="D2548">
        <v>12</v>
      </c>
    </row>
    <row r="2549" spans="1:4" x14ac:dyDescent="0.35">
      <c r="A2549" s="1">
        <v>41630</v>
      </c>
      <c r="B2549">
        <v>7.87256</v>
      </c>
      <c r="C2549">
        <v>2013</v>
      </c>
      <c r="D2549">
        <v>12</v>
      </c>
    </row>
    <row r="2550" spans="1:4" x14ac:dyDescent="0.35">
      <c r="A2550" s="1">
        <v>41631</v>
      </c>
      <c r="B2550">
        <v>7.8522800000000004</v>
      </c>
      <c r="C2550">
        <v>2013</v>
      </c>
      <c r="D2550">
        <v>12</v>
      </c>
    </row>
    <row r="2551" spans="1:4" x14ac:dyDescent="0.35">
      <c r="A2551" s="1">
        <v>41632</v>
      </c>
      <c r="B2551">
        <v>7.8439399999999999</v>
      </c>
      <c r="C2551">
        <v>2013</v>
      </c>
      <c r="D2551">
        <v>12</v>
      </c>
    </row>
    <row r="2552" spans="1:4" x14ac:dyDescent="0.35">
      <c r="A2552" s="1">
        <v>41633</v>
      </c>
      <c r="B2552">
        <v>7.8439399999999999</v>
      </c>
      <c r="C2552">
        <v>2013</v>
      </c>
      <c r="D2552">
        <v>12</v>
      </c>
    </row>
    <row r="2553" spans="1:4" x14ac:dyDescent="0.35">
      <c r="A2553" s="1">
        <v>41634</v>
      </c>
      <c r="B2553">
        <v>7.8470700000000004</v>
      </c>
      <c r="C2553">
        <v>2013</v>
      </c>
      <c r="D2553">
        <v>12</v>
      </c>
    </row>
    <row r="2554" spans="1:4" x14ac:dyDescent="0.35">
      <c r="A2554" s="1">
        <v>41635</v>
      </c>
      <c r="B2554">
        <v>7.8340100000000001</v>
      </c>
      <c r="C2554">
        <v>2013</v>
      </c>
      <c r="D2554">
        <v>12</v>
      </c>
    </row>
    <row r="2555" spans="1:4" x14ac:dyDescent="0.35">
      <c r="A2555" s="1">
        <v>41636</v>
      </c>
      <c r="B2555">
        <v>7.8340100000000001</v>
      </c>
      <c r="C2555">
        <v>2013</v>
      </c>
      <c r="D2555">
        <v>12</v>
      </c>
    </row>
    <row r="2556" spans="1:4" x14ac:dyDescent="0.35">
      <c r="A2556" s="1">
        <v>41637</v>
      </c>
      <c r="B2556">
        <v>7.8340100000000001</v>
      </c>
      <c r="C2556">
        <v>2013</v>
      </c>
      <c r="D2556">
        <v>12</v>
      </c>
    </row>
    <row r="2557" spans="1:4" x14ac:dyDescent="0.35">
      <c r="A2557" s="1">
        <v>41638</v>
      </c>
      <c r="B2557">
        <v>7.8413700000000004</v>
      </c>
      <c r="C2557">
        <v>2013</v>
      </c>
      <c r="D2557">
        <v>12</v>
      </c>
    </row>
    <row r="2558" spans="1:4" x14ac:dyDescent="0.35">
      <c r="A2558" s="1">
        <v>41639</v>
      </c>
      <c r="B2558">
        <v>7.8413700000000004</v>
      </c>
      <c r="C2558">
        <v>2013</v>
      </c>
      <c r="D2558">
        <v>12</v>
      </c>
    </row>
    <row r="2559" spans="1:4" x14ac:dyDescent="0.35">
      <c r="A2559" s="1">
        <v>41640</v>
      </c>
      <c r="B2559">
        <v>7.8413700000000004</v>
      </c>
      <c r="C2559">
        <v>2014</v>
      </c>
      <c r="D2559">
        <v>1</v>
      </c>
    </row>
    <row r="2560" spans="1:4" x14ac:dyDescent="0.35">
      <c r="A2560" s="1">
        <v>41641</v>
      </c>
      <c r="B2560">
        <v>7.85738</v>
      </c>
      <c r="C2560">
        <v>2014</v>
      </c>
      <c r="D2560">
        <v>1</v>
      </c>
    </row>
    <row r="2561" spans="1:4" x14ac:dyDescent="0.35">
      <c r="A2561" s="1">
        <v>41642</v>
      </c>
      <c r="B2561">
        <v>7.8607300000000002</v>
      </c>
      <c r="C2561">
        <v>2014</v>
      </c>
      <c r="D2561">
        <v>1</v>
      </c>
    </row>
    <row r="2562" spans="1:4" x14ac:dyDescent="0.35">
      <c r="A2562" s="1">
        <v>41643</v>
      </c>
      <c r="B2562">
        <v>7.8607300000000002</v>
      </c>
      <c r="C2562">
        <v>2014</v>
      </c>
      <c r="D2562">
        <v>1</v>
      </c>
    </row>
    <row r="2563" spans="1:4" x14ac:dyDescent="0.35">
      <c r="A2563" s="1">
        <v>41644</v>
      </c>
      <c r="B2563">
        <v>7.8607300000000002</v>
      </c>
      <c r="C2563">
        <v>2014</v>
      </c>
      <c r="D2563">
        <v>1</v>
      </c>
    </row>
    <row r="2564" spans="1:4" x14ac:dyDescent="0.35">
      <c r="A2564" s="1">
        <v>41645</v>
      </c>
      <c r="B2564">
        <v>7.8645100000000001</v>
      </c>
      <c r="C2564">
        <v>2014</v>
      </c>
      <c r="D2564">
        <v>1</v>
      </c>
    </row>
    <row r="2565" spans="1:4" x14ac:dyDescent="0.35">
      <c r="A2565" s="1">
        <v>41646</v>
      </c>
      <c r="B2565">
        <v>7.8811600000000004</v>
      </c>
      <c r="C2565">
        <v>2014</v>
      </c>
      <c r="D2565">
        <v>1</v>
      </c>
    </row>
    <row r="2566" spans="1:4" x14ac:dyDescent="0.35">
      <c r="A2566" s="1">
        <v>41647</v>
      </c>
      <c r="B2566">
        <v>7.88673</v>
      </c>
      <c r="C2566">
        <v>2014</v>
      </c>
      <c r="D2566">
        <v>1</v>
      </c>
    </row>
    <row r="2567" spans="1:4" x14ac:dyDescent="0.35">
      <c r="A2567" s="1">
        <v>41648</v>
      </c>
      <c r="B2567">
        <v>7.8880800000000004</v>
      </c>
      <c r="C2567">
        <v>2014</v>
      </c>
      <c r="D2567">
        <v>1</v>
      </c>
    </row>
    <row r="2568" spans="1:4" x14ac:dyDescent="0.35">
      <c r="A2568" s="1">
        <v>41649</v>
      </c>
      <c r="B2568">
        <v>7.8798500000000002</v>
      </c>
      <c r="C2568">
        <v>2014</v>
      </c>
      <c r="D2568">
        <v>1</v>
      </c>
    </row>
    <row r="2569" spans="1:4" x14ac:dyDescent="0.35">
      <c r="A2569" s="1">
        <v>41650</v>
      </c>
      <c r="B2569">
        <v>7.8798500000000002</v>
      </c>
      <c r="C2569">
        <v>2014</v>
      </c>
      <c r="D2569">
        <v>1</v>
      </c>
    </row>
    <row r="2570" spans="1:4" x14ac:dyDescent="0.35">
      <c r="A2570" s="1">
        <v>41651</v>
      </c>
      <c r="B2570">
        <v>7.8798500000000002</v>
      </c>
      <c r="C2570">
        <v>2014</v>
      </c>
      <c r="D2570">
        <v>1</v>
      </c>
    </row>
    <row r="2571" spans="1:4" x14ac:dyDescent="0.35">
      <c r="A2571" s="1">
        <v>41652</v>
      </c>
      <c r="B2571">
        <v>7.85968</v>
      </c>
      <c r="C2571">
        <v>2014</v>
      </c>
      <c r="D2571">
        <v>1</v>
      </c>
    </row>
    <row r="2572" spans="1:4" x14ac:dyDescent="0.35">
      <c r="A2572" s="1">
        <v>41653</v>
      </c>
      <c r="B2572">
        <v>7.8397100000000002</v>
      </c>
      <c r="C2572">
        <v>2014</v>
      </c>
      <c r="D2572">
        <v>1</v>
      </c>
    </row>
    <row r="2573" spans="1:4" x14ac:dyDescent="0.35">
      <c r="A2573" s="1">
        <v>41654</v>
      </c>
      <c r="B2573">
        <v>7.82857</v>
      </c>
      <c r="C2573">
        <v>2014</v>
      </c>
      <c r="D2573">
        <v>1</v>
      </c>
    </row>
    <row r="2574" spans="1:4" x14ac:dyDescent="0.35">
      <c r="A2574" s="1">
        <v>41655</v>
      </c>
      <c r="B2574">
        <v>7.8305400000000001</v>
      </c>
      <c r="C2574">
        <v>2014</v>
      </c>
      <c r="D2574">
        <v>1</v>
      </c>
    </row>
    <row r="2575" spans="1:4" x14ac:dyDescent="0.35">
      <c r="A2575" s="1">
        <v>41656</v>
      </c>
      <c r="B2575">
        <v>7.83127</v>
      </c>
      <c r="C2575">
        <v>2014</v>
      </c>
      <c r="D2575">
        <v>1</v>
      </c>
    </row>
    <row r="2576" spans="1:4" x14ac:dyDescent="0.35">
      <c r="A2576" s="1">
        <v>41657</v>
      </c>
      <c r="B2576">
        <v>7.83127</v>
      </c>
      <c r="C2576">
        <v>2014</v>
      </c>
      <c r="D2576">
        <v>1</v>
      </c>
    </row>
    <row r="2577" spans="1:4" x14ac:dyDescent="0.35">
      <c r="A2577" s="1">
        <v>41658</v>
      </c>
      <c r="B2577">
        <v>7.83127</v>
      </c>
      <c r="C2577">
        <v>2014</v>
      </c>
      <c r="D2577">
        <v>1</v>
      </c>
    </row>
    <row r="2578" spans="1:4" x14ac:dyDescent="0.35">
      <c r="A2578" s="1">
        <v>41659</v>
      </c>
      <c r="B2578">
        <v>7.8246500000000001</v>
      </c>
      <c r="C2578">
        <v>2014</v>
      </c>
      <c r="D2578">
        <v>1</v>
      </c>
    </row>
    <row r="2579" spans="1:4" x14ac:dyDescent="0.35">
      <c r="A2579" s="1">
        <v>41660</v>
      </c>
      <c r="B2579">
        <v>7.8315900000000003</v>
      </c>
      <c r="C2579">
        <v>2014</v>
      </c>
      <c r="D2579">
        <v>1</v>
      </c>
    </row>
    <row r="2580" spans="1:4" x14ac:dyDescent="0.35">
      <c r="A2580" s="1">
        <v>41661</v>
      </c>
      <c r="B2580">
        <v>7.8362100000000003</v>
      </c>
      <c r="C2580">
        <v>2014</v>
      </c>
      <c r="D2580">
        <v>1</v>
      </c>
    </row>
    <row r="2581" spans="1:4" x14ac:dyDescent="0.35">
      <c r="A2581" s="1">
        <v>41662</v>
      </c>
      <c r="B2581">
        <v>7.8464799999999997</v>
      </c>
      <c r="C2581">
        <v>2014</v>
      </c>
      <c r="D2581">
        <v>1</v>
      </c>
    </row>
    <row r="2582" spans="1:4" x14ac:dyDescent="0.35">
      <c r="A2582" s="1">
        <v>41663</v>
      </c>
      <c r="B2582">
        <v>7.8522299999999996</v>
      </c>
      <c r="C2582">
        <v>2014</v>
      </c>
      <c r="D2582">
        <v>1</v>
      </c>
    </row>
    <row r="2583" spans="1:4" x14ac:dyDescent="0.35">
      <c r="A2583" s="1">
        <v>41664</v>
      </c>
      <c r="B2583">
        <v>7.8522299999999996</v>
      </c>
      <c r="C2583">
        <v>2014</v>
      </c>
      <c r="D2583">
        <v>1</v>
      </c>
    </row>
    <row r="2584" spans="1:4" x14ac:dyDescent="0.35">
      <c r="A2584" s="1">
        <v>41665</v>
      </c>
      <c r="B2584">
        <v>7.8522299999999996</v>
      </c>
      <c r="C2584">
        <v>2014</v>
      </c>
      <c r="D2584">
        <v>1</v>
      </c>
    </row>
    <row r="2585" spans="1:4" x14ac:dyDescent="0.35">
      <c r="A2585" s="1">
        <v>41666</v>
      </c>
      <c r="B2585">
        <v>7.8509799999999998</v>
      </c>
      <c r="C2585">
        <v>2014</v>
      </c>
      <c r="D2585">
        <v>1</v>
      </c>
    </row>
    <row r="2586" spans="1:4" x14ac:dyDescent="0.35">
      <c r="A2586" s="1">
        <v>41667</v>
      </c>
      <c r="B2586">
        <v>7.8403200000000002</v>
      </c>
      <c r="C2586">
        <v>2014</v>
      </c>
      <c r="D2586">
        <v>1</v>
      </c>
    </row>
    <row r="2587" spans="1:4" x14ac:dyDescent="0.35">
      <c r="A2587" s="1">
        <v>41668</v>
      </c>
      <c r="B2587">
        <v>7.8283500000000004</v>
      </c>
      <c r="C2587">
        <v>2014</v>
      </c>
      <c r="D2587">
        <v>1</v>
      </c>
    </row>
    <row r="2588" spans="1:4" x14ac:dyDescent="0.35">
      <c r="A2588" s="1">
        <v>41669</v>
      </c>
      <c r="B2588">
        <v>7.81555</v>
      </c>
      <c r="C2588">
        <v>2014</v>
      </c>
      <c r="D2588">
        <v>1</v>
      </c>
    </row>
    <row r="2589" spans="1:4" x14ac:dyDescent="0.35">
      <c r="A2589" s="1">
        <v>41670</v>
      </c>
      <c r="B2589">
        <v>7.8109299999999999</v>
      </c>
      <c r="C2589">
        <v>2014</v>
      </c>
      <c r="D2589">
        <v>1</v>
      </c>
    </row>
    <row r="2590" spans="1:4" x14ac:dyDescent="0.35">
      <c r="A2590" s="1">
        <v>41671</v>
      </c>
      <c r="B2590">
        <v>7.8109299999999999</v>
      </c>
      <c r="C2590">
        <v>2014</v>
      </c>
      <c r="D2590">
        <v>2</v>
      </c>
    </row>
    <row r="2591" spans="1:4" x14ac:dyDescent="0.35">
      <c r="A2591" s="1">
        <v>41672</v>
      </c>
      <c r="B2591">
        <v>7.8109299999999999</v>
      </c>
      <c r="C2591">
        <v>2014</v>
      </c>
      <c r="D2591">
        <v>2</v>
      </c>
    </row>
    <row r="2592" spans="1:4" x14ac:dyDescent="0.35">
      <c r="A2592" s="1">
        <v>41673</v>
      </c>
      <c r="B2592">
        <v>7.7994899999999996</v>
      </c>
      <c r="C2592">
        <v>2014</v>
      </c>
      <c r="D2592">
        <v>2</v>
      </c>
    </row>
    <row r="2593" spans="1:4" x14ac:dyDescent="0.35">
      <c r="A2593" s="1">
        <v>41674</v>
      </c>
      <c r="B2593">
        <v>7.7934900000000003</v>
      </c>
      <c r="C2593">
        <v>2014</v>
      </c>
      <c r="D2593">
        <v>2</v>
      </c>
    </row>
    <row r="2594" spans="1:4" x14ac:dyDescent="0.35">
      <c r="A2594" s="1">
        <v>41675</v>
      </c>
      <c r="B2594">
        <v>7.7932100000000002</v>
      </c>
      <c r="C2594">
        <v>2014</v>
      </c>
      <c r="D2594">
        <v>2</v>
      </c>
    </row>
    <row r="2595" spans="1:4" x14ac:dyDescent="0.35">
      <c r="A2595" s="1">
        <v>41676</v>
      </c>
      <c r="B2595">
        <v>7.7945599999999997</v>
      </c>
      <c r="C2595">
        <v>2014</v>
      </c>
      <c r="D2595">
        <v>2</v>
      </c>
    </row>
    <row r="2596" spans="1:4" x14ac:dyDescent="0.35">
      <c r="A2596" s="1">
        <v>41677</v>
      </c>
      <c r="B2596">
        <v>7.7794499999999998</v>
      </c>
      <c r="C2596">
        <v>2014</v>
      </c>
      <c r="D2596">
        <v>2</v>
      </c>
    </row>
    <row r="2597" spans="1:4" x14ac:dyDescent="0.35">
      <c r="A2597" s="1">
        <v>41678</v>
      </c>
      <c r="B2597">
        <v>7.7794499999999998</v>
      </c>
      <c r="C2597">
        <v>2014</v>
      </c>
      <c r="D2597">
        <v>2</v>
      </c>
    </row>
    <row r="2598" spans="1:4" x14ac:dyDescent="0.35">
      <c r="A2598" s="1">
        <v>41679</v>
      </c>
      <c r="B2598">
        <v>7.7794499999999998</v>
      </c>
      <c r="C2598">
        <v>2014</v>
      </c>
      <c r="D2598">
        <v>2</v>
      </c>
    </row>
    <row r="2599" spans="1:4" x14ac:dyDescent="0.35">
      <c r="A2599" s="1">
        <v>41680</v>
      </c>
      <c r="B2599">
        <v>7.7659700000000003</v>
      </c>
      <c r="C2599">
        <v>2014</v>
      </c>
      <c r="D2599">
        <v>2</v>
      </c>
    </row>
    <row r="2600" spans="1:4" x14ac:dyDescent="0.35">
      <c r="A2600" s="1">
        <v>41681</v>
      </c>
      <c r="B2600">
        <v>7.7676600000000002</v>
      </c>
      <c r="C2600">
        <v>2014</v>
      </c>
      <c r="D2600">
        <v>2</v>
      </c>
    </row>
    <row r="2601" spans="1:4" x14ac:dyDescent="0.35">
      <c r="A2601" s="1">
        <v>41682</v>
      </c>
      <c r="B2601">
        <v>7.7674000000000003</v>
      </c>
      <c r="C2601">
        <v>2014</v>
      </c>
      <c r="D2601">
        <v>2</v>
      </c>
    </row>
    <row r="2602" spans="1:4" x14ac:dyDescent="0.35">
      <c r="A2602" s="1">
        <v>41683</v>
      </c>
      <c r="B2602">
        <v>7.7540699999999996</v>
      </c>
      <c r="C2602">
        <v>2014</v>
      </c>
      <c r="D2602">
        <v>2</v>
      </c>
    </row>
    <row r="2603" spans="1:4" x14ac:dyDescent="0.35">
      <c r="A2603" s="1">
        <v>41684</v>
      </c>
      <c r="B2603">
        <v>7.7473799999999997</v>
      </c>
      <c r="C2603">
        <v>2014</v>
      </c>
      <c r="D2603">
        <v>2</v>
      </c>
    </row>
    <row r="2604" spans="1:4" x14ac:dyDescent="0.35">
      <c r="A2604" s="1">
        <v>41685</v>
      </c>
      <c r="B2604">
        <v>7.7473799999999997</v>
      </c>
      <c r="C2604">
        <v>2014</v>
      </c>
      <c r="D2604">
        <v>2</v>
      </c>
    </row>
    <row r="2605" spans="1:4" x14ac:dyDescent="0.35">
      <c r="A2605" s="1">
        <v>41686</v>
      </c>
      <c r="B2605">
        <v>7.7473799999999997</v>
      </c>
      <c r="C2605">
        <v>2014</v>
      </c>
      <c r="D2605">
        <v>2</v>
      </c>
    </row>
    <row r="2606" spans="1:4" x14ac:dyDescent="0.35">
      <c r="A2606" s="1">
        <v>41687</v>
      </c>
      <c r="B2606">
        <v>7.73881</v>
      </c>
      <c r="C2606">
        <v>2014</v>
      </c>
      <c r="D2606">
        <v>2</v>
      </c>
    </row>
    <row r="2607" spans="1:4" x14ac:dyDescent="0.35">
      <c r="A2607" s="1">
        <v>41688</v>
      </c>
      <c r="B2607">
        <v>7.75061</v>
      </c>
      <c r="C2607">
        <v>2014</v>
      </c>
      <c r="D2607">
        <v>2</v>
      </c>
    </row>
    <row r="2608" spans="1:4" x14ac:dyDescent="0.35">
      <c r="A2608" s="1">
        <v>41689</v>
      </c>
      <c r="B2608">
        <v>7.7526299999999999</v>
      </c>
      <c r="C2608">
        <v>2014</v>
      </c>
      <c r="D2608">
        <v>2</v>
      </c>
    </row>
    <row r="2609" spans="1:4" x14ac:dyDescent="0.35">
      <c r="A2609" s="1">
        <v>41690</v>
      </c>
      <c r="B2609">
        <v>7.7563000000000004</v>
      </c>
      <c r="C2609">
        <v>2014</v>
      </c>
      <c r="D2609">
        <v>2</v>
      </c>
    </row>
    <row r="2610" spans="1:4" x14ac:dyDescent="0.35">
      <c r="A2610" s="1">
        <v>41691</v>
      </c>
      <c r="B2610">
        <v>7.7427200000000003</v>
      </c>
      <c r="C2610">
        <v>2014</v>
      </c>
      <c r="D2610">
        <v>2</v>
      </c>
    </row>
    <row r="2611" spans="1:4" x14ac:dyDescent="0.35">
      <c r="A2611" s="1">
        <v>41692</v>
      </c>
      <c r="B2611">
        <v>7.7427200000000003</v>
      </c>
      <c r="C2611">
        <v>2014</v>
      </c>
      <c r="D2611">
        <v>2</v>
      </c>
    </row>
    <row r="2612" spans="1:4" x14ac:dyDescent="0.35">
      <c r="A2612" s="1">
        <v>41693</v>
      </c>
      <c r="B2612">
        <v>7.7427200000000003</v>
      </c>
      <c r="C2612">
        <v>2014</v>
      </c>
      <c r="D2612">
        <v>2</v>
      </c>
    </row>
    <row r="2613" spans="1:4" x14ac:dyDescent="0.35">
      <c r="A2613" s="1">
        <v>41694</v>
      </c>
      <c r="B2613">
        <v>7.7356699999999998</v>
      </c>
      <c r="C2613">
        <v>2014</v>
      </c>
      <c r="D2613">
        <v>2</v>
      </c>
    </row>
    <row r="2614" spans="1:4" x14ac:dyDescent="0.35">
      <c r="A2614" s="1">
        <v>41695</v>
      </c>
      <c r="B2614">
        <v>7.7441899999999997</v>
      </c>
      <c r="C2614">
        <v>2014</v>
      </c>
      <c r="D2614">
        <v>2</v>
      </c>
    </row>
    <row r="2615" spans="1:4" x14ac:dyDescent="0.35">
      <c r="A2615" s="1">
        <v>41696</v>
      </c>
      <c r="B2615">
        <v>7.74437</v>
      </c>
      <c r="C2615">
        <v>2014</v>
      </c>
      <c r="D2615">
        <v>2</v>
      </c>
    </row>
    <row r="2616" spans="1:4" x14ac:dyDescent="0.35">
      <c r="A2616" s="1">
        <v>41697</v>
      </c>
      <c r="B2616">
        <v>7.75169</v>
      </c>
      <c r="C2616">
        <v>2014</v>
      </c>
      <c r="D2616">
        <v>2</v>
      </c>
    </row>
    <row r="2617" spans="1:4" x14ac:dyDescent="0.35">
      <c r="A2617" s="1">
        <v>41698</v>
      </c>
      <c r="B2617">
        <v>7.7442700000000002</v>
      </c>
      <c r="C2617">
        <v>2014</v>
      </c>
      <c r="D2617">
        <v>2</v>
      </c>
    </row>
    <row r="2618" spans="1:4" x14ac:dyDescent="0.35">
      <c r="A2618" s="1">
        <v>41699</v>
      </c>
      <c r="B2618">
        <v>7.7442700000000002</v>
      </c>
      <c r="C2618">
        <v>2014</v>
      </c>
      <c r="D2618">
        <v>3</v>
      </c>
    </row>
    <row r="2619" spans="1:4" x14ac:dyDescent="0.35">
      <c r="A2619" s="1">
        <v>41700</v>
      </c>
      <c r="B2619">
        <v>7.7442700000000002</v>
      </c>
      <c r="C2619">
        <v>2014</v>
      </c>
      <c r="D2619">
        <v>3</v>
      </c>
    </row>
    <row r="2620" spans="1:4" x14ac:dyDescent="0.35">
      <c r="A2620" s="1">
        <v>41701</v>
      </c>
      <c r="B2620">
        <v>7.7324900000000003</v>
      </c>
      <c r="C2620">
        <v>2014</v>
      </c>
      <c r="D2620">
        <v>3</v>
      </c>
    </row>
    <row r="2621" spans="1:4" x14ac:dyDescent="0.35">
      <c r="A2621" s="1">
        <v>41702</v>
      </c>
      <c r="B2621">
        <v>7.7281399999999998</v>
      </c>
      <c r="C2621">
        <v>2014</v>
      </c>
      <c r="D2621">
        <v>3</v>
      </c>
    </row>
    <row r="2622" spans="1:4" x14ac:dyDescent="0.35">
      <c r="A2622" s="1">
        <v>41703</v>
      </c>
      <c r="B2622">
        <v>7.7290099999999997</v>
      </c>
      <c r="C2622">
        <v>2014</v>
      </c>
      <c r="D2622">
        <v>3</v>
      </c>
    </row>
    <row r="2623" spans="1:4" x14ac:dyDescent="0.35">
      <c r="A2623" s="1">
        <v>41704</v>
      </c>
      <c r="B2623">
        <v>7.7337800000000003</v>
      </c>
      <c r="C2623">
        <v>2014</v>
      </c>
      <c r="D2623">
        <v>3</v>
      </c>
    </row>
    <row r="2624" spans="1:4" x14ac:dyDescent="0.35">
      <c r="A2624" s="1">
        <v>41705</v>
      </c>
      <c r="B2624">
        <v>7.7421800000000003</v>
      </c>
      <c r="C2624">
        <v>2014</v>
      </c>
      <c r="D2624">
        <v>3</v>
      </c>
    </row>
    <row r="2625" spans="1:4" x14ac:dyDescent="0.35">
      <c r="A2625" s="1">
        <v>41706</v>
      </c>
      <c r="B2625">
        <v>7.7421800000000003</v>
      </c>
      <c r="C2625">
        <v>2014</v>
      </c>
      <c r="D2625">
        <v>3</v>
      </c>
    </row>
    <row r="2626" spans="1:4" x14ac:dyDescent="0.35">
      <c r="A2626" s="1">
        <v>41707</v>
      </c>
      <c r="B2626">
        <v>7.7421800000000003</v>
      </c>
      <c r="C2626">
        <v>2014</v>
      </c>
      <c r="D2626">
        <v>3</v>
      </c>
    </row>
    <row r="2627" spans="1:4" x14ac:dyDescent="0.35">
      <c r="A2627" s="1">
        <v>41708</v>
      </c>
      <c r="B2627">
        <v>7.7489400000000002</v>
      </c>
      <c r="C2627">
        <v>2014</v>
      </c>
      <c r="D2627">
        <v>3</v>
      </c>
    </row>
    <row r="2628" spans="1:4" x14ac:dyDescent="0.35">
      <c r="A2628" s="1">
        <v>41709</v>
      </c>
      <c r="B2628">
        <v>7.7380100000000001</v>
      </c>
      <c r="C2628">
        <v>2014</v>
      </c>
      <c r="D2628">
        <v>3</v>
      </c>
    </row>
    <row r="2629" spans="1:4" x14ac:dyDescent="0.35">
      <c r="A2629" s="1">
        <v>41710</v>
      </c>
      <c r="B2629">
        <v>7.7360899999999999</v>
      </c>
      <c r="C2629">
        <v>2014</v>
      </c>
      <c r="D2629">
        <v>3</v>
      </c>
    </row>
    <row r="2630" spans="1:4" x14ac:dyDescent="0.35">
      <c r="A2630" s="1">
        <v>41711</v>
      </c>
      <c r="B2630">
        <v>7.7283099999999996</v>
      </c>
      <c r="C2630">
        <v>2014</v>
      </c>
      <c r="D2630">
        <v>3</v>
      </c>
    </row>
    <row r="2631" spans="1:4" x14ac:dyDescent="0.35">
      <c r="A2631" s="1">
        <v>41712</v>
      </c>
      <c r="B2631">
        <v>7.71624</v>
      </c>
      <c r="C2631">
        <v>2014</v>
      </c>
      <c r="D2631">
        <v>3</v>
      </c>
    </row>
    <row r="2632" spans="1:4" x14ac:dyDescent="0.35">
      <c r="A2632" s="1">
        <v>41713</v>
      </c>
      <c r="B2632">
        <v>7.71624</v>
      </c>
      <c r="C2632">
        <v>2014</v>
      </c>
      <c r="D2632">
        <v>3</v>
      </c>
    </row>
    <row r="2633" spans="1:4" x14ac:dyDescent="0.35">
      <c r="A2633" s="1">
        <v>41714</v>
      </c>
      <c r="B2633">
        <v>7.71624</v>
      </c>
      <c r="C2633">
        <v>2014</v>
      </c>
      <c r="D2633">
        <v>3</v>
      </c>
    </row>
    <row r="2634" spans="1:4" x14ac:dyDescent="0.35">
      <c r="A2634" s="1">
        <v>41715</v>
      </c>
      <c r="B2634">
        <v>7.7139899999999999</v>
      </c>
      <c r="C2634">
        <v>2014</v>
      </c>
      <c r="D2634">
        <v>3</v>
      </c>
    </row>
    <row r="2635" spans="1:4" x14ac:dyDescent="0.35">
      <c r="A2635" s="1">
        <v>41716</v>
      </c>
      <c r="B2635">
        <v>7.7141799999999998</v>
      </c>
      <c r="C2635">
        <v>2014</v>
      </c>
      <c r="D2635">
        <v>3</v>
      </c>
    </row>
    <row r="2636" spans="1:4" x14ac:dyDescent="0.35">
      <c r="A2636" s="1">
        <v>41717</v>
      </c>
      <c r="B2636">
        <v>7.7171099999999999</v>
      </c>
      <c r="C2636">
        <v>2014</v>
      </c>
      <c r="D2636">
        <v>3</v>
      </c>
    </row>
    <row r="2637" spans="1:4" x14ac:dyDescent="0.35">
      <c r="A2637" s="1">
        <v>41718</v>
      </c>
      <c r="B2637">
        <v>7.7197300000000002</v>
      </c>
      <c r="C2637">
        <v>2014</v>
      </c>
      <c r="D2637">
        <v>3</v>
      </c>
    </row>
    <row r="2638" spans="1:4" x14ac:dyDescent="0.35">
      <c r="A2638" s="1">
        <v>41719</v>
      </c>
      <c r="B2638">
        <v>7.7251799999999999</v>
      </c>
      <c r="C2638">
        <v>2014</v>
      </c>
      <c r="D2638">
        <v>3</v>
      </c>
    </row>
    <row r="2639" spans="1:4" x14ac:dyDescent="0.35">
      <c r="A2639" s="1">
        <v>41720</v>
      </c>
      <c r="B2639">
        <v>7.7251799999999999</v>
      </c>
      <c r="C2639">
        <v>2014</v>
      </c>
      <c r="D2639">
        <v>3</v>
      </c>
    </row>
    <row r="2640" spans="1:4" x14ac:dyDescent="0.35">
      <c r="A2640" s="1">
        <v>41721</v>
      </c>
      <c r="B2640">
        <v>7.7251799999999999</v>
      </c>
      <c r="C2640">
        <v>2014</v>
      </c>
      <c r="D2640">
        <v>3</v>
      </c>
    </row>
    <row r="2641" spans="1:4" x14ac:dyDescent="0.35">
      <c r="A2641" s="1">
        <v>41722</v>
      </c>
      <c r="B2641">
        <v>7.7291400000000001</v>
      </c>
      <c r="C2641">
        <v>2014</v>
      </c>
      <c r="D2641">
        <v>3</v>
      </c>
    </row>
    <row r="2642" spans="1:4" x14ac:dyDescent="0.35">
      <c r="A2642" s="1">
        <v>41723</v>
      </c>
      <c r="B2642">
        <v>7.7341699999999998</v>
      </c>
      <c r="C2642">
        <v>2014</v>
      </c>
      <c r="D2642">
        <v>3</v>
      </c>
    </row>
    <row r="2643" spans="1:4" x14ac:dyDescent="0.35">
      <c r="A2643" s="1">
        <v>41724</v>
      </c>
      <c r="B2643">
        <v>7.7335599999999998</v>
      </c>
      <c r="C2643">
        <v>2014</v>
      </c>
      <c r="D2643">
        <v>3</v>
      </c>
    </row>
    <row r="2644" spans="1:4" x14ac:dyDescent="0.35">
      <c r="A2644" s="1">
        <v>41725</v>
      </c>
      <c r="B2644">
        <v>7.7312099999999999</v>
      </c>
      <c r="C2644">
        <v>2014</v>
      </c>
      <c r="D2644">
        <v>3</v>
      </c>
    </row>
    <row r="2645" spans="1:4" x14ac:dyDescent="0.35">
      <c r="A2645" s="1">
        <v>41726</v>
      </c>
      <c r="B2645">
        <v>7.7261199999999999</v>
      </c>
      <c r="C2645">
        <v>2014</v>
      </c>
      <c r="D2645">
        <v>3</v>
      </c>
    </row>
    <row r="2646" spans="1:4" x14ac:dyDescent="0.35">
      <c r="A2646" s="1">
        <v>41727</v>
      </c>
      <c r="B2646">
        <v>7.7261199999999999</v>
      </c>
      <c r="C2646">
        <v>2014</v>
      </c>
      <c r="D2646">
        <v>3</v>
      </c>
    </row>
    <row r="2647" spans="1:4" x14ac:dyDescent="0.35">
      <c r="A2647" s="1">
        <v>41728</v>
      </c>
      <c r="B2647">
        <v>7.7261199999999999</v>
      </c>
      <c r="C2647">
        <v>2014</v>
      </c>
      <c r="D2647">
        <v>3</v>
      </c>
    </row>
    <row r="2648" spans="1:4" x14ac:dyDescent="0.35">
      <c r="A2648" s="1">
        <v>41729</v>
      </c>
      <c r="B2648">
        <v>7.7278200000000004</v>
      </c>
      <c r="C2648">
        <v>2014</v>
      </c>
      <c r="D2648">
        <v>3</v>
      </c>
    </row>
    <row r="2649" spans="1:4" x14ac:dyDescent="0.35">
      <c r="A2649" s="1">
        <v>41730</v>
      </c>
      <c r="B2649">
        <v>7.7298799999999996</v>
      </c>
      <c r="C2649">
        <v>2014</v>
      </c>
      <c r="D2649">
        <v>4</v>
      </c>
    </row>
    <row r="2650" spans="1:4" x14ac:dyDescent="0.35">
      <c r="A2650" s="1">
        <v>41731</v>
      </c>
      <c r="B2650">
        <v>7.7397400000000003</v>
      </c>
      <c r="C2650">
        <v>2014</v>
      </c>
      <c r="D2650">
        <v>4</v>
      </c>
    </row>
    <row r="2651" spans="1:4" x14ac:dyDescent="0.35">
      <c r="A2651" s="1">
        <v>41732</v>
      </c>
      <c r="B2651">
        <v>7.7615600000000002</v>
      </c>
      <c r="C2651">
        <v>2014</v>
      </c>
      <c r="D2651">
        <v>4</v>
      </c>
    </row>
    <row r="2652" spans="1:4" x14ac:dyDescent="0.35">
      <c r="A2652" s="1">
        <v>41733</v>
      </c>
      <c r="B2652">
        <v>7.7716000000000003</v>
      </c>
      <c r="C2652">
        <v>2014</v>
      </c>
      <c r="D2652">
        <v>4</v>
      </c>
    </row>
    <row r="2653" spans="1:4" x14ac:dyDescent="0.35">
      <c r="A2653" s="1">
        <v>41734</v>
      </c>
      <c r="B2653">
        <v>7.7716000000000003</v>
      </c>
      <c r="C2653">
        <v>2014</v>
      </c>
      <c r="D2653">
        <v>4</v>
      </c>
    </row>
    <row r="2654" spans="1:4" x14ac:dyDescent="0.35">
      <c r="A2654" s="1">
        <v>41735</v>
      </c>
      <c r="B2654">
        <v>7.7716000000000003</v>
      </c>
      <c r="C2654">
        <v>2014</v>
      </c>
      <c r="D2654">
        <v>4</v>
      </c>
    </row>
    <row r="2655" spans="1:4" x14ac:dyDescent="0.35">
      <c r="A2655" s="1">
        <v>41736</v>
      </c>
      <c r="B2655">
        <v>7.7606999999999999</v>
      </c>
      <c r="C2655">
        <v>2014</v>
      </c>
      <c r="D2655">
        <v>4</v>
      </c>
    </row>
    <row r="2656" spans="1:4" x14ac:dyDescent="0.35">
      <c r="A2656" s="1">
        <v>41737</v>
      </c>
      <c r="B2656">
        <v>7.7560500000000001</v>
      </c>
      <c r="C2656">
        <v>2014</v>
      </c>
      <c r="D2656">
        <v>4</v>
      </c>
    </row>
    <row r="2657" spans="1:4" x14ac:dyDescent="0.35">
      <c r="A2657" s="1">
        <v>41738</v>
      </c>
      <c r="B2657">
        <v>7.7558600000000002</v>
      </c>
      <c r="C2657">
        <v>2014</v>
      </c>
      <c r="D2657">
        <v>4</v>
      </c>
    </row>
    <row r="2658" spans="1:4" x14ac:dyDescent="0.35">
      <c r="A2658" s="1">
        <v>41739</v>
      </c>
      <c r="B2658">
        <v>7.7654199999999998</v>
      </c>
      <c r="C2658">
        <v>2014</v>
      </c>
      <c r="D2658">
        <v>4</v>
      </c>
    </row>
    <row r="2659" spans="1:4" x14ac:dyDescent="0.35">
      <c r="A2659" s="1">
        <v>41740</v>
      </c>
      <c r="B2659">
        <v>7.76607</v>
      </c>
      <c r="C2659">
        <v>2014</v>
      </c>
      <c r="D2659">
        <v>4</v>
      </c>
    </row>
    <row r="2660" spans="1:4" x14ac:dyDescent="0.35">
      <c r="A2660" s="1">
        <v>41741</v>
      </c>
      <c r="B2660">
        <v>7.76607</v>
      </c>
      <c r="C2660">
        <v>2014</v>
      </c>
      <c r="D2660">
        <v>4</v>
      </c>
    </row>
    <row r="2661" spans="1:4" x14ac:dyDescent="0.35">
      <c r="A2661" s="1">
        <v>41742</v>
      </c>
      <c r="B2661">
        <v>7.76607</v>
      </c>
      <c r="C2661">
        <v>2014</v>
      </c>
      <c r="D2661">
        <v>4</v>
      </c>
    </row>
    <row r="2662" spans="1:4" x14ac:dyDescent="0.35">
      <c r="A2662" s="1">
        <v>41743</v>
      </c>
      <c r="B2662">
        <v>7.7581699999999998</v>
      </c>
      <c r="C2662">
        <v>2014</v>
      </c>
      <c r="D2662">
        <v>4</v>
      </c>
    </row>
    <row r="2663" spans="1:4" x14ac:dyDescent="0.35">
      <c r="A2663" s="1">
        <v>41744</v>
      </c>
      <c r="B2663">
        <v>7.7527799999999996</v>
      </c>
      <c r="C2663">
        <v>2014</v>
      </c>
      <c r="D2663">
        <v>4</v>
      </c>
    </row>
    <row r="2664" spans="1:4" x14ac:dyDescent="0.35">
      <c r="A2664" s="1">
        <v>41745</v>
      </c>
      <c r="B2664">
        <v>7.7493999999999996</v>
      </c>
      <c r="C2664">
        <v>2014</v>
      </c>
      <c r="D2664">
        <v>4</v>
      </c>
    </row>
    <row r="2665" spans="1:4" x14ac:dyDescent="0.35">
      <c r="A2665" s="1">
        <v>41746</v>
      </c>
      <c r="B2665">
        <v>7.7493999999999996</v>
      </c>
      <c r="C2665">
        <v>2014</v>
      </c>
      <c r="D2665">
        <v>4</v>
      </c>
    </row>
    <row r="2666" spans="1:4" x14ac:dyDescent="0.35">
      <c r="A2666" s="1">
        <v>41747</v>
      </c>
      <c r="B2666">
        <v>7.7493999999999996</v>
      </c>
      <c r="C2666">
        <v>2014</v>
      </c>
      <c r="D2666">
        <v>4</v>
      </c>
    </row>
    <row r="2667" spans="1:4" x14ac:dyDescent="0.35">
      <c r="A2667" s="1">
        <v>41748</v>
      </c>
      <c r="B2667">
        <v>7.7493999999999996</v>
      </c>
      <c r="C2667">
        <v>2014</v>
      </c>
      <c r="D2667">
        <v>4</v>
      </c>
    </row>
    <row r="2668" spans="1:4" x14ac:dyDescent="0.35">
      <c r="A2668" s="1">
        <v>41749</v>
      </c>
      <c r="B2668">
        <v>7.7493999999999996</v>
      </c>
      <c r="C2668">
        <v>2014</v>
      </c>
      <c r="D2668">
        <v>4</v>
      </c>
    </row>
    <row r="2669" spans="1:4" x14ac:dyDescent="0.35">
      <c r="A2669" s="1">
        <v>41750</v>
      </c>
      <c r="B2669">
        <v>7.7521599999999999</v>
      </c>
      <c r="C2669">
        <v>2014</v>
      </c>
      <c r="D2669">
        <v>4</v>
      </c>
    </row>
    <row r="2670" spans="1:4" x14ac:dyDescent="0.35">
      <c r="A2670" s="1">
        <v>41751</v>
      </c>
      <c r="B2670">
        <v>7.7507099999999998</v>
      </c>
      <c r="C2670">
        <v>2014</v>
      </c>
      <c r="D2670">
        <v>4</v>
      </c>
    </row>
    <row r="2671" spans="1:4" x14ac:dyDescent="0.35">
      <c r="A2671" s="1">
        <v>41752</v>
      </c>
      <c r="B2671">
        <v>7.7486199999999998</v>
      </c>
      <c r="C2671">
        <v>2014</v>
      </c>
      <c r="D2671">
        <v>4</v>
      </c>
    </row>
    <row r="2672" spans="1:4" x14ac:dyDescent="0.35">
      <c r="A2672" s="1">
        <v>41753</v>
      </c>
      <c r="B2672">
        <v>7.7425600000000001</v>
      </c>
      <c r="C2672">
        <v>2014</v>
      </c>
      <c r="D2672">
        <v>4</v>
      </c>
    </row>
    <row r="2673" spans="1:4" x14ac:dyDescent="0.35">
      <c r="A2673" s="1">
        <v>41754</v>
      </c>
      <c r="B2673">
        <v>7.7394699999999998</v>
      </c>
      <c r="C2673">
        <v>2014</v>
      </c>
      <c r="D2673">
        <v>4</v>
      </c>
    </row>
    <row r="2674" spans="1:4" x14ac:dyDescent="0.35">
      <c r="A2674" s="1">
        <v>41755</v>
      </c>
      <c r="B2674">
        <v>7.7394699999999998</v>
      </c>
      <c r="C2674">
        <v>2014</v>
      </c>
      <c r="D2674">
        <v>4</v>
      </c>
    </row>
    <row r="2675" spans="1:4" x14ac:dyDescent="0.35">
      <c r="A2675" s="1">
        <v>41756</v>
      </c>
      <c r="B2675">
        <v>7.7394699999999998</v>
      </c>
      <c r="C2675">
        <v>2014</v>
      </c>
      <c r="D2675">
        <v>4</v>
      </c>
    </row>
    <row r="2676" spans="1:4" x14ac:dyDescent="0.35">
      <c r="A2676" s="1">
        <v>41757</v>
      </c>
      <c r="B2676">
        <v>7.7346500000000002</v>
      </c>
      <c r="C2676">
        <v>2014</v>
      </c>
      <c r="D2676">
        <v>4</v>
      </c>
    </row>
    <row r="2677" spans="1:4" x14ac:dyDescent="0.35">
      <c r="A2677" s="1">
        <v>41758</v>
      </c>
      <c r="B2677">
        <v>7.7317900000000002</v>
      </c>
      <c r="C2677">
        <v>2014</v>
      </c>
      <c r="D2677">
        <v>4</v>
      </c>
    </row>
    <row r="2678" spans="1:4" x14ac:dyDescent="0.35">
      <c r="A2678" s="1">
        <v>41759</v>
      </c>
      <c r="B2678">
        <v>7.7249400000000001</v>
      </c>
      <c r="C2678">
        <v>2014</v>
      </c>
      <c r="D2678">
        <v>4</v>
      </c>
    </row>
    <row r="2679" spans="1:4" x14ac:dyDescent="0.35">
      <c r="A2679" s="1">
        <v>41760</v>
      </c>
      <c r="B2679">
        <v>7.7249400000000001</v>
      </c>
      <c r="C2679">
        <v>2014</v>
      </c>
      <c r="D2679">
        <v>5</v>
      </c>
    </row>
    <row r="2680" spans="1:4" x14ac:dyDescent="0.35">
      <c r="A2680" s="1">
        <v>41761</v>
      </c>
      <c r="B2680">
        <v>7.7199799999999996</v>
      </c>
      <c r="C2680">
        <v>2014</v>
      </c>
      <c r="D2680">
        <v>5</v>
      </c>
    </row>
    <row r="2681" spans="1:4" x14ac:dyDescent="0.35">
      <c r="A2681" s="1">
        <v>41762</v>
      </c>
      <c r="B2681">
        <v>7.7199799999999996</v>
      </c>
      <c r="C2681">
        <v>2014</v>
      </c>
      <c r="D2681">
        <v>5</v>
      </c>
    </row>
    <row r="2682" spans="1:4" x14ac:dyDescent="0.35">
      <c r="A2682" s="1">
        <v>41763</v>
      </c>
      <c r="B2682">
        <v>7.7199799999999996</v>
      </c>
      <c r="C2682">
        <v>2014</v>
      </c>
      <c r="D2682">
        <v>5</v>
      </c>
    </row>
    <row r="2683" spans="1:4" x14ac:dyDescent="0.35">
      <c r="A2683" s="1">
        <v>41764</v>
      </c>
      <c r="B2683">
        <v>7.7151899999999998</v>
      </c>
      <c r="C2683">
        <v>2014</v>
      </c>
      <c r="D2683">
        <v>5</v>
      </c>
    </row>
    <row r="2684" spans="1:4" x14ac:dyDescent="0.35">
      <c r="A2684" s="1">
        <v>41765</v>
      </c>
      <c r="B2684">
        <v>7.7124899999999998</v>
      </c>
      <c r="C2684">
        <v>2014</v>
      </c>
      <c r="D2684">
        <v>5</v>
      </c>
    </row>
    <row r="2685" spans="1:4" x14ac:dyDescent="0.35">
      <c r="A2685" s="1">
        <v>41766</v>
      </c>
      <c r="B2685">
        <v>7.7091700000000003</v>
      </c>
      <c r="C2685">
        <v>2014</v>
      </c>
      <c r="D2685">
        <v>5</v>
      </c>
    </row>
    <row r="2686" spans="1:4" x14ac:dyDescent="0.35">
      <c r="A2686" s="1">
        <v>41767</v>
      </c>
      <c r="B2686">
        <v>7.7072900000000004</v>
      </c>
      <c r="C2686">
        <v>2014</v>
      </c>
      <c r="D2686">
        <v>5</v>
      </c>
    </row>
    <row r="2687" spans="1:4" x14ac:dyDescent="0.35">
      <c r="A2687" s="1">
        <v>41768</v>
      </c>
      <c r="B2687">
        <v>7.7159700000000004</v>
      </c>
      <c r="C2687">
        <v>2014</v>
      </c>
      <c r="D2687">
        <v>5</v>
      </c>
    </row>
    <row r="2688" spans="1:4" x14ac:dyDescent="0.35">
      <c r="A2688" s="1">
        <v>41769</v>
      </c>
      <c r="B2688">
        <v>7.7159700000000004</v>
      </c>
      <c r="C2688">
        <v>2014</v>
      </c>
      <c r="D2688">
        <v>5</v>
      </c>
    </row>
    <row r="2689" spans="1:4" x14ac:dyDescent="0.35">
      <c r="A2689" s="1">
        <v>41770</v>
      </c>
      <c r="B2689">
        <v>7.7159700000000004</v>
      </c>
      <c r="C2689">
        <v>2014</v>
      </c>
      <c r="D2689">
        <v>5</v>
      </c>
    </row>
    <row r="2690" spans="1:4" x14ac:dyDescent="0.35">
      <c r="A2690" s="1">
        <v>41771</v>
      </c>
      <c r="B2690">
        <v>7.7167700000000004</v>
      </c>
      <c r="C2690">
        <v>2014</v>
      </c>
      <c r="D2690">
        <v>5</v>
      </c>
    </row>
    <row r="2691" spans="1:4" x14ac:dyDescent="0.35">
      <c r="A2691" s="1">
        <v>41772</v>
      </c>
      <c r="B2691">
        <v>7.7185199999999998</v>
      </c>
      <c r="C2691">
        <v>2014</v>
      </c>
      <c r="D2691">
        <v>5</v>
      </c>
    </row>
    <row r="2692" spans="1:4" x14ac:dyDescent="0.35">
      <c r="A2692" s="1">
        <v>41773</v>
      </c>
      <c r="B2692">
        <v>7.7167700000000004</v>
      </c>
      <c r="C2692">
        <v>2014</v>
      </c>
      <c r="D2692">
        <v>5</v>
      </c>
    </row>
    <row r="2693" spans="1:4" x14ac:dyDescent="0.35">
      <c r="A2693" s="1">
        <v>41774</v>
      </c>
      <c r="B2693">
        <v>7.7175200000000004</v>
      </c>
      <c r="C2693">
        <v>2014</v>
      </c>
      <c r="D2693">
        <v>5</v>
      </c>
    </row>
    <row r="2694" spans="1:4" x14ac:dyDescent="0.35">
      <c r="A2694" s="1">
        <v>41775</v>
      </c>
      <c r="B2694">
        <v>7.7147300000000003</v>
      </c>
      <c r="C2694">
        <v>2014</v>
      </c>
      <c r="D2694">
        <v>5</v>
      </c>
    </row>
    <row r="2695" spans="1:4" x14ac:dyDescent="0.35">
      <c r="A2695" s="1">
        <v>41776</v>
      </c>
      <c r="B2695">
        <v>7.7147300000000003</v>
      </c>
      <c r="C2695">
        <v>2014</v>
      </c>
      <c r="D2695">
        <v>5</v>
      </c>
    </row>
    <row r="2696" spans="1:4" x14ac:dyDescent="0.35">
      <c r="A2696" s="1">
        <v>41777</v>
      </c>
      <c r="B2696">
        <v>7.7147300000000003</v>
      </c>
      <c r="C2696">
        <v>2014</v>
      </c>
      <c r="D2696">
        <v>5</v>
      </c>
    </row>
    <row r="2697" spans="1:4" x14ac:dyDescent="0.35">
      <c r="A2697" s="1">
        <v>41778</v>
      </c>
      <c r="B2697">
        <v>7.71936</v>
      </c>
      <c r="C2697">
        <v>2014</v>
      </c>
      <c r="D2697">
        <v>5</v>
      </c>
    </row>
    <row r="2698" spans="1:4" x14ac:dyDescent="0.35">
      <c r="A2698" s="1">
        <v>41779</v>
      </c>
      <c r="B2698">
        <v>7.7240900000000003</v>
      </c>
      <c r="C2698">
        <v>2014</v>
      </c>
      <c r="D2698">
        <v>5</v>
      </c>
    </row>
    <row r="2699" spans="1:4" x14ac:dyDescent="0.35">
      <c r="A2699" s="1">
        <v>41780</v>
      </c>
      <c r="B2699">
        <v>7.7377500000000001</v>
      </c>
      <c r="C2699">
        <v>2014</v>
      </c>
      <c r="D2699">
        <v>5</v>
      </c>
    </row>
    <row r="2700" spans="1:4" x14ac:dyDescent="0.35">
      <c r="A2700" s="1">
        <v>41781</v>
      </c>
      <c r="B2700">
        <v>7.7474999999999996</v>
      </c>
      <c r="C2700">
        <v>2014</v>
      </c>
      <c r="D2700">
        <v>5</v>
      </c>
    </row>
    <row r="2701" spans="1:4" x14ac:dyDescent="0.35">
      <c r="A2701" s="1">
        <v>41782</v>
      </c>
      <c r="B2701">
        <v>7.75101</v>
      </c>
      <c r="C2701">
        <v>2014</v>
      </c>
      <c r="D2701">
        <v>5</v>
      </c>
    </row>
    <row r="2702" spans="1:4" x14ac:dyDescent="0.35">
      <c r="A2702" s="1">
        <v>41783</v>
      </c>
      <c r="B2702">
        <v>7.75101</v>
      </c>
      <c r="C2702">
        <v>2014</v>
      </c>
      <c r="D2702">
        <v>5</v>
      </c>
    </row>
    <row r="2703" spans="1:4" x14ac:dyDescent="0.35">
      <c r="A2703" s="1">
        <v>41784</v>
      </c>
      <c r="B2703">
        <v>7.75101</v>
      </c>
      <c r="C2703">
        <v>2014</v>
      </c>
      <c r="D2703">
        <v>5</v>
      </c>
    </row>
    <row r="2704" spans="1:4" x14ac:dyDescent="0.35">
      <c r="A2704" s="1">
        <v>41785</v>
      </c>
      <c r="B2704">
        <v>7.7556099999999999</v>
      </c>
      <c r="C2704">
        <v>2014</v>
      </c>
      <c r="D2704">
        <v>5</v>
      </c>
    </row>
    <row r="2705" spans="1:4" x14ac:dyDescent="0.35">
      <c r="A2705" s="1">
        <v>41786</v>
      </c>
      <c r="B2705">
        <v>7.7614099999999997</v>
      </c>
      <c r="C2705">
        <v>2014</v>
      </c>
      <c r="D2705">
        <v>5</v>
      </c>
    </row>
    <row r="2706" spans="1:4" x14ac:dyDescent="0.35">
      <c r="A2706" s="1">
        <v>41787</v>
      </c>
      <c r="B2706">
        <v>7.7604699999999998</v>
      </c>
      <c r="C2706">
        <v>2014</v>
      </c>
      <c r="D2706">
        <v>5</v>
      </c>
    </row>
    <row r="2707" spans="1:4" x14ac:dyDescent="0.35">
      <c r="A2707" s="1">
        <v>41788</v>
      </c>
      <c r="B2707">
        <v>7.77644</v>
      </c>
      <c r="C2707">
        <v>2014</v>
      </c>
      <c r="D2707">
        <v>5</v>
      </c>
    </row>
    <row r="2708" spans="1:4" x14ac:dyDescent="0.35">
      <c r="A2708" s="1">
        <v>41789</v>
      </c>
      <c r="B2708">
        <v>7.7852499999999996</v>
      </c>
      <c r="C2708">
        <v>2014</v>
      </c>
      <c r="D2708">
        <v>5</v>
      </c>
    </row>
    <row r="2709" spans="1:4" x14ac:dyDescent="0.35">
      <c r="A2709" s="1">
        <v>41790</v>
      </c>
      <c r="B2709">
        <v>7.7852499999999996</v>
      </c>
      <c r="C2709">
        <v>2014</v>
      </c>
      <c r="D2709">
        <v>5</v>
      </c>
    </row>
    <row r="2710" spans="1:4" x14ac:dyDescent="0.35">
      <c r="A2710" s="1">
        <v>41791</v>
      </c>
      <c r="B2710">
        <v>7.7852499999999996</v>
      </c>
      <c r="C2710">
        <v>2014</v>
      </c>
      <c r="D2710">
        <v>6</v>
      </c>
    </row>
    <row r="2711" spans="1:4" x14ac:dyDescent="0.35">
      <c r="A2711" s="1">
        <v>41792</v>
      </c>
      <c r="B2711">
        <v>7.7837399999999999</v>
      </c>
      <c r="C2711">
        <v>2014</v>
      </c>
      <c r="D2711">
        <v>6</v>
      </c>
    </row>
    <row r="2712" spans="1:4" x14ac:dyDescent="0.35">
      <c r="A2712" s="1">
        <v>41793</v>
      </c>
      <c r="B2712">
        <v>7.7801099999999996</v>
      </c>
      <c r="C2712">
        <v>2014</v>
      </c>
      <c r="D2712">
        <v>6</v>
      </c>
    </row>
    <row r="2713" spans="1:4" x14ac:dyDescent="0.35">
      <c r="A2713" s="1">
        <v>41794</v>
      </c>
      <c r="B2713">
        <v>7.7933399999999997</v>
      </c>
      <c r="C2713">
        <v>2014</v>
      </c>
      <c r="D2713">
        <v>6</v>
      </c>
    </row>
    <row r="2714" spans="1:4" x14ac:dyDescent="0.35">
      <c r="A2714" s="1">
        <v>41795</v>
      </c>
      <c r="B2714">
        <v>7.8126800000000003</v>
      </c>
      <c r="C2714">
        <v>2014</v>
      </c>
      <c r="D2714">
        <v>6</v>
      </c>
    </row>
    <row r="2715" spans="1:4" x14ac:dyDescent="0.35">
      <c r="A2715" s="1">
        <v>41796</v>
      </c>
      <c r="B2715">
        <v>7.83643</v>
      </c>
      <c r="C2715">
        <v>2014</v>
      </c>
      <c r="D2715">
        <v>6</v>
      </c>
    </row>
    <row r="2716" spans="1:4" x14ac:dyDescent="0.35">
      <c r="A2716" s="1">
        <v>41797</v>
      </c>
      <c r="B2716">
        <v>7.83643</v>
      </c>
      <c r="C2716">
        <v>2014</v>
      </c>
      <c r="D2716">
        <v>6</v>
      </c>
    </row>
    <row r="2717" spans="1:4" x14ac:dyDescent="0.35">
      <c r="A2717" s="1">
        <v>41798</v>
      </c>
      <c r="B2717">
        <v>7.83643</v>
      </c>
      <c r="C2717">
        <v>2014</v>
      </c>
      <c r="D2717">
        <v>6</v>
      </c>
    </row>
    <row r="2718" spans="1:4" x14ac:dyDescent="0.35">
      <c r="A2718" s="1">
        <v>41799</v>
      </c>
      <c r="B2718">
        <v>7.8376700000000001</v>
      </c>
      <c r="C2718">
        <v>2014</v>
      </c>
      <c r="D2718">
        <v>6</v>
      </c>
    </row>
    <row r="2719" spans="1:4" x14ac:dyDescent="0.35">
      <c r="A2719" s="1">
        <v>41800</v>
      </c>
      <c r="B2719">
        <v>7.8304999999999998</v>
      </c>
      <c r="C2719">
        <v>2014</v>
      </c>
      <c r="D2719">
        <v>6</v>
      </c>
    </row>
    <row r="2720" spans="1:4" x14ac:dyDescent="0.35">
      <c r="A2720" s="1">
        <v>41801</v>
      </c>
      <c r="B2720">
        <v>7.8197799999999997</v>
      </c>
      <c r="C2720">
        <v>2014</v>
      </c>
      <c r="D2720">
        <v>6</v>
      </c>
    </row>
    <row r="2721" spans="1:4" x14ac:dyDescent="0.35">
      <c r="A2721" s="1">
        <v>41802</v>
      </c>
      <c r="B2721">
        <v>7.8134199999999998</v>
      </c>
      <c r="C2721">
        <v>2014</v>
      </c>
      <c r="D2721">
        <v>6</v>
      </c>
    </row>
    <row r="2722" spans="1:4" x14ac:dyDescent="0.35">
      <c r="A2722" s="1">
        <v>41803</v>
      </c>
      <c r="B2722">
        <v>7.8150199999999996</v>
      </c>
      <c r="C2722">
        <v>2014</v>
      </c>
      <c r="D2722">
        <v>6</v>
      </c>
    </row>
    <row r="2723" spans="1:4" x14ac:dyDescent="0.35">
      <c r="A2723" s="1">
        <v>41804</v>
      </c>
      <c r="B2723">
        <v>7.8150199999999996</v>
      </c>
      <c r="C2723">
        <v>2014</v>
      </c>
      <c r="D2723">
        <v>6</v>
      </c>
    </row>
    <row r="2724" spans="1:4" x14ac:dyDescent="0.35">
      <c r="A2724" s="1">
        <v>41805</v>
      </c>
      <c r="B2724">
        <v>7.8150199999999996</v>
      </c>
      <c r="C2724">
        <v>2014</v>
      </c>
      <c r="D2724">
        <v>6</v>
      </c>
    </row>
    <row r="2725" spans="1:4" x14ac:dyDescent="0.35">
      <c r="A2725" s="1">
        <v>41806</v>
      </c>
      <c r="B2725">
        <v>7.8122199999999999</v>
      </c>
      <c r="C2725">
        <v>2014</v>
      </c>
      <c r="D2725">
        <v>6</v>
      </c>
    </row>
    <row r="2726" spans="1:4" x14ac:dyDescent="0.35">
      <c r="A2726" s="1">
        <v>41807</v>
      </c>
      <c r="B2726">
        <v>7.81311</v>
      </c>
      <c r="C2726">
        <v>2014</v>
      </c>
      <c r="D2726">
        <v>6</v>
      </c>
    </row>
    <row r="2727" spans="1:4" x14ac:dyDescent="0.35">
      <c r="A2727" s="1">
        <v>41808</v>
      </c>
      <c r="B2727">
        <v>7.8161899999999997</v>
      </c>
      <c r="C2727">
        <v>2014</v>
      </c>
      <c r="D2727">
        <v>6</v>
      </c>
    </row>
    <row r="2728" spans="1:4" x14ac:dyDescent="0.35">
      <c r="A2728" s="1">
        <v>41809</v>
      </c>
      <c r="B2728">
        <v>7.8176399999999999</v>
      </c>
      <c r="C2728">
        <v>2014</v>
      </c>
      <c r="D2728">
        <v>6</v>
      </c>
    </row>
    <row r="2729" spans="1:4" x14ac:dyDescent="0.35">
      <c r="A2729" s="1">
        <v>41810</v>
      </c>
      <c r="B2729">
        <v>7.81372</v>
      </c>
      <c r="C2729">
        <v>2014</v>
      </c>
      <c r="D2729">
        <v>6</v>
      </c>
    </row>
    <row r="2730" spans="1:4" x14ac:dyDescent="0.35">
      <c r="A2730" s="1">
        <v>41811</v>
      </c>
      <c r="B2730">
        <v>7.81372</v>
      </c>
      <c r="C2730">
        <v>2014</v>
      </c>
      <c r="D2730">
        <v>6</v>
      </c>
    </row>
    <row r="2731" spans="1:4" x14ac:dyDescent="0.35">
      <c r="A2731" s="1">
        <v>41812</v>
      </c>
      <c r="B2731">
        <v>7.81372</v>
      </c>
      <c r="C2731">
        <v>2014</v>
      </c>
      <c r="D2731">
        <v>6</v>
      </c>
    </row>
    <row r="2732" spans="1:4" x14ac:dyDescent="0.35">
      <c r="A2732" s="1">
        <v>41813</v>
      </c>
      <c r="B2732">
        <v>7.8036599999999998</v>
      </c>
      <c r="C2732">
        <v>2014</v>
      </c>
      <c r="D2732">
        <v>6</v>
      </c>
    </row>
    <row r="2733" spans="1:4" x14ac:dyDescent="0.35">
      <c r="A2733" s="1">
        <v>41814</v>
      </c>
      <c r="B2733">
        <v>7.7953700000000001</v>
      </c>
      <c r="C2733">
        <v>2014</v>
      </c>
      <c r="D2733">
        <v>6</v>
      </c>
    </row>
    <row r="2734" spans="1:4" x14ac:dyDescent="0.35">
      <c r="A2734" s="1">
        <v>41815</v>
      </c>
      <c r="B2734">
        <v>7.7911000000000001</v>
      </c>
      <c r="C2734">
        <v>2014</v>
      </c>
      <c r="D2734">
        <v>6</v>
      </c>
    </row>
    <row r="2735" spans="1:4" x14ac:dyDescent="0.35">
      <c r="A2735" s="1">
        <v>41816</v>
      </c>
      <c r="B2735">
        <v>7.7854799999999997</v>
      </c>
      <c r="C2735">
        <v>2014</v>
      </c>
      <c r="D2735">
        <v>6</v>
      </c>
    </row>
    <row r="2736" spans="1:4" x14ac:dyDescent="0.35">
      <c r="A2736" s="1">
        <v>41817</v>
      </c>
      <c r="B2736">
        <v>7.7786099999999996</v>
      </c>
      <c r="C2736">
        <v>2014</v>
      </c>
      <c r="D2736">
        <v>6</v>
      </c>
    </row>
    <row r="2737" spans="1:4" x14ac:dyDescent="0.35">
      <c r="A2737" s="1">
        <v>41818</v>
      </c>
      <c r="B2737">
        <v>7.7786099999999996</v>
      </c>
      <c r="C2737">
        <v>2014</v>
      </c>
      <c r="D2737">
        <v>6</v>
      </c>
    </row>
    <row r="2738" spans="1:4" x14ac:dyDescent="0.35">
      <c r="A2738" s="1">
        <v>41819</v>
      </c>
      <c r="B2738">
        <v>7.7786099999999996</v>
      </c>
      <c r="C2738">
        <v>2014</v>
      </c>
      <c r="D2738">
        <v>6</v>
      </c>
    </row>
    <row r="2739" spans="1:4" x14ac:dyDescent="0.35">
      <c r="A2739" s="1">
        <v>41820</v>
      </c>
      <c r="B2739">
        <v>7.7786099999999996</v>
      </c>
      <c r="C2739">
        <v>2014</v>
      </c>
      <c r="D2739">
        <v>6</v>
      </c>
    </row>
    <row r="2740" spans="1:4" x14ac:dyDescent="0.35">
      <c r="A2740" s="1">
        <v>41821</v>
      </c>
      <c r="B2740">
        <v>7.7786099999999996</v>
      </c>
      <c r="C2740">
        <v>2014</v>
      </c>
      <c r="D2740">
        <v>7</v>
      </c>
    </row>
    <row r="2741" spans="1:4" x14ac:dyDescent="0.35">
      <c r="A2741" s="1">
        <v>41822</v>
      </c>
      <c r="B2741">
        <v>7.7727300000000001</v>
      </c>
      <c r="C2741">
        <v>2014</v>
      </c>
      <c r="D2741">
        <v>7</v>
      </c>
    </row>
    <row r="2742" spans="1:4" x14ac:dyDescent="0.35">
      <c r="A2742" s="1">
        <v>41823</v>
      </c>
      <c r="B2742">
        <v>7.7641600000000004</v>
      </c>
      <c r="C2742">
        <v>2014</v>
      </c>
      <c r="D2742">
        <v>7</v>
      </c>
    </row>
    <row r="2743" spans="1:4" x14ac:dyDescent="0.35">
      <c r="A2743" s="1">
        <v>41824</v>
      </c>
      <c r="B2743">
        <v>7.7566499999999996</v>
      </c>
      <c r="C2743">
        <v>2014</v>
      </c>
      <c r="D2743">
        <v>7</v>
      </c>
    </row>
    <row r="2744" spans="1:4" x14ac:dyDescent="0.35">
      <c r="A2744" s="1">
        <v>41825</v>
      </c>
      <c r="B2744">
        <v>7.7566499999999996</v>
      </c>
      <c r="C2744">
        <v>2014</v>
      </c>
      <c r="D2744">
        <v>7</v>
      </c>
    </row>
    <row r="2745" spans="1:4" x14ac:dyDescent="0.35">
      <c r="A2745" s="1">
        <v>41826</v>
      </c>
      <c r="B2745">
        <v>7.7566499999999996</v>
      </c>
      <c r="C2745">
        <v>2014</v>
      </c>
      <c r="D2745">
        <v>7</v>
      </c>
    </row>
    <row r="2746" spans="1:4" x14ac:dyDescent="0.35">
      <c r="A2746" s="1">
        <v>41827</v>
      </c>
      <c r="B2746">
        <v>7.7505699999999997</v>
      </c>
      <c r="C2746">
        <v>2014</v>
      </c>
      <c r="D2746">
        <v>7</v>
      </c>
    </row>
    <row r="2747" spans="1:4" x14ac:dyDescent="0.35">
      <c r="A2747" s="1">
        <v>41828</v>
      </c>
      <c r="B2747">
        <v>7.7528699999999997</v>
      </c>
      <c r="C2747">
        <v>2014</v>
      </c>
      <c r="D2747">
        <v>7</v>
      </c>
    </row>
    <row r="2748" spans="1:4" x14ac:dyDescent="0.35">
      <c r="A2748" s="1">
        <v>41829</v>
      </c>
      <c r="B2748">
        <v>7.7524300000000004</v>
      </c>
      <c r="C2748">
        <v>2014</v>
      </c>
      <c r="D2748">
        <v>7</v>
      </c>
    </row>
    <row r="2749" spans="1:4" x14ac:dyDescent="0.35">
      <c r="A2749" s="1">
        <v>41830</v>
      </c>
      <c r="B2749">
        <v>7.7463499999999996</v>
      </c>
      <c r="C2749">
        <v>2014</v>
      </c>
      <c r="D2749">
        <v>7</v>
      </c>
    </row>
    <row r="2750" spans="1:4" x14ac:dyDescent="0.35">
      <c r="A2750" s="1">
        <v>41831</v>
      </c>
      <c r="B2750">
        <v>7.7494699999999996</v>
      </c>
      <c r="C2750">
        <v>2014</v>
      </c>
      <c r="D2750">
        <v>7</v>
      </c>
    </row>
    <row r="2751" spans="1:4" x14ac:dyDescent="0.35">
      <c r="A2751" s="1">
        <v>41832</v>
      </c>
      <c r="B2751">
        <v>7.7494699999999996</v>
      </c>
      <c r="C2751">
        <v>2014</v>
      </c>
      <c r="D2751">
        <v>7</v>
      </c>
    </row>
    <row r="2752" spans="1:4" x14ac:dyDescent="0.35">
      <c r="A2752" s="1">
        <v>41833</v>
      </c>
      <c r="B2752">
        <v>7.7494699999999996</v>
      </c>
      <c r="C2752">
        <v>2014</v>
      </c>
      <c r="D2752">
        <v>7</v>
      </c>
    </row>
    <row r="2753" spans="1:4" x14ac:dyDescent="0.35">
      <c r="A2753" s="1">
        <v>41834</v>
      </c>
      <c r="B2753">
        <v>7.7441000000000004</v>
      </c>
      <c r="C2753">
        <v>2014</v>
      </c>
      <c r="D2753">
        <v>7</v>
      </c>
    </row>
    <row r="2754" spans="1:4" x14ac:dyDescent="0.35">
      <c r="A2754" s="1">
        <v>41835</v>
      </c>
      <c r="B2754">
        <v>7.74376</v>
      </c>
      <c r="C2754">
        <v>2014</v>
      </c>
      <c r="D2754">
        <v>7</v>
      </c>
    </row>
    <row r="2755" spans="1:4" x14ac:dyDescent="0.35">
      <c r="A2755" s="1">
        <v>41836</v>
      </c>
      <c r="B2755">
        <v>7.7445300000000001</v>
      </c>
      <c r="C2755">
        <v>2014</v>
      </c>
      <c r="D2755">
        <v>7</v>
      </c>
    </row>
    <row r="2756" spans="1:4" x14ac:dyDescent="0.35">
      <c r="A2756" s="1">
        <v>41837</v>
      </c>
      <c r="B2756">
        <v>7.7464199999999996</v>
      </c>
      <c r="C2756">
        <v>2014</v>
      </c>
      <c r="D2756">
        <v>7</v>
      </c>
    </row>
    <row r="2757" spans="1:4" x14ac:dyDescent="0.35">
      <c r="A2757" s="1">
        <v>41838</v>
      </c>
      <c r="B2757">
        <v>7.7570899999999998</v>
      </c>
      <c r="C2757">
        <v>2014</v>
      </c>
      <c r="D2757">
        <v>7</v>
      </c>
    </row>
    <row r="2758" spans="1:4" x14ac:dyDescent="0.35">
      <c r="A2758" s="1">
        <v>41839</v>
      </c>
      <c r="B2758">
        <v>7.7570899999999998</v>
      </c>
      <c r="C2758">
        <v>2014</v>
      </c>
      <c r="D2758">
        <v>7</v>
      </c>
    </row>
    <row r="2759" spans="1:4" x14ac:dyDescent="0.35">
      <c r="A2759" s="1">
        <v>41840</v>
      </c>
      <c r="B2759">
        <v>7.7570899999999998</v>
      </c>
      <c r="C2759">
        <v>2014</v>
      </c>
      <c r="D2759">
        <v>7</v>
      </c>
    </row>
    <row r="2760" spans="1:4" x14ac:dyDescent="0.35">
      <c r="A2760" s="1">
        <v>41841</v>
      </c>
      <c r="B2760">
        <v>7.7672400000000001</v>
      </c>
      <c r="C2760">
        <v>2014</v>
      </c>
      <c r="D2760">
        <v>7</v>
      </c>
    </row>
    <row r="2761" spans="1:4" x14ac:dyDescent="0.35">
      <c r="A2761" s="1">
        <v>41842</v>
      </c>
      <c r="B2761">
        <v>7.7759099999999997</v>
      </c>
      <c r="C2761">
        <v>2014</v>
      </c>
      <c r="D2761">
        <v>7</v>
      </c>
    </row>
    <row r="2762" spans="1:4" x14ac:dyDescent="0.35">
      <c r="A2762" s="1">
        <v>41843</v>
      </c>
      <c r="B2762">
        <v>7.7960900000000004</v>
      </c>
      <c r="C2762">
        <v>2014</v>
      </c>
      <c r="D2762">
        <v>7</v>
      </c>
    </row>
    <row r="2763" spans="1:4" x14ac:dyDescent="0.35">
      <c r="A2763" s="1">
        <v>41844</v>
      </c>
      <c r="B2763">
        <v>7.7967000000000004</v>
      </c>
      <c r="C2763">
        <v>2014</v>
      </c>
      <c r="D2763">
        <v>7</v>
      </c>
    </row>
    <row r="2764" spans="1:4" x14ac:dyDescent="0.35">
      <c r="A2764" s="1">
        <v>41845</v>
      </c>
      <c r="B2764">
        <v>7.7991999999999999</v>
      </c>
      <c r="C2764">
        <v>2014</v>
      </c>
      <c r="D2764">
        <v>7</v>
      </c>
    </row>
    <row r="2765" spans="1:4" x14ac:dyDescent="0.35">
      <c r="A2765" s="1">
        <v>41846</v>
      </c>
      <c r="B2765">
        <v>7.7991999999999999</v>
      </c>
      <c r="C2765">
        <v>2014</v>
      </c>
      <c r="D2765">
        <v>7</v>
      </c>
    </row>
    <row r="2766" spans="1:4" x14ac:dyDescent="0.35">
      <c r="A2766" s="1">
        <v>41847</v>
      </c>
      <c r="B2766">
        <v>7.7991999999999999</v>
      </c>
      <c r="C2766">
        <v>2014</v>
      </c>
      <c r="D2766">
        <v>7</v>
      </c>
    </row>
    <row r="2767" spans="1:4" x14ac:dyDescent="0.35">
      <c r="A2767" s="1">
        <v>41848</v>
      </c>
      <c r="B2767">
        <v>7.7993899999999998</v>
      </c>
      <c r="C2767">
        <v>2014</v>
      </c>
      <c r="D2767">
        <v>7</v>
      </c>
    </row>
    <row r="2768" spans="1:4" x14ac:dyDescent="0.35">
      <c r="A2768" s="1">
        <v>41849</v>
      </c>
      <c r="B2768">
        <v>7.8145499999999997</v>
      </c>
      <c r="C2768">
        <v>2014</v>
      </c>
      <c r="D2768">
        <v>7</v>
      </c>
    </row>
    <row r="2769" spans="1:4" x14ac:dyDescent="0.35">
      <c r="A2769" s="1">
        <v>41850</v>
      </c>
      <c r="B2769">
        <v>7.8225199999999999</v>
      </c>
      <c r="C2769">
        <v>2014</v>
      </c>
      <c r="D2769">
        <v>7</v>
      </c>
    </row>
    <row r="2770" spans="1:4" x14ac:dyDescent="0.35">
      <c r="A2770" s="1">
        <v>41851</v>
      </c>
      <c r="B2770">
        <v>7.8160600000000002</v>
      </c>
      <c r="C2770">
        <v>2014</v>
      </c>
      <c r="D2770">
        <v>7</v>
      </c>
    </row>
    <row r="2771" spans="1:4" x14ac:dyDescent="0.35">
      <c r="A2771" s="1">
        <v>41852</v>
      </c>
      <c r="B2771">
        <v>7.8009599999999999</v>
      </c>
      <c r="C2771">
        <v>2014</v>
      </c>
      <c r="D2771">
        <v>8</v>
      </c>
    </row>
    <row r="2772" spans="1:4" x14ac:dyDescent="0.35">
      <c r="A2772" s="1">
        <v>41853</v>
      </c>
      <c r="B2772">
        <v>7.8009599999999999</v>
      </c>
      <c r="C2772">
        <v>2014</v>
      </c>
      <c r="D2772">
        <v>8</v>
      </c>
    </row>
    <row r="2773" spans="1:4" x14ac:dyDescent="0.35">
      <c r="A2773" s="1">
        <v>41854</v>
      </c>
      <c r="B2773">
        <v>7.8009599999999999</v>
      </c>
      <c r="C2773">
        <v>2014</v>
      </c>
      <c r="D2773">
        <v>8</v>
      </c>
    </row>
    <row r="2774" spans="1:4" x14ac:dyDescent="0.35">
      <c r="A2774" s="1">
        <v>41855</v>
      </c>
      <c r="B2774">
        <v>7.7996800000000004</v>
      </c>
      <c r="C2774">
        <v>2014</v>
      </c>
      <c r="D2774">
        <v>8</v>
      </c>
    </row>
    <row r="2775" spans="1:4" x14ac:dyDescent="0.35">
      <c r="A2775" s="1">
        <v>41856</v>
      </c>
      <c r="B2775">
        <v>7.8078700000000003</v>
      </c>
      <c r="C2775">
        <v>2014</v>
      </c>
      <c r="D2775">
        <v>8</v>
      </c>
    </row>
    <row r="2776" spans="1:4" x14ac:dyDescent="0.35">
      <c r="A2776" s="1">
        <v>41857</v>
      </c>
      <c r="B2776">
        <v>7.8096500000000004</v>
      </c>
      <c r="C2776">
        <v>2014</v>
      </c>
      <c r="D2776">
        <v>8</v>
      </c>
    </row>
    <row r="2777" spans="1:4" x14ac:dyDescent="0.35">
      <c r="A2777" s="1">
        <v>41858</v>
      </c>
      <c r="B2777">
        <v>7.8153100000000002</v>
      </c>
      <c r="C2777">
        <v>2014</v>
      </c>
      <c r="D2777">
        <v>8</v>
      </c>
    </row>
    <row r="2778" spans="1:4" x14ac:dyDescent="0.35">
      <c r="A2778" s="1">
        <v>41859</v>
      </c>
      <c r="B2778">
        <v>7.8270799999999996</v>
      </c>
      <c r="C2778">
        <v>2014</v>
      </c>
      <c r="D2778">
        <v>8</v>
      </c>
    </row>
    <row r="2779" spans="1:4" x14ac:dyDescent="0.35">
      <c r="A2779" s="1">
        <v>41860</v>
      </c>
      <c r="B2779">
        <v>7.8270799999999996</v>
      </c>
      <c r="C2779">
        <v>2014</v>
      </c>
      <c r="D2779">
        <v>8</v>
      </c>
    </row>
    <row r="2780" spans="1:4" x14ac:dyDescent="0.35">
      <c r="A2780" s="1">
        <v>41861</v>
      </c>
      <c r="B2780">
        <v>7.8270799999999996</v>
      </c>
      <c r="C2780">
        <v>2014</v>
      </c>
      <c r="D2780">
        <v>8</v>
      </c>
    </row>
    <row r="2781" spans="1:4" x14ac:dyDescent="0.35">
      <c r="A2781" s="1">
        <v>41862</v>
      </c>
      <c r="B2781">
        <v>7.8332699999999997</v>
      </c>
      <c r="C2781">
        <v>2014</v>
      </c>
      <c r="D2781">
        <v>8</v>
      </c>
    </row>
    <row r="2782" spans="1:4" x14ac:dyDescent="0.35">
      <c r="A2782" s="1">
        <v>41863</v>
      </c>
      <c r="B2782">
        <v>7.8394399999999997</v>
      </c>
      <c r="C2782">
        <v>2014</v>
      </c>
      <c r="D2782">
        <v>8</v>
      </c>
    </row>
    <row r="2783" spans="1:4" x14ac:dyDescent="0.35">
      <c r="A2783" s="1">
        <v>41864</v>
      </c>
      <c r="B2783">
        <v>7.8355499999999996</v>
      </c>
      <c r="C2783">
        <v>2014</v>
      </c>
      <c r="D2783">
        <v>8</v>
      </c>
    </row>
    <row r="2784" spans="1:4" x14ac:dyDescent="0.35">
      <c r="A2784" s="1">
        <v>41865</v>
      </c>
      <c r="B2784">
        <v>7.8329199999999997</v>
      </c>
      <c r="C2784">
        <v>2014</v>
      </c>
      <c r="D2784">
        <v>8</v>
      </c>
    </row>
    <row r="2785" spans="1:4" x14ac:dyDescent="0.35">
      <c r="A2785" s="1">
        <v>41866</v>
      </c>
      <c r="B2785">
        <v>7.8329199999999997</v>
      </c>
      <c r="C2785">
        <v>2014</v>
      </c>
      <c r="D2785">
        <v>8</v>
      </c>
    </row>
    <row r="2786" spans="1:4" x14ac:dyDescent="0.35">
      <c r="A2786" s="1">
        <v>41867</v>
      </c>
      <c r="B2786">
        <v>7.8329199999999997</v>
      </c>
      <c r="C2786">
        <v>2014</v>
      </c>
      <c r="D2786">
        <v>8</v>
      </c>
    </row>
    <row r="2787" spans="1:4" x14ac:dyDescent="0.35">
      <c r="A2787" s="1">
        <v>41868</v>
      </c>
      <c r="B2787">
        <v>7.8329199999999997</v>
      </c>
      <c r="C2787">
        <v>2014</v>
      </c>
      <c r="D2787">
        <v>8</v>
      </c>
    </row>
    <row r="2788" spans="1:4" x14ac:dyDescent="0.35">
      <c r="A2788" s="1">
        <v>41869</v>
      </c>
      <c r="B2788">
        <v>7.8254099999999998</v>
      </c>
      <c r="C2788">
        <v>2014</v>
      </c>
      <c r="D2788">
        <v>8</v>
      </c>
    </row>
    <row r="2789" spans="1:4" x14ac:dyDescent="0.35">
      <c r="A2789" s="1">
        <v>41870</v>
      </c>
      <c r="B2789">
        <v>7.8198400000000001</v>
      </c>
      <c r="C2789">
        <v>2014</v>
      </c>
      <c r="D2789">
        <v>8</v>
      </c>
    </row>
    <row r="2790" spans="1:4" x14ac:dyDescent="0.35">
      <c r="A2790" s="1">
        <v>41871</v>
      </c>
      <c r="B2790">
        <v>7.8217999999999996</v>
      </c>
      <c r="C2790">
        <v>2014</v>
      </c>
      <c r="D2790">
        <v>8</v>
      </c>
    </row>
    <row r="2791" spans="1:4" x14ac:dyDescent="0.35">
      <c r="A2791" s="1">
        <v>41872</v>
      </c>
      <c r="B2791">
        <v>7.8101200000000004</v>
      </c>
      <c r="C2791">
        <v>2014</v>
      </c>
      <c r="D2791">
        <v>8</v>
      </c>
    </row>
    <row r="2792" spans="1:4" x14ac:dyDescent="0.35">
      <c r="A2792" s="1">
        <v>41873</v>
      </c>
      <c r="B2792">
        <v>7.80016</v>
      </c>
      <c r="C2792">
        <v>2014</v>
      </c>
      <c r="D2792">
        <v>8</v>
      </c>
    </row>
    <row r="2793" spans="1:4" x14ac:dyDescent="0.35">
      <c r="A2793" s="1">
        <v>41874</v>
      </c>
      <c r="B2793">
        <v>7.80016</v>
      </c>
      <c r="C2793">
        <v>2014</v>
      </c>
      <c r="D2793">
        <v>8</v>
      </c>
    </row>
    <row r="2794" spans="1:4" x14ac:dyDescent="0.35">
      <c r="A2794" s="1">
        <v>41875</v>
      </c>
      <c r="B2794">
        <v>7.80016</v>
      </c>
      <c r="C2794">
        <v>2014</v>
      </c>
      <c r="D2794">
        <v>8</v>
      </c>
    </row>
    <row r="2795" spans="1:4" x14ac:dyDescent="0.35">
      <c r="A2795" s="1">
        <v>41876</v>
      </c>
      <c r="B2795">
        <v>7.7854099999999997</v>
      </c>
      <c r="C2795">
        <v>2014</v>
      </c>
      <c r="D2795">
        <v>8</v>
      </c>
    </row>
    <row r="2796" spans="1:4" x14ac:dyDescent="0.35">
      <c r="A2796" s="1">
        <v>41877</v>
      </c>
      <c r="B2796">
        <v>7.7738699999999996</v>
      </c>
      <c r="C2796">
        <v>2014</v>
      </c>
      <c r="D2796">
        <v>8</v>
      </c>
    </row>
    <row r="2797" spans="1:4" x14ac:dyDescent="0.35">
      <c r="A2797" s="1">
        <v>41878</v>
      </c>
      <c r="B2797">
        <v>7.76966</v>
      </c>
      <c r="C2797">
        <v>2014</v>
      </c>
      <c r="D2797">
        <v>8</v>
      </c>
    </row>
    <row r="2798" spans="1:4" x14ac:dyDescent="0.35">
      <c r="A2798" s="1">
        <v>41879</v>
      </c>
      <c r="B2798">
        <v>7.7704000000000004</v>
      </c>
      <c r="C2798">
        <v>2014</v>
      </c>
      <c r="D2798">
        <v>8</v>
      </c>
    </row>
    <row r="2799" spans="1:4" x14ac:dyDescent="0.35">
      <c r="A2799" s="1">
        <v>41880</v>
      </c>
      <c r="B2799">
        <v>7.7671799999999998</v>
      </c>
      <c r="C2799">
        <v>2014</v>
      </c>
      <c r="D2799">
        <v>8</v>
      </c>
    </row>
    <row r="2800" spans="1:4" x14ac:dyDescent="0.35">
      <c r="A2800" s="1">
        <v>41881</v>
      </c>
      <c r="B2800">
        <v>7.7671799999999998</v>
      </c>
      <c r="C2800">
        <v>2014</v>
      </c>
      <c r="D2800">
        <v>8</v>
      </c>
    </row>
    <row r="2801" spans="1:4" x14ac:dyDescent="0.35">
      <c r="A2801" s="1">
        <v>41882</v>
      </c>
      <c r="B2801">
        <v>7.7671799999999998</v>
      </c>
      <c r="C2801">
        <v>2014</v>
      </c>
      <c r="D2801">
        <v>8</v>
      </c>
    </row>
    <row r="2802" spans="1:4" x14ac:dyDescent="0.35">
      <c r="A2802" s="1">
        <v>41883</v>
      </c>
      <c r="B2802">
        <v>7.7531499999999998</v>
      </c>
      <c r="C2802">
        <v>2014</v>
      </c>
      <c r="D2802">
        <v>9</v>
      </c>
    </row>
    <row r="2803" spans="1:4" x14ac:dyDescent="0.35">
      <c r="A2803" s="1">
        <v>41884</v>
      </c>
      <c r="B2803">
        <v>7.75082</v>
      </c>
      <c r="C2803">
        <v>2014</v>
      </c>
      <c r="D2803">
        <v>9</v>
      </c>
    </row>
    <row r="2804" spans="1:4" x14ac:dyDescent="0.35">
      <c r="A2804" s="1">
        <v>41885</v>
      </c>
      <c r="B2804">
        <v>7.7482699999999998</v>
      </c>
      <c r="C2804">
        <v>2014</v>
      </c>
      <c r="D2804">
        <v>9</v>
      </c>
    </row>
    <row r="2805" spans="1:4" x14ac:dyDescent="0.35">
      <c r="A2805" s="1">
        <v>41886</v>
      </c>
      <c r="B2805">
        <v>7.7350700000000003</v>
      </c>
      <c r="C2805">
        <v>2014</v>
      </c>
      <c r="D2805">
        <v>9</v>
      </c>
    </row>
    <row r="2806" spans="1:4" x14ac:dyDescent="0.35">
      <c r="A2806" s="1">
        <v>41887</v>
      </c>
      <c r="B2806">
        <v>7.7232700000000003</v>
      </c>
      <c r="C2806">
        <v>2014</v>
      </c>
      <c r="D2806">
        <v>9</v>
      </c>
    </row>
    <row r="2807" spans="1:4" x14ac:dyDescent="0.35">
      <c r="A2807" s="1">
        <v>41888</v>
      </c>
      <c r="B2807">
        <v>7.7232700000000003</v>
      </c>
      <c r="C2807">
        <v>2014</v>
      </c>
      <c r="D2807">
        <v>9</v>
      </c>
    </row>
    <row r="2808" spans="1:4" x14ac:dyDescent="0.35">
      <c r="A2808" s="1">
        <v>41889</v>
      </c>
      <c r="B2808">
        <v>7.7232700000000003</v>
      </c>
      <c r="C2808">
        <v>2014</v>
      </c>
      <c r="D2808">
        <v>9</v>
      </c>
    </row>
    <row r="2809" spans="1:4" x14ac:dyDescent="0.35">
      <c r="A2809" s="1">
        <v>41890</v>
      </c>
      <c r="B2809">
        <v>7.7126299999999999</v>
      </c>
      <c r="C2809">
        <v>2014</v>
      </c>
      <c r="D2809">
        <v>9</v>
      </c>
    </row>
    <row r="2810" spans="1:4" x14ac:dyDescent="0.35">
      <c r="A2810" s="1">
        <v>41891</v>
      </c>
      <c r="B2810">
        <v>7.74343</v>
      </c>
      <c r="C2810">
        <v>2014</v>
      </c>
      <c r="D2810">
        <v>9</v>
      </c>
    </row>
    <row r="2811" spans="1:4" x14ac:dyDescent="0.35">
      <c r="A2811" s="1">
        <v>41892</v>
      </c>
      <c r="B2811">
        <v>7.7606200000000003</v>
      </c>
      <c r="C2811">
        <v>2014</v>
      </c>
      <c r="D2811">
        <v>9</v>
      </c>
    </row>
    <row r="2812" spans="1:4" x14ac:dyDescent="0.35">
      <c r="A2812" s="1">
        <v>41893</v>
      </c>
      <c r="B2812">
        <v>7.7566600000000001</v>
      </c>
      <c r="C2812">
        <v>2014</v>
      </c>
      <c r="D2812">
        <v>9</v>
      </c>
    </row>
    <row r="2813" spans="1:4" x14ac:dyDescent="0.35">
      <c r="A2813" s="1">
        <v>41894</v>
      </c>
      <c r="B2813">
        <v>7.7384199999999996</v>
      </c>
      <c r="C2813">
        <v>2014</v>
      </c>
      <c r="D2813">
        <v>9</v>
      </c>
    </row>
    <row r="2814" spans="1:4" x14ac:dyDescent="0.35">
      <c r="A2814" s="1">
        <v>41895</v>
      </c>
      <c r="B2814">
        <v>7.7384199999999996</v>
      </c>
      <c r="C2814">
        <v>2014</v>
      </c>
      <c r="D2814">
        <v>9</v>
      </c>
    </row>
    <row r="2815" spans="1:4" x14ac:dyDescent="0.35">
      <c r="A2815" s="1">
        <v>41896</v>
      </c>
      <c r="B2815">
        <v>7.7384199999999996</v>
      </c>
      <c r="C2815">
        <v>2014</v>
      </c>
      <c r="D2815">
        <v>9</v>
      </c>
    </row>
    <row r="2816" spans="1:4" x14ac:dyDescent="0.35">
      <c r="A2816" s="1">
        <v>41897</v>
      </c>
      <c r="B2816">
        <v>7.7384199999999996</v>
      </c>
      <c r="C2816">
        <v>2014</v>
      </c>
      <c r="D2816">
        <v>9</v>
      </c>
    </row>
    <row r="2817" spans="1:4" x14ac:dyDescent="0.35">
      <c r="A2817" s="1">
        <v>41898</v>
      </c>
      <c r="B2817">
        <v>7.72098</v>
      </c>
      <c r="C2817">
        <v>2014</v>
      </c>
      <c r="D2817">
        <v>9</v>
      </c>
    </row>
    <row r="2818" spans="1:4" x14ac:dyDescent="0.35">
      <c r="A2818" s="1">
        <v>41899</v>
      </c>
      <c r="B2818">
        <v>7.7213599999999998</v>
      </c>
      <c r="C2818">
        <v>2014</v>
      </c>
      <c r="D2818">
        <v>9</v>
      </c>
    </row>
    <row r="2819" spans="1:4" x14ac:dyDescent="0.35">
      <c r="A2819" s="1">
        <v>41900</v>
      </c>
      <c r="B2819">
        <v>7.7183400000000004</v>
      </c>
      <c r="C2819">
        <v>2014</v>
      </c>
      <c r="D2819">
        <v>9</v>
      </c>
    </row>
    <row r="2820" spans="1:4" x14ac:dyDescent="0.35">
      <c r="A2820" s="1">
        <v>41901</v>
      </c>
      <c r="B2820">
        <v>7.7143300000000004</v>
      </c>
      <c r="C2820">
        <v>2014</v>
      </c>
      <c r="D2820">
        <v>9</v>
      </c>
    </row>
    <row r="2821" spans="1:4" x14ac:dyDescent="0.35">
      <c r="A2821" s="1">
        <v>41902</v>
      </c>
      <c r="B2821">
        <v>7.7143300000000004</v>
      </c>
      <c r="C2821">
        <v>2014</v>
      </c>
      <c r="D2821">
        <v>9</v>
      </c>
    </row>
    <row r="2822" spans="1:4" x14ac:dyDescent="0.35">
      <c r="A2822" s="1">
        <v>41903</v>
      </c>
      <c r="B2822">
        <v>7.7143300000000004</v>
      </c>
      <c r="C2822">
        <v>2014</v>
      </c>
      <c r="D2822">
        <v>9</v>
      </c>
    </row>
    <row r="2823" spans="1:4" x14ac:dyDescent="0.35">
      <c r="A2823" s="1">
        <v>41904</v>
      </c>
      <c r="B2823">
        <v>7.7169400000000001</v>
      </c>
      <c r="C2823">
        <v>2014</v>
      </c>
      <c r="D2823">
        <v>9</v>
      </c>
    </row>
    <row r="2824" spans="1:4" x14ac:dyDescent="0.35">
      <c r="A2824" s="1">
        <v>41905</v>
      </c>
      <c r="B2824">
        <v>7.7186199999999996</v>
      </c>
      <c r="C2824">
        <v>2014</v>
      </c>
      <c r="D2824">
        <v>9</v>
      </c>
    </row>
    <row r="2825" spans="1:4" x14ac:dyDescent="0.35">
      <c r="A2825" s="1">
        <v>41906</v>
      </c>
      <c r="B2825">
        <v>7.7169600000000003</v>
      </c>
      <c r="C2825">
        <v>2014</v>
      </c>
      <c r="D2825">
        <v>9</v>
      </c>
    </row>
    <row r="2826" spans="1:4" x14ac:dyDescent="0.35">
      <c r="A2826" s="1">
        <v>41907</v>
      </c>
      <c r="B2826">
        <v>7.7173400000000001</v>
      </c>
      <c r="C2826">
        <v>2014</v>
      </c>
      <c r="D2826">
        <v>9</v>
      </c>
    </row>
    <row r="2827" spans="1:4" x14ac:dyDescent="0.35">
      <c r="A2827" s="1">
        <v>41908</v>
      </c>
      <c r="B2827">
        <v>7.7072099999999999</v>
      </c>
      <c r="C2827">
        <v>2014</v>
      </c>
      <c r="D2827">
        <v>9</v>
      </c>
    </row>
    <row r="2828" spans="1:4" x14ac:dyDescent="0.35">
      <c r="A2828" s="1">
        <v>41909</v>
      </c>
      <c r="B2828">
        <v>7.7072099999999999</v>
      </c>
      <c r="C2828">
        <v>2014</v>
      </c>
      <c r="D2828">
        <v>9</v>
      </c>
    </row>
    <row r="2829" spans="1:4" x14ac:dyDescent="0.35">
      <c r="A2829" s="1">
        <v>41910</v>
      </c>
      <c r="B2829">
        <v>7.7072099999999999</v>
      </c>
      <c r="C2829">
        <v>2014</v>
      </c>
      <c r="D2829">
        <v>9</v>
      </c>
    </row>
    <row r="2830" spans="1:4" x14ac:dyDescent="0.35">
      <c r="A2830" s="1">
        <v>41911</v>
      </c>
      <c r="B2830">
        <v>7.6890099999999997</v>
      </c>
      <c r="C2830">
        <v>2014</v>
      </c>
      <c r="D2830">
        <v>9</v>
      </c>
    </row>
    <row r="2831" spans="1:4" x14ac:dyDescent="0.35">
      <c r="A2831" s="1">
        <v>41912</v>
      </c>
      <c r="B2831">
        <v>7.6711799999999997</v>
      </c>
      <c r="C2831">
        <v>2014</v>
      </c>
      <c r="D2831">
        <v>9</v>
      </c>
    </row>
    <row r="2832" spans="1:4" x14ac:dyDescent="0.35">
      <c r="A2832" s="1">
        <v>41913</v>
      </c>
      <c r="B2832">
        <v>7.6593499999999999</v>
      </c>
      <c r="C2832">
        <v>2014</v>
      </c>
      <c r="D2832">
        <v>10</v>
      </c>
    </row>
    <row r="2833" spans="1:4" x14ac:dyDescent="0.35">
      <c r="A2833" s="1">
        <v>41914</v>
      </c>
      <c r="B2833">
        <v>7.6614300000000002</v>
      </c>
      <c r="C2833">
        <v>2014</v>
      </c>
      <c r="D2833">
        <v>10</v>
      </c>
    </row>
    <row r="2834" spans="1:4" x14ac:dyDescent="0.35">
      <c r="A2834" s="1">
        <v>41915</v>
      </c>
      <c r="B2834">
        <v>7.6874599999999997</v>
      </c>
      <c r="C2834">
        <v>2014</v>
      </c>
      <c r="D2834">
        <v>10</v>
      </c>
    </row>
    <row r="2835" spans="1:4" x14ac:dyDescent="0.35">
      <c r="A2835" s="1">
        <v>41916</v>
      </c>
      <c r="B2835">
        <v>7.6874599999999997</v>
      </c>
      <c r="C2835">
        <v>2014</v>
      </c>
      <c r="D2835">
        <v>10</v>
      </c>
    </row>
    <row r="2836" spans="1:4" x14ac:dyDescent="0.35">
      <c r="A2836" s="1">
        <v>41917</v>
      </c>
      <c r="B2836">
        <v>7.6874599999999997</v>
      </c>
      <c r="C2836">
        <v>2014</v>
      </c>
      <c r="D2836">
        <v>10</v>
      </c>
    </row>
    <row r="2837" spans="1:4" x14ac:dyDescent="0.35">
      <c r="A2837" s="1">
        <v>41918</v>
      </c>
      <c r="B2837">
        <v>7.6951000000000001</v>
      </c>
      <c r="C2837">
        <v>2014</v>
      </c>
      <c r="D2837">
        <v>10</v>
      </c>
    </row>
    <row r="2838" spans="1:4" x14ac:dyDescent="0.35">
      <c r="A2838" s="1">
        <v>41919</v>
      </c>
      <c r="B2838">
        <v>7.6917900000000001</v>
      </c>
      <c r="C2838">
        <v>2014</v>
      </c>
      <c r="D2838">
        <v>10</v>
      </c>
    </row>
    <row r="2839" spans="1:4" x14ac:dyDescent="0.35">
      <c r="A2839" s="1">
        <v>41920</v>
      </c>
      <c r="B2839">
        <v>7.6805099999999999</v>
      </c>
      <c r="C2839">
        <v>2014</v>
      </c>
      <c r="D2839">
        <v>10</v>
      </c>
    </row>
    <row r="2840" spans="1:4" x14ac:dyDescent="0.35">
      <c r="A2840" s="1">
        <v>41921</v>
      </c>
      <c r="B2840">
        <v>7.6638099999999998</v>
      </c>
      <c r="C2840">
        <v>2014</v>
      </c>
      <c r="D2840">
        <v>10</v>
      </c>
    </row>
    <row r="2841" spans="1:4" x14ac:dyDescent="0.35">
      <c r="A2841" s="1">
        <v>41922</v>
      </c>
      <c r="B2841">
        <v>7.6553399999999998</v>
      </c>
      <c r="C2841">
        <v>2014</v>
      </c>
      <c r="D2841">
        <v>10</v>
      </c>
    </row>
    <row r="2842" spans="1:4" x14ac:dyDescent="0.35">
      <c r="A2842" s="1">
        <v>41923</v>
      </c>
      <c r="B2842">
        <v>7.6553399999999998</v>
      </c>
      <c r="C2842">
        <v>2014</v>
      </c>
      <c r="D2842">
        <v>10</v>
      </c>
    </row>
    <row r="2843" spans="1:4" x14ac:dyDescent="0.35">
      <c r="A2843" s="1">
        <v>41924</v>
      </c>
      <c r="B2843">
        <v>7.6553399999999998</v>
      </c>
      <c r="C2843">
        <v>2014</v>
      </c>
      <c r="D2843">
        <v>10</v>
      </c>
    </row>
    <row r="2844" spans="1:4" x14ac:dyDescent="0.35">
      <c r="A2844" s="1">
        <v>41925</v>
      </c>
      <c r="B2844">
        <v>7.6553399999999998</v>
      </c>
      <c r="C2844">
        <v>2014</v>
      </c>
      <c r="D2844">
        <v>10</v>
      </c>
    </row>
    <row r="2845" spans="1:4" x14ac:dyDescent="0.35">
      <c r="A2845" s="1">
        <v>41926</v>
      </c>
      <c r="B2845">
        <v>7.6414799999999996</v>
      </c>
      <c r="C2845">
        <v>2014</v>
      </c>
      <c r="D2845">
        <v>10</v>
      </c>
    </row>
    <row r="2846" spans="1:4" x14ac:dyDescent="0.35">
      <c r="A2846" s="1">
        <v>41927</v>
      </c>
      <c r="B2846">
        <v>7.6386900000000004</v>
      </c>
      <c r="C2846">
        <v>2014</v>
      </c>
      <c r="D2846">
        <v>10</v>
      </c>
    </row>
    <row r="2847" spans="1:4" x14ac:dyDescent="0.35">
      <c r="A2847" s="1">
        <v>41928</v>
      </c>
      <c r="B2847">
        <v>7.63422</v>
      </c>
      <c r="C2847">
        <v>2014</v>
      </c>
      <c r="D2847">
        <v>10</v>
      </c>
    </row>
    <row r="2848" spans="1:4" x14ac:dyDescent="0.35">
      <c r="A2848" s="1">
        <v>41929</v>
      </c>
      <c r="B2848">
        <v>7.6297100000000002</v>
      </c>
      <c r="C2848">
        <v>2014</v>
      </c>
      <c r="D2848">
        <v>10</v>
      </c>
    </row>
    <row r="2849" spans="1:4" x14ac:dyDescent="0.35">
      <c r="A2849" s="1">
        <v>41930</v>
      </c>
      <c r="B2849">
        <v>7.6297100000000002</v>
      </c>
      <c r="C2849">
        <v>2014</v>
      </c>
      <c r="D2849">
        <v>10</v>
      </c>
    </row>
    <row r="2850" spans="1:4" x14ac:dyDescent="0.35">
      <c r="A2850" s="1">
        <v>41931</v>
      </c>
      <c r="B2850">
        <v>7.6297100000000002</v>
      </c>
      <c r="C2850">
        <v>2014</v>
      </c>
      <c r="D2850">
        <v>10</v>
      </c>
    </row>
    <row r="2851" spans="1:4" x14ac:dyDescent="0.35">
      <c r="A2851" s="1">
        <v>41932</v>
      </c>
      <c r="B2851">
        <v>7.6297100000000002</v>
      </c>
      <c r="C2851">
        <v>2014</v>
      </c>
      <c r="D2851">
        <v>10</v>
      </c>
    </row>
    <row r="2852" spans="1:4" x14ac:dyDescent="0.35">
      <c r="A2852" s="1">
        <v>41933</v>
      </c>
      <c r="B2852">
        <v>7.63748</v>
      </c>
      <c r="C2852">
        <v>2014</v>
      </c>
      <c r="D2852">
        <v>10</v>
      </c>
    </row>
    <row r="2853" spans="1:4" x14ac:dyDescent="0.35">
      <c r="A2853" s="1">
        <v>41934</v>
      </c>
      <c r="B2853">
        <v>7.64398</v>
      </c>
      <c r="C2853">
        <v>2014</v>
      </c>
      <c r="D2853">
        <v>10</v>
      </c>
    </row>
    <row r="2854" spans="1:4" x14ac:dyDescent="0.35">
      <c r="A2854" s="1">
        <v>41935</v>
      </c>
      <c r="B2854">
        <v>7.6471999999999998</v>
      </c>
      <c r="C2854">
        <v>2014</v>
      </c>
      <c r="D2854">
        <v>10</v>
      </c>
    </row>
    <row r="2855" spans="1:4" x14ac:dyDescent="0.35">
      <c r="A2855" s="1">
        <v>41936</v>
      </c>
      <c r="B2855">
        <v>7.6378399999999997</v>
      </c>
      <c r="C2855">
        <v>2014</v>
      </c>
      <c r="D2855">
        <v>10</v>
      </c>
    </row>
    <row r="2856" spans="1:4" x14ac:dyDescent="0.35">
      <c r="A2856" s="1">
        <v>41937</v>
      </c>
      <c r="B2856">
        <v>7.6378399999999997</v>
      </c>
      <c r="C2856">
        <v>2014</v>
      </c>
      <c r="D2856">
        <v>10</v>
      </c>
    </row>
    <row r="2857" spans="1:4" x14ac:dyDescent="0.35">
      <c r="A2857" s="1">
        <v>41938</v>
      </c>
      <c r="B2857">
        <v>7.6378399999999997</v>
      </c>
      <c r="C2857">
        <v>2014</v>
      </c>
      <c r="D2857">
        <v>10</v>
      </c>
    </row>
    <row r="2858" spans="1:4" x14ac:dyDescent="0.35">
      <c r="A2858" s="1">
        <v>41939</v>
      </c>
      <c r="B2858">
        <v>7.6115000000000004</v>
      </c>
      <c r="C2858">
        <v>2014</v>
      </c>
      <c r="D2858">
        <v>10</v>
      </c>
    </row>
    <row r="2859" spans="1:4" x14ac:dyDescent="0.35">
      <c r="A2859" s="1">
        <v>41940</v>
      </c>
      <c r="B2859">
        <v>7.6090799999999996</v>
      </c>
      <c r="C2859">
        <v>2014</v>
      </c>
      <c r="D2859">
        <v>10</v>
      </c>
    </row>
    <row r="2860" spans="1:4" x14ac:dyDescent="0.35">
      <c r="A2860" s="1">
        <v>41941</v>
      </c>
      <c r="B2860">
        <v>7.6171699999999998</v>
      </c>
      <c r="C2860">
        <v>2014</v>
      </c>
      <c r="D2860">
        <v>10</v>
      </c>
    </row>
    <row r="2861" spans="1:4" x14ac:dyDescent="0.35">
      <c r="A2861" s="1">
        <v>41942</v>
      </c>
      <c r="B2861">
        <v>7.6125800000000003</v>
      </c>
      <c r="C2861">
        <v>2014</v>
      </c>
      <c r="D2861">
        <v>10</v>
      </c>
    </row>
    <row r="2862" spans="1:4" x14ac:dyDescent="0.35">
      <c r="A2862" s="1">
        <v>41943</v>
      </c>
      <c r="B2862">
        <v>7.6093900000000003</v>
      </c>
      <c r="C2862">
        <v>2014</v>
      </c>
      <c r="D2862">
        <v>10</v>
      </c>
    </row>
    <row r="2863" spans="1:4" x14ac:dyDescent="0.35">
      <c r="A2863" s="1">
        <v>41944</v>
      </c>
      <c r="B2863">
        <v>7.6093900000000003</v>
      </c>
      <c r="C2863">
        <v>2014</v>
      </c>
      <c r="D2863">
        <v>11</v>
      </c>
    </row>
    <row r="2864" spans="1:4" x14ac:dyDescent="0.35">
      <c r="A2864" s="1">
        <v>41945</v>
      </c>
      <c r="B2864">
        <v>7.6093900000000003</v>
      </c>
      <c r="C2864">
        <v>2014</v>
      </c>
      <c r="D2864">
        <v>11</v>
      </c>
    </row>
    <row r="2865" spans="1:4" x14ac:dyDescent="0.35">
      <c r="A2865" s="1">
        <v>41946</v>
      </c>
      <c r="B2865">
        <v>7.6093900000000003</v>
      </c>
      <c r="C2865">
        <v>2014</v>
      </c>
      <c r="D2865">
        <v>11</v>
      </c>
    </row>
    <row r="2866" spans="1:4" x14ac:dyDescent="0.35">
      <c r="A2866" s="1">
        <v>41947</v>
      </c>
      <c r="B2866">
        <v>7.6017700000000001</v>
      </c>
      <c r="C2866">
        <v>2014</v>
      </c>
      <c r="D2866">
        <v>11</v>
      </c>
    </row>
    <row r="2867" spans="1:4" x14ac:dyDescent="0.35">
      <c r="A2867" s="1">
        <v>41948</v>
      </c>
      <c r="B2867">
        <v>7.6080800000000002</v>
      </c>
      <c r="C2867">
        <v>2014</v>
      </c>
      <c r="D2867">
        <v>11</v>
      </c>
    </row>
    <row r="2868" spans="1:4" x14ac:dyDescent="0.35">
      <c r="A2868" s="1">
        <v>41949</v>
      </c>
      <c r="B2868">
        <v>7.6057100000000002</v>
      </c>
      <c r="C2868">
        <v>2014</v>
      </c>
      <c r="D2868">
        <v>11</v>
      </c>
    </row>
    <row r="2869" spans="1:4" x14ac:dyDescent="0.35">
      <c r="A2869" s="1">
        <v>41950</v>
      </c>
      <c r="B2869">
        <v>7.6010900000000001</v>
      </c>
      <c r="C2869">
        <v>2014</v>
      </c>
      <c r="D2869">
        <v>11</v>
      </c>
    </row>
    <row r="2870" spans="1:4" x14ac:dyDescent="0.35">
      <c r="A2870" s="1">
        <v>41951</v>
      </c>
      <c r="B2870">
        <v>7.6010900000000001</v>
      </c>
      <c r="C2870">
        <v>2014</v>
      </c>
      <c r="D2870">
        <v>11</v>
      </c>
    </row>
    <row r="2871" spans="1:4" x14ac:dyDescent="0.35">
      <c r="A2871" s="1">
        <v>41952</v>
      </c>
      <c r="B2871">
        <v>7.6010900000000001</v>
      </c>
      <c r="C2871">
        <v>2014</v>
      </c>
      <c r="D2871">
        <v>11</v>
      </c>
    </row>
    <row r="2872" spans="1:4" x14ac:dyDescent="0.35">
      <c r="A2872" s="1">
        <v>41953</v>
      </c>
      <c r="B2872">
        <v>7.5966300000000002</v>
      </c>
      <c r="C2872">
        <v>2014</v>
      </c>
      <c r="D2872">
        <v>11</v>
      </c>
    </row>
    <row r="2873" spans="1:4" x14ac:dyDescent="0.35">
      <c r="A2873" s="1">
        <v>41954</v>
      </c>
      <c r="B2873">
        <v>7.6026800000000003</v>
      </c>
      <c r="C2873">
        <v>2014</v>
      </c>
      <c r="D2873">
        <v>11</v>
      </c>
    </row>
    <row r="2874" spans="1:4" x14ac:dyDescent="0.35">
      <c r="A2874" s="1">
        <v>41955</v>
      </c>
      <c r="B2874">
        <v>7.6057300000000003</v>
      </c>
      <c r="C2874">
        <v>2014</v>
      </c>
      <c r="D2874">
        <v>11</v>
      </c>
    </row>
    <row r="2875" spans="1:4" x14ac:dyDescent="0.35">
      <c r="A2875" s="1">
        <v>41956</v>
      </c>
      <c r="B2875">
        <v>7.6049600000000002</v>
      </c>
      <c r="C2875">
        <v>2014</v>
      </c>
      <c r="D2875">
        <v>11</v>
      </c>
    </row>
    <row r="2876" spans="1:4" x14ac:dyDescent="0.35">
      <c r="A2876" s="1">
        <v>41957</v>
      </c>
      <c r="B2876">
        <v>7.6121100000000004</v>
      </c>
      <c r="C2876">
        <v>2014</v>
      </c>
      <c r="D2876">
        <v>11</v>
      </c>
    </row>
    <row r="2877" spans="1:4" x14ac:dyDescent="0.35">
      <c r="A2877" s="1">
        <v>41958</v>
      </c>
      <c r="B2877">
        <v>7.6121100000000004</v>
      </c>
      <c r="C2877">
        <v>2014</v>
      </c>
      <c r="D2877">
        <v>11</v>
      </c>
    </row>
    <row r="2878" spans="1:4" x14ac:dyDescent="0.35">
      <c r="A2878" s="1">
        <v>41959</v>
      </c>
      <c r="B2878">
        <v>7.6121100000000004</v>
      </c>
      <c r="C2878">
        <v>2014</v>
      </c>
      <c r="D2878">
        <v>11</v>
      </c>
    </row>
    <row r="2879" spans="1:4" x14ac:dyDescent="0.35">
      <c r="A2879" s="1">
        <v>41960</v>
      </c>
      <c r="B2879">
        <v>7.6141100000000002</v>
      </c>
      <c r="C2879">
        <v>2014</v>
      </c>
      <c r="D2879">
        <v>11</v>
      </c>
    </row>
    <row r="2880" spans="1:4" x14ac:dyDescent="0.35">
      <c r="A2880" s="1">
        <v>41961</v>
      </c>
      <c r="B2880">
        <v>7.6216999999999997</v>
      </c>
      <c r="C2880">
        <v>2014</v>
      </c>
      <c r="D2880">
        <v>11</v>
      </c>
    </row>
    <row r="2881" spans="1:4" x14ac:dyDescent="0.35">
      <c r="A2881" s="1">
        <v>41962</v>
      </c>
      <c r="B2881">
        <v>7.6204599999999996</v>
      </c>
      <c r="C2881">
        <v>2014</v>
      </c>
      <c r="D2881">
        <v>11</v>
      </c>
    </row>
    <row r="2882" spans="1:4" x14ac:dyDescent="0.35">
      <c r="A2882" s="1">
        <v>41963</v>
      </c>
      <c r="B2882">
        <v>7.6175100000000002</v>
      </c>
      <c r="C2882">
        <v>2014</v>
      </c>
      <c r="D2882">
        <v>11</v>
      </c>
    </row>
    <row r="2883" spans="1:4" x14ac:dyDescent="0.35">
      <c r="A2883" s="1">
        <v>41964</v>
      </c>
      <c r="B2883">
        <v>7.6184900000000004</v>
      </c>
      <c r="C2883">
        <v>2014</v>
      </c>
      <c r="D2883">
        <v>11</v>
      </c>
    </row>
    <row r="2884" spans="1:4" x14ac:dyDescent="0.35">
      <c r="A2884" s="1">
        <v>41965</v>
      </c>
      <c r="B2884">
        <v>7.6184900000000004</v>
      </c>
      <c r="C2884">
        <v>2014</v>
      </c>
      <c r="D2884">
        <v>11</v>
      </c>
    </row>
    <row r="2885" spans="1:4" x14ac:dyDescent="0.35">
      <c r="A2885" s="1">
        <v>41966</v>
      </c>
      <c r="B2885">
        <v>7.6184900000000004</v>
      </c>
      <c r="C2885">
        <v>2014</v>
      </c>
      <c r="D2885">
        <v>11</v>
      </c>
    </row>
    <row r="2886" spans="1:4" x14ac:dyDescent="0.35">
      <c r="A2886" s="1">
        <v>41967</v>
      </c>
      <c r="B2886">
        <v>7.6228499999999997</v>
      </c>
      <c r="C2886">
        <v>2014</v>
      </c>
      <c r="D2886">
        <v>11</v>
      </c>
    </row>
    <row r="2887" spans="1:4" x14ac:dyDescent="0.35">
      <c r="A2887" s="1">
        <v>41968</v>
      </c>
      <c r="B2887">
        <v>7.6239100000000004</v>
      </c>
      <c r="C2887">
        <v>2014</v>
      </c>
      <c r="D2887">
        <v>11</v>
      </c>
    </row>
    <row r="2888" spans="1:4" x14ac:dyDescent="0.35">
      <c r="A2888" s="1">
        <v>41969</v>
      </c>
      <c r="B2888">
        <v>7.6242799999999997</v>
      </c>
      <c r="C2888">
        <v>2014</v>
      </c>
      <c r="D2888">
        <v>11</v>
      </c>
    </row>
    <row r="2889" spans="1:4" x14ac:dyDescent="0.35">
      <c r="A2889" s="1">
        <v>41970</v>
      </c>
      <c r="B2889">
        <v>7.6302000000000003</v>
      </c>
      <c r="C2889">
        <v>2014</v>
      </c>
      <c r="D2889">
        <v>11</v>
      </c>
    </row>
    <row r="2890" spans="1:4" x14ac:dyDescent="0.35">
      <c r="A2890" s="1">
        <v>41971</v>
      </c>
      <c r="B2890">
        <v>7.6465699999999996</v>
      </c>
      <c r="C2890">
        <v>2014</v>
      </c>
      <c r="D2890">
        <v>11</v>
      </c>
    </row>
    <row r="2891" spans="1:4" x14ac:dyDescent="0.35">
      <c r="A2891" s="1">
        <v>41972</v>
      </c>
      <c r="B2891">
        <v>7.6465699999999996</v>
      </c>
      <c r="C2891">
        <v>2014</v>
      </c>
      <c r="D2891">
        <v>11</v>
      </c>
    </row>
    <row r="2892" spans="1:4" x14ac:dyDescent="0.35">
      <c r="A2892" s="1">
        <v>41973</v>
      </c>
      <c r="B2892">
        <v>7.6465699999999996</v>
      </c>
      <c r="C2892">
        <v>2014</v>
      </c>
      <c r="D2892">
        <v>11</v>
      </c>
    </row>
    <row r="2893" spans="1:4" x14ac:dyDescent="0.35">
      <c r="A2893" s="1">
        <v>41974</v>
      </c>
      <c r="B2893">
        <v>7.6493200000000003</v>
      </c>
      <c r="C2893">
        <v>2014</v>
      </c>
      <c r="D2893">
        <v>12</v>
      </c>
    </row>
    <row r="2894" spans="1:4" x14ac:dyDescent="0.35">
      <c r="A2894" s="1">
        <v>41975</v>
      </c>
      <c r="B2894">
        <v>7.6445999999999996</v>
      </c>
      <c r="C2894">
        <v>2014</v>
      </c>
      <c r="D2894">
        <v>12</v>
      </c>
    </row>
    <row r="2895" spans="1:4" x14ac:dyDescent="0.35">
      <c r="A2895" s="1">
        <v>41976</v>
      </c>
      <c r="B2895">
        <v>7.6435899999999997</v>
      </c>
      <c r="C2895">
        <v>2014</v>
      </c>
      <c r="D2895">
        <v>12</v>
      </c>
    </row>
    <row r="2896" spans="1:4" x14ac:dyDescent="0.35">
      <c r="A2896" s="1">
        <v>41977</v>
      </c>
      <c r="B2896">
        <v>7.6383900000000002</v>
      </c>
      <c r="C2896">
        <v>2014</v>
      </c>
      <c r="D2896">
        <v>12</v>
      </c>
    </row>
    <row r="2897" spans="1:4" x14ac:dyDescent="0.35">
      <c r="A2897" s="1">
        <v>41978</v>
      </c>
      <c r="B2897">
        <v>7.63218</v>
      </c>
      <c r="C2897">
        <v>2014</v>
      </c>
      <c r="D2897">
        <v>12</v>
      </c>
    </row>
    <row r="2898" spans="1:4" x14ac:dyDescent="0.35">
      <c r="A2898" s="1">
        <v>41979</v>
      </c>
      <c r="B2898">
        <v>7.63218</v>
      </c>
      <c r="C2898">
        <v>2014</v>
      </c>
      <c r="D2898">
        <v>12</v>
      </c>
    </row>
    <row r="2899" spans="1:4" x14ac:dyDescent="0.35">
      <c r="A2899" s="1">
        <v>41980</v>
      </c>
      <c r="B2899">
        <v>7.63218</v>
      </c>
      <c r="C2899">
        <v>2014</v>
      </c>
      <c r="D2899">
        <v>12</v>
      </c>
    </row>
    <row r="2900" spans="1:4" x14ac:dyDescent="0.35">
      <c r="A2900" s="1">
        <v>41981</v>
      </c>
      <c r="B2900">
        <v>7.6375400000000004</v>
      </c>
      <c r="C2900">
        <v>2014</v>
      </c>
      <c r="D2900">
        <v>12</v>
      </c>
    </row>
    <row r="2901" spans="1:4" x14ac:dyDescent="0.35">
      <c r="A2901" s="1">
        <v>41982</v>
      </c>
      <c r="B2901">
        <v>7.6384499999999997</v>
      </c>
      <c r="C2901">
        <v>2014</v>
      </c>
      <c r="D2901">
        <v>12</v>
      </c>
    </row>
    <row r="2902" spans="1:4" x14ac:dyDescent="0.35">
      <c r="A2902" s="1">
        <v>41983</v>
      </c>
      <c r="B2902">
        <v>7.63591</v>
      </c>
      <c r="C2902">
        <v>2014</v>
      </c>
      <c r="D2902">
        <v>12</v>
      </c>
    </row>
    <row r="2903" spans="1:4" x14ac:dyDescent="0.35">
      <c r="A2903" s="1">
        <v>41984</v>
      </c>
      <c r="B2903">
        <v>7.6370199999999997</v>
      </c>
      <c r="C2903">
        <v>2014</v>
      </c>
      <c r="D2903">
        <v>12</v>
      </c>
    </row>
    <row r="2904" spans="1:4" x14ac:dyDescent="0.35">
      <c r="A2904" s="1">
        <v>41985</v>
      </c>
      <c r="B2904">
        <v>7.6318000000000001</v>
      </c>
      <c r="C2904">
        <v>2014</v>
      </c>
      <c r="D2904">
        <v>12</v>
      </c>
    </row>
    <row r="2905" spans="1:4" x14ac:dyDescent="0.35">
      <c r="A2905" s="1">
        <v>41986</v>
      </c>
      <c r="B2905">
        <v>7.6318000000000001</v>
      </c>
      <c r="C2905">
        <v>2014</v>
      </c>
      <c r="D2905">
        <v>12</v>
      </c>
    </row>
    <row r="2906" spans="1:4" x14ac:dyDescent="0.35">
      <c r="A2906" s="1">
        <v>41987</v>
      </c>
      <c r="B2906">
        <v>7.6318000000000001</v>
      </c>
      <c r="C2906">
        <v>2014</v>
      </c>
      <c r="D2906">
        <v>12</v>
      </c>
    </row>
    <row r="2907" spans="1:4" x14ac:dyDescent="0.35">
      <c r="A2907" s="1">
        <v>41988</v>
      </c>
      <c r="B2907">
        <v>7.6296999999999997</v>
      </c>
      <c r="C2907">
        <v>2014</v>
      </c>
      <c r="D2907">
        <v>12</v>
      </c>
    </row>
    <row r="2908" spans="1:4" x14ac:dyDescent="0.35">
      <c r="A2908" s="1">
        <v>41989</v>
      </c>
      <c r="B2908">
        <v>7.6235299999999997</v>
      </c>
      <c r="C2908">
        <v>2014</v>
      </c>
      <c r="D2908">
        <v>12</v>
      </c>
    </row>
    <row r="2909" spans="1:4" x14ac:dyDescent="0.35">
      <c r="A2909" s="1">
        <v>41990</v>
      </c>
      <c r="B2909">
        <v>7.6166999999999998</v>
      </c>
      <c r="C2909">
        <v>2014</v>
      </c>
      <c r="D2909">
        <v>12</v>
      </c>
    </row>
    <row r="2910" spans="1:4" x14ac:dyDescent="0.35">
      <c r="A2910" s="1">
        <v>41991</v>
      </c>
      <c r="B2910">
        <v>7.6105</v>
      </c>
      <c r="C2910">
        <v>2014</v>
      </c>
      <c r="D2910">
        <v>12</v>
      </c>
    </row>
    <row r="2911" spans="1:4" x14ac:dyDescent="0.35">
      <c r="A2911" s="1">
        <v>41992</v>
      </c>
      <c r="B2911">
        <v>7.6147200000000002</v>
      </c>
      <c r="C2911">
        <v>2014</v>
      </c>
      <c r="D2911">
        <v>12</v>
      </c>
    </row>
    <row r="2912" spans="1:4" x14ac:dyDescent="0.35">
      <c r="A2912" s="1">
        <v>41993</v>
      </c>
      <c r="B2912">
        <v>7.6147200000000002</v>
      </c>
      <c r="C2912">
        <v>2014</v>
      </c>
      <c r="D2912">
        <v>12</v>
      </c>
    </row>
    <row r="2913" spans="1:4" x14ac:dyDescent="0.35">
      <c r="A2913" s="1">
        <v>41994</v>
      </c>
      <c r="B2913">
        <v>7.6147200000000002</v>
      </c>
      <c r="C2913">
        <v>2014</v>
      </c>
      <c r="D2913">
        <v>12</v>
      </c>
    </row>
    <row r="2914" spans="1:4" x14ac:dyDescent="0.35">
      <c r="A2914" s="1">
        <v>41995</v>
      </c>
      <c r="B2914">
        <v>7.6135000000000002</v>
      </c>
      <c r="C2914">
        <v>2014</v>
      </c>
      <c r="D2914">
        <v>12</v>
      </c>
    </row>
    <row r="2915" spans="1:4" x14ac:dyDescent="0.35">
      <c r="A2915" s="1">
        <v>41996</v>
      </c>
      <c r="B2915">
        <v>7.6135200000000003</v>
      </c>
      <c r="C2915">
        <v>2014</v>
      </c>
      <c r="D2915">
        <v>12</v>
      </c>
    </row>
    <row r="2916" spans="1:4" x14ac:dyDescent="0.35">
      <c r="A2916" s="1">
        <v>41997</v>
      </c>
      <c r="B2916">
        <v>7.6121400000000001</v>
      </c>
      <c r="C2916">
        <v>2014</v>
      </c>
      <c r="D2916">
        <v>12</v>
      </c>
    </row>
    <row r="2917" spans="1:4" x14ac:dyDescent="0.35">
      <c r="A2917" s="1">
        <v>41998</v>
      </c>
      <c r="B2917">
        <v>7.6121400000000001</v>
      </c>
      <c r="C2917">
        <v>2014</v>
      </c>
      <c r="D2917">
        <v>12</v>
      </c>
    </row>
    <row r="2918" spans="1:4" x14ac:dyDescent="0.35">
      <c r="A2918" s="1">
        <v>41999</v>
      </c>
      <c r="B2918">
        <v>7.6043900000000004</v>
      </c>
      <c r="C2918">
        <v>2014</v>
      </c>
      <c r="D2918">
        <v>12</v>
      </c>
    </row>
    <row r="2919" spans="1:4" x14ac:dyDescent="0.35">
      <c r="A2919" s="1">
        <v>42000</v>
      </c>
      <c r="B2919">
        <v>7.6043900000000004</v>
      </c>
      <c r="C2919">
        <v>2014</v>
      </c>
      <c r="D2919">
        <v>12</v>
      </c>
    </row>
    <row r="2920" spans="1:4" x14ac:dyDescent="0.35">
      <c r="A2920" s="1">
        <v>42001</v>
      </c>
      <c r="B2920">
        <v>7.6043900000000004</v>
      </c>
      <c r="C2920">
        <v>2014</v>
      </c>
      <c r="D2920">
        <v>12</v>
      </c>
    </row>
    <row r="2921" spans="1:4" x14ac:dyDescent="0.35">
      <c r="A2921" s="1">
        <v>42002</v>
      </c>
      <c r="B2921">
        <v>7.6004100000000001</v>
      </c>
      <c r="C2921">
        <v>2014</v>
      </c>
      <c r="D2921">
        <v>12</v>
      </c>
    </row>
    <row r="2922" spans="1:4" x14ac:dyDescent="0.35">
      <c r="A2922" s="1">
        <v>42003</v>
      </c>
      <c r="B2922">
        <v>7.5967500000000001</v>
      </c>
      <c r="C2922">
        <v>2014</v>
      </c>
      <c r="D2922">
        <v>12</v>
      </c>
    </row>
    <row r="2923" spans="1:4" x14ac:dyDescent="0.35">
      <c r="A2923" s="1">
        <v>42004</v>
      </c>
      <c r="B2923">
        <v>7.5967500000000001</v>
      </c>
      <c r="C2923">
        <v>2014</v>
      </c>
      <c r="D2923">
        <v>12</v>
      </c>
    </row>
    <row r="2924" spans="1:4" x14ac:dyDescent="0.35">
      <c r="A2924" s="1">
        <v>42005</v>
      </c>
      <c r="B2924">
        <v>7.5967500000000001</v>
      </c>
      <c r="C2924">
        <v>2015</v>
      </c>
      <c r="D2924">
        <v>1</v>
      </c>
    </row>
    <row r="2925" spans="1:4" x14ac:dyDescent="0.35">
      <c r="A2925" s="1">
        <v>42006</v>
      </c>
      <c r="B2925">
        <v>7.59748</v>
      </c>
      <c r="C2925">
        <v>2015</v>
      </c>
      <c r="D2925">
        <v>1</v>
      </c>
    </row>
    <row r="2926" spans="1:4" x14ac:dyDescent="0.35">
      <c r="A2926" s="1">
        <v>42007</v>
      </c>
      <c r="B2926">
        <v>7.59748</v>
      </c>
      <c r="C2926">
        <v>2015</v>
      </c>
      <c r="D2926">
        <v>1</v>
      </c>
    </row>
    <row r="2927" spans="1:4" x14ac:dyDescent="0.35">
      <c r="A2927" s="1">
        <v>42008</v>
      </c>
      <c r="B2927">
        <v>7.59748</v>
      </c>
      <c r="C2927">
        <v>2015</v>
      </c>
      <c r="D2927">
        <v>1</v>
      </c>
    </row>
    <row r="2928" spans="1:4" x14ac:dyDescent="0.35">
      <c r="A2928" s="1">
        <v>42009</v>
      </c>
      <c r="B2928">
        <v>7.5913300000000001</v>
      </c>
      <c r="C2928">
        <v>2015</v>
      </c>
      <c r="D2928">
        <v>1</v>
      </c>
    </row>
    <row r="2929" spans="1:4" x14ac:dyDescent="0.35">
      <c r="A2929" s="1">
        <v>42010</v>
      </c>
      <c r="B2929">
        <v>7.5915299999999997</v>
      </c>
      <c r="C2929">
        <v>2015</v>
      </c>
      <c r="D2929">
        <v>1</v>
      </c>
    </row>
    <row r="2930" spans="1:4" x14ac:dyDescent="0.35">
      <c r="A2930" s="1">
        <v>42011</v>
      </c>
      <c r="B2930">
        <v>7.5926</v>
      </c>
      <c r="C2930">
        <v>2015</v>
      </c>
      <c r="D2930">
        <v>1</v>
      </c>
    </row>
    <row r="2931" spans="1:4" x14ac:dyDescent="0.35">
      <c r="A2931" s="1">
        <v>42012</v>
      </c>
      <c r="B2931">
        <v>7.6108000000000002</v>
      </c>
      <c r="C2931">
        <v>2015</v>
      </c>
      <c r="D2931">
        <v>1</v>
      </c>
    </row>
    <row r="2932" spans="1:4" x14ac:dyDescent="0.35">
      <c r="A2932" s="1">
        <v>42013</v>
      </c>
      <c r="B2932">
        <v>7.6352599999999997</v>
      </c>
      <c r="C2932">
        <v>2015</v>
      </c>
      <c r="D2932">
        <v>1</v>
      </c>
    </row>
    <row r="2933" spans="1:4" x14ac:dyDescent="0.35">
      <c r="A2933" s="1">
        <v>42014</v>
      </c>
      <c r="B2933">
        <v>7.6352599999999997</v>
      </c>
      <c r="C2933">
        <v>2015</v>
      </c>
      <c r="D2933">
        <v>1</v>
      </c>
    </row>
    <row r="2934" spans="1:4" x14ac:dyDescent="0.35">
      <c r="A2934" s="1">
        <v>42015</v>
      </c>
      <c r="B2934">
        <v>7.6352599999999997</v>
      </c>
      <c r="C2934">
        <v>2015</v>
      </c>
      <c r="D2934">
        <v>1</v>
      </c>
    </row>
    <row r="2935" spans="1:4" x14ac:dyDescent="0.35">
      <c r="A2935" s="1">
        <v>42016</v>
      </c>
      <c r="B2935">
        <v>7.65646</v>
      </c>
      <c r="C2935">
        <v>2015</v>
      </c>
      <c r="D2935">
        <v>1</v>
      </c>
    </row>
    <row r="2936" spans="1:4" x14ac:dyDescent="0.35">
      <c r="A2936" s="1">
        <v>42017</v>
      </c>
      <c r="B2936">
        <v>7.67197</v>
      </c>
      <c r="C2936">
        <v>2015</v>
      </c>
      <c r="D2936">
        <v>1</v>
      </c>
    </row>
    <row r="2937" spans="1:4" x14ac:dyDescent="0.35">
      <c r="A2937" s="1">
        <v>42018</v>
      </c>
      <c r="B2937">
        <v>7.6663800000000002</v>
      </c>
      <c r="C2937">
        <v>2015</v>
      </c>
      <c r="D2937">
        <v>1</v>
      </c>
    </row>
    <row r="2938" spans="1:4" x14ac:dyDescent="0.35">
      <c r="A2938" s="1">
        <v>42019</v>
      </c>
      <c r="B2938">
        <v>7.6504599999999998</v>
      </c>
      <c r="C2938">
        <v>2015</v>
      </c>
      <c r="D2938">
        <v>1</v>
      </c>
    </row>
    <row r="2939" spans="1:4" x14ac:dyDescent="0.35">
      <c r="A2939" s="1">
        <v>42020</v>
      </c>
      <c r="B2939">
        <v>7.6481700000000004</v>
      </c>
      <c r="C2939">
        <v>2015</v>
      </c>
      <c r="D2939">
        <v>1</v>
      </c>
    </row>
    <row r="2940" spans="1:4" x14ac:dyDescent="0.35">
      <c r="A2940" s="1">
        <v>42021</v>
      </c>
      <c r="B2940">
        <v>7.6481700000000004</v>
      </c>
      <c r="C2940">
        <v>2015</v>
      </c>
      <c r="D2940">
        <v>1</v>
      </c>
    </row>
    <row r="2941" spans="1:4" x14ac:dyDescent="0.35">
      <c r="A2941" s="1">
        <v>42022</v>
      </c>
      <c r="B2941">
        <v>7.6481700000000004</v>
      </c>
      <c r="C2941">
        <v>2015</v>
      </c>
      <c r="D2941">
        <v>1</v>
      </c>
    </row>
    <row r="2942" spans="1:4" x14ac:dyDescent="0.35">
      <c r="A2942" s="1">
        <v>42023</v>
      </c>
      <c r="B2942">
        <v>7.6455799999999998</v>
      </c>
      <c r="C2942">
        <v>2015</v>
      </c>
      <c r="D2942">
        <v>1</v>
      </c>
    </row>
    <row r="2943" spans="1:4" x14ac:dyDescent="0.35">
      <c r="A2943" s="1">
        <v>42024</v>
      </c>
      <c r="B2943">
        <v>7.6425299999999998</v>
      </c>
      <c r="C2943">
        <v>2015</v>
      </c>
      <c r="D2943">
        <v>1</v>
      </c>
    </row>
    <row r="2944" spans="1:4" x14ac:dyDescent="0.35">
      <c r="A2944" s="1">
        <v>42025</v>
      </c>
      <c r="B2944">
        <v>7.64236</v>
      </c>
      <c r="C2944">
        <v>2015</v>
      </c>
      <c r="D2944">
        <v>1</v>
      </c>
    </row>
    <row r="2945" spans="1:4" x14ac:dyDescent="0.35">
      <c r="A2945" s="1">
        <v>42026</v>
      </c>
      <c r="B2945">
        <v>7.6422100000000004</v>
      </c>
      <c r="C2945">
        <v>2015</v>
      </c>
      <c r="D2945">
        <v>1</v>
      </c>
    </row>
    <row r="2946" spans="1:4" x14ac:dyDescent="0.35">
      <c r="A2946" s="1">
        <v>42027</v>
      </c>
      <c r="B2946">
        <v>7.6491199999999999</v>
      </c>
      <c r="C2946">
        <v>2015</v>
      </c>
      <c r="D2946">
        <v>1</v>
      </c>
    </row>
    <row r="2947" spans="1:4" x14ac:dyDescent="0.35">
      <c r="A2947" s="1">
        <v>42028</v>
      </c>
      <c r="B2947">
        <v>7.6491199999999999</v>
      </c>
      <c r="C2947">
        <v>2015</v>
      </c>
      <c r="D2947">
        <v>1</v>
      </c>
    </row>
    <row r="2948" spans="1:4" x14ac:dyDescent="0.35">
      <c r="A2948" s="1">
        <v>42029</v>
      </c>
      <c r="B2948">
        <v>7.6491199999999999</v>
      </c>
      <c r="C2948">
        <v>2015</v>
      </c>
      <c r="D2948">
        <v>1</v>
      </c>
    </row>
    <row r="2949" spans="1:4" x14ac:dyDescent="0.35">
      <c r="A2949" s="1">
        <v>42030</v>
      </c>
      <c r="B2949">
        <v>7.6491100000000003</v>
      </c>
      <c r="C2949">
        <v>2015</v>
      </c>
      <c r="D2949">
        <v>1</v>
      </c>
    </row>
    <row r="2950" spans="1:4" x14ac:dyDescent="0.35">
      <c r="A2950" s="1">
        <v>42031</v>
      </c>
      <c r="B2950">
        <v>7.65273</v>
      </c>
      <c r="C2950">
        <v>2015</v>
      </c>
      <c r="D2950">
        <v>1</v>
      </c>
    </row>
    <row r="2951" spans="1:4" x14ac:dyDescent="0.35">
      <c r="A2951" s="1">
        <v>42032</v>
      </c>
      <c r="B2951">
        <v>7.6530500000000004</v>
      </c>
      <c r="C2951">
        <v>2015</v>
      </c>
      <c r="D2951">
        <v>1</v>
      </c>
    </row>
    <row r="2952" spans="1:4" x14ac:dyDescent="0.35">
      <c r="A2952" s="1">
        <v>42033</v>
      </c>
      <c r="B2952">
        <v>7.6526300000000003</v>
      </c>
      <c r="C2952">
        <v>2015</v>
      </c>
      <c r="D2952">
        <v>1</v>
      </c>
    </row>
    <row r="2953" spans="1:4" x14ac:dyDescent="0.35">
      <c r="A2953" s="1">
        <v>42034</v>
      </c>
      <c r="B2953">
        <v>7.6553800000000001</v>
      </c>
      <c r="C2953">
        <v>2015</v>
      </c>
      <c r="D2953">
        <v>1</v>
      </c>
    </row>
    <row r="2954" spans="1:4" x14ac:dyDescent="0.35">
      <c r="A2954" s="1">
        <v>42035</v>
      </c>
      <c r="B2954">
        <v>7.6553800000000001</v>
      </c>
      <c r="C2954">
        <v>2015</v>
      </c>
      <c r="D2954">
        <v>1</v>
      </c>
    </row>
    <row r="2955" spans="1:4" x14ac:dyDescent="0.35">
      <c r="A2955" s="1">
        <v>42036</v>
      </c>
      <c r="B2955">
        <v>7.6553800000000001</v>
      </c>
      <c r="C2955">
        <v>2015</v>
      </c>
      <c r="D2955">
        <v>2</v>
      </c>
    </row>
    <row r="2956" spans="1:4" x14ac:dyDescent="0.35">
      <c r="A2956" s="1">
        <v>42037</v>
      </c>
      <c r="B2956">
        <v>7.6520900000000003</v>
      </c>
      <c r="C2956">
        <v>2015</v>
      </c>
      <c r="D2956">
        <v>2</v>
      </c>
    </row>
    <row r="2957" spans="1:4" x14ac:dyDescent="0.35">
      <c r="A2957" s="1">
        <v>42038</v>
      </c>
      <c r="B2957">
        <v>7.6489200000000004</v>
      </c>
      <c r="C2957">
        <v>2015</v>
      </c>
      <c r="D2957">
        <v>2</v>
      </c>
    </row>
    <row r="2958" spans="1:4" x14ac:dyDescent="0.35">
      <c r="A2958" s="1">
        <v>42039</v>
      </c>
      <c r="B2958">
        <v>7.6496700000000004</v>
      </c>
      <c r="C2958">
        <v>2015</v>
      </c>
      <c r="D2958">
        <v>2</v>
      </c>
    </row>
    <row r="2959" spans="1:4" x14ac:dyDescent="0.35">
      <c r="A2959" s="1">
        <v>42040</v>
      </c>
      <c r="B2959">
        <v>7.6516200000000003</v>
      </c>
      <c r="C2959">
        <v>2015</v>
      </c>
      <c r="D2959">
        <v>2</v>
      </c>
    </row>
    <row r="2960" spans="1:4" x14ac:dyDescent="0.35">
      <c r="A2960" s="1">
        <v>42041</v>
      </c>
      <c r="B2960">
        <v>7.6534199999999997</v>
      </c>
      <c r="C2960">
        <v>2015</v>
      </c>
      <c r="D2960">
        <v>2</v>
      </c>
    </row>
    <row r="2961" spans="1:4" x14ac:dyDescent="0.35">
      <c r="A2961" s="1">
        <v>42042</v>
      </c>
      <c r="B2961">
        <v>7.6534199999999997</v>
      </c>
      <c r="C2961">
        <v>2015</v>
      </c>
      <c r="D2961">
        <v>2</v>
      </c>
    </row>
    <row r="2962" spans="1:4" x14ac:dyDescent="0.35">
      <c r="A2962" s="1">
        <v>42043</v>
      </c>
      <c r="B2962">
        <v>7.6534199999999997</v>
      </c>
      <c r="C2962">
        <v>2015</v>
      </c>
      <c r="D2962">
        <v>2</v>
      </c>
    </row>
    <row r="2963" spans="1:4" x14ac:dyDescent="0.35">
      <c r="A2963" s="1">
        <v>42044</v>
      </c>
      <c r="B2963">
        <v>7.6498100000000004</v>
      </c>
      <c r="C2963">
        <v>2015</v>
      </c>
      <c r="D2963">
        <v>2</v>
      </c>
    </row>
    <row r="2964" spans="1:4" x14ac:dyDescent="0.35">
      <c r="A2964" s="1">
        <v>42045</v>
      </c>
      <c r="B2964">
        <v>7.6497299999999999</v>
      </c>
      <c r="C2964">
        <v>2015</v>
      </c>
      <c r="D2964">
        <v>2</v>
      </c>
    </row>
    <row r="2965" spans="1:4" x14ac:dyDescent="0.35">
      <c r="A2965" s="1">
        <v>42046</v>
      </c>
      <c r="B2965">
        <v>7.6537199999999999</v>
      </c>
      <c r="C2965">
        <v>2015</v>
      </c>
      <c r="D2965">
        <v>2</v>
      </c>
    </row>
    <row r="2966" spans="1:4" x14ac:dyDescent="0.35">
      <c r="A2966" s="1">
        <v>42047</v>
      </c>
      <c r="B2966">
        <v>7.6537499999999996</v>
      </c>
      <c r="C2966">
        <v>2015</v>
      </c>
      <c r="D2966">
        <v>2</v>
      </c>
    </row>
    <row r="2967" spans="1:4" x14ac:dyDescent="0.35">
      <c r="A2967" s="1">
        <v>42048</v>
      </c>
      <c r="B2967">
        <v>7.6504799999999999</v>
      </c>
      <c r="C2967">
        <v>2015</v>
      </c>
      <c r="D2967">
        <v>2</v>
      </c>
    </row>
    <row r="2968" spans="1:4" x14ac:dyDescent="0.35">
      <c r="A2968" s="1">
        <v>42049</v>
      </c>
      <c r="B2968">
        <v>7.6504799999999999</v>
      </c>
      <c r="C2968">
        <v>2015</v>
      </c>
      <c r="D2968">
        <v>2</v>
      </c>
    </row>
    <row r="2969" spans="1:4" x14ac:dyDescent="0.35">
      <c r="A2969" s="1">
        <v>42050</v>
      </c>
      <c r="B2969">
        <v>7.6504799999999999</v>
      </c>
      <c r="C2969">
        <v>2015</v>
      </c>
      <c r="D2969">
        <v>2</v>
      </c>
    </row>
    <row r="2970" spans="1:4" x14ac:dyDescent="0.35">
      <c r="A2970" s="1">
        <v>42051</v>
      </c>
      <c r="B2970">
        <v>7.6550500000000001</v>
      </c>
      <c r="C2970">
        <v>2015</v>
      </c>
      <c r="D2970">
        <v>2</v>
      </c>
    </row>
    <row r="2971" spans="1:4" x14ac:dyDescent="0.35">
      <c r="A2971" s="1">
        <v>42052</v>
      </c>
      <c r="B2971">
        <v>7.6512200000000004</v>
      </c>
      <c r="C2971">
        <v>2015</v>
      </c>
      <c r="D2971">
        <v>2</v>
      </c>
    </row>
    <row r="2972" spans="1:4" x14ac:dyDescent="0.35">
      <c r="A2972" s="1">
        <v>42053</v>
      </c>
      <c r="B2972">
        <v>7.6454399999999998</v>
      </c>
      <c r="C2972">
        <v>2015</v>
      </c>
      <c r="D2972">
        <v>2</v>
      </c>
    </row>
    <row r="2973" spans="1:4" x14ac:dyDescent="0.35">
      <c r="A2973" s="1">
        <v>42054</v>
      </c>
      <c r="B2973">
        <v>7.6399699999999999</v>
      </c>
      <c r="C2973">
        <v>2015</v>
      </c>
      <c r="D2973">
        <v>2</v>
      </c>
    </row>
    <row r="2974" spans="1:4" x14ac:dyDescent="0.35">
      <c r="A2974" s="1">
        <v>42055</v>
      </c>
      <c r="B2974">
        <v>7.6389500000000004</v>
      </c>
      <c r="C2974">
        <v>2015</v>
      </c>
      <c r="D2974">
        <v>2</v>
      </c>
    </row>
    <row r="2975" spans="1:4" x14ac:dyDescent="0.35">
      <c r="A2975" s="1">
        <v>42056</v>
      </c>
      <c r="B2975">
        <v>7.6389500000000004</v>
      </c>
      <c r="C2975">
        <v>2015</v>
      </c>
      <c r="D2975">
        <v>2</v>
      </c>
    </row>
    <row r="2976" spans="1:4" x14ac:dyDescent="0.35">
      <c r="A2976" s="1">
        <v>42057</v>
      </c>
      <c r="B2976">
        <v>7.6389500000000004</v>
      </c>
      <c r="C2976">
        <v>2015</v>
      </c>
      <c r="D2976">
        <v>2</v>
      </c>
    </row>
    <row r="2977" spans="1:4" x14ac:dyDescent="0.35">
      <c r="A2977" s="1">
        <v>42058</v>
      </c>
      <c r="B2977">
        <v>7.6344799999999999</v>
      </c>
      <c r="C2977">
        <v>2015</v>
      </c>
      <c r="D2977">
        <v>2</v>
      </c>
    </row>
    <row r="2978" spans="1:4" x14ac:dyDescent="0.35">
      <c r="A2978" s="1">
        <v>42059</v>
      </c>
      <c r="B2978">
        <v>7.63612</v>
      </c>
      <c r="C2978">
        <v>2015</v>
      </c>
      <c r="D2978">
        <v>2</v>
      </c>
    </row>
    <row r="2979" spans="1:4" x14ac:dyDescent="0.35">
      <c r="A2979" s="1">
        <v>42060</v>
      </c>
      <c r="B2979">
        <v>7.6340300000000001</v>
      </c>
      <c r="C2979">
        <v>2015</v>
      </c>
      <c r="D2979">
        <v>2</v>
      </c>
    </row>
    <row r="2980" spans="1:4" x14ac:dyDescent="0.35">
      <c r="A2980" s="1">
        <v>42061</v>
      </c>
      <c r="B2980">
        <v>7.6314799999999998</v>
      </c>
      <c r="C2980">
        <v>2015</v>
      </c>
      <c r="D2980">
        <v>2</v>
      </c>
    </row>
    <row r="2981" spans="1:4" x14ac:dyDescent="0.35">
      <c r="A2981" s="1">
        <v>42062</v>
      </c>
      <c r="B2981">
        <v>7.6272799999999998</v>
      </c>
      <c r="C2981">
        <v>2015</v>
      </c>
      <c r="D2981">
        <v>2</v>
      </c>
    </row>
    <row r="2982" spans="1:4" x14ac:dyDescent="0.35">
      <c r="A2982" s="1">
        <v>42063</v>
      </c>
      <c r="B2982">
        <v>7.6272799999999998</v>
      </c>
      <c r="C2982">
        <v>2015</v>
      </c>
      <c r="D2982">
        <v>2</v>
      </c>
    </row>
    <row r="2983" spans="1:4" x14ac:dyDescent="0.35">
      <c r="A2983" s="1">
        <v>42064</v>
      </c>
      <c r="B2983">
        <v>7.6272799999999998</v>
      </c>
      <c r="C2983">
        <v>2015</v>
      </c>
      <c r="D2983">
        <v>3</v>
      </c>
    </row>
    <row r="2984" spans="1:4" x14ac:dyDescent="0.35">
      <c r="A2984" s="1">
        <v>42065</v>
      </c>
      <c r="B2984">
        <v>7.6257200000000003</v>
      </c>
      <c r="C2984">
        <v>2015</v>
      </c>
      <c r="D2984">
        <v>3</v>
      </c>
    </row>
    <row r="2985" spans="1:4" x14ac:dyDescent="0.35">
      <c r="A2985" s="1">
        <v>42066</v>
      </c>
      <c r="B2985">
        <v>7.62453</v>
      </c>
      <c r="C2985">
        <v>2015</v>
      </c>
      <c r="D2985">
        <v>3</v>
      </c>
    </row>
    <row r="2986" spans="1:4" x14ac:dyDescent="0.35">
      <c r="A2986" s="1">
        <v>42067</v>
      </c>
      <c r="B2986">
        <v>7.6243299999999996</v>
      </c>
      <c r="C2986">
        <v>2015</v>
      </c>
      <c r="D2986">
        <v>3</v>
      </c>
    </row>
    <row r="2987" spans="1:4" x14ac:dyDescent="0.35">
      <c r="A2987" s="1">
        <v>42068</v>
      </c>
      <c r="B2987">
        <v>7.6226700000000003</v>
      </c>
      <c r="C2987">
        <v>2015</v>
      </c>
      <c r="D2987">
        <v>3</v>
      </c>
    </row>
    <row r="2988" spans="1:4" x14ac:dyDescent="0.35">
      <c r="A2988" s="1">
        <v>42069</v>
      </c>
      <c r="B2988">
        <v>7.62277</v>
      </c>
      <c r="C2988">
        <v>2015</v>
      </c>
      <c r="D2988">
        <v>3</v>
      </c>
    </row>
    <row r="2989" spans="1:4" x14ac:dyDescent="0.35">
      <c r="A2989" s="1">
        <v>42070</v>
      </c>
      <c r="B2989">
        <v>7.62277</v>
      </c>
      <c r="C2989">
        <v>2015</v>
      </c>
      <c r="D2989">
        <v>3</v>
      </c>
    </row>
    <row r="2990" spans="1:4" x14ac:dyDescent="0.35">
      <c r="A2990" s="1">
        <v>42071</v>
      </c>
      <c r="B2990">
        <v>7.62277</v>
      </c>
      <c r="C2990">
        <v>2015</v>
      </c>
      <c r="D2990">
        <v>3</v>
      </c>
    </row>
    <row r="2991" spans="1:4" x14ac:dyDescent="0.35">
      <c r="A2991" s="1">
        <v>42072</v>
      </c>
      <c r="B2991">
        <v>7.6234299999999999</v>
      </c>
      <c r="C2991">
        <v>2015</v>
      </c>
      <c r="D2991">
        <v>3</v>
      </c>
    </row>
    <row r="2992" spans="1:4" x14ac:dyDescent="0.35">
      <c r="A2992" s="1">
        <v>42073</v>
      </c>
      <c r="B2992">
        <v>7.6200900000000003</v>
      </c>
      <c r="C2992">
        <v>2015</v>
      </c>
      <c r="D2992">
        <v>3</v>
      </c>
    </row>
    <row r="2993" spans="1:4" x14ac:dyDescent="0.35">
      <c r="A2993" s="1">
        <v>42074</v>
      </c>
      <c r="B2993">
        <v>7.6212200000000001</v>
      </c>
      <c r="C2993">
        <v>2015</v>
      </c>
      <c r="D2993">
        <v>3</v>
      </c>
    </row>
    <row r="2994" spans="1:4" x14ac:dyDescent="0.35">
      <c r="A2994" s="1">
        <v>42075</v>
      </c>
      <c r="B2994">
        <v>7.6193999999999997</v>
      </c>
      <c r="C2994">
        <v>2015</v>
      </c>
      <c r="D2994">
        <v>3</v>
      </c>
    </row>
    <row r="2995" spans="1:4" x14ac:dyDescent="0.35">
      <c r="A2995" s="1">
        <v>42076</v>
      </c>
      <c r="B2995">
        <v>7.6137100000000002</v>
      </c>
      <c r="C2995">
        <v>2015</v>
      </c>
      <c r="D2995">
        <v>3</v>
      </c>
    </row>
    <row r="2996" spans="1:4" x14ac:dyDescent="0.35">
      <c r="A2996" s="1">
        <v>42077</v>
      </c>
      <c r="B2996">
        <v>7.6137100000000002</v>
      </c>
      <c r="C2996">
        <v>2015</v>
      </c>
      <c r="D2996">
        <v>3</v>
      </c>
    </row>
    <row r="2997" spans="1:4" x14ac:dyDescent="0.35">
      <c r="A2997" s="1">
        <v>42078</v>
      </c>
      <c r="B2997">
        <v>7.6137100000000002</v>
      </c>
      <c r="C2997">
        <v>2015</v>
      </c>
      <c r="D2997">
        <v>3</v>
      </c>
    </row>
    <row r="2998" spans="1:4" x14ac:dyDescent="0.35">
      <c r="A2998" s="1">
        <v>42079</v>
      </c>
      <c r="B2998">
        <v>7.6114800000000002</v>
      </c>
      <c r="C2998">
        <v>2015</v>
      </c>
      <c r="D2998">
        <v>3</v>
      </c>
    </row>
    <row r="2999" spans="1:4" x14ac:dyDescent="0.35">
      <c r="A2999" s="1">
        <v>42080</v>
      </c>
      <c r="B2999">
        <v>7.6124000000000001</v>
      </c>
      <c r="C2999">
        <v>2015</v>
      </c>
      <c r="D2999">
        <v>3</v>
      </c>
    </row>
    <row r="3000" spans="1:4" x14ac:dyDescent="0.35">
      <c r="A3000" s="1">
        <v>42081</v>
      </c>
      <c r="B3000">
        <v>7.6159400000000002</v>
      </c>
      <c r="C3000">
        <v>2015</v>
      </c>
      <c r="D3000">
        <v>3</v>
      </c>
    </row>
    <row r="3001" spans="1:4" x14ac:dyDescent="0.35">
      <c r="A3001" s="1">
        <v>42082</v>
      </c>
      <c r="B3001">
        <v>7.6176300000000001</v>
      </c>
      <c r="C3001">
        <v>2015</v>
      </c>
      <c r="D3001">
        <v>3</v>
      </c>
    </row>
    <row r="3002" spans="1:4" x14ac:dyDescent="0.35">
      <c r="A3002" s="1">
        <v>42083</v>
      </c>
      <c r="B3002">
        <v>7.6275300000000001</v>
      </c>
      <c r="C3002">
        <v>2015</v>
      </c>
      <c r="D3002">
        <v>3</v>
      </c>
    </row>
    <row r="3003" spans="1:4" x14ac:dyDescent="0.35">
      <c r="A3003" s="1">
        <v>42084</v>
      </c>
      <c r="B3003">
        <v>7.6275300000000001</v>
      </c>
      <c r="C3003">
        <v>2015</v>
      </c>
      <c r="D3003">
        <v>3</v>
      </c>
    </row>
    <row r="3004" spans="1:4" x14ac:dyDescent="0.35">
      <c r="A3004" s="1">
        <v>42085</v>
      </c>
      <c r="B3004">
        <v>7.6275300000000001</v>
      </c>
      <c r="C3004">
        <v>2015</v>
      </c>
      <c r="D3004">
        <v>3</v>
      </c>
    </row>
    <row r="3005" spans="1:4" x14ac:dyDescent="0.35">
      <c r="A3005" s="1">
        <v>42086</v>
      </c>
      <c r="B3005">
        <v>7.63307</v>
      </c>
      <c r="C3005">
        <v>2015</v>
      </c>
      <c r="D3005">
        <v>3</v>
      </c>
    </row>
    <row r="3006" spans="1:4" x14ac:dyDescent="0.35">
      <c r="A3006" s="1">
        <v>42087</v>
      </c>
      <c r="B3006">
        <v>7.6315600000000003</v>
      </c>
      <c r="C3006">
        <v>2015</v>
      </c>
      <c r="D3006">
        <v>3</v>
      </c>
    </row>
    <row r="3007" spans="1:4" x14ac:dyDescent="0.35">
      <c r="A3007" s="1">
        <v>42088</v>
      </c>
      <c r="B3007">
        <v>7.6345200000000002</v>
      </c>
      <c r="C3007">
        <v>2015</v>
      </c>
      <c r="D3007">
        <v>3</v>
      </c>
    </row>
    <row r="3008" spans="1:4" x14ac:dyDescent="0.35">
      <c r="A3008" s="1">
        <v>42089</v>
      </c>
      <c r="B3008">
        <v>7.6388499999999997</v>
      </c>
      <c r="C3008">
        <v>2015</v>
      </c>
      <c r="D3008">
        <v>3</v>
      </c>
    </row>
    <row r="3009" spans="1:4" x14ac:dyDescent="0.35">
      <c r="A3009" s="1">
        <v>42090</v>
      </c>
      <c r="B3009">
        <v>7.6446899999999998</v>
      </c>
      <c r="C3009">
        <v>2015</v>
      </c>
      <c r="D3009">
        <v>3</v>
      </c>
    </row>
    <row r="3010" spans="1:4" x14ac:dyDescent="0.35">
      <c r="A3010" s="1">
        <v>42091</v>
      </c>
      <c r="B3010">
        <v>7.6446899999999998</v>
      </c>
      <c r="C3010">
        <v>2015</v>
      </c>
      <c r="D3010">
        <v>3</v>
      </c>
    </row>
    <row r="3011" spans="1:4" x14ac:dyDescent="0.35">
      <c r="A3011" s="1">
        <v>42092</v>
      </c>
      <c r="B3011">
        <v>7.6446899999999998</v>
      </c>
      <c r="C3011">
        <v>2015</v>
      </c>
      <c r="D3011">
        <v>3</v>
      </c>
    </row>
    <row r="3012" spans="1:4" x14ac:dyDescent="0.35">
      <c r="A3012" s="1">
        <v>42093</v>
      </c>
      <c r="B3012">
        <v>7.6462399999999997</v>
      </c>
      <c r="C3012">
        <v>2015</v>
      </c>
      <c r="D3012">
        <v>3</v>
      </c>
    </row>
    <row r="3013" spans="1:4" x14ac:dyDescent="0.35">
      <c r="A3013" s="1">
        <v>42094</v>
      </c>
      <c r="B3013">
        <v>7.6448499999999999</v>
      </c>
      <c r="C3013">
        <v>2015</v>
      </c>
      <c r="D3013">
        <v>3</v>
      </c>
    </row>
    <row r="3014" spans="1:4" x14ac:dyDescent="0.35">
      <c r="A3014" s="1">
        <v>42095</v>
      </c>
      <c r="B3014">
        <v>7.6397300000000001</v>
      </c>
      <c r="C3014">
        <v>2015</v>
      </c>
      <c r="D3014">
        <v>4</v>
      </c>
    </row>
    <row r="3015" spans="1:4" x14ac:dyDescent="0.35">
      <c r="A3015" s="1">
        <v>42096</v>
      </c>
      <c r="B3015">
        <v>7.6397300000000001</v>
      </c>
      <c r="C3015">
        <v>2015</v>
      </c>
      <c r="D3015">
        <v>4</v>
      </c>
    </row>
    <row r="3016" spans="1:4" x14ac:dyDescent="0.35">
      <c r="A3016" s="1">
        <v>42097</v>
      </c>
      <c r="B3016">
        <v>7.6397300000000001</v>
      </c>
      <c r="C3016">
        <v>2015</v>
      </c>
      <c r="D3016">
        <v>4</v>
      </c>
    </row>
    <row r="3017" spans="1:4" x14ac:dyDescent="0.35">
      <c r="A3017" s="1">
        <v>42098</v>
      </c>
      <c r="B3017">
        <v>7.6397300000000001</v>
      </c>
      <c r="C3017">
        <v>2015</v>
      </c>
      <c r="D3017">
        <v>4</v>
      </c>
    </row>
    <row r="3018" spans="1:4" x14ac:dyDescent="0.35">
      <c r="A3018" s="1">
        <v>42099</v>
      </c>
      <c r="B3018">
        <v>7.6397300000000001</v>
      </c>
      <c r="C3018">
        <v>2015</v>
      </c>
      <c r="D3018">
        <v>4</v>
      </c>
    </row>
    <row r="3019" spans="1:4" x14ac:dyDescent="0.35">
      <c r="A3019" s="1">
        <v>42100</v>
      </c>
      <c r="B3019">
        <v>7.6368999999999998</v>
      </c>
      <c r="C3019">
        <v>2015</v>
      </c>
      <c r="D3019">
        <v>4</v>
      </c>
    </row>
    <row r="3020" spans="1:4" x14ac:dyDescent="0.35">
      <c r="A3020" s="1">
        <v>42101</v>
      </c>
      <c r="B3020">
        <v>7.6390599999999997</v>
      </c>
      <c r="C3020">
        <v>2015</v>
      </c>
      <c r="D3020">
        <v>4</v>
      </c>
    </row>
    <row r="3021" spans="1:4" x14ac:dyDescent="0.35">
      <c r="A3021" s="1">
        <v>42102</v>
      </c>
      <c r="B3021">
        <v>7.6398400000000004</v>
      </c>
      <c r="C3021">
        <v>2015</v>
      </c>
      <c r="D3021">
        <v>4</v>
      </c>
    </row>
    <row r="3022" spans="1:4" x14ac:dyDescent="0.35">
      <c r="A3022" s="1">
        <v>42103</v>
      </c>
      <c r="B3022">
        <v>7.64377</v>
      </c>
      <c r="C3022">
        <v>2015</v>
      </c>
      <c r="D3022">
        <v>4</v>
      </c>
    </row>
    <row r="3023" spans="1:4" x14ac:dyDescent="0.35">
      <c r="A3023" s="1">
        <v>42104</v>
      </c>
      <c r="B3023">
        <v>7.65456</v>
      </c>
      <c r="C3023">
        <v>2015</v>
      </c>
      <c r="D3023">
        <v>4</v>
      </c>
    </row>
    <row r="3024" spans="1:4" x14ac:dyDescent="0.35">
      <c r="A3024" s="1">
        <v>42105</v>
      </c>
      <c r="B3024">
        <v>7.65456</v>
      </c>
      <c r="C3024">
        <v>2015</v>
      </c>
      <c r="D3024">
        <v>4</v>
      </c>
    </row>
    <row r="3025" spans="1:4" x14ac:dyDescent="0.35">
      <c r="A3025" s="1">
        <v>42106</v>
      </c>
      <c r="B3025">
        <v>7.65456</v>
      </c>
      <c r="C3025">
        <v>2015</v>
      </c>
      <c r="D3025">
        <v>4</v>
      </c>
    </row>
    <row r="3026" spans="1:4" x14ac:dyDescent="0.35">
      <c r="A3026" s="1">
        <v>42107</v>
      </c>
      <c r="B3026">
        <v>7.65944</v>
      </c>
      <c r="C3026">
        <v>2015</v>
      </c>
      <c r="D3026">
        <v>4</v>
      </c>
    </row>
    <row r="3027" spans="1:4" x14ac:dyDescent="0.35">
      <c r="A3027" s="1">
        <v>42108</v>
      </c>
      <c r="B3027">
        <v>7.6632699999999998</v>
      </c>
      <c r="C3027">
        <v>2015</v>
      </c>
      <c r="D3027">
        <v>4</v>
      </c>
    </row>
    <row r="3028" spans="1:4" x14ac:dyDescent="0.35">
      <c r="A3028" s="1">
        <v>42109</v>
      </c>
      <c r="B3028">
        <v>7.66981</v>
      </c>
      <c r="C3028">
        <v>2015</v>
      </c>
      <c r="D3028">
        <v>4</v>
      </c>
    </row>
    <row r="3029" spans="1:4" x14ac:dyDescent="0.35">
      <c r="A3029" s="1">
        <v>42110</v>
      </c>
      <c r="B3029">
        <v>7.6718999999999999</v>
      </c>
      <c r="C3029">
        <v>2015</v>
      </c>
      <c r="D3029">
        <v>4</v>
      </c>
    </row>
    <row r="3030" spans="1:4" x14ac:dyDescent="0.35">
      <c r="A3030" s="1">
        <v>42111</v>
      </c>
      <c r="B3030">
        <v>7.6833499999999999</v>
      </c>
      <c r="C3030">
        <v>2015</v>
      </c>
      <c r="D3030">
        <v>4</v>
      </c>
    </row>
    <row r="3031" spans="1:4" x14ac:dyDescent="0.35">
      <c r="A3031" s="1">
        <v>42112</v>
      </c>
      <c r="B3031">
        <v>7.6833499999999999</v>
      </c>
      <c r="C3031">
        <v>2015</v>
      </c>
      <c r="D3031">
        <v>4</v>
      </c>
    </row>
    <row r="3032" spans="1:4" x14ac:dyDescent="0.35">
      <c r="A3032" s="1">
        <v>42113</v>
      </c>
      <c r="B3032">
        <v>7.6833499999999999</v>
      </c>
      <c r="C3032">
        <v>2015</v>
      </c>
      <c r="D3032">
        <v>4</v>
      </c>
    </row>
    <row r="3033" spans="1:4" x14ac:dyDescent="0.35">
      <c r="A3033" s="1">
        <v>42114</v>
      </c>
      <c r="B3033">
        <v>7.69998</v>
      </c>
      <c r="C3033">
        <v>2015</v>
      </c>
      <c r="D3033">
        <v>4</v>
      </c>
    </row>
    <row r="3034" spans="1:4" x14ac:dyDescent="0.35">
      <c r="A3034" s="1">
        <v>42115</v>
      </c>
      <c r="B3034">
        <v>7.7064700000000004</v>
      </c>
      <c r="C3034">
        <v>2015</v>
      </c>
      <c r="D3034">
        <v>4</v>
      </c>
    </row>
    <row r="3035" spans="1:4" x14ac:dyDescent="0.35">
      <c r="A3035" s="1">
        <v>42116</v>
      </c>
      <c r="B3035">
        <v>7.7190399999999997</v>
      </c>
      <c r="C3035">
        <v>2015</v>
      </c>
      <c r="D3035">
        <v>4</v>
      </c>
    </row>
    <row r="3036" spans="1:4" x14ac:dyDescent="0.35">
      <c r="A3036" s="1">
        <v>42117</v>
      </c>
      <c r="B3036">
        <v>7.7328400000000004</v>
      </c>
      <c r="C3036">
        <v>2015</v>
      </c>
      <c r="D3036">
        <v>4</v>
      </c>
    </row>
    <row r="3037" spans="1:4" x14ac:dyDescent="0.35">
      <c r="A3037" s="1">
        <v>42118</v>
      </c>
      <c r="B3037">
        <v>7.7462900000000001</v>
      </c>
      <c r="C3037">
        <v>2015</v>
      </c>
      <c r="D3037">
        <v>4</v>
      </c>
    </row>
    <row r="3038" spans="1:4" x14ac:dyDescent="0.35">
      <c r="A3038" s="1">
        <v>42119</v>
      </c>
      <c r="B3038">
        <v>7.7462900000000001</v>
      </c>
      <c r="C3038">
        <v>2015</v>
      </c>
      <c r="D3038">
        <v>4</v>
      </c>
    </row>
    <row r="3039" spans="1:4" x14ac:dyDescent="0.35">
      <c r="A3039" s="1">
        <v>42120</v>
      </c>
      <c r="B3039">
        <v>7.7462900000000001</v>
      </c>
      <c r="C3039">
        <v>2015</v>
      </c>
      <c r="D3039">
        <v>4</v>
      </c>
    </row>
    <row r="3040" spans="1:4" x14ac:dyDescent="0.35">
      <c r="A3040" s="1">
        <v>42121</v>
      </c>
      <c r="B3040">
        <v>7.7676800000000004</v>
      </c>
      <c r="C3040">
        <v>2015</v>
      </c>
      <c r="D3040">
        <v>4</v>
      </c>
    </row>
    <row r="3041" spans="1:4" x14ac:dyDescent="0.35">
      <c r="A3041" s="1">
        <v>42122</v>
      </c>
      <c r="B3041">
        <v>7.7721600000000004</v>
      </c>
      <c r="C3041">
        <v>2015</v>
      </c>
      <c r="D3041">
        <v>4</v>
      </c>
    </row>
    <row r="3042" spans="1:4" x14ac:dyDescent="0.35">
      <c r="A3042" s="1">
        <v>42123</v>
      </c>
      <c r="B3042">
        <v>7.7699699999999998</v>
      </c>
      <c r="C3042">
        <v>2015</v>
      </c>
      <c r="D3042">
        <v>4</v>
      </c>
    </row>
    <row r="3043" spans="1:4" x14ac:dyDescent="0.35">
      <c r="A3043" s="1">
        <v>42124</v>
      </c>
      <c r="B3043">
        <v>7.7567899999999996</v>
      </c>
      <c r="C3043">
        <v>2015</v>
      </c>
      <c r="D3043">
        <v>4</v>
      </c>
    </row>
    <row r="3044" spans="1:4" x14ac:dyDescent="0.35">
      <c r="A3044" s="1">
        <v>42125</v>
      </c>
      <c r="B3044">
        <v>7.7567899999999996</v>
      </c>
      <c r="C3044">
        <v>2015</v>
      </c>
      <c r="D3044">
        <v>5</v>
      </c>
    </row>
    <row r="3045" spans="1:4" x14ac:dyDescent="0.35">
      <c r="A3045" s="1">
        <v>42126</v>
      </c>
      <c r="B3045">
        <v>7.7567899999999996</v>
      </c>
      <c r="C3045">
        <v>2015</v>
      </c>
      <c r="D3045">
        <v>5</v>
      </c>
    </row>
    <row r="3046" spans="1:4" x14ac:dyDescent="0.35">
      <c r="A3046" s="1">
        <v>42127</v>
      </c>
      <c r="B3046">
        <v>7.7567899999999996</v>
      </c>
      <c r="C3046">
        <v>2015</v>
      </c>
      <c r="D3046">
        <v>5</v>
      </c>
    </row>
    <row r="3047" spans="1:4" x14ac:dyDescent="0.35">
      <c r="A3047" s="1">
        <v>42128</v>
      </c>
      <c r="B3047">
        <v>7.7450799999999997</v>
      </c>
      <c r="C3047">
        <v>2015</v>
      </c>
      <c r="D3047">
        <v>5</v>
      </c>
    </row>
    <row r="3048" spans="1:4" x14ac:dyDescent="0.35">
      <c r="A3048" s="1">
        <v>42129</v>
      </c>
      <c r="B3048">
        <v>7.7397499999999999</v>
      </c>
      <c r="C3048">
        <v>2015</v>
      </c>
      <c r="D3048">
        <v>5</v>
      </c>
    </row>
    <row r="3049" spans="1:4" x14ac:dyDescent="0.35">
      <c r="A3049" s="1">
        <v>42130</v>
      </c>
      <c r="B3049">
        <v>7.7377500000000001</v>
      </c>
      <c r="C3049">
        <v>2015</v>
      </c>
      <c r="D3049">
        <v>5</v>
      </c>
    </row>
    <row r="3050" spans="1:4" x14ac:dyDescent="0.35">
      <c r="A3050" s="1">
        <v>42131</v>
      </c>
      <c r="B3050">
        <v>7.7317</v>
      </c>
      <c r="C3050">
        <v>2015</v>
      </c>
      <c r="D3050">
        <v>5</v>
      </c>
    </row>
    <row r="3051" spans="1:4" x14ac:dyDescent="0.35">
      <c r="A3051" s="1">
        <v>42132</v>
      </c>
      <c r="B3051">
        <v>7.7213700000000003</v>
      </c>
      <c r="C3051">
        <v>2015</v>
      </c>
      <c r="D3051">
        <v>5</v>
      </c>
    </row>
    <row r="3052" spans="1:4" x14ac:dyDescent="0.35">
      <c r="A3052" s="1">
        <v>42133</v>
      </c>
      <c r="B3052">
        <v>7.7213700000000003</v>
      </c>
      <c r="C3052">
        <v>2015</v>
      </c>
      <c r="D3052">
        <v>5</v>
      </c>
    </row>
    <row r="3053" spans="1:4" x14ac:dyDescent="0.35">
      <c r="A3053" s="1">
        <v>42134</v>
      </c>
      <c r="B3053">
        <v>7.7213700000000003</v>
      </c>
      <c r="C3053">
        <v>2015</v>
      </c>
      <c r="D3053">
        <v>5</v>
      </c>
    </row>
    <row r="3054" spans="1:4" x14ac:dyDescent="0.35">
      <c r="A3054" s="1">
        <v>42135</v>
      </c>
      <c r="B3054">
        <v>7.7049599999999998</v>
      </c>
      <c r="C3054">
        <v>2015</v>
      </c>
      <c r="D3054">
        <v>5</v>
      </c>
    </row>
    <row r="3055" spans="1:4" x14ac:dyDescent="0.35">
      <c r="A3055" s="1">
        <v>42136</v>
      </c>
      <c r="B3055">
        <v>7.6939200000000003</v>
      </c>
      <c r="C3055">
        <v>2015</v>
      </c>
      <c r="D3055">
        <v>5</v>
      </c>
    </row>
    <row r="3056" spans="1:4" x14ac:dyDescent="0.35">
      <c r="A3056" s="1">
        <v>42137</v>
      </c>
      <c r="B3056">
        <v>7.6878500000000001</v>
      </c>
      <c r="C3056">
        <v>2015</v>
      </c>
      <c r="D3056">
        <v>5</v>
      </c>
    </row>
    <row r="3057" spans="1:4" x14ac:dyDescent="0.35">
      <c r="A3057" s="1">
        <v>42138</v>
      </c>
      <c r="B3057">
        <v>7.6705300000000003</v>
      </c>
      <c r="C3057">
        <v>2015</v>
      </c>
      <c r="D3057">
        <v>5</v>
      </c>
    </row>
    <row r="3058" spans="1:4" x14ac:dyDescent="0.35">
      <c r="A3058" s="1">
        <v>42139</v>
      </c>
      <c r="B3058">
        <v>7.6394200000000003</v>
      </c>
      <c r="C3058">
        <v>2015</v>
      </c>
      <c r="D3058">
        <v>5</v>
      </c>
    </row>
    <row r="3059" spans="1:4" x14ac:dyDescent="0.35">
      <c r="A3059" s="1">
        <v>42140</v>
      </c>
      <c r="B3059">
        <v>7.6394200000000003</v>
      </c>
      <c r="C3059">
        <v>2015</v>
      </c>
      <c r="D3059">
        <v>5</v>
      </c>
    </row>
    <row r="3060" spans="1:4" x14ac:dyDescent="0.35">
      <c r="A3060" s="1">
        <v>42141</v>
      </c>
      <c r="B3060">
        <v>7.6394200000000003</v>
      </c>
      <c r="C3060">
        <v>2015</v>
      </c>
      <c r="D3060">
        <v>5</v>
      </c>
    </row>
    <row r="3061" spans="1:4" x14ac:dyDescent="0.35">
      <c r="A3061" s="1">
        <v>42142</v>
      </c>
      <c r="B3061">
        <v>7.6305800000000001</v>
      </c>
      <c r="C3061">
        <v>2015</v>
      </c>
      <c r="D3061">
        <v>5</v>
      </c>
    </row>
    <row r="3062" spans="1:4" x14ac:dyDescent="0.35">
      <c r="A3062" s="1">
        <v>42143</v>
      </c>
      <c r="B3062">
        <v>7.6313700000000004</v>
      </c>
      <c r="C3062">
        <v>2015</v>
      </c>
      <c r="D3062">
        <v>5</v>
      </c>
    </row>
    <row r="3063" spans="1:4" x14ac:dyDescent="0.35">
      <c r="A3063" s="1">
        <v>42144</v>
      </c>
      <c r="B3063">
        <v>7.6443700000000003</v>
      </c>
      <c r="C3063">
        <v>2015</v>
      </c>
      <c r="D3063">
        <v>5</v>
      </c>
    </row>
    <row r="3064" spans="1:4" x14ac:dyDescent="0.35">
      <c r="A3064" s="1">
        <v>42145</v>
      </c>
      <c r="B3064">
        <v>7.6592799999999999</v>
      </c>
      <c r="C3064">
        <v>2015</v>
      </c>
      <c r="D3064">
        <v>5</v>
      </c>
    </row>
    <row r="3065" spans="1:4" x14ac:dyDescent="0.35">
      <c r="A3065" s="1">
        <v>42146</v>
      </c>
      <c r="B3065">
        <v>7.6720300000000003</v>
      </c>
      <c r="C3065">
        <v>2015</v>
      </c>
      <c r="D3065">
        <v>5</v>
      </c>
    </row>
    <row r="3066" spans="1:4" x14ac:dyDescent="0.35">
      <c r="A3066" s="1">
        <v>42147</v>
      </c>
      <c r="B3066">
        <v>7.6720300000000003</v>
      </c>
      <c r="C3066">
        <v>2015</v>
      </c>
      <c r="D3066">
        <v>5</v>
      </c>
    </row>
    <row r="3067" spans="1:4" x14ac:dyDescent="0.35">
      <c r="A3067" s="1">
        <v>42148</v>
      </c>
      <c r="B3067">
        <v>7.6720300000000003</v>
      </c>
      <c r="C3067">
        <v>2015</v>
      </c>
      <c r="D3067">
        <v>5</v>
      </c>
    </row>
    <row r="3068" spans="1:4" x14ac:dyDescent="0.35">
      <c r="A3068" s="1">
        <v>42149</v>
      </c>
      <c r="B3068">
        <v>7.6770300000000002</v>
      </c>
      <c r="C3068">
        <v>2015</v>
      </c>
      <c r="D3068">
        <v>5</v>
      </c>
    </row>
    <row r="3069" spans="1:4" x14ac:dyDescent="0.35">
      <c r="A3069" s="1">
        <v>42150</v>
      </c>
      <c r="B3069">
        <v>7.6836399999999996</v>
      </c>
      <c r="C3069">
        <v>2015</v>
      </c>
      <c r="D3069">
        <v>5</v>
      </c>
    </row>
    <row r="3070" spans="1:4" x14ac:dyDescent="0.35">
      <c r="A3070" s="1">
        <v>42151</v>
      </c>
      <c r="B3070">
        <v>7.6877599999999999</v>
      </c>
      <c r="C3070">
        <v>2015</v>
      </c>
      <c r="D3070">
        <v>5</v>
      </c>
    </row>
    <row r="3071" spans="1:4" x14ac:dyDescent="0.35">
      <c r="A3071" s="1">
        <v>42152</v>
      </c>
      <c r="B3071">
        <v>7.6818900000000001</v>
      </c>
      <c r="C3071">
        <v>2015</v>
      </c>
      <c r="D3071">
        <v>5</v>
      </c>
    </row>
    <row r="3072" spans="1:4" x14ac:dyDescent="0.35">
      <c r="A3072" s="1">
        <v>42153</v>
      </c>
      <c r="B3072">
        <v>7.6673200000000001</v>
      </c>
      <c r="C3072">
        <v>2015</v>
      </c>
      <c r="D3072">
        <v>5</v>
      </c>
    </row>
    <row r="3073" spans="1:4" x14ac:dyDescent="0.35">
      <c r="A3073" s="1">
        <v>42154</v>
      </c>
      <c r="B3073">
        <v>7.6673200000000001</v>
      </c>
      <c r="C3073">
        <v>2015</v>
      </c>
      <c r="D3073">
        <v>5</v>
      </c>
    </row>
    <row r="3074" spans="1:4" x14ac:dyDescent="0.35">
      <c r="A3074" s="1">
        <v>42155</v>
      </c>
      <c r="B3074">
        <v>7.6673200000000001</v>
      </c>
      <c r="C3074">
        <v>2015</v>
      </c>
      <c r="D3074">
        <v>5</v>
      </c>
    </row>
    <row r="3075" spans="1:4" x14ac:dyDescent="0.35">
      <c r="A3075" s="1">
        <v>42156</v>
      </c>
      <c r="B3075">
        <v>7.6682199999999998</v>
      </c>
      <c r="C3075">
        <v>2015</v>
      </c>
      <c r="D3075">
        <v>6</v>
      </c>
    </row>
    <row r="3076" spans="1:4" x14ac:dyDescent="0.35">
      <c r="A3076" s="1">
        <v>42157</v>
      </c>
      <c r="B3076">
        <v>7.6649500000000002</v>
      </c>
      <c r="C3076">
        <v>2015</v>
      </c>
      <c r="D3076">
        <v>6</v>
      </c>
    </row>
    <row r="3077" spans="1:4" x14ac:dyDescent="0.35">
      <c r="A3077" s="1">
        <v>42158</v>
      </c>
      <c r="B3077">
        <v>7.6680200000000003</v>
      </c>
      <c r="C3077">
        <v>2015</v>
      </c>
      <c r="D3077">
        <v>6</v>
      </c>
    </row>
    <row r="3078" spans="1:4" x14ac:dyDescent="0.35">
      <c r="A3078" s="1">
        <v>42159</v>
      </c>
      <c r="B3078">
        <v>7.6805899999999996</v>
      </c>
      <c r="C3078">
        <v>2015</v>
      </c>
      <c r="D3078">
        <v>6</v>
      </c>
    </row>
    <row r="3079" spans="1:4" x14ac:dyDescent="0.35">
      <c r="A3079" s="1">
        <v>42160</v>
      </c>
      <c r="B3079">
        <v>7.6895899999999999</v>
      </c>
      <c r="C3079">
        <v>2015</v>
      </c>
      <c r="D3079">
        <v>6</v>
      </c>
    </row>
    <row r="3080" spans="1:4" x14ac:dyDescent="0.35">
      <c r="A3080" s="1">
        <v>42161</v>
      </c>
      <c r="B3080">
        <v>7.6895899999999999</v>
      </c>
      <c r="C3080">
        <v>2015</v>
      </c>
      <c r="D3080">
        <v>6</v>
      </c>
    </row>
    <row r="3081" spans="1:4" x14ac:dyDescent="0.35">
      <c r="A3081" s="1">
        <v>42162</v>
      </c>
      <c r="B3081">
        <v>7.6895899999999999</v>
      </c>
      <c r="C3081">
        <v>2015</v>
      </c>
      <c r="D3081">
        <v>6</v>
      </c>
    </row>
    <row r="3082" spans="1:4" x14ac:dyDescent="0.35">
      <c r="A3082" s="1">
        <v>42163</v>
      </c>
      <c r="B3082">
        <v>7.6911100000000001</v>
      </c>
      <c r="C3082">
        <v>2015</v>
      </c>
      <c r="D3082">
        <v>6</v>
      </c>
    </row>
    <row r="3083" spans="1:4" x14ac:dyDescent="0.35">
      <c r="A3083" s="1">
        <v>42164</v>
      </c>
      <c r="B3083">
        <v>7.69191</v>
      </c>
      <c r="C3083">
        <v>2015</v>
      </c>
      <c r="D3083">
        <v>6</v>
      </c>
    </row>
    <row r="3084" spans="1:4" x14ac:dyDescent="0.35">
      <c r="A3084" s="1">
        <v>42165</v>
      </c>
      <c r="B3084">
        <v>7.6819499999999996</v>
      </c>
      <c r="C3084">
        <v>2015</v>
      </c>
      <c r="D3084">
        <v>6</v>
      </c>
    </row>
    <row r="3085" spans="1:4" x14ac:dyDescent="0.35">
      <c r="A3085" s="1">
        <v>42166</v>
      </c>
      <c r="B3085">
        <v>7.6660300000000001</v>
      </c>
      <c r="C3085">
        <v>2015</v>
      </c>
      <c r="D3085">
        <v>6</v>
      </c>
    </row>
    <row r="3086" spans="1:4" x14ac:dyDescent="0.35">
      <c r="A3086" s="1">
        <v>42167</v>
      </c>
      <c r="B3086">
        <v>7.6592500000000001</v>
      </c>
      <c r="C3086">
        <v>2015</v>
      </c>
      <c r="D3086">
        <v>6</v>
      </c>
    </row>
    <row r="3087" spans="1:4" x14ac:dyDescent="0.35">
      <c r="A3087" s="1">
        <v>42168</v>
      </c>
      <c r="B3087">
        <v>7.6592500000000001</v>
      </c>
      <c r="C3087">
        <v>2015</v>
      </c>
      <c r="D3087">
        <v>6</v>
      </c>
    </row>
    <row r="3088" spans="1:4" x14ac:dyDescent="0.35">
      <c r="A3088" s="1">
        <v>42169</v>
      </c>
      <c r="B3088">
        <v>7.6592500000000001</v>
      </c>
      <c r="C3088">
        <v>2015</v>
      </c>
      <c r="D3088">
        <v>6</v>
      </c>
    </row>
    <row r="3089" spans="1:4" x14ac:dyDescent="0.35">
      <c r="A3089" s="1">
        <v>42170</v>
      </c>
      <c r="B3089">
        <v>7.6538500000000003</v>
      </c>
      <c r="C3089">
        <v>2015</v>
      </c>
      <c r="D3089">
        <v>6</v>
      </c>
    </row>
    <row r="3090" spans="1:4" x14ac:dyDescent="0.35">
      <c r="A3090" s="1">
        <v>42171</v>
      </c>
      <c r="B3090">
        <v>7.6467400000000003</v>
      </c>
      <c r="C3090">
        <v>2015</v>
      </c>
      <c r="D3090">
        <v>6</v>
      </c>
    </row>
    <row r="3091" spans="1:4" x14ac:dyDescent="0.35">
      <c r="A3091" s="1">
        <v>42172</v>
      </c>
      <c r="B3091">
        <v>7.6355899999999997</v>
      </c>
      <c r="C3091">
        <v>2015</v>
      </c>
      <c r="D3091">
        <v>6</v>
      </c>
    </row>
    <row r="3092" spans="1:4" x14ac:dyDescent="0.35">
      <c r="A3092" s="1">
        <v>42173</v>
      </c>
      <c r="B3092">
        <v>7.6363899999999996</v>
      </c>
      <c r="C3092">
        <v>2015</v>
      </c>
      <c r="D3092">
        <v>6</v>
      </c>
    </row>
    <row r="3093" spans="1:4" x14ac:dyDescent="0.35">
      <c r="A3093" s="1">
        <v>42174</v>
      </c>
      <c r="B3093">
        <v>7.6357100000000004</v>
      </c>
      <c r="C3093">
        <v>2015</v>
      </c>
      <c r="D3093">
        <v>6</v>
      </c>
    </row>
    <row r="3094" spans="1:4" x14ac:dyDescent="0.35">
      <c r="A3094" s="1">
        <v>42175</v>
      </c>
      <c r="B3094">
        <v>7.6357100000000004</v>
      </c>
      <c r="C3094">
        <v>2015</v>
      </c>
      <c r="D3094">
        <v>6</v>
      </c>
    </row>
    <row r="3095" spans="1:4" x14ac:dyDescent="0.35">
      <c r="A3095" s="1">
        <v>42176</v>
      </c>
      <c r="B3095">
        <v>7.6357100000000004</v>
      </c>
      <c r="C3095">
        <v>2015</v>
      </c>
      <c r="D3095">
        <v>6</v>
      </c>
    </row>
    <row r="3096" spans="1:4" x14ac:dyDescent="0.35">
      <c r="A3096" s="1">
        <v>42177</v>
      </c>
      <c r="B3096">
        <v>7.62906</v>
      </c>
      <c r="C3096">
        <v>2015</v>
      </c>
      <c r="D3096">
        <v>6</v>
      </c>
    </row>
    <row r="3097" spans="1:4" x14ac:dyDescent="0.35">
      <c r="A3097" s="1">
        <v>42178</v>
      </c>
      <c r="B3097">
        <v>7.6254400000000002</v>
      </c>
      <c r="C3097">
        <v>2015</v>
      </c>
      <c r="D3097">
        <v>6</v>
      </c>
    </row>
    <row r="3098" spans="1:4" x14ac:dyDescent="0.35">
      <c r="A3098" s="1">
        <v>42179</v>
      </c>
      <c r="B3098">
        <v>7.6186199999999999</v>
      </c>
      <c r="C3098">
        <v>2015</v>
      </c>
      <c r="D3098">
        <v>6</v>
      </c>
    </row>
    <row r="3099" spans="1:4" x14ac:dyDescent="0.35">
      <c r="A3099" s="1">
        <v>42180</v>
      </c>
      <c r="B3099">
        <v>7.61686</v>
      </c>
      <c r="C3099">
        <v>2015</v>
      </c>
      <c r="D3099">
        <v>6</v>
      </c>
    </row>
    <row r="3100" spans="1:4" x14ac:dyDescent="0.35">
      <c r="A3100" s="1">
        <v>42181</v>
      </c>
      <c r="B3100">
        <v>7.6245200000000004</v>
      </c>
      <c r="C3100">
        <v>2015</v>
      </c>
      <c r="D3100">
        <v>6</v>
      </c>
    </row>
    <row r="3101" spans="1:4" x14ac:dyDescent="0.35">
      <c r="A3101" s="1">
        <v>42182</v>
      </c>
      <c r="B3101">
        <v>7.6245200000000004</v>
      </c>
      <c r="C3101">
        <v>2015</v>
      </c>
      <c r="D3101">
        <v>6</v>
      </c>
    </row>
    <row r="3102" spans="1:4" x14ac:dyDescent="0.35">
      <c r="A3102" s="1">
        <v>42183</v>
      </c>
      <c r="B3102">
        <v>7.6245200000000004</v>
      </c>
      <c r="C3102">
        <v>2015</v>
      </c>
      <c r="D3102">
        <v>6</v>
      </c>
    </row>
    <row r="3103" spans="1:4" x14ac:dyDescent="0.35">
      <c r="A3103" s="1">
        <v>42184</v>
      </c>
      <c r="B3103">
        <v>7.6245200000000004</v>
      </c>
      <c r="C3103">
        <v>2015</v>
      </c>
      <c r="D3103">
        <v>6</v>
      </c>
    </row>
    <row r="3104" spans="1:4" x14ac:dyDescent="0.35">
      <c r="A3104" s="1">
        <v>42185</v>
      </c>
      <c r="B3104">
        <v>7.6245200000000004</v>
      </c>
      <c r="C3104">
        <v>2015</v>
      </c>
      <c r="D3104">
        <v>6</v>
      </c>
    </row>
    <row r="3105" spans="1:4" x14ac:dyDescent="0.35">
      <c r="A3105" s="1">
        <v>42186</v>
      </c>
      <c r="B3105">
        <v>7.6264599999999998</v>
      </c>
      <c r="C3105">
        <v>2015</v>
      </c>
      <c r="D3105">
        <v>7</v>
      </c>
    </row>
    <row r="3106" spans="1:4" x14ac:dyDescent="0.35">
      <c r="A3106" s="1">
        <v>42187</v>
      </c>
      <c r="B3106">
        <v>7.6235600000000003</v>
      </c>
      <c r="C3106">
        <v>2015</v>
      </c>
      <c r="D3106">
        <v>7</v>
      </c>
    </row>
    <row r="3107" spans="1:4" x14ac:dyDescent="0.35">
      <c r="A3107" s="1">
        <v>42188</v>
      </c>
      <c r="B3107">
        <v>7.6210300000000002</v>
      </c>
      <c r="C3107">
        <v>2015</v>
      </c>
      <c r="D3107">
        <v>7</v>
      </c>
    </row>
    <row r="3108" spans="1:4" x14ac:dyDescent="0.35">
      <c r="A3108" s="1">
        <v>42189</v>
      </c>
      <c r="B3108">
        <v>7.6210300000000002</v>
      </c>
      <c r="C3108">
        <v>2015</v>
      </c>
      <c r="D3108">
        <v>7</v>
      </c>
    </row>
    <row r="3109" spans="1:4" x14ac:dyDescent="0.35">
      <c r="A3109" s="1">
        <v>42190</v>
      </c>
      <c r="B3109">
        <v>7.6210300000000002</v>
      </c>
      <c r="C3109">
        <v>2015</v>
      </c>
      <c r="D3109">
        <v>7</v>
      </c>
    </row>
    <row r="3110" spans="1:4" x14ac:dyDescent="0.35">
      <c r="A3110" s="1">
        <v>42191</v>
      </c>
      <c r="B3110">
        <v>7.6187300000000002</v>
      </c>
      <c r="C3110">
        <v>2015</v>
      </c>
      <c r="D3110">
        <v>7</v>
      </c>
    </row>
    <row r="3111" spans="1:4" x14ac:dyDescent="0.35">
      <c r="A3111" s="1">
        <v>42192</v>
      </c>
      <c r="B3111">
        <v>7.6258800000000004</v>
      </c>
      <c r="C3111">
        <v>2015</v>
      </c>
      <c r="D3111">
        <v>7</v>
      </c>
    </row>
    <row r="3112" spans="1:4" x14ac:dyDescent="0.35">
      <c r="A3112" s="1">
        <v>42193</v>
      </c>
      <c r="B3112">
        <v>7.6334499999999998</v>
      </c>
      <c r="C3112">
        <v>2015</v>
      </c>
      <c r="D3112">
        <v>7</v>
      </c>
    </row>
    <row r="3113" spans="1:4" x14ac:dyDescent="0.35">
      <c r="A3113" s="1">
        <v>42194</v>
      </c>
      <c r="B3113">
        <v>7.6412300000000002</v>
      </c>
      <c r="C3113">
        <v>2015</v>
      </c>
      <c r="D3113">
        <v>7</v>
      </c>
    </row>
    <row r="3114" spans="1:4" x14ac:dyDescent="0.35">
      <c r="A3114" s="1">
        <v>42195</v>
      </c>
      <c r="B3114">
        <v>7.6453300000000004</v>
      </c>
      <c r="C3114">
        <v>2015</v>
      </c>
      <c r="D3114">
        <v>7</v>
      </c>
    </row>
    <row r="3115" spans="1:4" x14ac:dyDescent="0.35">
      <c r="A3115" s="1">
        <v>42196</v>
      </c>
      <c r="B3115">
        <v>7.6453300000000004</v>
      </c>
      <c r="C3115">
        <v>2015</v>
      </c>
      <c r="D3115">
        <v>7</v>
      </c>
    </row>
    <row r="3116" spans="1:4" x14ac:dyDescent="0.35">
      <c r="A3116" s="1">
        <v>42197</v>
      </c>
      <c r="B3116">
        <v>7.6453300000000004</v>
      </c>
      <c r="C3116">
        <v>2015</v>
      </c>
      <c r="D3116">
        <v>7</v>
      </c>
    </row>
    <row r="3117" spans="1:4" x14ac:dyDescent="0.35">
      <c r="A3117" s="1">
        <v>42198</v>
      </c>
      <c r="B3117">
        <v>7.6564800000000002</v>
      </c>
      <c r="C3117">
        <v>2015</v>
      </c>
      <c r="D3117">
        <v>7</v>
      </c>
    </row>
    <row r="3118" spans="1:4" x14ac:dyDescent="0.35">
      <c r="A3118" s="1">
        <v>42199</v>
      </c>
      <c r="B3118">
        <v>7.6637899999999997</v>
      </c>
      <c r="C3118">
        <v>2015</v>
      </c>
      <c r="D3118">
        <v>7</v>
      </c>
    </row>
    <row r="3119" spans="1:4" x14ac:dyDescent="0.35">
      <c r="A3119" s="1">
        <v>42200</v>
      </c>
      <c r="B3119">
        <v>7.6608999999999998</v>
      </c>
      <c r="C3119">
        <v>2015</v>
      </c>
      <c r="D3119">
        <v>7</v>
      </c>
    </row>
    <row r="3120" spans="1:4" x14ac:dyDescent="0.35">
      <c r="A3120" s="1">
        <v>42201</v>
      </c>
      <c r="B3120">
        <v>7.6524000000000001</v>
      </c>
      <c r="C3120">
        <v>2015</v>
      </c>
      <c r="D3120">
        <v>7</v>
      </c>
    </row>
    <row r="3121" spans="1:4" x14ac:dyDescent="0.35">
      <c r="A3121" s="1">
        <v>42202</v>
      </c>
      <c r="B3121">
        <v>7.6461699999999997</v>
      </c>
      <c r="C3121">
        <v>2015</v>
      </c>
      <c r="D3121">
        <v>7</v>
      </c>
    </row>
    <row r="3122" spans="1:4" x14ac:dyDescent="0.35">
      <c r="A3122" s="1">
        <v>42203</v>
      </c>
      <c r="B3122">
        <v>7.6461699999999997</v>
      </c>
      <c r="C3122">
        <v>2015</v>
      </c>
      <c r="D3122">
        <v>7</v>
      </c>
    </row>
    <row r="3123" spans="1:4" x14ac:dyDescent="0.35">
      <c r="A3123" s="1">
        <v>42204</v>
      </c>
      <c r="B3123">
        <v>7.6461699999999997</v>
      </c>
      <c r="C3123">
        <v>2015</v>
      </c>
      <c r="D3123">
        <v>7</v>
      </c>
    </row>
    <row r="3124" spans="1:4" x14ac:dyDescent="0.35">
      <c r="A3124" s="1">
        <v>42205</v>
      </c>
      <c r="B3124">
        <v>7.6478400000000004</v>
      </c>
      <c r="C3124">
        <v>2015</v>
      </c>
      <c r="D3124">
        <v>7</v>
      </c>
    </row>
    <row r="3125" spans="1:4" x14ac:dyDescent="0.35">
      <c r="A3125" s="1">
        <v>42206</v>
      </c>
      <c r="B3125">
        <v>7.6551799999999997</v>
      </c>
      <c r="C3125">
        <v>2015</v>
      </c>
      <c r="D3125">
        <v>7</v>
      </c>
    </row>
    <row r="3126" spans="1:4" x14ac:dyDescent="0.35">
      <c r="A3126" s="1">
        <v>42207</v>
      </c>
      <c r="B3126">
        <v>7.6595199999999997</v>
      </c>
      <c r="C3126">
        <v>2015</v>
      </c>
      <c r="D3126">
        <v>7</v>
      </c>
    </row>
    <row r="3127" spans="1:4" x14ac:dyDescent="0.35">
      <c r="A3127" s="1">
        <v>42208</v>
      </c>
      <c r="B3127">
        <v>7.6596700000000002</v>
      </c>
      <c r="C3127">
        <v>2015</v>
      </c>
      <c r="D3127">
        <v>7</v>
      </c>
    </row>
    <row r="3128" spans="1:4" x14ac:dyDescent="0.35">
      <c r="A3128" s="1">
        <v>42209</v>
      </c>
      <c r="B3128">
        <v>7.6676500000000001</v>
      </c>
      <c r="C3128">
        <v>2015</v>
      </c>
      <c r="D3128">
        <v>7</v>
      </c>
    </row>
    <row r="3129" spans="1:4" x14ac:dyDescent="0.35">
      <c r="A3129" s="1">
        <v>42210</v>
      </c>
      <c r="B3129">
        <v>7.6676500000000001</v>
      </c>
      <c r="C3129">
        <v>2015</v>
      </c>
      <c r="D3129">
        <v>7</v>
      </c>
    </row>
    <row r="3130" spans="1:4" x14ac:dyDescent="0.35">
      <c r="A3130" s="1">
        <v>42211</v>
      </c>
      <c r="B3130">
        <v>7.6676500000000001</v>
      </c>
      <c r="C3130">
        <v>2015</v>
      </c>
      <c r="D3130">
        <v>7</v>
      </c>
    </row>
    <row r="3131" spans="1:4" x14ac:dyDescent="0.35">
      <c r="A3131" s="1">
        <v>42212</v>
      </c>
      <c r="B3131">
        <v>7.66737</v>
      </c>
      <c r="C3131">
        <v>2015</v>
      </c>
      <c r="D3131">
        <v>7</v>
      </c>
    </row>
    <row r="3132" spans="1:4" x14ac:dyDescent="0.35">
      <c r="A3132" s="1">
        <v>42213</v>
      </c>
      <c r="B3132">
        <v>7.6687200000000004</v>
      </c>
      <c r="C3132">
        <v>2015</v>
      </c>
      <c r="D3132">
        <v>7</v>
      </c>
    </row>
    <row r="3133" spans="1:4" x14ac:dyDescent="0.35">
      <c r="A3133" s="1">
        <v>42214</v>
      </c>
      <c r="B3133">
        <v>7.6677299999999997</v>
      </c>
      <c r="C3133">
        <v>2015</v>
      </c>
      <c r="D3133">
        <v>7</v>
      </c>
    </row>
    <row r="3134" spans="1:4" x14ac:dyDescent="0.35">
      <c r="A3134" s="1">
        <v>42215</v>
      </c>
      <c r="B3134">
        <v>7.6567999999999996</v>
      </c>
      <c r="C3134">
        <v>2015</v>
      </c>
      <c r="D3134">
        <v>7</v>
      </c>
    </row>
    <row r="3135" spans="1:4" x14ac:dyDescent="0.35">
      <c r="A3135" s="1">
        <v>42216</v>
      </c>
      <c r="B3135">
        <v>7.6487100000000003</v>
      </c>
      <c r="C3135">
        <v>2015</v>
      </c>
      <c r="D3135">
        <v>7</v>
      </c>
    </row>
    <row r="3136" spans="1:4" x14ac:dyDescent="0.35">
      <c r="A3136" s="1">
        <v>42217</v>
      </c>
      <c r="B3136">
        <v>7.6487100000000003</v>
      </c>
      <c r="C3136">
        <v>2015</v>
      </c>
      <c r="D3136">
        <v>8</v>
      </c>
    </row>
    <row r="3137" spans="1:4" x14ac:dyDescent="0.35">
      <c r="A3137" s="1">
        <v>42218</v>
      </c>
      <c r="B3137">
        <v>7.6487100000000003</v>
      </c>
      <c r="C3137">
        <v>2015</v>
      </c>
      <c r="D3137">
        <v>8</v>
      </c>
    </row>
    <row r="3138" spans="1:4" x14ac:dyDescent="0.35">
      <c r="A3138" s="1">
        <v>42219</v>
      </c>
      <c r="B3138">
        <v>7.6426699999999999</v>
      </c>
      <c r="C3138">
        <v>2015</v>
      </c>
      <c r="D3138">
        <v>8</v>
      </c>
    </row>
    <row r="3139" spans="1:4" x14ac:dyDescent="0.35">
      <c r="A3139" s="1">
        <v>42220</v>
      </c>
      <c r="B3139">
        <v>7.6450800000000001</v>
      </c>
      <c r="C3139">
        <v>2015</v>
      </c>
      <c r="D3139">
        <v>8</v>
      </c>
    </row>
    <row r="3140" spans="1:4" x14ac:dyDescent="0.35">
      <c r="A3140" s="1">
        <v>42221</v>
      </c>
      <c r="B3140">
        <v>7.64466</v>
      </c>
      <c r="C3140">
        <v>2015</v>
      </c>
      <c r="D3140">
        <v>8</v>
      </c>
    </row>
    <row r="3141" spans="1:4" x14ac:dyDescent="0.35">
      <c r="A3141" s="1">
        <v>42222</v>
      </c>
      <c r="B3141">
        <v>7.6410900000000002</v>
      </c>
      <c r="C3141">
        <v>2015</v>
      </c>
      <c r="D3141">
        <v>8</v>
      </c>
    </row>
    <row r="3142" spans="1:4" x14ac:dyDescent="0.35">
      <c r="A3142" s="1">
        <v>42223</v>
      </c>
      <c r="B3142">
        <v>7.6383599999999996</v>
      </c>
      <c r="C3142">
        <v>2015</v>
      </c>
      <c r="D3142">
        <v>8</v>
      </c>
    </row>
    <row r="3143" spans="1:4" x14ac:dyDescent="0.35">
      <c r="A3143" s="1">
        <v>42224</v>
      </c>
      <c r="B3143">
        <v>7.6383599999999996</v>
      </c>
      <c r="C3143">
        <v>2015</v>
      </c>
      <c r="D3143">
        <v>8</v>
      </c>
    </row>
    <row r="3144" spans="1:4" x14ac:dyDescent="0.35">
      <c r="A3144" s="1">
        <v>42225</v>
      </c>
      <c r="B3144">
        <v>7.6383599999999996</v>
      </c>
      <c r="C3144">
        <v>2015</v>
      </c>
      <c r="D3144">
        <v>8</v>
      </c>
    </row>
    <row r="3145" spans="1:4" x14ac:dyDescent="0.35">
      <c r="A3145" s="1">
        <v>42226</v>
      </c>
      <c r="B3145">
        <v>7.63788</v>
      </c>
      <c r="C3145">
        <v>2015</v>
      </c>
      <c r="D3145">
        <v>8</v>
      </c>
    </row>
    <row r="3146" spans="1:4" x14ac:dyDescent="0.35">
      <c r="A3146" s="1">
        <v>42227</v>
      </c>
      <c r="B3146">
        <v>7.6533899999999999</v>
      </c>
      <c r="C3146">
        <v>2015</v>
      </c>
      <c r="D3146">
        <v>8</v>
      </c>
    </row>
    <row r="3147" spans="1:4" x14ac:dyDescent="0.35">
      <c r="A3147" s="1">
        <v>42228</v>
      </c>
      <c r="B3147">
        <v>7.6542399999999997</v>
      </c>
      <c r="C3147">
        <v>2015</v>
      </c>
      <c r="D3147">
        <v>8</v>
      </c>
    </row>
    <row r="3148" spans="1:4" x14ac:dyDescent="0.35">
      <c r="A3148" s="1">
        <v>42229</v>
      </c>
      <c r="B3148">
        <v>7.6480600000000001</v>
      </c>
      <c r="C3148">
        <v>2015</v>
      </c>
      <c r="D3148">
        <v>8</v>
      </c>
    </row>
    <row r="3149" spans="1:4" x14ac:dyDescent="0.35">
      <c r="A3149" s="1">
        <v>42230</v>
      </c>
      <c r="B3149">
        <v>7.6429499999999999</v>
      </c>
      <c r="C3149">
        <v>2015</v>
      </c>
      <c r="D3149">
        <v>8</v>
      </c>
    </row>
    <row r="3150" spans="1:4" x14ac:dyDescent="0.35">
      <c r="A3150" s="1">
        <v>42231</v>
      </c>
      <c r="B3150">
        <v>7.6429499999999999</v>
      </c>
      <c r="C3150">
        <v>2015</v>
      </c>
      <c r="D3150">
        <v>8</v>
      </c>
    </row>
    <row r="3151" spans="1:4" x14ac:dyDescent="0.35">
      <c r="A3151" s="1">
        <v>42232</v>
      </c>
      <c r="B3151">
        <v>7.6429499999999999</v>
      </c>
      <c r="C3151">
        <v>2015</v>
      </c>
      <c r="D3151">
        <v>8</v>
      </c>
    </row>
    <row r="3152" spans="1:4" x14ac:dyDescent="0.35">
      <c r="A3152" s="1">
        <v>42233</v>
      </c>
      <c r="B3152">
        <v>7.6429499999999999</v>
      </c>
      <c r="C3152">
        <v>2015</v>
      </c>
      <c r="D3152">
        <v>8</v>
      </c>
    </row>
    <row r="3153" spans="1:4" x14ac:dyDescent="0.35">
      <c r="A3153" s="1">
        <v>42234</v>
      </c>
      <c r="B3153">
        <v>7.6362500000000004</v>
      </c>
      <c r="C3153">
        <v>2015</v>
      </c>
      <c r="D3153">
        <v>8</v>
      </c>
    </row>
    <row r="3154" spans="1:4" x14ac:dyDescent="0.35">
      <c r="A3154" s="1">
        <v>42235</v>
      </c>
      <c r="B3154">
        <v>7.6332599999999999</v>
      </c>
      <c r="C3154">
        <v>2015</v>
      </c>
      <c r="D3154">
        <v>8</v>
      </c>
    </row>
    <row r="3155" spans="1:4" x14ac:dyDescent="0.35">
      <c r="A3155" s="1">
        <v>42236</v>
      </c>
      <c r="B3155">
        <v>7.6309800000000001</v>
      </c>
      <c r="C3155">
        <v>2015</v>
      </c>
      <c r="D3155">
        <v>8</v>
      </c>
    </row>
    <row r="3156" spans="1:4" x14ac:dyDescent="0.35">
      <c r="A3156" s="1">
        <v>42237</v>
      </c>
      <c r="B3156">
        <v>7.6293899999999999</v>
      </c>
      <c r="C3156">
        <v>2015</v>
      </c>
      <c r="D3156">
        <v>8</v>
      </c>
    </row>
    <row r="3157" spans="1:4" x14ac:dyDescent="0.35">
      <c r="A3157" s="1">
        <v>42238</v>
      </c>
      <c r="B3157">
        <v>7.6293899999999999</v>
      </c>
      <c r="C3157">
        <v>2015</v>
      </c>
      <c r="D3157">
        <v>8</v>
      </c>
    </row>
    <row r="3158" spans="1:4" x14ac:dyDescent="0.35">
      <c r="A3158" s="1">
        <v>42239</v>
      </c>
      <c r="B3158">
        <v>7.6293899999999999</v>
      </c>
      <c r="C3158">
        <v>2015</v>
      </c>
      <c r="D3158">
        <v>8</v>
      </c>
    </row>
    <row r="3159" spans="1:4" x14ac:dyDescent="0.35">
      <c r="A3159" s="1">
        <v>42240</v>
      </c>
      <c r="B3159">
        <v>7.6277499999999998</v>
      </c>
      <c r="C3159">
        <v>2015</v>
      </c>
      <c r="D3159">
        <v>8</v>
      </c>
    </row>
    <row r="3160" spans="1:4" x14ac:dyDescent="0.35">
      <c r="A3160" s="1">
        <v>42241</v>
      </c>
      <c r="B3160">
        <v>7.6379000000000001</v>
      </c>
      <c r="C3160">
        <v>2015</v>
      </c>
      <c r="D3160">
        <v>8</v>
      </c>
    </row>
    <row r="3161" spans="1:4" x14ac:dyDescent="0.35">
      <c r="A3161" s="1">
        <v>42242</v>
      </c>
      <c r="B3161">
        <v>7.65449</v>
      </c>
      <c r="C3161">
        <v>2015</v>
      </c>
      <c r="D3161">
        <v>8</v>
      </c>
    </row>
    <row r="3162" spans="1:4" x14ac:dyDescent="0.35">
      <c r="A3162" s="1">
        <v>42243</v>
      </c>
      <c r="B3162">
        <v>7.67075</v>
      </c>
      <c r="C3162">
        <v>2015</v>
      </c>
      <c r="D3162">
        <v>8</v>
      </c>
    </row>
    <row r="3163" spans="1:4" x14ac:dyDescent="0.35">
      <c r="A3163" s="1">
        <v>42244</v>
      </c>
      <c r="B3163">
        <v>7.6784299999999996</v>
      </c>
      <c r="C3163">
        <v>2015</v>
      </c>
      <c r="D3163">
        <v>8</v>
      </c>
    </row>
    <row r="3164" spans="1:4" x14ac:dyDescent="0.35">
      <c r="A3164" s="1">
        <v>42245</v>
      </c>
      <c r="B3164">
        <v>7.6784299999999996</v>
      </c>
      <c r="C3164">
        <v>2015</v>
      </c>
      <c r="D3164">
        <v>8</v>
      </c>
    </row>
    <row r="3165" spans="1:4" x14ac:dyDescent="0.35">
      <c r="A3165" s="1">
        <v>42246</v>
      </c>
      <c r="B3165">
        <v>7.6784299999999996</v>
      </c>
      <c r="C3165">
        <v>2015</v>
      </c>
      <c r="D3165">
        <v>8</v>
      </c>
    </row>
    <row r="3166" spans="1:4" x14ac:dyDescent="0.35">
      <c r="A3166" s="1">
        <v>42247</v>
      </c>
      <c r="B3166">
        <v>7.6797500000000003</v>
      </c>
      <c r="C3166">
        <v>2015</v>
      </c>
      <c r="D3166">
        <v>8</v>
      </c>
    </row>
    <row r="3167" spans="1:4" x14ac:dyDescent="0.35">
      <c r="A3167" s="1">
        <v>42248</v>
      </c>
      <c r="B3167">
        <v>7.6918899999999999</v>
      </c>
      <c r="C3167">
        <v>2015</v>
      </c>
      <c r="D3167">
        <v>9</v>
      </c>
    </row>
    <row r="3168" spans="1:4" x14ac:dyDescent="0.35">
      <c r="A3168" s="1">
        <v>42249</v>
      </c>
      <c r="B3168">
        <v>7.7056100000000001</v>
      </c>
      <c r="C3168">
        <v>2015</v>
      </c>
      <c r="D3168">
        <v>9</v>
      </c>
    </row>
    <row r="3169" spans="1:4" x14ac:dyDescent="0.35">
      <c r="A3169" s="1">
        <v>42250</v>
      </c>
      <c r="B3169">
        <v>7.7286700000000002</v>
      </c>
      <c r="C3169">
        <v>2015</v>
      </c>
      <c r="D3169">
        <v>9</v>
      </c>
    </row>
    <row r="3170" spans="1:4" x14ac:dyDescent="0.35">
      <c r="A3170" s="1">
        <v>42251</v>
      </c>
      <c r="B3170">
        <v>7.7382299999999997</v>
      </c>
      <c r="C3170">
        <v>2015</v>
      </c>
      <c r="D3170">
        <v>9</v>
      </c>
    </row>
    <row r="3171" spans="1:4" x14ac:dyDescent="0.35">
      <c r="A3171" s="1">
        <v>42252</v>
      </c>
      <c r="B3171">
        <v>7.7382299999999997</v>
      </c>
      <c r="C3171">
        <v>2015</v>
      </c>
      <c r="D3171">
        <v>9</v>
      </c>
    </row>
    <row r="3172" spans="1:4" x14ac:dyDescent="0.35">
      <c r="A3172" s="1">
        <v>42253</v>
      </c>
      <c r="B3172">
        <v>7.7382299999999997</v>
      </c>
      <c r="C3172">
        <v>2015</v>
      </c>
      <c r="D3172">
        <v>9</v>
      </c>
    </row>
    <row r="3173" spans="1:4" x14ac:dyDescent="0.35">
      <c r="A3173" s="1">
        <v>42254</v>
      </c>
      <c r="B3173">
        <v>7.7317200000000001</v>
      </c>
      <c r="C3173">
        <v>2015</v>
      </c>
      <c r="D3173">
        <v>9</v>
      </c>
    </row>
    <row r="3174" spans="1:4" x14ac:dyDescent="0.35">
      <c r="A3174" s="1">
        <v>42255</v>
      </c>
      <c r="B3174">
        <v>7.7254800000000001</v>
      </c>
      <c r="C3174">
        <v>2015</v>
      </c>
      <c r="D3174">
        <v>9</v>
      </c>
    </row>
    <row r="3175" spans="1:4" x14ac:dyDescent="0.35">
      <c r="A3175" s="1">
        <v>42256</v>
      </c>
      <c r="B3175">
        <v>7.7229900000000002</v>
      </c>
      <c r="C3175">
        <v>2015</v>
      </c>
      <c r="D3175">
        <v>9</v>
      </c>
    </row>
    <row r="3176" spans="1:4" x14ac:dyDescent="0.35">
      <c r="A3176" s="1">
        <v>42257</v>
      </c>
      <c r="B3176">
        <v>7.7204199999999998</v>
      </c>
      <c r="C3176">
        <v>2015</v>
      </c>
      <c r="D3176">
        <v>9</v>
      </c>
    </row>
    <row r="3177" spans="1:4" x14ac:dyDescent="0.35">
      <c r="A3177" s="1">
        <v>42258</v>
      </c>
      <c r="B3177">
        <v>7.7149700000000001</v>
      </c>
      <c r="C3177">
        <v>2015</v>
      </c>
      <c r="D3177">
        <v>9</v>
      </c>
    </row>
    <row r="3178" spans="1:4" x14ac:dyDescent="0.35">
      <c r="A3178" s="1">
        <v>42259</v>
      </c>
      <c r="B3178">
        <v>7.7149700000000001</v>
      </c>
      <c r="C3178">
        <v>2015</v>
      </c>
      <c r="D3178">
        <v>9</v>
      </c>
    </row>
    <row r="3179" spans="1:4" x14ac:dyDescent="0.35">
      <c r="A3179" s="1">
        <v>42260</v>
      </c>
      <c r="B3179">
        <v>7.7149700000000001</v>
      </c>
      <c r="C3179">
        <v>2015</v>
      </c>
      <c r="D3179">
        <v>9</v>
      </c>
    </row>
    <row r="3180" spans="1:4" x14ac:dyDescent="0.35">
      <c r="A3180" s="1">
        <v>42261</v>
      </c>
      <c r="B3180">
        <v>7.6986999999999997</v>
      </c>
      <c r="C3180">
        <v>2015</v>
      </c>
      <c r="D3180">
        <v>9</v>
      </c>
    </row>
    <row r="3181" spans="1:4" x14ac:dyDescent="0.35">
      <c r="A3181" s="1">
        <v>42262</v>
      </c>
      <c r="B3181">
        <v>7.6986999999999997</v>
      </c>
      <c r="C3181">
        <v>2015</v>
      </c>
      <c r="D3181">
        <v>9</v>
      </c>
    </row>
    <row r="3182" spans="1:4" x14ac:dyDescent="0.35">
      <c r="A3182" s="1">
        <v>42263</v>
      </c>
      <c r="B3182">
        <v>7.6797800000000001</v>
      </c>
      <c r="C3182">
        <v>2015</v>
      </c>
      <c r="D3182">
        <v>9</v>
      </c>
    </row>
    <row r="3183" spans="1:4" x14ac:dyDescent="0.35">
      <c r="A3183" s="1">
        <v>42264</v>
      </c>
      <c r="B3183">
        <v>7.6642200000000003</v>
      </c>
      <c r="C3183">
        <v>2015</v>
      </c>
      <c r="D3183">
        <v>9</v>
      </c>
    </row>
    <row r="3184" spans="1:4" x14ac:dyDescent="0.35">
      <c r="A3184" s="1">
        <v>42265</v>
      </c>
      <c r="B3184">
        <v>7.6534300000000002</v>
      </c>
      <c r="C3184">
        <v>2015</v>
      </c>
      <c r="D3184">
        <v>9</v>
      </c>
    </row>
    <row r="3185" spans="1:4" x14ac:dyDescent="0.35">
      <c r="A3185" s="1">
        <v>42266</v>
      </c>
      <c r="B3185">
        <v>7.6534300000000002</v>
      </c>
      <c r="C3185">
        <v>2015</v>
      </c>
      <c r="D3185">
        <v>9</v>
      </c>
    </row>
    <row r="3186" spans="1:4" x14ac:dyDescent="0.35">
      <c r="A3186" s="1">
        <v>42267</v>
      </c>
      <c r="B3186">
        <v>7.6534300000000002</v>
      </c>
      <c r="C3186">
        <v>2015</v>
      </c>
      <c r="D3186">
        <v>9</v>
      </c>
    </row>
    <row r="3187" spans="1:4" x14ac:dyDescent="0.35">
      <c r="A3187" s="1">
        <v>42268</v>
      </c>
      <c r="B3187">
        <v>7.6488199999999997</v>
      </c>
      <c r="C3187">
        <v>2015</v>
      </c>
      <c r="D3187">
        <v>9</v>
      </c>
    </row>
    <row r="3188" spans="1:4" x14ac:dyDescent="0.35">
      <c r="A3188" s="1">
        <v>42269</v>
      </c>
      <c r="B3188">
        <v>7.6469500000000004</v>
      </c>
      <c r="C3188">
        <v>2015</v>
      </c>
      <c r="D3188">
        <v>9</v>
      </c>
    </row>
    <row r="3189" spans="1:4" x14ac:dyDescent="0.35">
      <c r="A3189" s="1">
        <v>42270</v>
      </c>
      <c r="B3189">
        <v>7.6539299999999999</v>
      </c>
      <c r="C3189">
        <v>2015</v>
      </c>
      <c r="D3189">
        <v>9</v>
      </c>
    </row>
    <row r="3190" spans="1:4" x14ac:dyDescent="0.35">
      <c r="A3190" s="1">
        <v>42271</v>
      </c>
      <c r="B3190">
        <v>7.6758199999999999</v>
      </c>
      <c r="C3190">
        <v>2015</v>
      </c>
      <c r="D3190">
        <v>9</v>
      </c>
    </row>
    <row r="3191" spans="1:4" x14ac:dyDescent="0.35">
      <c r="A3191" s="1">
        <v>42272</v>
      </c>
      <c r="B3191">
        <v>7.6889000000000003</v>
      </c>
      <c r="C3191">
        <v>2015</v>
      </c>
      <c r="D3191">
        <v>9</v>
      </c>
    </row>
    <row r="3192" spans="1:4" x14ac:dyDescent="0.35">
      <c r="A3192" s="1">
        <v>42273</v>
      </c>
      <c r="B3192">
        <v>7.6889000000000003</v>
      </c>
      <c r="C3192">
        <v>2015</v>
      </c>
      <c r="D3192">
        <v>9</v>
      </c>
    </row>
    <row r="3193" spans="1:4" x14ac:dyDescent="0.35">
      <c r="A3193" s="1">
        <v>42274</v>
      </c>
      <c r="B3193">
        <v>7.6889000000000003</v>
      </c>
      <c r="C3193">
        <v>2015</v>
      </c>
      <c r="D3193">
        <v>9</v>
      </c>
    </row>
    <row r="3194" spans="1:4" x14ac:dyDescent="0.35">
      <c r="A3194" s="1">
        <v>42275</v>
      </c>
      <c r="B3194">
        <v>7.68018</v>
      </c>
      <c r="C3194">
        <v>2015</v>
      </c>
      <c r="D3194">
        <v>9</v>
      </c>
    </row>
    <row r="3195" spans="1:4" x14ac:dyDescent="0.35">
      <c r="A3195" s="1">
        <v>42276</v>
      </c>
      <c r="B3195">
        <v>7.6709199999999997</v>
      </c>
      <c r="C3195">
        <v>2015</v>
      </c>
      <c r="D3195">
        <v>9</v>
      </c>
    </row>
    <row r="3196" spans="1:4" x14ac:dyDescent="0.35">
      <c r="A3196" s="1">
        <v>42277</v>
      </c>
      <c r="B3196">
        <v>7.6755300000000002</v>
      </c>
      <c r="C3196">
        <v>2015</v>
      </c>
      <c r="D3196">
        <v>9</v>
      </c>
    </row>
    <row r="3197" spans="1:4" x14ac:dyDescent="0.35">
      <c r="A3197" s="1">
        <v>42278</v>
      </c>
      <c r="B3197">
        <v>7.7021800000000002</v>
      </c>
      <c r="C3197">
        <v>2015</v>
      </c>
      <c r="D3197">
        <v>10</v>
      </c>
    </row>
    <row r="3198" spans="1:4" x14ac:dyDescent="0.35">
      <c r="A3198" s="1">
        <v>42279</v>
      </c>
      <c r="B3198">
        <v>7.7242100000000002</v>
      </c>
      <c r="C3198">
        <v>2015</v>
      </c>
      <c r="D3198">
        <v>10</v>
      </c>
    </row>
    <row r="3199" spans="1:4" x14ac:dyDescent="0.35">
      <c r="A3199" s="1">
        <v>42280</v>
      </c>
      <c r="B3199">
        <v>7.7242100000000002</v>
      </c>
      <c r="C3199">
        <v>2015</v>
      </c>
      <c r="D3199">
        <v>10</v>
      </c>
    </row>
    <row r="3200" spans="1:4" x14ac:dyDescent="0.35">
      <c r="A3200" s="1">
        <v>42281</v>
      </c>
      <c r="B3200">
        <v>7.7242100000000002</v>
      </c>
      <c r="C3200">
        <v>2015</v>
      </c>
      <c r="D3200">
        <v>10</v>
      </c>
    </row>
    <row r="3201" spans="1:4" x14ac:dyDescent="0.35">
      <c r="A3201" s="1">
        <v>42282</v>
      </c>
      <c r="B3201">
        <v>7.7178000000000004</v>
      </c>
      <c r="C3201">
        <v>2015</v>
      </c>
      <c r="D3201">
        <v>10</v>
      </c>
    </row>
    <row r="3202" spans="1:4" x14ac:dyDescent="0.35">
      <c r="A3202" s="1">
        <v>42283</v>
      </c>
      <c r="B3202">
        <v>7.7035299999999998</v>
      </c>
      <c r="C3202">
        <v>2015</v>
      </c>
      <c r="D3202">
        <v>10</v>
      </c>
    </row>
    <row r="3203" spans="1:4" x14ac:dyDescent="0.35">
      <c r="A3203" s="1">
        <v>42284</v>
      </c>
      <c r="B3203">
        <v>7.7016900000000001</v>
      </c>
      <c r="C3203">
        <v>2015</v>
      </c>
      <c r="D3203">
        <v>10</v>
      </c>
    </row>
    <row r="3204" spans="1:4" x14ac:dyDescent="0.35">
      <c r="A3204" s="1">
        <v>42285</v>
      </c>
      <c r="B3204">
        <v>7.6933199999999999</v>
      </c>
      <c r="C3204">
        <v>2015</v>
      </c>
      <c r="D3204">
        <v>10</v>
      </c>
    </row>
    <row r="3205" spans="1:4" x14ac:dyDescent="0.35">
      <c r="A3205" s="1">
        <v>42286</v>
      </c>
      <c r="B3205">
        <v>7.6783000000000001</v>
      </c>
      <c r="C3205">
        <v>2015</v>
      </c>
      <c r="D3205">
        <v>10</v>
      </c>
    </row>
    <row r="3206" spans="1:4" x14ac:dyDescent="0.35">
      <c r="A3206" s="1">
        <v>42287</v>
      </c>
      <c r="B3206">
        <v>7.6783000000000001</v>
      </c>
      <c r="C3206">
        <v>2015</v>
      </c>
      <c r="D3206">
        <v>10</v>
      </c>
    </row>
    <row r="3207" spans="1:4" x14ac:dyDescent="0.35">
      <c r="A3207" s="1">
        <v>42288</v>
      </c>
      <c r="B3207">
        <v>7.6783000000000001</v>
      </c>
      <c r="C3207">
        <v>2015</v>
      </c>
      <c r="D3207">
        <v>10</v>
      </c>
    </row>
    <row r="3208" spans="1:4" x14ac:dyDescent="0.35">
      <c r="A3208" s="1">
        <v>42289</v>
      </c>
      <c r="B3208">
        <v>7.6783000000000001</v>
      </c>
      <c r="C3208">
        <v>2015</v>
      </c>
      <c r="D3208">
        <v>10</v>
      </c>
    </row>
    <row r="3209" spans="1:4" x14ac:dyDescent="0.35">
      <c r="A3209" s="1">
        <v>42290</v>
      </c>
      <c r="B3209">
        <v>7.67563</v>
      </c>
      <c r="C3209">
        <v>2015</v>
      </c>
      <c r="D3209">
        <v>10</v>
      </c>
    </row>
    <row r="3210" spans="1:4" x14ac:dyDescent="0.35">
      <c r="A3210" s="1">
        <v>42291</v>
      </c>
      <c r="B3210">
        <v>7.6685600000000003</v>
      </c>
      <c r="C3210">
        <v>2015</v>
      </c>
      <c r="D3210">
        <v>10</v>
      </c>
    </row>
    <row r="3211" spans="1:4" x14ac:dyDescent="0.35">
      <c r="A3211" s="1">
        <v>42292</v>
      </c>
      <c r="B3211">
        <v>7.6659899999999999</v>
      </c>
      <c r="C3211">
        <v>2015</v>
      </c>
      <c r="D3211">
        <v>10</v>
      </c>
    </row>
    <row r="3212" spans="1:4" x14ac:dyDescent="0.35">
      <c r="A3212" s="1">
        <v>42293</v>
      </c>
      <c r="B3212">
        <v>7.6616400000000002</v>
      </c>
      <c r="C3212">
        <v>2015</v>
      </c>
      <c r="D3212">
        <v>10</v>
      </c>
    </row>
    <row r="3213" spans="1:4" x14ac:dyDescent="0.35">
      <c r="A3213" s="1">
        <v>42294</v>
      </c>
      <c r="B3213">
        <v>7.6616400000000002</v>
      </c>
      <c r="C3213">
        <v>2015</v>
      </c>
      <c r="D3213">
        <v>10</v>
      </c>
    </row>
    <row r="3214" spans="1:4" x14ac:dyDescent="0.35">
      <c r="A3214" s="1">
        <v>42295</v>
      </c>
      <c r="B3214">
        <v>7.6616400000000002</v>
      </c>
      <c r="C3214">
        <v>2015</v>
      </c>
      <c r="D3214">
        <v>10</v>
      </c>
    </row>
    <row r="3215" spans="1:4" x14ac:dyDescent="0.35">
      <c r="A3215" s="1">
        <v>42296</v>
      </c>
      <c r="B3215">
        <v>7.6589200000000002</v>
      </c>
      <c r="C3215">
        <v>2015</v>
      </c>
      <c r="D3215">
        <v>10</v>
      </c>
    </row>
    <row r="3216" spans="1:4" x14ac:dyDescent="0.35">
      <c r="A3216" s="1">
        <v>42297</v>
      </c>
      <c r="B3216">
        <v>7.6589200000000002</v>
      </c>
      <c r="C3216">
        <v>2015</v>
      </c>
      <c r="D3216">
        <v>10</v>
      </c>
    </row>
    <row r="3217" spans="1:4" x14ac:dyDescent="0.35">
      <c r="A3217" s="1">
        <v>42298</v>
      </c>
      <c r="B3217">
        <v>7.6682600000000001</v>
      </c>
      <c r="C3217">
        <v>2015</v>
      </c>
      <c r="D3217">
        <v>10</v>
      </c>
    </row>
    <row r="3218" spans="1:4" x14ac:dyDescent="0.35">
      <c r="A3218" s="1">
        <v>42299</v>
      </c>
      <c r="B3218">
        <v>7.6784800000000004</v>
      </c>
      <c r="C3218">
        <v>2015</v>
      </c>
      <c r="D3218">
        <v>10</v>
      </c>
    </row>
    <row r="3219" spans="1:4" x14ac:dyDescent="0.35">
      <c r="A3219" s="1">
        <v>42300</v>
      </c>
      <c r="B3219">
        <v>7.6929299999999996</v>
      </c>
      <c r="C3219">
        <v>2015</v>
      </c>
      <c r="D3219">
        <v>10</v>
      </c>
    </row>
    <row r="3220" spans="1:4" x14ac:dyDescent="0.35">
      <c r="A3220" s="1">
        <v>42301</v>
      </c>
      <c r="B3220">
        <v>7.6929299999999996</v>
      </c>
      <c r="C3220">
        <v>2015</v>
      </c>
      <c r="D3220">
        <v>10</v>
      </c>
    </row>
    <row r="3221" spans="1:4" x14ac:dyDescent="0.35">
      <c r="A3221" s="1">
        <v>42302</v>
      </c>
      <c r="B3221">
        <v>7.6929299999999996</v>
      </c>
      <c r="C3221">
        <v>2015</v>
      </c>
      <c r="D3221">
        <v>10</v>
      </c>
    </row>
    <row r="3222" spans="1:4" x14ac:dyDescent="0.35">
      <c r="A3222" s="1">
        <v>42303</v>
      </c>
      <c r="B3222">
        <v>7.6945499999999996</v>
      </c>
      <c r="C3222">
        <v>2015</v>
      </c>
      <c r="D3222">
        <v>10</v>
      </c>
    </row>
    <row r="3223" spans="1:4" x14ac:dyDescent="0.35">
      <c r="A3223" s="1">
        <v>42304</v>
      </c>
      <c r="B3223">
        <v>7.6858500000000003</v>
      </c>
      <c r="C3223">
        <v>2015</v>
      </c>
      <c r="D3223">
        <v>10</v>
      </c>
    </row>
    <row r="3224" spans="1:4" x14ac:dyDescent="0.35">
      <c r="A3224" s="1">
        <v>42305</v>
      </c>
      <c r="B3224">
        <v>7.6822499999999998</v>
      </c>
      <c r="C3224">
        <v>2015</v>
      </c>
      <c r="D3224">
        <v>10</v>
      </c>
    </row>
    <row r="3225" spans="1:4" x14ac:dyDescent="0.35">
      <c r="A3225" s="1">
        <v>42306</v>
      </c>
      <c r="B3225">
        <v>7.6687200000000004</v>
      </c>
      <c r="C3225">
        <v>2015</v>
      </c>
      <c r="D3225">
        <v>10</v>
      </c>
    </row>
    <row r="3226" spans="1:4" x14ac:dyDescent="0.35">
      <c r="A3226" s="1">
        <v>42307</v>
      </c>
      <c r="B3226">
        <v>7.6626700000000003</v>
      </c>
      <c r="C3226">
        <v>2015</v>
      </c>
      <c r="D3226">
        <v>10</v>
      </c>
    </row>
    <row r="3227" spans="1:4" x14ac:dyDescent="0.35">
      <c r="A3227" s="1">
        <v>42308</v>
      </c>
      <c r="B3227">
        <v>7.6626700000000003</v>
      </c>
      <c r="C3227">
        <v>2015</v>
      </c>
      <c r="D3227">
        <v>10</v>
      </c>
    </row>
    <row r="3228" spans="1:4" x14ac:dyDescent="0.35">
      <c r="A3228" s="1">
        <v>42309</v>
      </c>
      <c r="B3228">
        <v>7.6626700000000003</v>
      </c>
      <c r="C3228">
        <v>2015</v>
      </c>
      <c r="D3228">
        <v>11</v>
      </c>
    </row>
    <row r="3229" spans="1:4" x14ac:dyDescent="0.35">
      <c r="A3229" s="1">
        <v>42310</v>
      </c>
      <c r="B3229">
        <v>7.6626700000000003</v>
      </c>
      <c r="C3229">
        <v>2015</v>
      </c>
      <c r="D3229">
        <v>11</v>
      </c>
    </row>
    <row r="3230" spans="1:4" x14ac:dyDescent="0.35">
      <c r="A3230" s="1">
        <v>42311</v>
      </c>
      <c r="B3230">
        <v>7.6568300000000002</v>
      </c>
      <c r="C3230">
        <v>2015</v>
      </c>
      <c r="D3230">
        <v>11</v>
      </c>
    </row>
    <row r="3231" spans="1:4" x14ac:dyDescent="0.35">
      <c r="A3231" s="1">
        <v>42312</v>
      </c>
      <c r="B3231">
        <v>7.6544299999999996</v>
      </c>
      <c r="C3231">
        <v>2015</v>
      </c>
      <c r="D3231">
        <v>11</v>
      </c>
    </row>
    <row r="3232" spans="1:4" x14ac:dyDescent="0.35">
      <c r="A3232" s="1">
        <v>42313</v>
      </c>
      <c r="B3232">
        <v>7.6575499999999996</v>
      </c>
      <c r="C3232">
        <v>2015</v>
      </c>
      <c r="D3232">
        <v>11</v>
      </c>
    </row>
    <row r="3233" spans="1:4" x14ac:dyDescent="0.35">
      <c r="A3233" s="1">
        <v>42314</v>
      </c>
      <c r="B3233">
        <v>7.66465</v>
      </c>
      <c r="C3233">
        <v>2015</v>
      </c>
      <c r="D3233">
        <v>11</v>
      </c>
    </row>
    <row r="3234" spans="1:4" x14ac:dyDescent="0.35">
      <c r="A3234" s="1">
        <v>42315</v>
      </c>
      <c r="B3234">
        <v>7.66465</v>
      </c>
      <c r="C3234">
        <v>2015</v>
      </c>
      <c r="D3234">
        <v>11</v>
      </c>
    </row>
    <row r="3235" spans="1:4" x14ac:dyDescent="0.35">
      <c r="A3235" s="1">
        <v>42316</v>
      </c>
      <c r="B3235">
        <v>7.66465</v>
      </c>
      <c r="C3235">
        <v>2015</v>
      </c>
      <c r="D3235">
        <v>11</v>
      </c>
    </row>
    <row r="3236" spans="1:4" x14ac:dyDescent="0.35">
      <c r="A3236" s="1">
        <v>42317</v>
      </c>
      <c r="B3236">
        <v>7.6706599999999998</v>
      </c>
      <c r="C3236">
        <v>2015</v>
      </c>
      <c r="D3236">
        <v>11</v>
      </c>
    </row>
    <row r="3237" spans="1:4" x14ac:dyDescent="0.35">
      <c r="A3237" s="1">
        <v>42318</v>
      </c>
      <c r="B3237">
        <v>7.6715400000000002</v>
      </c>
      <c r="C3237">
        <v>2015</v>
      </c>
      <c r="D3237">
        <v>11</v>
      </c>
    </row>
    <row r="3238" spans="1:4" x14ac:dyDescent="0.35">
      <c r="A3238" s="1">
        <v>42319</v>
      </c>
      <c r="B3238">
        <v>7.6645500000000002</v>
      </c>
      <c r="C3238">
        <v>2015</v>
      </c>
      <c r="D3238">
        <v>11</v>
      </c>
    </row>
    <row r="3239" spans="1:4" x14ac:dyDescent="0.35">
      <c r="A3239" s="1">
        <v>42320</v>
      </c>
      <c r="B3239">
        <v>7.6600700000000002</v>
      </c>
      <c r="C3239">
        <v>2015</v>
      </c>
      <c r="D3239">
        <v>11</v>
      </c>
    </row>
    <row r="3240" spans="1:4" x14ac:dyDescent="0.35">
      <c r="A3240" s="1">
        <v>42321</v>
      </c>
      <c r="B3240">
        <v>7.6553800000000001</v>
      </c>
      <c r="C3240">
        <v>2015</v>
      </c>
      <c r="D3240">
        <v>11</v>
      </c>
    </row>
    <row r="3241" spans="1:4" x14ac:dyDescent="0.35">
      <c r="A3241" s="1">
        <v>42322</v>
      </c>
      <c r="B3241">
        <v>7.6553800000000001</v>
      </c>
      <c r="C3241">
        <v>2015</v>
      </c>
      <c r="D3241">
        <v>11</v>
      </c>
    </row>
    <row r="3242" spans="1:4" x14ac:dyDescent="0.35">
      <c r="A3242" s="1">
        <v>42323</v>
      </c>
      <c r="B3242">
        <v>7.6553800000000001</v>
      </c>
      <c r="C3242">
        <v>2015</v>
      </c>
      <c r="D3242">
        <v>11</v>
      </c>
    </row>
    <row r="3243" spans="1:4" x14ac:dyDescent="0.35">
      <c r="A3243" s="1">
        <v>42324</v>
      </c>
      <c r="B3243">
        <v>7.6527799999999999</v>
      </c>
      <c r="C3243">
        <v>2015</v>
      </c>
      <c r="D3243">
        <v>11</v>
      </c>
    </row>
    <row r="3244" spans="1:4" x14ac:dyDescent="0.35">
      <c r="A3244" s="1">
        <v>42325</v>
      </c>
      <c r="B3244">
        <v>7.6494600000000004</v>
      </c>
      <c r="C3244">
        <v>2015</v>
      </c>
      <c r="D3244">
        <v>11</v>
      </c>
    </row>
    <row r="3245" spans="1:4" x14ac:dyDescent="0.35">
      <c r="A3245" s="1">
        <v>42326</v>
      </c>
      <c r="B3245">
        <v>7.64663</v>
      </c>
      <c r="C3245">
        <v>2015</v>
      </c>
      <c r="D3245">
        <v>11</v>
      </c>
    </row>
    <row r="3246" spans="1:4" x14ac:dyDescent="0.35">
      <c r="A3246" s="1">
        <v>42327</v>
      </c>
      <c r="B3246">
        <v>7.6460100000000004</v>
      </c>
      <c r="C3246">
        <v>2015</v>
      </c>
      <c r="D3246">
        <v>11</v>
      </c>
    </row>
    <row r="3247" spans="1:4" x14ac:dyDescent="0.35">
      <c r="A3247" s="1">
        <v>42328</v>
      </c>
      <c r="B3247">
        <v>7.6473300000000002</v>
      </c>
      <c r="C3247">
        <v>2015</v>
      </c>
      <c r="D3247">
        <v>11</v>
      </c>
    </row>
    <row r="3248" spans="1:4" x14ac:dyDescent="0.35">
      <c r="A3248" s="1">
        <v>42329</v>
      </c>
      <c r="B3248">
        <v>7.6473300000000002</v>
      </c>
      <c r="C3248">
        <v>2015</v>
      </c>
      <c r="D3248">
        <v>11</v>
      </c>
    </row>
    <row r="3249" spans="1:4" x14ac:dyDescent="0.35">
      <c r="A3249" s="1">
        <v>42330</v>
      </c>
      <c r="B3249">
        <v>7.6473300000000002</v>
      </c>
      <c r="C3249">
        <v>2015</v>
      </c>
      <c r="D3249">
        <v>11</v>
      </c>
    </row>
    <row r="3250" spans="1:4" x14ac:dyDescent="0.35">
      <c r="A3250" s="1">
        <v>42331</v>
      </c>
      <c r="B3250">
        <v>7.6379799999999998</v>
      </c>
      <c r="C3250">
        <v>2015</v>
      </c>
      <c r="D3250">
        <v>11</v>
      </c>
    </row>
    <row r="3251" spans="1:4" x14ac:dyDescent="0.35">
      <c r="A3251" s="1">
        <v>42332</v>
      </c>
      <c r="B3251">
        <v>7.6321899999999996</v>
      </c>
      <c r="C3251">
        <v>2015</v>
      </c>
      <c r="D3251">
        <v>11</v>
      </c>
    </row>
    <row r="3252" spans="1:4" x14ac:dyDescent="0.35">
      <c r="A3252" s="1">
        <v>42333</v>
      </c>
      <c r="B3252">
        <v>7.6258499999999998</v>
      </c>
      <c r="C3252">
        <v>2015</v>
      </c>
      <c r="D3252">
        <v>11</v>
      </c>
    </row>
    <row r="3253" spans="1:4" x14ac:dyDescent="0.35">
      <c r="A3253" s="1">
        <v>42334</v>
      </c>
      <c r="B3253">
        <v>7.6165799999999999</v>
      </c>
      <c r="C3253">
        <v>2015</v>
      </c>
      <c r="D3253">
        <v>11</v>
      </c>
    </row>
    <row r="3254" spans="1:4" x14ac:dyDescent="0.35">
      <c r="A3254" s="1">
        <v>42335</v>
      </c>
      <c r="B3254">
        <v>7.6153000000000004</v>
      </c>
      <c r="C3254">
        <v>2015</v>
      </c>
      <c r="D3254">
        <v>11</v>
      </c>
    </row>
    <row r="3255" spans="1:4" x14ac:dyDescent="0.35">
      <c r="A3255" s="1">
        <v>42336</v>
      </c>
      <c r="B3255">
        <v>7.6153000000000004</v>
      </c>
      <c r="C3255">
        <v>2015</v>
      </c>
      <c r="D3255">
        <v>11</v>
      </c>
    </row>
    <row r="3256" spans="1:4" x14ac:dyDescent="0.35">
      <c r="A3256" s="1">
        <v>42337</v>
      </c>
      <c r="B3256">
        <v>7.6153000000000004</v>
      </c>
      <c r="C3256">
        <v>2015</v>
      </c>
      <c r="D3256">
        <v>11</v>
      </c>
    </row>
    <row r="3257" spans="1:4" x14ac:dyDescent="0.35">
      <c r="A3257" s="1">
        <v>42338</v>
      </c>
      <c r="B3257">
        <v>7.6123000000000003</v>
      </c>
      <c r="C3257">
        <v>2015</v>
      </c>
      <c r="D3257">
        <v>11</v>
      </c>
    </row>
    <row r="3258" spans="1:4" x14ac:dyDescent="0.35">
      <c r="A3258" s="1">
        <v>42339</v>
      </c>
      <c r="B3258">
        <v>7.6012700000000004</v>
      </c>
      <c r="C3258">
        <v>2015</v>
      </c>
      <c r="D3258">
        <v>12</v>
      </c>
    </row>
    <row r="3259" spans="1:4" x14ac:dyDescent="0.35">
      <c r="A3259" s="1">
        <v>42340</v>
      </c>
      <c r="B3259">
        <v>7.6014600000000003</v>
      </c>
      <c r="C3259">
        <v>2015</v>
      </c>
      <c r="D3259">
        <v>12</v>
      </c>
    </row>
    <row r="3260" spans="1:4" x14ac:dyDescent="0.35">
      <c r="A3260" s="1">
        <v>42341</v>
      </c>
      <c r="B3260">
        <v>7.6099100000000002</v>
      </c>
      <c r="C3260">
        <v>2015</v>
      </c>
      <c r="D3260">
        <v>12</v>
      </c>
    </row>
    <row r="3261" spans="1:4" x14ac:dyDescent="0.35">
      <c r="A3261" s="1">
        <v>42342</v>
      </c>
      <c r="B3261">
        <v>7.6105600000000004</v>
      </c>
      <c r="C3261">
        <v>2015</v>
      </c>
      <c r="D3261">
        <v>12</v>
      </c>
    </row>
    <row r="3262" spans="1:4" x14ac:dyDescent="0.35">
      <c r="A3262" s="1">
        <v>42343</v>
      </c>
      <c r="B3262">
        <v>7.6105600000000004</v>
      </c>
      <c r="C3262">
        <v>2015</v>
      </c>
      <c r="D3262">
        <v>12</v>
      </c>
    </row>
    <row r="3263" spans="1:4" x14ac:dyDescent="0.35">
      <c r="A3263" s="1">
        <v>42344</v>
      </c>
      <c r="B3263">
        <v>7.6105600000000004</v>
      </c>
      <c r="C3263">
        <v>2015</v>
      </c>
      <c r="D3263">
        <v>12</v>
      </c>
    </row>
    <row r="3264" spans="1:4" x14ac:dyDescent="0.35">
      <c r="A3264" s="1">
        <v>42345</v>
      </c>
      <c r="B3264">
        <v>7.6103300000000003</v>
      </c>
      <c r="C3264">
        <v>2015</v>
      </c>
      <c r="D3264">
        <v>12</v>
      </c>
    </row>
    <row r="3265" spans="1:4" x14ac:dyDescent="0.35">
      <c r="A3265" s="1">
        <v>42346</v>
      </c>
      <c r="B3265">
        <v>7.6063400000000003</v>
      </c>
      <c r="C3265">
        <v>2015</v>
      </c>
      <c r="D3265">
        <v>12</v>
      </c>
    </row>
    <row r="3266" spans="1:4" x14ac:dyDescent="0.35">
      <c r="A3266" s="1">
        <v>42347</v>
      </c>
      <c r="B3266">
        <v>7.6099100000000002</v>
      </c>
      <c r="C3266">
        <v>2015</v>
      </c>
      <c r="D3266">
        <v>12</v>
      </c>
    </row>
    <row r="3267" spans="1:4" x14ac:dyDescent="0.35">
      <c r="A3267" s="1">
        <v>42348</v>
      </c>
      <c r="B3267">
        <v>7.6095100000000002</v>
      </c>
      <c r="C3267">
        <v>2015</v>
      </c>
      <c r="D3267">
        <v>12</v>
      </c>
    </row>
    <row r="3268" spans="1:4" x14ac:dyDescent="0.35">
      <c r="A3268" s="1">
        <v>42349</v>
      </c>
      <c r="B3268">
        <v>7.6096500000000002</v>
      </c>
      <c r="C3268">
        <v>2015</v>
      </c>
      <c r="D3268">
        <v>12</v>
      </c>
    </row>
    <row r="3269" spans="1:4" x14ac:dyDescent="0.35">
      <c r="A3269" s="1">
        <v>42350</v>
      </c>
      <c r="B3269">
        <v>7.6096500000000002</v>
      </c>
      <c r="C3269">
        <v>2015</v>
      </c>
      <c r="D3269">
        <v>12</v>
      </c>
    </row>
    <row r="3270" spans="1:4" x14ac:dyDescent="0.35">
      <c r="A3270" s="1">
        <v>42351</v>
      </c>
      <c r="B3270">
        <v>7.6096500000000002</v>
      </c>
      <c r="C3270">
        <v>2015</v>
      </c>
      <c r="D3270">
        <v>12</v>
      </c>
    </row>
    <row r="3271" spans="1:4" x14ac:dyDescent="0.35">
      <c r="A3271" s="1">
        <v>42352</v>
      </c>
      <c r="B3271">
        <v>7.6085399999999996</v>
      </c>
      <c r="C3271">
        <v>2015</v>
      </c>
      <c r="D3271">
        <v>12</v>
      </c>
    </row>
    <row r="3272" spans="1:4" x14ac:dyDescent="0.35">
      <c r="A3272" s="1">
        <v>42353</v>
      </c>
      <c r="B3272">
        <v>7.6069899999999997</v>
      </c>
      <c r="C3272">
        <v>2015</v>
      </c>
      <c r="D3272">
        <v>12</v>
      </c>
    </row>
    <row r="3273" spans="1:4" x14ac:dyDescent="0.35">
      <c r="A3273" s="1">
        <v>42354</v>
      </c>
      <c r="B3273">
        <v>7.60684</v>
      </c>
      <c r="C3273">
        <v>2015</v>
      </c>
      <c r="D3273">
        <v>12</v>
      </c>
    </row>
    <row r="3274" spans="1:4" x14ac:dyDescent="0.35">
      <c r="A3274" s="1">
        <v>42355</v>
      </c>
      <c r="B3274">
        <v>7.6141899999999998</v>
      </c>
      <c r="C3274">
        <v>2015</v>
      </c>
      <c r="D3274">
        <v>12</v>
      </c>
    </row>
    <row r="3275" spans="1:4" x14ac:dyDescent="0.35">
      <c r="A3275" s="1">
        <v>42356</v>
      </c>
      <c r="B3275">
        <v>7.6203200000000004</v>
      </c>
      <c r="C3275">
        <v>2015</v>
      </c>
      <c r="D3275">
        <v>12</v>
      </c>
    </row>
    <row r="3276" spans="1:4" x14ac:dyDescent="0.35">
      <c r="A3276" s="1">
        <v>42357</v>
      </c>
      <c r="B3276">
        <v>7.6203200000000004</v>
      </c>
      <c r="C3276">
        <v>2015</v>
      </c>
      <c r="D3276">
        <v>12</v>
      </c>
    </row>
    <row r="3277" spans="1:4" x14ac:dyDescent="0.35">
      <c r="A3277" s="1">
        <v>42358</v>
      </c>
      <c r="B3277">
        <v>7.6203200000000004</v>
      </c>
      <c r="C3277">
        <v>2015</v>
      </c>
      <c r="D3277">
        <v>12</v>
      </c>
    </row>
    <row r="3278" spans="1:4" x14ac:dyDescent="0.35">
      <c r="A3278" s="1">
        <v>42359</v>
      </c>
      <c r="B3278">
        <v>7.6259100000000002</v>
      </c>
      <c r="C3278">
        <v>2015</v>
      </c>
      <c r="D3278">
        <v>12</v>
      </c>
    </row>
    <row r="3279" spans="1:4" x14ac:dyDescent="0.35">
      <c r="A3279" s="1">
        <v>42360</v>
      </c>
      <c r="B3279">
        <v>7.6203500000000002</v>
      </c>
      <c r="C3279">
        <v>2015</v>
      </c>
      <c r="D3279">
        <v>12</v>
      </c>
    </row>
    <row r="3280" spans="1:4" x14ac:dyDescent="0.35">
      <c r="A3280" s="1">
        <v>42361</v>
      </c>
      <c r="B3280">
        <v>7.6188000000000002</v>
      </c>
      <c r="C3280">
        <v>2015</v>
      </c>
      <c r="D3280">
        <v>12</v>
      </c>
    </row>
    <row r="3281" spans="1:4" x14ac:dyDescent="0.35">
      <c r="A3281" s="1">
        <v>42362</v>
      </c>
      <c r="B3281">
        <v>7.6137100000000002</v>
      </c>
      <c r="C3281">
        <v>2015</v>
      </c>
      <c r="D3281">
        <v>12</v>
      </c>
    </row>
    <row r="3282" spans="1:4" x14ac:dyDescent="0.35">
      <c r="A3282" s="1">
        <v>42363</v>
      </c>
      <c r="B3282">
        <v>7.6137100000000002</v>
      </c>
      <c r="C3282">
        <v>2015</v>
      </c>
      <c r="D3282">
        <v>12</v>
      </c>
    </row>
    <row r="3283" spans="1:4" x14ac:dyDescent="0.35">
      <c r="A3283" s="1">
        <v>42364</v>
      </c>
      <c r="B3283">
        <v>7.6137100000000002</v>
      </c>
      <c r="C3283">
        <v>2015</v>
      </c>
      <c r="D3283">
        <v>12</v>
      </c>
    </row>
    <row r="3284" spans="1:4" x14ac:dyDescent="0.35">
      <c r="A3284" s="1">
        <v>42365</v>
      </c>
      <c r="B3284">
        <v>7.6137100000000002</v>
      </c>
      <c r="C3284">
        <v>2015</v>
      </c>
      <c r="D3284">
        <v>12</v>
      </c>
    </row>
    <row r="3285" spans="1:4" x14ac:dyDescent="0.35">
      <c r="A3285" s="1">
        <v>42366</v>
      </c>
      <c r="B3285">
        <v>7.61165</v>
      </c>
      <c r="C3285">
        <v>2015</v>
      </c>
      <c r="D3285">
        <v>12</v>
      </c>
    </row>
    <row r="3286" spans="1:4" x14ac:dyDescent="0.35">
      <c r="A3286" s="1">
        <v>42367</v>
      </c>
      <c r="B3286">
        <v>7.6146900000000004</v>
      </c>
      <c r="C3286">
        <v>2015</v>
      </c>
      <c r="D3286">
        <v>12</v>
      </c>
    </row>
    <row r="3287" spans="1:4" x14ac:dyDescent="0.35">
      <c r="A3287" s="1">
        <v>42368</v>
      </c>
      <c r="B3287">
        <v>7.6323699999999999</v>
      </c>
      <c r="C3287">
        <v>2015</v>
      </c>
      <c r="D3287">
        <v>12</v>
      </c>
    </row>
    <row r="3288" spans="1:4" x14ac:dyDescent="0.35">
      <c r="A3288" s="1">
        <v>42369</v>
      </c>
      <c r="B3288">
        <v>7.6323699999999999</v>
      </c>
      <c r="C3288">
        <v>2015</v>
      </c>
      <c r="D3288">
        <v>12</v>
      </c>
    </row>
    <row r="3289" spans="1:4" x14ac:dyDescent="0.35">
      <c r="A3289" s="1">
        <v>42370</v>
      </c>
      <c r="B3289">
        <v>7.6323699999999999</v>
      </c>
      <c r="C3289">
        <v>2016</v>
      </c>
      <c r="D3289">
        <v>1</v>
      </c>
    </row>
    <row r="3290" spans="1:4" x14ac:dyDescent="0.35">
      <c r="A3290" s="1">
        <v>42371</v>
      </c>
      <c r="B3290">
        <v>7.6323699999999999</v>
      </c>
      <c r="C3290">
        <v>2016</v>
      </c>
      <c r="D3290">
        <v>1</v>
      </c>
    </row>
    <row r="3291" spans="1:4" x14ac:dyDescent="0.35">
      <c r="A3291" s="1">
        <v>42372</v>
      </c>
      <c r="B3291">
        <v>7.6323699999999999</v>
      </c>
      <c r="C3291">
        <v>2016</v>
      </c>
      <c r="D3291">
        <v>1</v>
      </c>
    </row>
    <row r="3292" spans="1:4" x14ac:dyDescent="0.35">
      <c r="A3292" s="1">
        <v>42373</v>
      </c>
      <c r="B3292">
        <v>7.6499100000000002</v>
      </c>
      <c r="C3292">
        <v>2016</v>
      </c>
      <c r="D3292">
        <v>1</v>
      </c>
    </row>
    <row r="3293" spans="1:4" x14ac:dyDescent="0.35">
      <c r="A3293" s="1">
        <v>42374</v>
      </c>
      <c r="B3293">
        <v>7.6531900000000004</v>
      </c>
      <c r="C3293">
        <v>2016</v>
      </c>
      <c r="D3293">
        <v>1</v>
      </c>
    </row>
    <row r="3294" spans="1:4" x14ac:dyDescent="0.35">
      <c r="A3294" s="1">
        <v>42375</v>
      </c>
      <c r="B3294">
        <v>7.6587399999999999</v>
      </c>
      <c r="C3294">
        <v>2016</v>
      </c>
      <c r="D3294">
        <v>1</v>
      </c>
    </row>
    <row r="3295" spans="1:4" x14ac:dyDescent="0.35">
      <c r="A3295" s="1">
        <v>42376</v>
      </c>
      <c r="B3295">
        <v>7.6549699999999996</v>
      </c>
      <c r="C3295">
        <v>2016</v>
      </c>
      <c r="D3295">
        <v>1</v>
      </c>
    </row>
    <row r="3296" spans="1:4" x14ac:dyDescent="0.35">
      <c r="A3296" s="1">
        <v>42377</v>
      </c>
      <c r="B3296">
        <v>7.6568899999999998</v>
      </c>
      <c r="C3296">
        <v>2016</v>
      </c>
      <c r="D3296">
        <v>1</v>
      </c>
    </row>
    <row r="3297" spans="1:4" x14ac:dyDescent="0.35">
      <c r="A3297" s="1">
        <v>42378</v>
      </c>
      <c r="B3297">
        <v>7.6568899999999998</v>
      </c>
      <c r="C3297">
        <v>2016</v>
      </c>
      <c r="D3297">
        <v>1</v>
      </c>
    </row>
    <row r="3298" spans="1:4" x14ac:dyDescent="0.35">
      <c r="A3298" s="1">
        <v>42379</v>
      </c>
      <c r="B3298">
        <v>7.6568899999999998</v>
      </c>
      <c r="C3298">
        <v>2016</v>
      </c>
      <c r="D3298">
        <v>1</v>
      </c>
    </row>
    <row r="3299" spans="1:4" x14ac:dyDescent="0.35">
      <c r="A3299" s="1">
        <v>42380</v>
      </c>
      <c r="B3299">
        <v>7.6511899999999997</v>
      </c>
      <c r="C3299">
        <v>2016</v>
      </c>
      <c r="D3299">
        <v>1</v>
      </c>
    </row>
    <row r="3300" spans="1:4" x14ac:dyDescent="0.35">
      <c r="A3300" s="1">
        <v>42381</v>
      </c>
      <c r="B3300">
        <v>7.6476899999999999</v>
      </c>
      <c r="C3300">
        <v>2016</v>
      </c>
      <c r="D3300">
        <v>1</v>
      </c>
    </row>
    <row r="3301" spans="1:4" x14ac:dyDescent="0.35">
      <c r="A3301" s="1">
        <v>42382</v>
      </c>
      <c r="B3301">
        <v>7.6471099999999996</v>
      </c>
      <c r="C3301">
        <v>2016</v>
      </c>
      <c r="D3301">
        <v>1</v>
      </c>
    </row>
    <row r="3302" spans="1:4" x14ac:dyDescent="0.35">
      <c r="A3302" s="1">
        <v>42383</v>
      </c>
      <c r="B3302">
        <v>7.6399800000000004</v>
      </c>
      <c r="C3302">
        <v>2016</v>
      </c>
      <c r="D3302">
        <v>1</v>
      </c>
    </row>
    <row r="3303" spans="1:4" x14ac:dyDescent="0.35">
      <c r="A3303" s="1">
        <v>42384</v>
      </c>
      <c r="B3303">
        <v>7.6318299999999999</v>
      </c>
      <c r="C3303">
        <v>2016</v>
      </c>
      <c r="D3303">
        <v>1</v>
      </c>
    </row>
    <row r="3304" spans="1:4" x14ac:dyDescent="0.35">
      <c r="A3304" s="1">
        <v>42385</v>
      </c>
      <c r="B3304">
        <v>7.6318299999999999</v>
      </c>
      <c r="C3304">
        <v>2016</v>
      </c>
      <c r="D3304">
        <v>1</v>
      </c>
    </row>
    <row r="3305" spans="1:4" x14ac:dyDescent="0.35">
      <c r="A3305" s="1">
        <v>42386</v>
      </c>
      <c r="B3305">
        <v>7.6318299999999999</v>
      </c>
      <c r="C3305">
        <v>2016</v>
      </c>
      <c r="D3305">
        <v>1</v>
      </c>
    </row>
    <row r="3306" spans="1:4" x14ac:dyDescent="0.35">
      <c r="A3306" s="1">
        <v>42387</v>
      </c>
      <c r="B3306">
        <v>7.6269600000000004</v>
      </c>
      <c r="C3306">
        <v>2016</v>
      </c>
      <c r="D3306">
        <v>1</v>
      </c>
    </row>
    <row r="3307" spans="1:4" x14ac:dyDescent="0.35">
      <c r="A3307" s="1">
        <v>42388</v>
      </c>
      <c r="B3307">
        <v>7.6280299999999999</v>
      </c>
      <c r="C3307">
        <v>2016</v>
      </c>
      <c r="D3307">
        <v>1</v>
      </c>
    </row>
    <row r="3308" spans="1:4" x14ac:dyDescent="0.35">
      <c r="A3308" s="1">
        <v>42389</v>
      </c>
      <c r="B3308">
        <v>7.6236600000000001</v>
      </c>
      <c r="C3308">
        <v>2016</v>
      </c>
      <c r="D3308">
        <v>1</v>
      </c>
    </row>
    <row r="3309" spans="1:4" x14ac:dyDescent="0.35">
      <c r="A3309" s="1">
        <v>42390</v>
      </c>
      <c r="B3309">
        <v>7.6335499999999996</v>
      </c>
      <c r="C3309">
        <v>2016</v>
      </c>
      <c r="D3309">
        <v>1</v>
      </c>
    </row>
    <row r="3310" spans="1:4" x14ac:dyDescent="0.35">
      <c r="A3310" s="1">
        <v>42391</v>
      </c>
      <c r="B3310">
        <v>7.6463900000000002</v>
      </c>
      <c r="C3310">
        <v>2016</v>
      </c>
      <c r="D3310">
        <v>1</v>
      </c>
    </row>
    <row r="3311" spans="1:4" x14ac:dyDescent="0.35">
      <c r="A3311" s="1">
        <v>42392</v>
      </c>
      <c r="B3311">
        <v>7.6463900000000002</v>
      </c>
      <c r="C3311">
        <v>2016</v>
      </c>
      <c r="D3311">
        <v>1</v>
      </c>
    </row>
    <row r="3312" spans="1:4" x14ac:dyDescent="0.35">
      <c r="A3312" s="1">
        <v>42393</v>
      </c>
      <c r="B3312">
        <v>7.6463900000000002</v>
      </c>
      <c r="C3312">
        <v>2016</v>
      </c>
      <c r="D3312">
        <v>1</v>
      </c>
    </row>
    <row r="3313" spans="1:4" x14ac:dyDescent="0.35">
      <c r="A3313" s="1">
        <v>42394</v>
      </c>
      <c r="B3313">
        <v>7.6469199999999997</v>
      </c>
      <c r="C3313">
        <v>2016</v>
      </c>
      <c r="D3313">
        <v>1</v>
      </c>
    </row>
    <row r="3314" spans="1:4" x14ac:dyDescent="0.35">
      <c r="A3314" s="1">
        <v>42395</v>
      </c>
      <c r="B3314">
        <v>7.65266</v>
      </c>
      <c r="C3314">
        <v>2016</v>
      </c>
      <c r="D3314">
        <v>1</v>
      </c>
    </row>
    <row r="3315" spans="1:4" x14ac:dyDescent="0.35">
      <c r="A3315" s="1">
        <v>42396</v>
      </c>
      <c r="B3315">
        <v>7.6750699999999998</v>
      </c>
      <c r="C3315">
        <v>2016</v>
      </c>
      <c r="D3315">
        <v>1</v>
      </c>
    </row>
    <row r="3316" spans="1:4" x14ac:dyDescent="0.35">
      <c r="A3316" s="1">
        <v>42397</v>
      </c>
      <c r="B3316">
        <v>7.6833099999999996</v>
      </c>
      <c r="C3316">
        <v>2016</v>
      </c>
      <c r="D3316">
        <v>1</v>
      </c>
    </row>
    <row r="3317" spans="1:4" x14ac:dyDescent="0.35">
      <c r="A3317" s="1">
        <v>42398</v>
      </c>
      <c r="B3317">
        <v>7.67713</v>
      </c>
      <c r="C3317">
        <v>2016</v>
      </c>
      <c r="D3317">
        <v>1</v>
      </c>
    </row>
    <row r="3318" spans="1:4" x14ac:dyDescent="0.35">
      <c r="A3318" s="1">
        <v>42399</v>
      </c>
      <c r="B3318">
        <v>7.67713</v>
      </c>
      <c r="C3318">
        <v>2016</v>
      </c>
      <c r="D3318">
        <v>1</v>
      </c>
    </row>
    <row r="3319" spans="1:4" x14ac:dyDescent="0.35">
      <c r="A3319" s="1">
        <v>42400</v>
      </c>
      <c r="B3319">
        <v>7.67713</v>
      </c>
      <c r="C3319">
        <v>2016</v>
      </c>
      <c r="D3319">
        <v>1</v>
      </c>
    </row>
    <row r="3320" spans="1:4" x14ac:dyDescent="0.35">
      <c r="A3320" s="1">
        <v>42401</v>
      </c>
      <c r="B3320">
        <v>7.6696799999999996</v>
      </c>
      <c r="C3320">
        <v>2016</v>
      </c>
      <c r="D3320">
        <v>2</v>
      </c>
    </row>
    <row r="3321" spans="1:4" x14ac:dyDescent="0.35">
      <c r="A3321" s="1">
        <v>42402</v>
      </c>
      <c r="B3321">
        <v>7.66188</v>
      </c>
      <c r="C3321">
        <v>2016</v>
      </c>
      <c r="D3321">
        <v>2</v>
      </c>
    </row>
    <row r="3322" spans="1:4" x14ac:dyDescent="0.35">
      <c r="A3322" s="1">
        <v>42403</v>
      </c>
      <c r="B3322">
        <v>7.6561500000000002</v>
      </c>
      <c r="C3322">
        <v>2016</v>
      </c>
      <c r="D3322">
        <v>2</v>
      </c>
    </row>
    <row r="3323" spans="1:4" x14ac:dyDescent="0.35">
      <c r="A3323" s="1">
        <v>42404</v>
      </c>
      <c r="B3323">
        <v>7.6470700000000003</v>
      </c>
      <c r="C3323">
        <v>2016</v>
      </c>
      <c r="D3323">
        <v>2</v>
      </c>
    </row>
    <row r="3324" spans="1:4" x14ac:dyDescent="0.35">
      <c r="A3324" s="1">
        <v>42405</v>
      </c>
      <c r="B3324">
        <v>7.6465800000000002</v>
      </c>
      <c r="C3324">
        <v>2016</v>
      </c>
      <c r="D3324">
        <v>2</v>
      </c>
    </row>
    <row r="3325" spans="1:4" x14ac:dyDescent="0.35">
      <c r="A3325" s="1">
        <v>42406</v>
      </c>
      <c r="B3325">
        <v>7.6465800000000002</v>
      </c>
      <c r="C3325">
        <v>2016</v>
      </c>
      <c r="D3325">
        <v>2</v>
      </c>
    </row>
    <row r="3326" spans="1:4" x14ac:dyDescent="0.35">
      <c r="A3326" s="1">
        <v>42407</v>
      </c>
      <c r="B3326">
        <v>7.6465800000000002</v>
      </c>
      <c r="C3326">
        <v>2016</v>
      </c>
      <c r="D3326">
        <v>2</v>
      </c>
    </row>
    <row r="3327" spans="1:4" x14ac:dyDescent="0.35">
      <c r="A3327" s="1">
        <v>42408</v>
      </c>
      <c r="B3327">
        <v>7.6484899999999998</v>
      </c>
      <c r="C3327">
        <v>2016</v>
      </c>
      <c r="D3327">
        <v>2</v>
      </c>
    </row>
    <row r="3328" spans="1:4" x14ac:dyDescent="0.35">
      <c r="A3328" s="1">
        <v>42409</v>
      </c>
      <c r="B3328">
        <v>7.6483499999999998</v>
      </c>
      <c r="C3328">
        <v>2016</v>
      </c>
      <c r="D3328">
        <v>2</v>
      </c>
    </row>
    <row r="3329" spans="1:4" x14ac:dyDescent="0.35">
      <c r="A3329" s="1">
        <v>42410</v>
      </c>
      <c r="B3329">
        <v>7.6533199999999999</v>
      </c>
      <c r="C3329">
        <v>2016</v>
      </c>
      <c r="D3329">
        <v>2</v>
      </c>
    </row>
    <row r="3330" spans="1:4" x14ac:dyDescent="0.35">
      <c r="A3330" s="1">
        <v>42411</v>
      </c>
      <c r="B3330">
        <v>7.6542700000000004</v>
      </c>
      <c r="C3330">
        <v>2016</v>
      </c>
      <c r="D3330">
        <v>2</v>
      </c>
    </row>
    <row r="3331" spans="1:4" x14ac:dyDescent="0.35">
      <c r="A3331" s="1">
        <v>42412</v>
      </c>
      <c r="B3331">
        <v>7.6563400000000001</v>
      </c>
      <c r="C3331">
        <v>2016</v>
      </c>
      <c r="D3331">
        <v>2</v>
      </c>
    </row>
    <row r="3332" spans="1:4" x14ac:dyDescent="0.35">
      <c r="A3332" s="1">
        <v>42413</v>
      </c>
      <c r="B3332">
        <v>7.6563400000000001</v>
      </c>
      <c r="C3332">
        <v>2016</v>
      </c>
      <c r="D3332">
        <v>2</v>
      </c>
    </row>
    <row r="3333" spans="1:4" x14ac:dyDescent="0.35">
      <c r="A3333" s="1">
        <v>42414</v>
      </c>
      <c r="B3333">
        <v>7.6563400000000001</v>
      </c>
      <c r="C3333">
        <v>2016</v>
      </c>
      <c r="D3333">
        <v>2</v>
      </c>
    </row>
    <row r="3334" spans="1:4" x14ac:dyDescent="0.35">
      <c r="A3334" s="1">
        <v>42415</v>
      </c>
      <c r="B3334">
        <v>7.6565200000000004</v>
      </c>
      <c r="C3334">
        <v>2016</v>
      </c>
      <c r="D3334">
        <v>2</v>
      </c>
    </row>
    <row r="3335" spans="1:4" x14ac:dyDescent="0.35">
      <c r="A3335" s="1">
        <v>42416</v>
      </c>
      <c r="B3335">
        <v>7.6572800000000001</v>
      </c>
      <c r="C3335">
        <v>2016</v>
      </c>
      <c r="D3335">
        <v>2</v>
      </c>
    </row>
    <row r="3336" spans="1:4" x14ac:dyDescent="0.35">
      <c r="A3336" s="1">
        <v>42417</v>
      </c>
      <c r="B3336">
        <v>7.6603500000000002</v>
      </c>
      <c r="C3336">
        <v>2016</v>
      </c>
      <c r="D3336">
        <v>2</v>
      </c>
    </row>
    <row r="3337" spans="1:4" x14ac:dyDescent="0.35">
      <c r="A3337" s="1">
        <v>42418</v>
      </c>
      <c r="B3337">
        <v>7.6632699999999998</v>
      </c>
      <c r="C3337">
        <v>2016</v>
      </c>
      <c r="D3337">
        <v>2</v>
      </c>
    </row>
    <row r="3338" spans="1:4" x14ac:dyDescent="0.35">
      <c r="A3338" s="1">
        <v>42419</v>
      </c>
      <c r="B3338">
        <v>7.6688700000000001</v>
      </c>
      <c r="C3338">
        <v>2016</v>
      </c>
      <c r="D3338">
        <v>2</v>
      </c>
    </row>
    <row r="3339" spans="1:4" x14ac:dyDescent="0.35">
      <c r="A3339" s="1">
        <v>42420</v>
      </c>
      <c r="B3339">
        <v>7.6688700000000001</v>
      </c>
      <c r="C3339">
        <v>2016</v>
      </c>
      <c r="D3339">
        <v>2</v>
      </c>
    </row>
    <row r="3340" spans="1:4" x14ac:dyDescent="0.35">
      <c r="A3340" s="1">
        <v>42421</v>
      </c>
      <c r="B3340">
        <v>7.6688700000000001</v>
      </c>
      <c r="C3340">
        <v>2016</v>
      </c>
      <c r="D3340">
        <v>2</v>
      </c>
    </row>
    <row r="3341" spans="1:4" x14ac:dyDescent="0.35">
      <c r="A3341" s="1">
        <v>42422</v>
      </c>
      <c r="B3341">
        <v>7.6707900000000002</v>
      </c>
      <c r="C3341">
        <v>2016</v>
      </c>
      <c r="D3341">
        <v>2</v>
      </c>
    </row>
    <row r="3342" spans="1:4" x14ac:dyDescent="0.35">
      <c r="A3342" s="1">
        <v>42423</v>
      </c>
      <c r="B3342">
        <v>7.6737200000000003</v>
      </c>
      <c r="C3342">
        <v>2016</v>
      </c>
      <c r="D3342">
        <v>2</v>
      </c>
    </row>
    <row r="3343" spans="1:4" x14ac:dyDescent="0.35">
      <c r="A3343" s="1">
        <v>42424</v>
      </c>
      <c r="B3343">
        <v>7.6729599999999998</v>
      </c>
      <c r="C3343">
        <v>2016</v>
      </c>
      <c r="D3343">
        <v>2</v>
      </c>
    </row>
    <row r="3344" spans="1:4" x14ac:dyDescent="0.35">
      <c r="A3344" s="1">
        <v>42425</v>
      </c>
      <c r="B3344">
        <v>7.6768099999999997</v>
      </c>
      <c r="C3344">
        <v>2016</v>
      </c>
      <c r="D3344">
        <v>2</v>
      </c>
    </row>
    <row r="3345" spans="1:4" x14ac:dyDescent="0.35">
      <c r="A3345" s="1">
        <v>42426</v>
      </c>
      <c r="B3345">
        <v>7.6765800000000004</v>
      </c>
      <c r="C3345">
        <v>2016</v>
      </c>
      <c r="D3345">
        <v>2</v>
      </c>
    </row>
    <row r="3346" spans="1:4" x14ac:dyDescent="0.35">
      <c r="A3346" s="1">
        <v>42427</v>
      </c>
      <c r="B3346">
        <v>7.6765800000000004</v>
      </c>
      <c r="C3346">
        <v>2016</v>
      </c>
      <c r="D3346">
        <v>2</v>
      </c>
    </row>
    <row r="3347" spans="1:4" x14ac:dyDescent="0.35">
      <c r="A3347" s="1">
        <v>42428</v>
      </c>
      <c r="B3347">
        <v>7.6765800000000004</v>
      </c>
      <c r="C3347">
        <v>2016</v>
      </c>
      <c r="D3347">
        <v>2</v>
      </c>
    </row>
    <row r="3348" spans="1:4" x14ac:dyDescent="0.35">
      <c r="A3348" s="1">
        <v>42429</v>
      </c>
      <c r="B3348">
        <v>7.6827199999999998</v>
      </c>
      <c r="C3348">
        <v>2016</v>
      </c>
      <c r="D3348">
        <v>2</v>
      </c>
    </row>
    <row r="3349" spans="1:4" x14ac:dyDescent="0.35">
      <c r="A3349" s="1">
        <v>42430</v>
      </c>
      <c r="B3349">
        <v>7.6874000000000002</v>
      </c>
      <c r="C3349">
        <v>2016</v>
      </c>
      <c r="D3349">
        <v>3</v>
      </c>
    </row>
    <row r="3350" spans="1:4" x14ac:dyDescent="0.35">
      <c r="A3350" s="1">
        <v>42431</v>
      </c>
      <c r="B3350">
        <v>7.6853600000000002</v>
      </c>
      <c r="C3350">
        <v>2016</v>
      </c>
      <c r="D3350">
        <v>3</v>
      </c>
    </row>
    <row r="3351" spans="1:4" x14ac:dyDescent="0.35">
      <c r="A3351" s="1">
        <v>42432</v>
      </c>
      <c r="B3351">
        <v>7.6773499999999997</v>
      </c>
      <c r="C3351">
        <v>2016</v>
      </c>
      <c r="D3351">
        <v>3</v>
      </c>
    </row>
    <row r="3352" spans="1:4" x14ac:dyDescent="0.35">
      <c r="A3352" s="1">
        <v>42433</v>
      </c>
      <c r="B3352">
        <v>7.6766899999999998</v>
      </c>
      <c r="C3352">
        <v>2016</v>
      </c>
      <c r="D3352">
        <v>3</v>
      </c>
    </row>
    <row r="3353" spans="1:4" x14ac:dyDescent="0.35">
      <c r="A3353" s="1">
        <v>42434</v>
      </c>
      <c r="B3353">
        <v>7.6766899999999998</v>
      </c>
      <c r="C3353">
        <v>2016</v>
      </c>
      <c r="D3353">
        <v>3</v>
      </c>
    </row>
    <row r="3354" spans="1:4" x14ac:dyDescent="0.35">
      <c r="A3354" s="1">
        <v>42435</v>
      </c>
      <c r="B3354">
        <v>7.6766899999999998</v>
      </c>
      <c r="C3354">
        <v>2016</v>
      </c>
      <c r="D3354">
        <v>3</v>
      </c>
    </row>
    <row r="3355" spans="1:4" x14ac:dyDescent="0.35">
      <c r="A3355" s="1">
        <v>42436</v>
      </c>
      <c r="B3355">
        <v>7.6834300000000004</v>
      </c>
      <c r="C3355">
        <v>2016</v>
      </c>
      <c r="D3355">
        <v>3</v>
      </c>
    </row>
    <row r="3356" spans="1:4" x14ac:dyDescent="0.35">
      <c r="A3356" s="1">
        <v>42437</v>
      </c>
      <c r="B3356">
        <v>7.6955799999999996</v>
      </c>
      <c r="C3356">
        <v>2016</v>
      </c>
      <c r="D3356">
        <v>3</v>
      </c>
    </row>
    <row r="3357" spans="1:4" x14ac:dyDescent="0.35">
      <c r="A3357" s="1">
        <v>42438</v>
      </c>
      <c r="B3357">
        <v>7.7004700000000001</v>
      </c>
      <c r="C3357">
        <v>2016</v>
      </c>
      <c r="D3357">
        <v>3</v>
      </c>
    </row>
    <row r="3358" spans="1:4" x14ac:dyDescent="0.35">
      <c r="A3358" s="1">
        <v>42439</v>
      </c>
      <c r="B3358">
        <v>7.7007199999999996</v>
      </c>
      <c r="C3358">
        <v>2016</v>
      </c>
      <c r="D3358">
        <v>3</v>
      </c>
    </row>
    <row r="3359" spans="1:4" x14ac:dyDescent="0.35">
      <c r="A3359" s="1">
        <v>42440</v>
      </c>
      <c r="B3359">
        <v>7.70784</v>
      </c>
      <c r="C3359">
        <v>2016</v>
      </c>
      <c r="D3359">
        <v>3</v>
      </c>
    </row>
    <row r="3360" spans="1:4" x14ac:dyDescent="0.35">
      <c r="A3360" s="1">
        <v>42441</v>
      </c>
      <c r="B3360">
        <v>7.70784</v>
      </c>
      <c r="C3360">
        <v>2016</v>
      </c>
      <c r="D3360">
        <v>3</v>
      </c>
    </row>
    <row r="3361" spans="1:4" x14ac:dyDescent="0.35">
      <c r="A3361" s="1">
        <v>42442</v>
      </c>
      <c r="B3361">
        <v>7.70784</v>
      </c>
      <c r="C3361">
        <v>2016</v>
      </c>
      <c r="D3361">
        <v>3</v>
      </c>
    </row>
    <row r="3362" spans="1:4" x14ac:dyDescent="0.35">
      <c r="A3362" s="1">
        <v>42443</v>
      </c>
      <c r="B3362">
        <v>7.7210200000000002</v>
      </c>
      <c r="C3362">
        <v>2016</v>
      </c>
      <c r="D3362">
        <v>3</v>
      </c>
    </row>
    <row r="3363" spans="1:4" x14ac:dyDescent="0.35">
      <c r="A3363" s="1">
        <v>42444</v>
      </c>
      <c r="B3363">
        <v>7.72912</v>
      </c>
      <c r="C3363">
        <v>2016</v>
      </c>
      <c r="D3363">
        <v>3</v>
      </c>
    </row>
    <row r="3364" spans="1:4" x14ac:dyDescent="0.35">
      <c r="A3364" s="1">
        <v>42445</v>
      </c>
      <c r="B3364">
        <v>7.73719</v>
      </c>
      <c r="C3364">
        <v>2016</v>
      </c>
      <c r="D3364">
        <v>3</v>
      </c>
    </row>
    <row r="3365" spans="1:4" x14ac:dyDescent="0.35">
      <c r="A3365" s="1">
        <v>42446</v>
      </c>
      <c r="B3365">
        <v>7.7395300000000002</v>
      </c>
      <c r="C3365">
        <v>2016</v>
      </c>
      <c r="D3365">
        <v>3</v>
      </c>
    </row>
    <row r="3366" spans="1:4" x14ac:dyDescent="0.35">
      <c r="A3366" s="1">
        <v>42447</v>
      </c>
      <c r="B3366">
        <v>7.7437800000000001</v>
      </c>
      <c r="C3366">
        <v>2016</v>
      </c>
      <c r="D3366">
        <v>3</v>
      </c>
    </row>
    <row r="3367" spans="1:4" x14ac:dyDescent="0.35">
      <c r="A3367" s="1">
        <v>42448</v>
      </c>
      <c r="B3367">
        <v>7.7437800000000001</v>
      </c>
      <c r="C3367">
        <v>2016</v>
      </c>
      <c r="D3367">
        <v>3</v>
      </c>
    </row>
    <row r="3368" spans="1:4" x14ac:dyDescent="0.35">
      <c r="A3368" s="1">
        <v>42449</v>
      </c>
      <c r="B3368">
        <v>7.7437800000000001</v>
      </c>
      <c r="C3368">
        <v>2016</v>
      </c>
      <c r="D3368">
        <v>3</v>
      </c>
    </row>
    <row r="3369" spans="1:4" x14ac:dyDescent="0.35">
      <c r="A3369" s="1">
        <v>42450</v>
      </c>
      <c r="B3369">
        <v>7.74411</v>
      </c>
      <c r="C3369">
        <v>2016</v>
      </c>
      <c r="D3369">
        <v>3</v>
      </c>
    </row>
    <row r="3370" spans="1:4" x14ac:dyDescent="0.35">
      <c r="A3370" s="1">
        <v>42451</v>
      </c>
      <c r="B3370">
        <v>7.7408000000000001</v>
      </c>
      <c r="C3370">
        <v>2016</v>
      </c>
      <c r="D3370">
        <v>3</v>
      </c>
    </row>
    <row r="3371" spans="1:4" x14ac:dyDescent="0.35">
      <c r="A3371" s="1">
        <v>42452</v>
      </c>
      <c r="B3371">
        <v>7.7412400000000003</v>
      </c>
      <c r="C3371">
        <v>2016</v>
      </c>
      <c r="D3371">
        <v>3</v>
      </c>
    </row>
    <row r="3372" spans="1:4" x14ac:dyDescent="0.35">
      <c r="A3372" s="1">
        <v>42453</v>
      </c>
      <c r="B3372">
        <v>7.7412400000000003</v>
      </c>
      <c r="C3372">
        <v>2016</v>
      </c>
      <c r="D3372">
        <v>3</v>
      </c>
    </row>
    <row r="3373" spans="1:4" x14ac:dyDescent="0.35">
      <c r="A3373" s="1">
        <v>42454</v>
      </c>
      <c r="B3373">
        <v>7.7412400000000003</v>
      </c>
      <c r="C3373">
        <v>2016</v>
      </c>
      <c r="D3373">
        <v>3</v>
      </c>
    </row>
    <row r="3374" spans="1:4" x14ac:dyDescent="0.35">
      <c r="A3374" s="1">
        <v>42455</v>
      </c>
      <c r="B3374">
        <v>7.7412400000000003</v>
      </c>
      <c r="C3374">
        <v>2016</v>
      </c>
      <c r="D3374">
        <v>3</v>
      </c>
    </row>
    <row r="3375" spans="1:4" x14ac:dyDescent="0.35">
      <c r="A3375" s="1">
        <v>42456</v>
      </c>
      <c r="B3375">
        <v>7.7412400000000003</v>
      </c>
      <c r="C3375">
        <v>2016</v>
      </c>
      <c r="D3375">
        <v>3</v>
      </c>
    </row>
    <row r="3376" spans="1:4" x14ac:dyDescent="0.35">
      <c r="A3376" s="1">
        <v>42457</v>
      </c>
      <c r="B3376">
        <v>7.7342300000000002</v>
      </c>
      <c r="C3376">
        <v>2016</v>
      </c>
      <c r="D3376">
        <v>3</v>
      </c>
    </row>
    <row r="3377" spans="1:4" x14ac:dyDescent="0.35">
      <c r="A3377" s="1">
        <v>42458</v>
      </c>
      <c r="B3377">
        <v>7.7311300000000003</v>
      </c>
      <c r="C3377">
        <v>2016</v>
      </c>
      <c r="D3377">
        <v>3</v>
      </c>
    </row>
    <row r="3378" spans="1:4" x14ac:dyDescent="0.35">
      <c r="A3378" s="1">
        <v>42459</v>
      </c>
      <c r="B3378">
        <v>7.7223300000000004</v>
      </c>
      <c r="C3378">
        <v>2016</v>
      </c>
      <c r="D3378">
        <v>3</v>
      </c>
    </row>
    <row r="3379" spans="1:4" x14ac:dyDescent="0.35">
      <c r="A3379" s="1">
        <v>42460</v>
      </c>
      <c r="B3379">
        <v>7.7110599999999998</v>
      </c>
      <c r="C3379">
        <v>2016</v>
      </c>
      <c r="D3379">
        <v>3</v>
      </c>
    </row>
    <row r="3380" spans="1:4" x14ac:dyDescent="0.35">
      <c r="A3380" s="1">
        <v>42461</v>
      </c>
      <c r="B3380">
        <v>7.7108600000000003</v>
      </c>
      <c r="C3380">
        <v>2016</v>
      </c>
      <c r="D3380">
        <v>4</v>
      </c>
    </row>
    <row r="3381" spans="1:4" x14ac:dyDescent="0.35">
      <c r="A3381" s="1">
        <v>42462</v>
      </c>
      <c r="B3381">
        <v>7.7108600000000003</v>
      </c>
      <c r="C3381">
        <v>2016</v>
      </c>
      <c r="D3381">
        <v>4</v>
      </c>
    </row>
    <row r="3382" spans="1:4" x14ac:dyDescent="0.35">
      <c r="A3382" s="1">
        <v>42463</v>
      </c>
      <c r="B3382">
        <v>7.7108600000000003</v>
      </c>
      <c r="C3382">
        <v>2016</v>
      </c>
      <c r="D3382">
        <v>4</v>
      </c>
    </row>
    <row r="3383" spans="1:4" x14ac:dyDescent="0.35">
      <c r="A3383" s="1">
        <v>42464</v>
      </c>
      <c r="B3383">
        <v>7.7106500000000002</v>
      </c>
      <c r="C3383">
        <v>2016</v>
      </c>
      <c r="D3383">
        <v>4</v>
      </c>
    </row>
    <row r="3384" spans="1:4" x14ac:dyDescent="0.35">
      <c r="A3384" s="1">
        <v>42465</v>
      </c>
      <c r="B3384">
        <v>7.7092000000000001</v>
      </c>
      <c r="C3384">
        <v>2016</v>
      </c>
      <c r="D3384">
        <v>4</v>
      </c>
    </row>
    <row r="3385" spans="1:4" x14ac:dyDescent="0.35">
      <c r="A3385" s="1">
        <v>42466</v>
      </c>
      <c r="B3385">
        <v>7.7096900000000002</v>
      </c>
      <c r="C3385">
        <v>2016</v>
      </c>
      <c r="D3385">
        <v>4</v>
      </c>
    </row>
    <row r="3386" spans="1:4" x14ac:dyDescent="0.35">
      <c r="A3386" s="1">
        <v>42467</v>
      </c>
      <c r="B3386">
        <v>7.7119799999999996</v>
      </c>
      <c r="C3386">
        <v>2016</v>
      </c>
      <c r="D3386">
        <v>4</v>
      </c>
    </row>
    <row r="3387" spans="1:4" x14ac:dyDescent="0.35">
      <c r="A3387" s="1">
        <v>42468</v>
      </c>
      <c r="B3387">
        <v>7.7208500000000004</v>
      </c>
      <c r="C3387">
        <v>2016</v>
      </c>
      <c r="D3387">
        <v>4</v>
      </c>
    </row>
    <row r="3388" spans="1:4" x14ac:dyDescent="0.35">
      <c r="A3388" s="1">
        <v>42469</v>
      </c>
      <c r="B3388">
        <v>7.7208500000000004</v>
      </c>
      <c r="C3388">
        <v>2016</v>
      </c>
      <c r="D3388">
        <v>4</v>
      </c>
    </row>
    <row r="3389" spans="1:4" x14ac:dyDescent="0.35">
      <c r="A3389" s="1">
        <v>42470</v>
      </c>
      <c r="B3389">
        <v>7.7208500000000004</v>
      </c>
      <c r="C3389">
        <v>2016</v>
      </c>
      <c r="D3389">
        <v>4</v>
      </c>
    </row>
    <row r="3390" spans="1:4" x14ac:dyDescent="0.35">
      <c r="A3390" s="1">
        <v>42471</v>
      </c>
      <c r="B3390">
        <v>7.7282400000000004</v>
      </c>
      <c r="C3390">
        <v>2016</v>
      </c>
      <c r="D3390">
        <v>4</v>
      </c>
    </row>
    <row r="3391" spans="1:4" x14ac:dyDescent="0.35">
      <c r="A3391" s="1">
        <v>42472</v>
      </c>
      <c r="B3391">
        <v>7.7353300000000003</v>
      </c>
      <c r="C3391">
        <v>2016</v>
      </c>
      <c r="D3391">
        <v>4</v>
      </c>
    </row>
    <row r="3392" spans="1:4" x14ac:dyDescent="0.35">
      <c r="A3392" s="1">
        <v>42473</v>
      </c>
      <c r="B3392">
        <v>7.7393900000000002</v>
      </c>
      <c r="C3392">
        <v>2016</v>
      </c>
      <c r="D3392">
        <v>4</v>
      </c>
    </row>
    <row r="3393" spans="1:4" x14ac:dyDescent="0.35">
      <c r="A3393" s="1">
        <v>42474</v>
      </c>
      <c r="B3393">
        <v>7.7452699999999997</v>
      </c>
      <c r="C3393">
        <v>2016</v>
      </c>
      <c r="D3393">
        <v>4</v>
      </c>
    </row>
    <row r="3394" spans="1:4" x14ac:dyDescent="0.35">
      <c r="A3394" s="1">
        <v>42475</v>
      </c>
      <c r="B3394">
        <v>7.7431200000000002</v>
      </c>
      <c r="C3394">
        <v>2016</v>
      </c>
      <c r="D3394">
        <v>4</v>
      </c>
    </row>
    <row r="3395" spans="1:4" x14ac:dyDescent="0.35">
      <c r="A3395" s="1">
        <v>42476</v>
      </c>
      <c r="B3395">
        <v>7.7431200000000002</v>
      </c>
      <c r="C3395">
        <v>2016</v>
      </c>
      <c r="D3395">
        <v>4</v>
      </c>
    </row>
    <row r="3396" spans="1:4" x14ac:dyDescent="0.35">
      <c r="A3396" s="1">
        <v>42477</v>
      </c>
      <c r="B3396">
        <v>7.7431200000000002</v>
      </c>
      <c r="C3396">
        <v>2016</v>
      </c>
      <c r="D3396">
        <v>4</v>
      </c>
    </row>
    <row r="3397" spans="1:4" x14ac:dyDescent="0.35">
      <c r="A3397" s="1">
        <v>42478</v>
      </c>
      <c r="B3397">
        <v>7.7342000000000004</v>
      </c>
      <c r="C3397">
        <v>2016</v>
      </c>
      <c r="D3397">
        <v>4</v>
      </c>
    </row>
    <row r="3398" spans="1:4" x14ac:dyDescent="0.35">
      <c r="A3398" s="1">
        <v>42479</v>
      </c>
      <c r="B3398">
        <v>7.7309400000000004</v>
      </c>
      <c r="C3398">
        <v>2016</v>
      </c>
      <c r="D3398">
        <v>4</v>
      </c>
    </row>
    <row r="3399" spans="1:4" x14ac:dyDescent="0.35">
      <c r="A3399" s="1">
        <v>42480</v>
      </c>
      <c r="B3399">
        <v>7.7388399999999997</v>
      </c>
      <c r="C3399">
        <v>2016</v>
      </c>
      <c r="D3399">
        <v>4</v>
      </c>
    </row>
    <row r="3400" spans="1:4" x14ac:dyDescent="0.35">
      <c r="A3400" s="1">
        <v>42481</v>
      </c>
      <c r="B3400">
        <v>7.7408099999999997</v>
      </c>
      <c r="C3400">
        <v>2016</v>
      </c>
      <c r="D3400">
        <v>4</v>
      </c>
    </row>
    <row r="3401" spans="1:4" x14ac:dyDescent="0.35">
      <c r="A3401" s="1">
        <v>42482</v>
      </c>
      <c r="B3401">
        <v>7.7402699999999998</v>
      </c>
      <c r="C3401">
        <v>2016</v>
      </c>
      <c r="D3401">
        <v>4</v>
      </c>
    </row>
    <row r="3402" spans="1:4" x14ac:dyDescent="0.35">
      <c r="A3402" s="1">
        <v>42483</v>
      </c>
      <c r="B3402">
        <v>7.7402699999999998</v>
      </c>
      <c r="C3402">
        <v>2016</v>
      </c>
      <c r="D3402">
        <v>4</v>
      </c>
    </row>
    <row r="3403" spans="1:4" x14ac:dyDescent="0.35">
      <c r="A3403" s="1">
        <v>42484</v>
      </c>
      <c r="B3403">
        <v>7.7402699999999998</v>
      </c>
      <c r="C3403">
        <v>2016</v>
      </c>
      <c r="D3403">
        <v>4</v>
      </c>
    </row>
    <row r="3404" spans="1:4" x14ac:dyDescent="0.35">
      <c r="A3404" s="1">
        <v>42485</v>
      </c>
      <c r="B3404">
        <v>7.7408200000000003</v>
      </c>
      <c r="C3404">
        <v>2016</v>
      </c>
      <c r="D3404">
        <v>4</v>
      </c>
    </row>
    <row r="3405" spans="1:4" x14ac:dyDescent="0.35">
      <c r="A3405" s="1">
        <v>42486</v>
      </c>
      <c r="B3405">
        <v>7.7402800000000003</v>
      </c>
      <c r="C3405">
        <v>2016</v>
      </c>
      <c r="D3405">
        <v>4</v>
      </c>
    </row>
    <row r="3406" spans="1:4" x14ac:dyDescent="0.35">
      <c r="A3406" s="1">
        <v>42487</v>
      </c>
      <c r="B3406">
        <v>7.7418100000000001</v>
      </c>
      <c r="C3406">
        <v>2016</v>
      </c>
      <c r="D3406">
        <v>4</v>
      </c>
    </row>
    <row r="3407" spans="1:4" x14ac:dyDescent="0.35">
      <c r="A3407" s="1">
        <v>42488</v>
      </c>
      <c r="B3407">
        <v>7.7371999999999996</v>
      </c>
      <c r="C3407">
        <v>2016</v>
      </c>
      <c r="D3407">
        <v>4</v>
      </c>
    </row>
    <row r="3408" spans="1:4" x14ac:dyDescent="0.35">
      <c r="A3408" s="1">
        <v>42489</v>
      </c>
      <c r="B3408">
        <v>7.7339399999999996</v>
      </c>
      <c r="C3408">
        <v>2016</v>
      </c>
      <c r="D3408">
        <v>4</v>
      </c>
    </row>
    <row r="3409" spans="1:4" x14ac:dyDescent="0.35">
      <c r="A3409" s="1">
        <v>42490</v>
      </c>
      <c r="B3409">
        <v>7.7339399999999996</v>
      </c>
      <c r="C3409">
        <v>2016</v>
      </c>
      <c r="D3409">
        <v>4</v>
      </c>
    </row>
    <row r="3410" spans="1:4" x14ac:dyDescent="0.35">
      <c r="A3410" s="1">
        <v>42491</v>
      </c>
      <c r="B3410">
        <v>7.7339399999999996</v>
      </c>
      <c r="C3410">
        <v>2016</v>
      </c>
      <c r="D3410">
        <v>5</v>
      </c>
    </row>
    <row r="3411" spans="1:4" x14ac:dyDescent="0.35">
      <c r="A3411" s="1">
        <v>42492</v>
      </c>
      <c r="B3411">
        <v>7.7339399999999996</v>
      </c>
      <c r="C3411">
        <v>2016</v>
      </c>
      <c r="D3411">
        <v>5</v>
      </c>
    </row>
    <row r="3412" spans="1:4" x14ac:dyDescent="0.35">
      <c r="A3412" s="1">
        <v>42493</v>
      </c>
      <c r="B3412">
        <v>7.7255700000000003</v>
      </c>
      <c r="C3412">
        <v>2016</v>
      </c>
      <c r="D3412">
        <v>5</v>
      </c>
    </row>
    <row r="3413" spans="1:4" x14ac:dyDescent="0.35">
      <c r="A3413" s="1">
        <v>42494</v>
      </c>
      <c r="B3413">
        <v>7.7173400000000001</v>
      </c>
      <c r="C3413">
        <v>2016</v>
      </c>
      <c r="D3413">
        <v>5</v>
      </c>
    </row>
    <row r="3414" spans="1:4" x14ac:dyDescent="0.35">
      <c r="A3414" s="1">
        <v>42495</v>
      </c>
      <c r="B3414">
        <v>7.7119799999999996</v>
      </c>
      <c r="C3414">
        <v>2016</v>
      </c>
      <c r="D3414">
        <v>5</v>
      </c>
    </row>
    <row r="3415" spans="1:4" x14ac:dyDescent="0.35">
      <c r="A3415" s="1">
        <v>42496</v>
      </c>
      <c r="B3415">
        <v>7.6989200000000002</v>
      </c>
      <c r="C3415">
        <v>2016</v>
      </c>
      <c r="D3415">
        <v>5</v>
      </c>
    </row>
    <row r="3416" spans="1:4" x14ac:dyDescent="0.35">
      <c r="A3416" s="1">
        <v>42497</v>
      </c>
      <c r="B3416">
        <v>7.6989200000000002</v>
      </c>
      <c r="C3416">
        <v>2016</v>
      </c>
      <c r="D3416">
        <v>5</v>
      </c>
    </row>
    <row r="3417" spans="1:4" x14ac:dyDescent="0.35">
      <c r="A3417" s="1">
        <v>42498</v>
      </c>
      <c r="B3417">
        <v>7.6989200000000002</v>
      </c>
      <c r="C3417">
        <v>2016</v>
      </c>
      <c r="D3417">
        <v>5</v>
      </c>
    </row>
    <row r="3418" spans="1:4" x14ac:dyDescent="0.35">
      <c r="A3418" s="1">
        <v>42499</v>
      </c>
      <c r="B3418">
        <v>7.6683500000000002</v>
      </c>
      <c r="C3418">
        <v>2016</v>
      </c>
      <c r="D3418">
        <v>5</v>
      </c>
    </row>
    <row r="3419" spans="1:4" x14ac:dyDescent="0.35">
      <c r="A3419" s="1">
        <v>42500</v>
      </c>
      <c r="B3419">
        <v>7.6540699999999999</v>
      </c>
      <c r="C3419">
        <v>2016</v>
      </c>
      <c r="D3419">
        <v>5</v>
      </c>
    </row>
    <row r="3420" spans="1:4" x14ac:dyDescent="0.35">
      <c r="A3420" s="1">
        <v>42501</v>
      </c>
      <c r="B3420">
        <v>7.6411499999999997</v>
      </c>
      <c r="C3420">
        <v>2016</v>
      </c>
      <c r="D3420">
        <v>5</v>
      </c>
    </row>
    <row r="3421" spans="1:4" x14ac:dyDescent="0.35">
      <c r="A3421" s="1">
        <v>42502</v>
      </c>
      <c r="B3421">
        <v>7.62418</v>
      </c>
      <c r="C3421">
        <v>2016</v>
      </c>
      <c r="D3421">
        <v>5</v>
      </c>
    </row>
    <row r="3422" spans="1:4" x14ac:dyDescent="0.35">
      <c r="A3422" s="1">
        <v>42503</v>
      </c>
      <c r="B3422">
        <v>7.6327499999999997</v>
      </c>
      <c r="C3422">
        <v>2016</v>
      </c>
      <c r="D3422">
        <v>5</v>
      </c>
    </row>
    <row r="3423" spans="1:4" x14ac:dyDescent="0.35">
      <c r="A3423" s="1">
        <v>42504</v>
      </c>
      <c r="B3423">
        <v>7.6327499999999997</v>
      </c>
      <c r="C3423">
        <v>2016</v>
      </c>
      <c r="D3423">
        <v>5</v>
      </c>
    </row>
    <row r="3424" spans="1:4" x14ac:dyDescent="0.35">
      <c r="A3424" s="1">
        <v>42505</v>
      </c>
      <c r="B3424">
        <v>7.6327499999999997</v>
      </c>
      <c r="C3424">
        <v>2016</v>
      </c>
      <c r="D3424">
        <v>5</v>
      </c>
    </row>
    <row r="3425" spans="1:4" x14ac:dyDescent="0.35">
      <c r="A3425" s="1">
        <v>42506</v>
      </c>
      <c r="B3425">
        <v>7.6373899999999999</v>
      </c>
      <c r="C3425">
        <v>2016</v>
      </c>
      <c r="D3425">
        <v>5</v>
      </c>
    </row>
    <row r="3426" spans="1:4" x14ac:dyDescent="0.35">
      <c r="A3426" s="1">
        <v>42507</v>
      </c>
      <c r="B3426">
        <v>7.6383700000000001</v>
      </c>
      <c r="C3426">
        <v>2016</v>
      </c>
      <c r="D3426">
        <v>5</v>
      </c>
    </row>
    <row r="3427" spans="1:4" x14ac:dyDescent="0.35">
      <c r="A3427" s="1">
        <v>42508</v>
      </c>
      <c r="B3427">
        <v>7.6378899999999996</v>
      </c>
      <c r="C3427">
        <v>2016</v>
      </c>
      <c r="D3427">
        <v>5</v>
      </c>
    </row>
    <row r="3428" spans="1:4" x14ac:dyDescent="0.35">
      <c r="A3428" s="1">
        <v>42509</v>
      </c>
      <c r="B3428">
        <v>7.6306399999999996</v>
      </c>
      <c r="C3428">
        <v>2016</v>
      </c>
      <c r="D3428">
        <v>5</v>
      </c>
    </row>
    <row r="3429" spans="1:4" x14ac:dyDescent="0.35">
      <c r="A3429" s="1">
        <v>42510</v>
      </c>
      <c r="B3429">
        <v>7.6345400000000003</v>
      </c>
      <c r="C3429">
        <v>2016</v>
      </c>
      <c r="D3429">
        <v>5</v>
      </c>
    </row>
    <row r="3430" spans="1:4" x14ac:dyDescent="0.35">
      <c r="A3430" s="1">
        <v>42511</v>
      </c>
      <c r="B3430">
        <v>7.6345400000000003</v>
      </c>
      <c r="C3430">
        <v>2016</v>
      </c>
      <c r="D3430">
        <v>5</v>
      </c>
    </row>
    <row r="3431" spans="1:4" x14ac:dyDescent="0.35">
      <c r="A3431" s="1">
        <v>42512</v>
      </c>
      <c r="B3431">
        <v>7.6345400000000003</v>
      </c>
      <c r="C3431">
        <v>2016</v>
      </c>
      <c r="D3431">
        <v>5</v>
      </c>
    </row>
    <row r="3432" spans="1:4" x14ac:dyDescent="0.35">
      <c r="A3432" s="1">
        <v>42513</v>
      </c>
      <c r="B3432">
        <v>7.6368600000000004</v>
      </c>
      <c r="C3432">
        <v>2016</v>
      </c>
      <c r="D3432">
        <v>5</v>
      </c>
    </row>
    <row r="3433" spans="1:4" x14ac:dyDescent="0.35">
      <c r="A3433" s="1">
        <v>42514</v>
      </c>
      <c r="B3433">
        <v>7.6393800000000001</v>
      </c>
      <c r="C3433">
        <v>2016</v>
      </c>
      <c r="D3433">
        <v>5</v>
      </c>
    </row>
    <row r="3434" spans="1:4" x14ac:dyDescent="0.35">
      <c r="A3434" s="1">
        <v>42515</v>
      </c>
      <c r="B3434">
        <v>7.6362699999999997</v>
      </c>
      <c r="C3434">
        <v>2016</v>
      </c>
      <c r="D3434">
        <v>5</v>
      </c>
    </row>
    <row r="3435" spans="1:4" x14ac:dyDescent="0.35">
      <c r="A3435" s="1">
        <v>42516</v>
      </c>
      <c r="B3435">
        <v>7.6294300000000002</v>
      </c>
      <c r="C3435">
        <v>2016</v>
      </c>
      <c r="D3435">
        <v>5</v>
      </c>
    </row>
    <row r="3436" spans="1:4" x14ac:dyDescent="0.35">
      <c r="A3436" s="1">
        <v>42517</v>
      </c>
      <c r="B3436">
        <v>7.6279300000000001</v>
      </c>
      <c r="C3436">
        <v>2016</v>
      </c>
      <c r="D3436">
        <v>5</v>
      </c>
    </row>
    <row r="3437" spans="1:4" x14ac:dyDescent="0.35">
      <c r="A3437" s="1">
        <v>42518</v>
      </c>
      <c r="B3437">
        <v>7.6279300000000001</v>
      </c>
      <c r="C3437">
        <v>2016</v>
      </c>
      <c r="D3437">
        <v>5</v>
      </c>
    </row>
    <row r="3438" spans="1:4" x14ac:dyDescent="0.35">
      <c r="A3438" s="1">
        <v>42519</v>
      </c>
      <c r="B3438">
        <v>7.6279300000000001</v>
      </c>
      <c r="C3438">
        <v>2016</v>
      </c>
      <c r="D3438">
        <v>5</v>
      </c>
    </row>
    <row r="3439" spans="1:4" x14ac:dyDescent="0.35">
      <c r="A3439" s="1">
        <v>42520</v>
      </c>
      <c r="B3439">
        <v>7.6254499999999998</v>
      </c>
      <c r="C3439">
        <v>2016</v>
      </c>
      <c r="D3439">
        <v>5</v>
      </c>
    </row>
    <row r="3440" spans="1:4" x14ac:dyDescent="0.35">
      <c r="A3440" s="1">
        <v>42521</v>
      </c>
      <c r="B3440">
        <v>7.6257099999999998</v>
      </c>
      <c r="C3440">
        <v>2016</v>
      </c>
      <c r="D3440">
        <v>5</v>
      </c>
    </row>
    <row r="3441" spans="1:4" x14ac:dyDescent="0.35">
      <c r="A3441" s="1">
        <v>42522</v>
      </c>
      <c r="B3441">
        <v>7.6254299999999997</v>
      </c>
      <c r="C3441">
        <v>2016</v>
      </c>
      <c r="D3441">
        <v>6</v>
      </c>
    </row>
    <row r="3442" spans="1:4" x14ac:dyDescent="0.35">
      <c r="A3442" s="1">
        <v>42523</v>
      </c>
      <c r="B3442">
        <v>7.62608</v>
      </c>
      <c r="C3442">
        <v>2016</v>
      </c>
      <c r="D3442">
        <v>6</v>
      </c>
    </row>
    <row r="3443" spans="1:4" x14ac:dyDescent="0.35">
      <c r="A3443" s="1">
        <v>42524</v>
      </c>
      <c r="B3443">
        <v>7.6328300000000002</v>
      </c>
      <c r="C3443">
        <v>2016</v>
      </c>
      <c r="D3443">
        <v>6</v>
      </c>
    </row>
    <row r="3444" spans="1:4" x14ac:dyDescent="0.35">
      <c r="A3444" s="1">
        <v>42525</v>
      </c>
      <c r="B3444">
        <v>7.6328300000000002</v>
      </c>
      <c r="C3444">
        <v>2016</v>
      </c>
      <c r="D3444">
        <v>6</v>
      </c>
    </row>
    <row r="3445" spans="1:4" x14ac:dyDescent="0.35">
      <c r="A3445" s="1">
        <v>42526</v>
      </c>
      <c r="B3445">
        <v>7.6328300000000002</v>
      </c>
      <c r="C3445">
        <v>2016</v>
      </c>
      <c r="D3445">
        <v>6</v>
      </c>
    </row>
    <row r="3446" spans="1:4" x14ac:dyDescent="0.35">
      <c r="A3446" s="1">
        <v>42527</v>
      </c>
      <c r="B3446">
        <v>7.6432200000000003</v>
      </c>
      <c r="C3446">
        <v>2016</v>
      </c>
      <c r="D3446">
        <v>6</v>
      </c>
    </row>
    <row r="3447" spans="1:4" x14ac:dyDescent="0.35">
      <c r="A3447" s="1">
        <v>42528</v>
      </c>
      <c r="B3447">
        <v>7.6449100000000003</v>
      </c>
      <c r="C3447">
        <v>2016</v>
      </c>
      <c r="D3447">
        <v>6</v>
      </c>
    </row>
    <row r="3448" spans="1:4" x14ac:dyDescent="0.35">
      <c r="A3448" s="1">
        <v>42529</v>
      </c>
      <c r="B3448">
        <v>7.6482700000000001</v>
      </c>
      <c r="C3448">
        <v>2016</v>
      </c>
      <c r="D3448">
        <v>6</v>
      </c>
    </row>
    <row r="3449" spans="1:4" x14ac:dyDescent="0.35">
      <c r="A3449" s="1">
        <v>42530</v>
      </c>
      <c r="B3449">
        <v>7.6516400000000004</v>
      </c>
      <c r="C3449">
        <v>2016</v>
      </c>
      <c r="D3449">
        <v>6</v>
      </c>
    </row>
    <row r="3450" spans="1:4" x14ac:dyDescent="0.35">
      <c r="A3450" s="1">
        <v>42531</v>
      </c>
      <c r="B3450">
        <v>7.66404</v>
      </c>
      <c r="C3450">
        <v>2016</v>
      </c>
      <c r="D3450">
        <v>6</v>
      </c>
    </row>
    <row r="3451" spans="1:4" x14ac:dyDescent="0.35">
      <c r="A3451" s="1">
        <v>42532</v>
      </c>
      <c r="B3451">
        <v>7.66404</v>
      </c>
      <c r="C3451">
        <v>2016</v>
      </c>
      <c r="D3451">
        <v>6</v>
      </c>
    </row>
    <row r="3452" spans="1:4" x14ac:dyDescent="0.35">
      <c r="A3452" s="1">
        <v>42533</v>
      </c>
      <c r="B3452">
        <v>7.66404</v>
      </c>
      <c r="C3452">
        <v>2016</v>
      </c>
      <c r="D3452">
        <v>6</v>
      </c>
    </row>
    <row r="3453" spans="1:4" x14ac:dyDescent="0.35">
      <c r="A3453" s="1">
        <v>42534</v>
      </c>
      <c r="B3453">
        <v>7.6695900000000004</v>
      </c>
      <c r="C3453">
        <v>2016</v>
      </c>
      <c r="D3453">
        <v>6</v>
      </c>
    </row>
    <row r="3454" spans="1:4" x14ac:dyDescent="0.35">
      <c r="A3454" s="1">
        <v>42535</v>
      </c>
      <c r="B3454">
        <v>7.6642900000000003</v>
      </c>
      <c r="C3454">
        <v>2016</v>
      </c>
      <c r="D3454">
        <v>6</v>
      </c>
    </row>
    <row r="3455" spans="1:4" x14ac:dyDescent="0.35">
      <c r="A3455" s="1">
        <v>42536</v>
      </c>
      <c r="B3455">
        <v>7.6545399999999999</v>
      </c>
      <c r="C3455">
        <v>2016</v>
      </c>
      <c r="D3455">
        <v>6</v>
      </c>
    </row>
    <row r="3456" spans="1:4" x14ac:dyDescent="0.35">
      <c r="A3456" s="1">
        <v>42537</v>
      </c>
      <c r="B3456">
        <v>7.6446899999999998</v>
      </c>
      <c r="C3456">
        <v>2016</v>
      </c>
      <c r="D3456">
        <v>6</v>
      </c>
    </row>
    <row r="3457" spans="1:4" x14ac:dyDescent="0.35">
      <c r="A3457" s="1">
        <v>42538</v>
      </c>
      <c r="B3457">
        <v>7.6372999999999998</v>
      </c>
      <c r="C3457">
        <v>2016</v>
      </c>
      <c r="D3457">
        <v>6</v>
      </c>
    </row>
    <row r="3458" spans="1:4" x14ac:dyDescent="0.35">
      <c r="A3458" s="1">
        <v>42539</v>
      </c>
      <c r="B3458">
        <v>7.6372999999999998</v>
      </c>
      <c r="C3458">
        <v>2016</v>
      </c>
      <c r="D3458">
        <v>6</v>
      </c>
    </row>
    <row r="3459" spans="1:4" x14ac:dyDescent="0.35">
      <c r="A3459" s="1">
        <v>42540</v>
      </c>
      <c r="B3459">
        <v>7.6372999999999998</v>
      </c>
      <c r="C3459">
        <v>2016</v>
      </c>
      <c r="D3459">
        <v>6</v>
      </c>
    </row>
    <row r="3460" spans="1:4" x14ac:dyDescent="0.35">
      <c r="A3460" s="1">
        <v>42541</v>
      </c>
      <c r="B3460">
        <v>7.6339899999999998</v>
      </c>
      <c r="C3460">
        <v>2016</v>
      </c>
      <c r="D3460">
        <v>6</v>
      </c>
    </row>
    <row r="3461" spans="1:4" x14ac:dyDescent="0.35">
      <c r="A3461" s="1">
        <v>42542</v>
      </c>
      <c r="B3461">
        <v>7.6303700000000001</v>
      </c>
      <c r="C3461">
        <v>2016</v>
      </c>
      <c r="D3461">
        <v>6</v>
      </c>
    </row>
    <row r="3462" spans="1:4" x14ac:dyDescent="0.35">
      <c r="A3462" s="1">
        <v>42543</v>
      </c>
      <c r="B3462">
        <v>7.6288900000000002</v>
      </c>
      <c r="C3462">
        <v>2016</v>
      </c>
      <c r="D3462">
        <v>6</v>
      </c>
    </row>
    <row r="3463" spans="1:4" x14ac:dyDescent="0.35">
      <c r="A3463" s="1">
        <v>42544</v>
      </c>
      <c r="B3463">
        <v>7.6350100000000003</v>
      </c>
      <c r="C3463">
        <v>2016</v>
      </c>
      <c r="D3463">
        <v>6</v>
      </c>
    </row>
    <row r="3464" spans="1:4" x14ac:dyDescent="0.35">
      <c r="A3464" s="1">
        <v>42545</v>
      </c>
      <c r="B3464">
        <v>7.6435700000000004</v>
      </c>
      <c r="C3464">
        <v>2016</v>
      </c>
      <c r="D3464">
        <v>6</v>
      </c>
    </row>
    <row r="3465" spans="1:4" x14ac:dyDescent="0.35">
      <c r="A3465" s="1">
        <v>42546</v>
      </c>
      <c r="B3465">
        <v>7.6435700000000004</v>
      </c>
      <c r="C3465">
        <v>2016</v>
      </c>
      <c r="D3465">
        <v>6</v>
      </c>
    </row>
    <row r="3466" spans="1:4" x14ac:dyDescent="0.35">
      <c r="A3466" s="1">
        <v>42547</v>
      </c>
      <c r="B3466">
        <v>7.6435700000000004</v>
      </c>
      <c r="C3466">
        <v>2016</v>
      </c>
      <c r="D3466">
        <v>6</v>
      </c>
    </row>
    <row r="3467" spans="1:4" x14ac:dyDescent="0.35">
      <c r="A3467" s="1">
        <v>42548</v>
      </c>
      <c r="B3467">
        <v>7.64025</v>
      </c>
      <c r="C3467">
        <v>2016</v>
      </c>
      <c r="D3467">
        <v>6</v>
      </c>
    </row>
    <row r="3468" spans="1:4" x14ac:dyDescent="0.35">
      <c r="A3468" s="1">
        <v>42549</v>
      </c>
      <c r="B3468">
        <v>7.6380499999999998</v>
      </c>
      <c r="C3468">
        <v>2016</v>
      </c>
      <c r="D3468">
        <v>6</v>
      </c>
    </row>
    <row r="3469" spans="1:4" x14ac:dyDescent="0.35">
      <c r="A3469" s="1">
        <v>42550</v>
      </c>
      <c r="B3469">
        <v>7.6366800000000001</v>
      </c>
      <c r="C3469">
        <v>2016</v>
      </c>
      <c r="D3469">
        <v>6</v>
      </c>
    </row>
    <row r="3470" spans="1:4" x14ac:dyDescent="0.35">
      <c r="A3470" s="1">
        <v>42551</v>
      </c>
      <c r="B3470">
        <v>7.6373499999999996</v>
      </c>
      <c r="C3470">
        <v>2016</v>
      </c>
      <c r="D3470">
        <v>6</v>
      </c>
    </row>
    <row r="3471" spans="1:4" x14ac:dyDescent="0.35">
      <c r="A3471" s="1">
        <v>42552</v>
      </c>
      <c r="B3471">
        <v>7.6373499999999996</v>
      </c>
      <c r="C3471">
        <v>2016</v>
      </c>
      <c r="D3471">
        <v>7</v>
      </c>
    </row>
    <row r="3472" spans="1:4" x14ac:dyDescent="0.35">
      <c r="A3472" s="1">
        <v>42553</v>
      </c>
      <c r="B3472">
        <v>7.6373499999999996</v>
      </c>
      <c r="C3472">
        <v>2016</v>
      </c>
      <c r="D3472">
        <v>7</v>
      </c>
    </row>
    <row r="3473" spans="1:4" x14ac:dyDescent="0.35">
      <c r="A3473" s="1">
        <v>42554</v>
      </c>
      <c r="B3473">
        <v>7.6373499999999996</v>
      </c>
      <c r="C3473">
        <v>2016</v>
      </c>
      <c r="D3473">
        <v>7</v>
      </c>
    </row>
    <row r="3474" spans="1:4" x14ac:dyDescent="0.35">
      <c r="A3474" s="1">
        <v>42555</v>
      </c>
      <c r="B3474">
        <v>7.6373499999999996</v>
      </c>
      <c r="C3474">
        <v>2016</v>
      </c>
      <c r="D3474">
        <v>7</v>
      </c>
    </row>
    <row r="3475" spans="1:4" x14ac:dyDescent="0.35">
      <c r="A3475" s="1">
        <v>42556</v>
      </c>
      <c r="B3475">
        <v>7.6360099999999997</v>
      </c>
      <c r="C3475">
        <v>2016</v>
      </c>
      <c r="D3475">
        <v>7</v>
      </c>
    </row>
    <row r="3476" spans="1:4" x14ac:dyDescent="0.35">
      <c r="A3476" s="1">
        <v>42557</v>
      </c>
      <c r="B3476">
        <v>7.6313399999999998</v>
      </c>
      <c r="C3476">
        <v>2016</v>
      </c>
      <c r="D3476">
        <v>7</v>
      </c>
    </row>
    <row r="3477" spans="1:4" x14ac:dyDescent="0.35">
      <c r="A3477" s="1">
        <v>42558</v>
      </c>
      <c r="B3477">
        <v>7.63009</v>
      </c>
      <c r="C3477">
        <v>2016</v>
      </c>
      <c r="D3477">
        <v>7</v>
      </c>
    </row>
    <row r="3478" spans="1:4" x14ac:dyDescent="0.35">
      <c r="A3478" s="1">
        <v>42559</v>
      </c>
      <c r="B3478">
        <v>7.6237399999999997</v>
      </c>
      <c r="C3478">
        <v>2016</v>
      </c>
      <c r="D3478">
        <v>7</v>
      </c>
    </row>
    <row r="3479" spans="1:4" x14ac:dyDescent="0.35">
      <c r="A3479" s="1">
        <v>42560</v>
      </c>
      <c r="B3479">
        <v>7.6237399999999997</v>
      </c>
      <c r="C3479">
        <v>2016</v>
      </c>
      <c r="D3479">
        <v>7</v>
      </c>
    </row>
    <row r="3480" spans="1:4" x14ac:dyDescent="0.35">
      <c r="A3480" s="1">
        <v>42561</v>
      </c>
      <c r="B3480">
        <v>7.6237399999999997</v>
      </c>
      <c r="C3480">
        <v>2016</v>
      </c>
      <c r="D3480">
        <v>7</v>
      </c>
    </row>
    <row r="3481" spans="1:4" x14ac:dyDescent="0.35">
      <c r="A3481" s="1">
        <v>42562</v>
      </c>
      <c r="B3481">
        <v>7.6205299999999996</v>
      </c>
      <c r="C3481">
        <v>2016</v>
      </c>
      <c r="D3481">
        <v>7</v>
      </c>
    </row>
    <row r="3482" spans="1:4" x14ac:dyDescent="0.35">
      <c r="A3482" s="1">
        <v>42563</v>
      </c>
      <c r="B3482">
        <v>7.6138199999999996</v>
      </c>
      <c r="C3482">
        <v>2016</v>
      </c>
      <c r="D3482">
        <v>7</v>
      </c>
    </row>
    <row r="3483" spans="1:4" x14ac:dyDescent="0.35">
      <c r="A3483" s="1">
        <v>42564</v>
      </c>
      <c r="B3483">
        <v>7.6137199999999998</v>
      </c>
      <c r="C3483">
        <v>2016</v>
      </c>
      <c r="D3483">
        <v>7</v>
      </c>
    </row>
    <row r="3484" spans="1:4" x14ac:dyDescent="0.35">
      <c r="A3484" s="1">
        <v>42565</v>
      </c>
      <c r="B3484">
        <v>7.6131599999999997</v>
      </c>
      <c r="C3484">
        <v>2016</v>
      </c>
      <c r="D3484">
        <v>7</v>
      </c>
    </row>
    <row r="3485" spans="1:4" x14ac:dyDescent="0.35">
      <c r="A3485" s="1">
        <v>42566</v>
      </c>
      <c r="B3485">
        <v>7.60867</v>
      </c>
      <c r="C3485">
        <v>2016</v>
      </c>
      <c r="D3485">
        <v>7</v>
      </c>
    </row>
    <row r="3486" spans="1:4" x14ac:dyDescent="0.35">
      <c r="A3486" s="1">
        <v>42567</v>
      </c>
      <c r="B3486">
        <v>7.60867</v>
      </c>
      <c r="C3486">
        <v>2016</v>
      </c>
      <c r="D3486">
        <v>7</v>
      </c>
    </row>
    <row r="3487" spans="1:4" x14ac:dyDescent="0.35">
      <c r="A3487" s="1">
        <v>42568</v>
      </c>
      <c r="B3487">
        <v>7.60867</v>
      </c>
      <c r="C3487">
        <v>2016</v>
      </c>
      <c r="D3487">
        <v>7</v>
      </c>
    </row>
    <row r="3488" spans="1:4" x14ac:dyDescent="0.35">
      <c r="A3488" s="1">
        <v>42569</v>
      </c>
      <c r="B3488">
        <v>7.59999</v>
      </c>
      <c r="C3488">
        <v>2016</v>
      </c>
      <c r="D3488">
        <v>7</v>
      </c>
    </row>
    <row r="3489" spans="1:4" x14ac:dyDescent="0.35">
      <c r="A3489" s="1">
        <v>42570</v>
      </c>
      <c r="B3489">
        <v>7.5863300000000002</v>
      </c>
      <c r="C3489">
        <v>2016</v>
      </c>
      <c r="D3489">
        <v>7</v>
      </c>
    </row>
    <row r="3490" spans="1:4" x14ac:dyDescent="0.35">
      <c r="A3490" s="1">
        <v>42571</v>
      </c>
      <c r="B3490">
        <v>7.58385</v>
      </c>
      <c r="C3490">
        <v>2016</v>
      </c>
      <c r="D3490">
        <v>7</v>
      </c>
    </row>
    <row r="3491" spans="1:4" x14ac:dyDescent="0.35">
      <c r="A3491" s="1">
        <v>42572</v>
      </c>
      <c r="B3491">
        <v>7.5840199999999998</v>
      </c>
      <c r="C3491">
        <v>2016</v>
      </c>
      <c r="D3491">
        <v>7</v>
      </c>
    </row>
    <row r="3492" spans="1:4" x14ac:dyDescent="0.35">
      <c r="A3492" s="1">
        <v>42573</v>
      </c>
      <c r="B3492">
        <v>7.5928199999999997</v>
      </c>
      <c r="C3492">
        <v>2016</v>
      </c>
      <c r="D3492">
        <v>7</v>
      </c>
    </row>
    <row r="3493" spans="1:4" x14ac:dyDescent="0.35">
      <c r="A3493" s="1">
        <v>42574</v>
      </c>
      <c r="B3493">
        <v>7.5928199999999997</v>
      </c>
      <c r="C3493">
        <v>2016</v>
      </c>
      <c r="D3493">
        <v>7</v>
      </c>
    </row>
    <row r="3494" spans="1:4" x14ac:dyDescent="0.35">
      <c r="A3494" s="1">
        <v>42575</v>
      </c>
      <c r="B3494">
        <v>7.5928199999999997</v>
      </c>
      <c r="C3494">
        <v>2016</v>
      </c>
      <c r="D3494">
        <v>7</v>
      </c>
    </row>
    <row r="3495" spans="1:4" x14ac:dyDescent="0.35">
      <c r="A3495" s="1">
        <v>42576</v>
      </c>
      <c r="B3495">
        <v>7.5905800000000001</v>
      </c>
      <c r="C3495">
        <v>2016</v>
      </c>
      <c r="D3495">
        <v>7</v>
      </c>
    </row>
    <row r="3496" spans="1:4" x14ac:dyDescent="0.35">
      <c r="A3496" s="1">
        <v>42577</v>
      </c>
      <c r="B3496">
        <v>7.5768199999999997</v>
      </c>
      <c r="C3496">
        <v>2016</v>
      </c>
      <c r="D3496">
        <v>7</v>
      </c>
    </row>
    <row r="3497" spans="1:4" x14ac:dyDescent="0.35">
      <c r="A3497" s="1">
        <v>42578</v>
      </c>
      <c r="B3497">
        <v>7.5753700000000004</v>
      </c>
      <c r="C3497">
        <v>2016</v>
      </c>
      <c r="D3497">
        <v>7</v>
      </c>
    </row>
    <row r="3498" spans="1:4" x14ac:dyDescent="0.35">
      <c r="A3498" s="1">
        <v>42579</v>
      </c>
      <c r="B3498">
        <v>7.5656400000000001</v>
      </c>
      <c r="C3498">
        <v>2016</v>
      </c>
      <c r="D3498">
        <v>7</v>
      </c>
    </row>
    <row r="3499" spans="1:4" x14ac:dyDescent="0.35">
      <c r="A3499" s="1">
        <v>42580</v>
      </c>
      <c r="B3499">
        <v>7.5609999999999999</v>
      </c>
      <c r="C3499">
        <v>2016</v>
      </c>
      <c r="D3499">
        <v>7</v>
      </c>
    </row>
    <row r="3500" spans="1:4" x14ac:dyDescent="0.35">
      <c r="A3500" s="1">
        <v>42581</v>
      </c>
      <c r="B3500">
        <v>7.5609999999999999</v>
      </c>
      <c r="C3500">
        <v>2016</v>
      </c>
      <c r="D3500">
        <v>7</v>
      </c>
    </row>
    <row r="3501" spans="1:4" x14ac:dyDescent="0.35">
      <c r="A3501" s="1">
        <v>42582</v>
      </c>
      <c r="B3501">
        <v>7.5609999999999999</v>
      </c>
      <c r="C3501">
        <v>2016</v>
      </c>
      <c r="D3501">
        <v>7</v>
      </c>
    </row>
    <row r="3502" spans="1:4" x14ac:dyDescent="0.35">
      <c r="A3502" s="1">
        <v>42583</v>
      </c>
      <c r="B3502">
        <v>7.5602099999999997</v>
      </c>
      <c r="C3502">
        <v>2016</v>
      </c>
      <c r="D3502">
        <v>8</v>
      </c>
    </row>
    <row r="3503" spans="1:4" x14ac:dyDescent="0.35">
      <c r="A3503" s="1">
        <v>42584</v>
      </c>
      <c r="B3503">
        <v>7.5588300000000004</v>
      </c>
      <c r="C3503">
        <v>2016</v>
      </c>
      <c r="D3503">
        <v>8</v>
      </c>
    </row>
    <row r="3504" spans="1:4" x14ac:dyDescent="0.35">
      <c r="A3504" s="1">
        <v>42585</v>
      </c>
      <c r="B3504">
        <v>7.5498099999999999</v>
      </c>
      <c r="C3504">
        <v>2016</v>
      </c>
      <c r="D3504">
        <v>8</v>
      </c>
    </row>
    <row r="3505" spans="1:4" x14ac:dyDescent="0.35">
      <c r="A3505" s="1">
        <v>42586</v>
      </c>
      <c r="B3505">
        <v>7.5408099999999996</v>
      </c>
      <c r="C3505">
        <v>2016</v>
      </c>
      <c r="D3505">
        <v>8</v>
      </c>
    </row>
    <row r="3506" spans="1:4" x14ac:dyDescent="0.35">
      <c r="A3506" s="1">
        <v>42587</v>
      </c>
      <c r="B3506">
        <v>7.5388700000000002</v>
      </c>
      <c r="C3506">
        <v>2016</v>
      </c>
      <c r="D3506">
        <v>8</v>
      </c>
    </row>
    <row r="3507" spans="1:4" x14ac:dyDescent="0.35">
      <c r="A3507" s="1">
        <v>42588</v>
      </c>
      <c r="B3507">
        <v>7.5388700000000002</v>
      </c>
      <c r="C3507">
        <v>2016</v>
      </c>
      <c r="D3507">
        <v>8</v>
      </c>
    </row>
    <row r="3508" spans="1:4" x14ac:dyDescent="0.35">
      <c r="A3508" s="1">
        <v>42589</v>
      </c>
      <c r="B3508">
        <v>7.5388700000000002</v>
      </c>
      <c r="C3508">
        <v>2016</v>
      </c>
      <c r="D3508">
        <v>8</v>
      </c>
    </row>
    <row r="3509" spans="1:4" x14ac:dyDescent="0.35">
      <c r="A3509" s="1">
        <v>42590</v>
      </c>
      <c r="B3509">
        <v>7.5389600000000003</v>
      </c>
      <c r="C3509">
        <v>2016</v>
      </c>
      <c r="D3509">
        <v>8</v>
      </c>
    </row>
    <row r="3510" spans="1:4" x14ac:dyDescent="0.35">
      <c r="A3510" s="1">
        <v>42591</v>
      </c>
      <c r="B3510">
        <v>7.5371899999999998</v>
      </c>
      <c r="C3510">
        <v>2016</v>
      </c>
      <c r="D3510">
        <v>8</v>
      </c>
    </row>
    <row r="3511" spans="1:4" x14ac:dyDescent="0.35">
      <c r="A3511" s="1">
        <v>42592</v>
      </c>
      <c r="B3511">
        <v>7.5372300000000001</v>
      </c>
      <c r="C3511">
        <v>2016</v>
      </c>
      <c r="D3511">
        <v>8</v>
      </c>
    </row>
    <row r="3512" spans="1:4" x14ac:dyDescent="0.35">
      <c r="A3512" s="1">
        <v>42593</v>
      </c>
      <c r="B3512">
        <v>7.5236700000000001</v>
      </c>
      <c r="C3512">
        <v>2016</v>
      </c>
      <c r="D3512">
        <v>8</v>
      </c>
    </row>
    <row r="3513" spans="1:4" x14ac:dyDescent="0.35">
      <c r="A3513" s="1">
        <v>42594</v>
      </c>
      <c r="B3513">
        <v>7.5058199999999999</v>
      </c>
      <c r="C3513">
        <v>2016</v>
      </c>
      <c r="D3513">
        <v>8</v>
      </c>
    </row>
    <row r="3514" spans="1:4" x14ac:dyDescent="0.35">
      <c r="A3514" s="1">
        <v>42595</v>
      </c>
      <c r="B3514">
        <v>7.5058199999999999</v>
      </c>
      <c r="C3514">
        <v>2016</v>
      </c>
      <c r="D3514">
        <v>8</v>
      </c>
    </row>
    <row r="3515" spans="1:4" x14ac:dyDescent="0.35">
      <c r="A3515" s="1">
        <v>42596</v>
      </c>
      <c r="B3515">
        <v>7.5058199999999999</v>
      </c>
      <c r="C3515">
        <v>2016</v>
      </c>
      <c r="D3515">
        <v>8</v>
      </c>
    </row>
    <row r="3516" spans="1:4" x14ac:dyDescent="0.35">
      <c r="A3516" s="1">
        <v>42597</v>
      </c>
      <c r="B3516">
        <v>7.5058199999999999</v>
      </c>
      <c r="C3516">
        <v>2016</v>
      </c>
      <c r="D3516">
        <v>8</v>
      </c>
    </row>
    <row r="3517" spans="1:4" x14ac:dyDescent="0.35">
      <c r="A3517" s="1">
        <v>42598</v>
      </c>
      <c r="B3517">
        <v>7.5027200000000001</v>
      </c>
      <c r="C3517">
        <v>2016</v>
      </c>
      <c r="D3517">
        <v>8</v>
      </c>
    </row>
    <row r="3518" spans="1:4" x14ac:dyDescent="0.35">
      <c r="A3518" s="1">
        <v>42599</v>
      </c>
      <c r="B3518">
        <v>7.5009399999999999</v>
      </c>
      <c r="C3518">
        <v>2016</v>
      </c>
      <c r="D3518">
        <v>8</v>
      </c>
    </row>
    <row r="3519" spans="1:4" x14ac:dyDescent="0.35">
      <c r="A3519" s="1">
        <v>42600</v>
      </c>
      <c r="B3519">
        <v>7.5110200000000003</v>
      </c>
      <c r="C3519">
        <v>2016</v>
      </c>
      <c r="D3519">
        <v>8</v>
      </c>
    </row>
    <row r="3520" spans="1:4" x14ac:dyDescent="0.35">
      <c r="A3520" s="1">
        <v>42601</v>
      </c>
      <c r="B3520">
        <v>7.5222899999999999</v>
      </c>
      <c r="C3520">
        <v>2016</v>
      </c>
      <c r="D3520">
        <v>8</v>
      </c>
    </row>
    <row r="3521" spans="1:4" x14ac:dyDescent="0.35">
      <c r="A3521" s="1">
        <v>42602</v>
      </c>
      <c r="B3521">
        <v>7.5222899999999999</v>
      </c>
      <c r="C3521">
        <v>2016</v>
      </c>
      <c r="D3521">
        <v>8</v>
      </c>
    </row>
    <row r="3522" spans="1:4" x14ac:dyDescent="0.35">
      <c r="A3522" s="1">
        <v>42603</v>
      </c>
      <c r="B3522">
        <v>7.5222899999999999</v>
      </c>
      <c r="C3522">
        <v>2016</v>
      </c>
      <c r="D3522">
        <v>8</v>
      </c>
    </row>
    <row r="3523" spans="1:4" x14ac:dyDescent="0.35">
      <c r="A3523" s="1">
        <v>42604</v>
      </c>
      <c r="B3523">
        <v>7.5297900000000002</v>
      </c>
      <c r="C3523">
        <v>2016</v>
      </c>
      <c r="D3523">
        <v>8</v>
      </c>
    </row>
    <row r="3524" spans="1:4" x14ac:dyDescent="0.35">
      <c r="A3524" s="1">
        <v>42605</v>
      </c>
      <c r="B3524">
        <v>7.5424600000000002</v>
      </c>
      <c r="C3524">
        <v>2016</v>
      </c>
      <c r="D3524">
        <v>8</v>
      </c>
    </row>
    <row r="3525" spans="1:4" x14ac:dyDescent="0.35">
      <c r="A3525" s="1">
        <v>42606</v>
      </c>
      <c r="B3525">
        <v>7.5537700000000001</v>
      </c>
      <c r="C3525">
        <v>2016</v>
      </c>
      <c r="D3525">
        <v>8</v>
      </c>
    </row>
    <row r="3526" spans="1:4" x14ac:dyDescent="0.35">
      <c r="A3526" s="1">
        <v>42607</v>
      </c>
      <c r="B3526">
        <v>7.5543100000000001</v>
      </c>
      <c r="C3526">
        <v>2016</v>
      </c>
      <c r="D3526">
        <v>8</v>
      </c>
    </row>
    <row r="3527" spans="1:4" x14ac:dyDescent="0.35">
      <c r="A3527" s="1">
        <v>42608</v>
      </c>
      <c r="B3527">
        <v>7.5536899999999996</v>
      </c>
      <c r="C3527">
        <v>2016</v>
      </c>
      <c r="D3527">
        <v>8</v>
      </c>
    </row>
    <row r="3528" spans="1:4" x14ac:dyDescent="0.35">
      <c r="A3528" s="1">
        <v>42609</v>
      </c>
      <c r="B3528">
        <v>7.5536899999999996</v>
      </c>
      <c r="C3528">
        <v>2016</v>
      </c>
      <c r="D3528">
        <v>8</v>
      </c>
    </row>
    <row r="3529" spans="1:4" x14ac:dyDescent="0.35">
      <c r="A3529" s="1">
        <v>42610</v>
      </c>
      <c r="B3529">
        <v>7.5536899999999996</v>
      </c>
      <c r="C3529">
        <v>2016</v>
      </c>
      <c r="D3529">
        <v>8</v>
      </c>
    </row>
    <row r="3530" spans="1:4" x14ac:dyDescent="0.35">
      <c r="A3530" s="1">
        <v>42611</v>
      </c>
      <c r="B3530">
        <v>7.5544399999999996</v>
      </c>
      <c r="C3530">
        <v>2016</v>
      </c>
      <c r="D3530">
        <v>8</v>
      </c>
    </row>
    <row r="3531" spans="1:4" x14ac:dyDescent="0.35">
      <c r="A3531" s="1">
        <v>42612</v>
      </c>
      <c r="B3531">
        <v>7.5533400000000004</v>
      </c>
      <c r="C3531">
        <v>2016</v>
      </c>
      <c r="D3531">
        <v>8</v>
      </c>
    </row>
    <row r="3532" spans="1:4" x14ac:dyDescent="0.35">
      <c r="A3532" s="1">
        <v>42613</v>
      </c>
      <c r="B3532">
        <v>7.5531899999999998</v>
      </c>
      <c r="C3532">
        <v>2016</v>
      </c>
      <c r="D3532">
        <v>8</v>
      </c>
    </row>
    <row r="3533" spans="1:4" x14ac:dyDescent="0.35">
      <c r="A3533" s="1">
        <v>42614</v>
      </c>
      <c r="B3533">
        <v>7.54861</v>
      </c>
      <c r="C3533">
        <v>2016</v>
      </c>
      <c r="D3533">
        <v>9</v>
      </c>
    </row>
    <row r="3534" spans="1:4" x14ac:dyDescent="0.35">
      <c r="A3534" s="1">
        <v>42615</v>
      </c>
      <c r="B3534">
        <v>7.5434999999999999</v>
      </c>
      <c r="C3534">
        <v>2016</v>
      </c>
      <c r="D3534">
        <v>9</v>
      </c>
    </row>
    <row r="3535" spans="1:4" x14ac:dyDescent="0.35">
      <c r="A3535" s="1">
        <v>42616</v>
      </c>
      <c r="B3535">
        <v>7.5434999999999999</v>
      </c>
      <c r="C3535">
        <v>2016</v>
      </c>
      <c r="D3535">
        <v>9</v>
      </c>
    </row>
    <row r="3536" spans="1:4" x14ac:dyDescent="0.35">
      <c r="A3536" s="1">
        <v>42617</v>
      </c>
      <c r="B3536">
        <v>7.5434999999999999</v>
      </c>
      <c r="C3536">
        <v>2016</v>
      </c>
      <c r="D3536">
        <v>9</v>
      </c>
    </row>
    <row r="3537" spans="1:4" x14ac:dyDescent="0.35">
      <c r="A3537" s="1">
        <v>42618</v>
      </c>
      <c r="B3537">
        <v>7.5402300000000002</v>
      </c>
      <c r="C3537">
        <v>2016</v>
      </c>
      <c r="D3537">
        <v>9</v>
      </c>
    </row>
    <row r="3538" spans="1:4" x14ac:dyDescent="0.35">
      <c r="A3538" s="1">
        <v>42619</v>
      </c>
      <c r="B3538">
        <v>7.5422399999999996</v>
      </c>
      <c r="C3538">
        <v>2016</v>
      </c>
      <c r="D3538">
        <v>9</v>
      </c>
    </row>
    <row r="3539" spans="1:4" x14ac:dyDescent="0.35">
      <c r="A3539" s="1">
        <v>42620</v>
      </c>
      <c r="B3539">
        <v>7.5376399999999997</v>
      </c>
      <c r="C3539">
        <v>2016</v>
      </c>
      <c r="D3539">
        <v>9</v>
      </c>
    </row>
    <row r="3540" spans="1:4" x14ac:dyDescent="0.35">
      <c r="A3540" s="1">
        <v>42621</v>
      </c>
      <c r="B3540">
        <v>7.5361000000000002</v>
      </c>
      <c r="C3540">
        <v>2016</v>
      </c>
      <c r="D3540">
        <v>9</v>
      </c>
    </row>
    <row r="3541" spans="1:4" x14ac:dyDescent="0.35">
      <c r="A3541" s="1">
        <v>42622</v>
      </c>
      <c r="B3541">
        <v>7.5322399999999998</v>
      </c>
      <c r="C3541">
        <v>2016</v>
      </c>
      <c r="D3541">
        <v>9</v>
      </c>
    </row>
    <row r="3542" spans="1:4" x14ac:dyDescent="0.35">
      <c r="A3542" s="1">
        <v>42623</v>
      </c>
      <c r="B3542">
        <v>7.5322399999999998</v>
      </c>
      <c r="C3542">
        <v>2016</v>
      </c>
      <c r="D3542">
        <v>9</v>
      </c>
    </row>
    <row r="3543" spans="1:4" x14ac:dyDescent="0.35">
      <c r="A3543" s="1">
        <v>42624</v>
      </c>
      <c r="B3543">
        <v>7.5322399999999998</v>
      </c>
      <c r="C3543">
        <v>2016</v>
      </c>
      <c r="D3543">
        <v>9</v>
      </c>
    </row>
    <row r="3544" spans="1:4" x14ac:dyDescent="0.35">
      <c r="A3544" s="1">
        <v>42625</v>
      </c>
      <c r="B3544">
        <v>7.5263099999999996</v>
      </c>
      <c r="C3544">
        <v>2016</v>
      </c>
      <c r="D3544">
        <v>9</v>
      </c>
    </row>
    <row r="3545" spans="1:4" x14ac:dyDescent="0.35">
      <c r="A3545" s="1">
        <v>42626</v>
      </c>
      <c r="B3545">
        <v>7.5209599999999996</v>
      </c>
      <c r="C3545">
        <v>2016</v>
      </c>
      <c r="D3545">
        <v>9</v>
      </c>
    </row>
    <row r="3546" spans="1:4" x14ac:dyDescent="0.35">
      <c r="A3546" s="1">
        <v>42627</v>
      </c>
      <c r="B3546">
        <v>7.5189300000000001</v>
      </c>
      <c r="C3546">
        <v>2016</v>
      </c>
      <c r="D3546">
        <v>9</v>
      </c>
    </row>
    <row r="3547" spans="1:4" x14ac:dyDescent="0.35">
      <c r="A3547" s="1">
        <v>42628</v>
      </c>
      <c r="B3547">
        <v>7.5189300000000001</v>
      </c>
      <c r="C3547">
        <v>2016</v>
      </c>
      <c r="D3547">
        <v>9</v>
      </c>
    </row>
    <row r="3548" spans="1:4" x14ac:dyDescent="0.35">
      <c r="A3548" s="1">
        <v>42629</v>
      </c>
      <c r="B3548">
        <v>7.5178000000000003</v>
      </c>
      <c r="C3548">
        <v>2016</v>
      </c>
      <c r="D3548">
        <v>9</v>
      </c>
    </row>
    <row r="3549" spans="1:4" x14ac:dyDescent="0.35">
      <c r="A3549" s="1">
        <v>42630</v>
      </c>
      <c r="B3549">
        <v>7.5178000000000003</v>
      </c>
      <c r="C3549">
        <v>2016</v>
      </c>
      <c r="D3549">
        <v>9</v>
      </c>
    </row>
    <row r="3550" spans="1:4" x14ac:dyDescent="0.35">
      <c r="A3550" s="1">
        <v>42631</v>
      </c>
      <c r="B3550">
        <v>7.5178000000000003</v>
      </c>
      <c r="C3550">
        <v>2016</v>
      </c>
      <c r="D3550">
        <v>9</v>
      </c>
    </row>
    <row r="3551" spans="1:4" x14ac:dyDescent="0.35">
      <c r="A3551" s="1">
        <v>42632</v>
      </c>
      <c r="B3551">
        <v>7.5110200000000003</v>
      </c>
      <c r="C3551">
        <v>2016</v>
      </c>
      <c r="D3551">
        <v>9</v>
      </c>
    </row>
    <row r="3552" spans="1:4" x14ac:dyDescent="0.35">
      <c r="A3552" s="1">
        <v>42633</v>
      </c>
      <c r="B3552">
        <v>7.5123199999999999</v>
      </c>
      <c r="C3552">
        <v>2016</v>
      </c>
      <c r="D3552">
        <v>9</v>
      </c>
    </row>
    <row r="3553" spans="1:4" x14ac:dyDescent="0.35">
      <c r="A3553" s="1">
        <v>42634</v>
      </c>
      <c r="B3553">
        <v>7.51485</v>
      </c>
      <c r="C3553">
        <v>2016</v>
      </c>
      <c r="D3553">
        <v>9</v>
      </c>
    </row>
    <row r="3554" spans="1:4" x14ac:dyDescent="0.35">
      <c r="A3554" s="1">
        <v>42635</v>
      </c>
      <c r="B3554">
        <v>7.5166599999999999</v>
      </c>
      <c r="C3554">
        <v>2016</v>
      </c>
      <c r="D3554">
        <v>9</v>
      </c>
    </row>
    <row r="3555" spans="1:4" x14ac:dyDescent="0.35">
      <c r="A3555" s="1">
        <v>42636</v>
      </c>
      <c r="B3555">
        <v>7.5179200000000002</v>
      </c>
      <c r="C3555">
        <v>2016</v>
      </c>
      <c r="D3555">
        <v>9</v>
      </c>
    </row>
    <row r="3556" spans="1:4" x14ac:dyDescent="0.35">
      <c r="A3556" s="1">
        <v>42637</v>
      </c>
      <c r="B3556">
        <v>7.5179200000000002</v>
      </c>
      <c r="C3556">
        <v>2016</v>
      </c>
      <c r="D3556">
        <v>9</v>
      </c>
    </row>
    <row r="3557" spans="1:4" x14ac:dyDescent="0.35">
      <c r="A3557" s="1">
        <v>42638</v>
      </c>
      <c r="B3557">
        <v>7.5179200000000002</v>
      </c>
      <c r="C3557">
        <v>2016</v>
      </c>
      <c r="D3557">
        <v>9</v>
      </c>
    </row>
    <row r="3558" spans="1:4" x14ac:dyDescent="0.35">
      <c r="A3558" s="1">
        <v>42639</v>
      </c>
      <c r="B3558">
        <v>7.5171799999999998</v>
      </c>
      <c r="C3558">
        <v>2016</v>
      </c>
      <c r="D3558">
        <v>9</v>
      </c>
    </row>
    <row r="3559" spans="1:4" x14ac:dyDescent="0.35">
      <c r="A3559" s="1">
        <v>42640</v>
      </c>
      <c r="B3559">
        <v>7.5175799999999997</v>
      </c>
      <c r="C3559">
        <v>2016</v>
      </c>
      <c r="D3559">
        <v>9</v>
      </c>
    </row>
    <row r="3560" spans="1:4" x14ac:dyDescent="0.35">
      <c r="A3560" s="1">
        <v>42641</v>
      </c>
      <c r="B3560">
        <v>7.5230499999999996</v>
      </c>
      <c r="C3560">
        <v>2016</v>
      </c>
      <c r="D3560">
        <v>9</v>
      </c>
    </row>
    <row r="3561" spans="1:4" x14ac:dyDescent="0.35">
      <c r="A3561" s="1">
        <v>42642</v>
      </c>
      <c r="B3561">
        <v>7.52081</v>
      </c>
      <c r="C3561">
        <v>2016</v>
      </c>
      <c r="D3561">
        <v>9</v>
      </c>
    </row>
    <row r="3562" spans="1:4" x14ac:dyDescent="0.35">
      <c r="A3562" s="1">
        <v>42643</v>
      </c>
      <c r="B3562">
        <v>7.52067</v>
      </c>
      <c r="C3562">
        <v>2016</v>
      </c>
      <c r="D3562">
        <v>9</v>
      </c>
    </row>
    <row r="3563" spans="1:4" x14ac:dyDescent="0.35">
      <c r="A3563" s="1">
        <v>42644</v>
      </c>
      <c r="B3563">
        <v>7.52067</v>
      </c>
      <c r="C3563">
        <v>2016</v>
      </c>
      <c r="D3563">
        <v>10</v>
      </c>
    </row>
    <row r="3564" spans="1:4" x14ac:dyDescent="0.35">
      <c r="A3564" s="1">
        <v>42645</v>
      </c>
      <c r="B3564">
        <v>7.52067</v>
      </c>
      <c r="C3564">
        <v>2016</v>
      </c>
      <c r="D3564">
        <v>10</v>
      </c>
    </row>
    <row r="3565" spans="1:4" x14ac:dyDescent="0.35">
      <c r="A3565" s="1">
        <v>42646</v>
      </c>
      <c r="B3565">
        <v>7.51952</v>
      </c>
      <c r="C3565">
        <v>2016</v>
      </c>
      <c r="D3565">
        <v>10</v>
      </c>
    </row>
    <row r="3566" spans="1:4" x14ac:dyDescent="0.35">
      <c r="A3566" s="1">
        <v>42647</v>
      </c>
      <c r="B3566">
        <v>7.5124500000000003</v>
      </c>
      <c r="C3566">
        <v>2016</v>
      </c>
      <c r="D3566">
        <v>10</v>
      </c>
    </row>
    <row r="3567" spans="1:4" x14ac:dyDescent="0.35">
      <c r="A3567" s="1">
        <v>42648</v>
      </c>
      <c r="B3567">
        <v>7.5111400000000001</v>
      </c>
      <c r="C3567">
        <v>2016</v>
      </c>
      <c r="D3567">
        <v>10</v>
      </c>
    </row>
    <row r="3568" spans="1:4" x14ac:dyDescent="0.35">
      <c r="A3568" s="1">
        <v>42649</v>
      </c>
      <c r="B3568">
        <v>7.5050800000000004</v>
      </c>
      <c r="C3568">
        <v>2016</v>
      </c>
      <c r="D3568">
        <v>10</v>
      </c>
    </row>
    <row r="3569" spans="1:4" x14ac:dyDescent="0.35">
      <c r="A3569" s="1">
        <v>42650</v>
      </c>
      <c r="B3569">
        <v>7.4951999999999996</v>
      </c>
      <c r="C3569">
        <v>2016</v>
      </c>
      <c r="D3569">
        <v>10</v>
      </c>
    </row>
    <row r="3570" spans="1:4" x14ac:dyDescent="0.35">
      <c r="A3570" s="1">
        <v>42651</v>
      </c>
      <c r="B3570">
        <v>7.4951999999999996</v>
      </c>
      <c r="C3570">
        <v>2016</v>
      </c>
      <c r="D3570">
        <v>10</v>
      </c>
    </row>
    <row r="3571" spans="1:4" x14ac:dyDescent="0.35">
      <c r="A3571" s="1">
        <v>42652</v>
      </c>
      <c r="B3571">
        <v>7.4951999999999996</v>
      </c>
      <c r="C3571">
        <v>2016</v>
      </c>
      <c r="D3571">
        <v>10</v>
      </c>
    </row>
    <row r="3572" spans="1:4" x14ac:dyDescent="0.35">
      <c r="A3572" s="1">
        <v>42653</v>
      </c>
      <c r="B3572">
        <v>7.4838500000000003</v>
      </c>
      <c r="C3572">
        <v>2016</v>
      </c>
      <c r="D3572">
        <v>10</v>
      </c>
    </row>
    <row r="3573" spans="1:4" x14ac:dyDescent="0.35">
      <c r="A3573" s="1">
        <v>42654</v>
      </c>
      <c r="B3573">
        <v>7.47492</v>
      </c>
      <c r="C3573">
        <v>2016</v>
      </c>
      <c r="D3573">
        <v>10</v>
      </c>
    </row>
    <row r="3574" spans="1:4" x14ac:dyDescent="0.35">
      <c r="A3574" s="1">
        <v>42655</v>
      </c>
      <c r="B3574">
        <v>7.47492</v>
      </c>
      <c r="C3574">
        <v>2016</v>
      </c>
      <c r="D3574">
        <v>10</v>
      </c>
    </row>
    <row r="3575" spans="1:4" x14ac:dyDescent="0.35">
      <c r="A3575" s="1">
        <v>42656</v>
      </c>
      <c r="B3575">
        <v>7.4692299999999996</v>
      </c>
      <c r="C3575">
        <v>2016</v>
      </c>
      <c r="D3575">
        <v>10</v>
      </c>
    </row>
    <row r="3576" spans="1:4" x14ac:dyDescent="0.35">
      <c r="A3576" s="1">
        <v>42657</v>
      </c>
      <c r="B3576">
        <v>7.4715199999999999</v>
      </c>
      <c r="C3576">
        <v>2016</v>
      </c>
      <c r="D3576">
        <v>10</v>
      </c>
    </row>
    <row r="3577" spans="1:4" x14ac:dyDescent="0.35">
      <c r="A3577" s="1">
        <v>42658</v>
      </c>
      <c r="B3577">
        <v>7.4715199999999999</v>
      </c>
      <c r="C3577">
        <v>2016</v>
      </c>
      <c r="D3577">
        <v>10</v>
      </c>
    </row>
    <row r="3578" spans="1:4" x14ac:dyDescent="0.35">
      <c r="A3578" s="1">
        <v>42659</v>
      </c>
      <c r="B3578">
        <v>7.4715199999999999</v>
      </c>
      <c r="C3578">
        <v>2016</v>
      </c>
      <c r="D3578">
        <v>10</v>
      </c>
    </row>
    <row r="3579" spans="1:4" x14ac:dyDescent="0.35">
      <c r="A3579" s="1">
        <v>42660</v>
      </c>
      <c r="B3579">
        <v>7.47912</v>
      </c>
      <c r="C3579">
        <v>2016</v>
      </c>
      <c r="D3579">
        <v>10</v>
      </c>
    </row>
    <row r="3580" spans="1:4" x14ac:dyDescent="0.35">
      <c r="A3580" s="1">
        <v>42661</v>
      </c>
      <c r="B3580">
        <v>7.4757899999999999</v>
      </c>
      <c r="C3580">
        <v>2016</v>
      </c>
      <c r="D3580">
        <v>10</v>
      </c>
    </row>
    <row r="3581" spans="1:4" x14ac:dyDescent="0.35">
      <c r="A3581" s="1">
        <v>42662</v>
      </c>
      <c r="B3581">
        <v>7.4893799999999997</v>
      </c>
      <c r="C3581">
        <v>2016</v>
      </c>
      <c r="D3581">
        <v>10</v>
      </c>
    </row>
    <row r="3582" spans="1:4" x14ac:dyDescent="0.35">
      <c r="A3582" s="1">
        <v>42663</v>
      </c>
      <c r="B3582">
        <v>7.4893799999999997</v>
      </c>
      <c r="C3582">
        <v>2016</v>
      </c>
      <c r="D3582">
        <v>10</v>
      </c>
    </row>
    <row r="3583" spans="1:4" x14ac:dyDescent="0.35">
      <c r="A3583" s="1">
        <v>42664</v>
      </c>
      <c r="B3583">
        <v>7.49132</v>
      </c>
      <c r="C3583">
        <v>2016</v>
      </c>
      <c r="D3583">
        <v>10</v>
      </c>
    </row>
    <row r="3584" spans="1:4" x14ac:dyDescent="0.35">
      <c r="A3584" s="1">
        <v>42665</v>
      </c>
      <c r="B3584">
        <v>7.49132</v>
      </c>
      <c r="C3584">
        <v>2016</v>
      </c>
      <c r="D3584">
        <v>10</v>
      </c>
    </row>
    <row r="3585" spans="1:4" x14ac:dyDescent="0.35">
      <c r="A3585" s="1">
        <v>42666</v>
      </c>
      <c r="B3585">
        <v>7.49132</v>
      </c>
      <c r="C3585">
        <v>2016</v>
      </c>
      <c r="D3585">
        <v>10</v>
      </c>
    </row>
    <row r="3586" spans="1:4" x14ac:dyDescent="0.35">
      <c r="A3586" s="1">
        <v>42667</v>
      </c>
      <c r="B3586">
        <v>7.4996</v>
      </c>
      <c r="C3586">
        <v>2016</v>
      </c>
      <c r="D3586">
        <v>10</v>
      </c>
    </row>
    <row r="3587" spans="1:4" x14ac:dyDescent="0.35">
      <c r="A3587" s="1">
        <v>42668</v>
      </c>
      <c r="B3587">
        <v>7.5033500000000002</v>
      </c>
      <c r="C3587">
        <v>2016</v>
      </c>
      <c r="D3587">
        <v>10</v>
      </c>
    </row>
    <row r="3588" spans="1:4" x14ac:dyDescent="0.35">
      <c r="A3588" s="1">
        <v>42669</v>
      </c>
      <c r="B3588">
        <v>7.5231300000000001</v>
      </c>
      <c r="C3588">
        <v>2016</v>
      </c>
      <c r="D3588">
        <v>10</v>
      </c>
    </row>
    <row r="3589" spans="1:4" x14ac:dyDescent="0.35">
      <c r="A3589" s="1">
        <v>42670</v>
      </c>
      <c r="B3589">
        <v>7.5308999999999999</v>
      </c>
      <c r="C3589">
        <v>2016</v>
      </c>
      <c r="D3589">
        <v>10</v>
      </c>
    </row>
    <row r="3590" spans="1:4" x14ac:dyDescent="0.35">
      <c r="A3590" s="1">
        <v>42671</v>
      </c>
      <c r="B3590">
        <v>7.5255400000000003</v>
      </c>
      <c r="C3590">
        <v>2016</v>
      </c>
      <c r="D3590">
        <v>10</v>
      </c>
    </row>
    <row r="3591" spans="1:4" x14ac:dyDescent="0.35">
      <c r="A3591" s="1">
        <v>42672</v>
      </c>
      <c r="B3591">
        <v>7.5255400000000003</v>
      </c>
      <c r="C3591">
        <v>2016</v>
      </c>
      <c r="D3591">
        <v>10</v>
      </c>
    </row>
    <row r="3592" spans="1:4" x14ac:dyDescent="0.35">
      <c r="A3592" s="1">
        <v>42673</v>
      </c>
      <c r="B3592">
        <v>7.5255400000000003</v>
      </c>
      <c r="C3592">
        <v>2016</v>
      </c>
      <c r="D3592">
        <v>10</v>
      </c>
    </row>
    <row r="3593" spans="1:4" x14ac:dyDescent="0.35">
      <c r="A3593" s="1">
        <v>42674</v>
      </c>
      <c r="B3593">
        <v>7.5156000000000001</v>
      </c>
      <c r="C3593">
        <v>2016</v>
      </c>
      <c r="D3593">
        <v>10</v>
      </c>
    </row>
    <row r="3594" spans="1:4" x14ac:dyDescent="0.35">
      <c r="A3594" s="1">
        <v>42675</v>
      </c>
      <c r="B3594">
        <v>7.5156000000000001</v>
      </c>
      <c r="C3594">
        <v>2016</v>
      </c>
      <c r="D3594">
        <v>11</v>
      </c>
    </row>
    <row r="3595" spans="1:4" x14ac:dyDescent="0.35">
      <c r="A3595" s="1">
        <v>42676</v>
      </c>
      <c r="B3595">
        <v>7.5066899999999999</v>
      </c>
      <c r="C3595">
        <v>2016</v>
      </c>
      <c r="D3595">
        <v>11</v>
      </c>
    </row>
    <row r="3596" spans="1:4" x14ac:dyDescent="0.35">
      <c r="A3596" s="1">
        <v>42677</v>
      </c>
      <c r="B3596">
        <v>7.4974699999999999</v>
      </c>
      <c r="C3596">
        <v>2016</v>
      </c>
      <c r="D3596">
        <v>11</v>
      </c>
    </row>
    <row r="3597" spans="1:4" x14ac:dyDescent="0.35">
      <c r="A3597" s="1">
        <v>42678</v>
      </c>
      <c r="B3597">
        <v>7.5053999999999998</v>
      </c>
      <c r="C3597">
        <v>2016</v>
      </c>
      <c r="D3597">
        <v>11</v>
      </c>
    </row>
    <row r="3598" spans="1:4" x14ac:dyDescent="0.35">
      <c r="A3598" s="1">
        <v>42679</v>
      </c>
      <c r="B3598">
        <v>7.5053999999999998</v>
      </c>
      <c r="C3598">
        <v>2016</v>
      </c>
      <c r="D3598">
        <v>11</v>
      </c>
    </row>
    <row r="3599" spans="1:4" x14ac:dyDescent="0.35">
      <c r="A3599" s="1">
        <v>42680</v>
      </c>
      <c r="B3599">
        <v>7.5053999999999998</v>
      </c>
      <c r="C3599">
        <v>2016</v>
      </c>
      <c r="D3599">
        <v>11</v>
      </c>
    </row>
    <row r="3600" spans="1:4" x14ac:dyDescent="0.35">
      <c r="A3600" s="1">
        <v>42681</v>
      </c>
      <c r="B3600">
        <v>7.5129900000000003</v>
      </c>
      <c r="C3600">
        <v>2016</v>
      </c>
      <c r="D3600">
        <v>11</v>
      </c>
    </row>
    <row r="3601" spans="1:4" x14ac:dyDescent="0.35">
      <c r="A3601" s="1">
        <v>42682</v>
      </c>
      <c r="B3601">
        <v>7.5109700000000004</v>
      </c>
      <c r="C3601">
        <v>2016</v>
      </c>
      <c r="D3601">
        <v>11</v>
      </c>
    </row>
    <row r="3602" spans="1:4" x14ac:dyDescent="0.35">
      <c r="A3602" s="1">
        <v>42683</v>
      </c>
      <c r="B3602">
        <v>7.5037900000000004</v>
      </c>
      <c r="C3602">
        <v>2016</v>
      </c>
      <c r="D3602">
        <v>11</v>
      </c>
    </row>
    <row r="3603" spans="1:4" x14ac:dyDescent="0.35">
      <c r="A3603" s="1">
        <v>42684</v>
      </c>
      <c r="B3603">
        <v>7.5021100000000001</v>
      </c>
      <c r="C3603">
        <v>2016</v>
      </c>
      <c r="D3603">
        <v>11</v>
      </c>
    </row>
    <row r="3604" spans="1:4" x14ac:dyDescent="0.35">
      <c r="A3604" s="1">
        <v>42685</v>
      </c>
      <c r="B3604">
        <v>7.4965599999999997</v>
      </c>
      <c r="C3604">
        <v>2016</v>
      </c>
      <c r="D3604">
        <v>11</v>
      </c>
    </row>
    <row r="3605" spans="1:4" x14ac:dyDescent="0.35">
      <c r="A3605" s="1">
        <v>42686</v>
      </c>
      <c r="B3605">
        <v>7.4965599999999997</v>
      </c>
      <c r="C3605">
        <v>2016</v>
      </c>
      <c r="D3605">
        <v>11</v>
      </c>
    </row>
    <row r="3606" spans="1:4" x14ac:dyDescent="0.35">
      <c r="A3606" s="1">
        <v>42687</v>
      </c>
      <c r="B3606">
        <v>7.4965599999999997</v>
      </c>
      <c r="C3606">
        <v>2016</v>
      </c>
      <c r="D3606">
        <v>11</v>
      </c>
    </row>
    <row r="3607" spans="1:4" x14ac:dyDescent="0.35">
      <c r="A3607" s="1">
        <v>42688</v>
      </c>
      <c r="B3607">
        <v>7.4957799999999999</v>
      </c>
      <c r="C3607">
        <v>2016</v>
      </c>
      <c r="D3607">
        <v>11</v>
      </c>
    </row>
    <row r="3608" spans="1:4" x14ac:dyDescent="0.35">
      <c r="A3608" s="1">
        <v>42689</v>
      </c>
      <c r="B3608">
        <v>7.4897099999999996</v>
      </c>
      <c r="C3608">
        <v>2016</v>
      </c>
      <c r="D3608">
        <v>11</v>
      </c>
    </row>
    <row r="3609" spans="1:4" x14ac:dyDescent="0.35">
      <c r="A3609" s="1">
        <v>42690</v>
      </c>
      <c r="B3609">
        <v>7.4902600000000001</v>
      </c>
      <c r="C3609">
        <v>2016</v>
      </c>
      <c r="D3609">
        <v>11</v>
      </c>
    </row>
    <row r="3610" spans="1:4" x14ac:dyDescent="0.35">
      <c r="A3610" s="1">
        <v>42691</v>
      </c>
      <c r="B3610">
        <v>7.4921699999999998</v>
      </c>
      <c r="C3610">
        <v>2016</v>
      </c>
      <c r="D3610">
        <v>11</v>
      </c>
    </row>
    <row r="3611" spans="1:4" x14ac:dyDescent="0.35">
      <c r="A3611" s="1">
        <v>42692</v>
      </c>
      <c r="B3611">
        <v>7.4977600000000004</v>
      </c>
      <c r="C3611">
        <v>2016</v>
      </c>
      <c r="D3611">
        <v>11</v>
      </c>
    </row>
    <row r="3612" spans="1:4" x14ac:dyDescent="0.35">
      <c r="A3612" s="1">
        <v>42693</v>
      </c>
      <c r="B3612">
        <v>7.4977600000000004</v>
      </c>
      <c r="C3612">
        <v>2016</v>
      </c>
      <c r="D3612">
        <v>11</v>
      </c>
    </row>
    <row r="3613" spans="1:4" x14ac:dyDescent="0.35">
      <c r="A3613" s="1">
        <v>42694</v>
      </c>
      <c r="B3613">
        <v>7.4977600000000004</v>
      </c>
      <c r="C3613">
        <v>2016</v>
      </c>
      <c r="D3613">
        <v>11</v>
      </c>
    </row>
    <row r="3614" spans="1:4" x14ac:dyDescent="0.35">
      <c r="A3614" s="1">
        <v>42695</v>
      </c>
      <c r="B3614">
        <v>7.5053099999999997</v>
      </c>
      <c r="C3614">
        <v>2016</v>
      </c>
      <c r="D3614">
        <v>11</v>
      </c>
    </row>
    <row r="3615" spans="1:4" x14ac:dyDescent="0.35">
      <c r="A3615" s="1">
        <v>42696</v>
      </c>
      <c r="B3615">
        <v>7.5078899999999997</v>
      </c>
      <c r="C3615">
        <v>2016</v>
      </c>
      <c r="D3615">
        <v>11</v>
      </c>
    </row>
    <row r="3616" spans="1:4" x14ac:dyDescent="0.35">
      <c r="A3616" s="1">
        <v>42697</v>
      </c>
      <c r="B3616">
        <v>7.5070300000000003</v>
      </c>
      <c r="C3616">
        <v>2016</v>
      </c>
      <c r="D3616">
        <v>11</v>
      </c>
    </row>
    <row r="3617" spans="1:4" x14ac:dyDescent="0.35">
      <c r="A3617" s="1">
        <v>42698</v>
      </c>
      <c r="B3617">
        <v>7.50589</v>
      </c>
      <c r="C3617">
        <v>2016</v>
      </c>
      <c r="D3617">
        <v>11</v>
      </c>
    </row>
    <row r="3618" spans="1:4" x14ac:dyDescent="0.35">
      <c r="A3618" s="1">
        <v>42699</v>
      </c>
      <c r="B3618">
        <v>7.5155599999999998</v>
      </c>
      <c r="C3618">
        <v>2016</v>
      </c>
      <c r="D3618">
        <v>11</v>
      </c>
    </row>
    <row r="3619" spans="1:4" x14ac:dyDescent="0.35">
      <c r="A3619" s="1">
        <v>42700</v>
      </c>
      <c r="B3619">
        <v>7.5155599999999998</v>
      </c>
      <c r="C3619">
        <v>2016</v>
      </c>
      <c r="D3619">
        <v>11</v>
      </c>
    </row>
    <row r="3620" spans="1:4" x14ac:dyDescent="0.35">
      <c r="A3620" s="1">
        <v>42701</v>
      </c>
      <c r="B3620">
        <v>7.5155599999999998</v>
      </c>
      <c r="C3620">
        <v>2016</v>
      </c>
      <c r="D3620">
        <v>11</v>
      </c>
    </row>
    <row r="3621" spans="1:4" x14ac:dyDescent="0.35">
      <c r="A3621" s="1">
        <v>42702</v>
      </c>
      <c r="B3621">
        <v>7.51539</v>
      </c>
      <c r="C3621">
        <v>2016</v>
      </c>
      <c r="D3621">
        <v>11</v>
      </c>
    </row>
    <row r="3622" spans="1:4" x14ac:dyDescent="0.35">
      <c r="A3622" s="1">
        <v>42703</v>
      </c>
      <c r="B3622">
        <v>7.5129700000000001</v>
      </c>
      <c r="C3622">
        <v>2016</v>
      </c>
      <c r="D3622">
        <v>11</v>
      </c>
    </row>
    <row r="3623" spans="1:4" x14ac:dyDescent="0.35">
      <c r="A3623" s="1">
        <v>42704</v>
      </c>
      <c r="B3623">
        <v>7.5120199999999997</v>
      </c>
      <c r="C3623">
        <v>2016</v>
      </c>
      <c r="D3623">
        <v>11</v>
      </c>
    </row>
    <row r="3624" spans="1:4" x14ac:dyDescent="0.35">
      <c r="A3624" s="1">
        <v>42705</v>
      </c>
      <c r="B3624">
        <v>7.5163599999999997</v>
      </c>
      <c r="C3624">
        <v>2016</v>
      </c>
      <c r="D3624">
        <v>12</v>
      </c>
    </row>
    <row r="3625" spans="1:4" x14ac:dyDescent="0.35">
      <c r="A3625" s="1">
        <v>42706</v>
      </c>
      <c r="B3625">
        <v>7.5288199999999996</v>
      </c>
      <c r="C3625">
        <v>2016</v>
      </c>
      <c r="D3625">
        <v>12</v>
      </c>
    </row>
    <row r="3626" spans="1:4" x14ac:dyDescent="0.35">
      <c r="A3626" s="1">
        <v>42707</v>
      </c>
      <c r="B3626">
        <v>7.5288199999999996</v>
      </c>
      <c r="C3626">
        <v>2016</v>
      </c>
      <c r="D3626">
        <v>12</v>
      </c>
    </row>
    <row r="3627" spans="1:4" x14ac:dyDescent="0.35">
      <c r="A3627" s="1">
        <v>42708</v>
      </c>
      <c r="B3627">
        <v>7.5288199999999996</v>
      </c>
      <c r="C3627">
        <v>2016</v>
      </c>
      <c r="D3627">
        <v>12</v>
      </c>
    </row>
    <row r="3628" spans="1:4" x14ac:dyDescent="0.35">
      <c r="A3628" s="1">
        <v>42709</v>
      </c>
      <c r="B3628">
        <v>7.53688</v>
      </c>
      <c r="C3628">
        <v>2016</v>
      </c>
      <c r="D3628">
        <v>12</v>
      </c>
    </row>
    <row r="3629" spans="1:4" x14ac:dyDescent="0.35">
      <c r="A3629" s="1">
        <v>42710</v>
      </c>
      <c r="B3629">
        <v>7.5339700000000001</v>
      </c>
      <c r="C3629">
        <v>2016</v>
      </c>
      <c r="D3629">
        <v>12</v>
      </c>
    </row>
    <row r="3630" spans="1:4" x14ac:dyDescent="0.35">
      <c r="A3630" s="1">
        <v>42711</v>
      </c>
      <c r="B3630">
        <v>7.5275499999999997</v>
      </c>
      <c r="C3630">
        <v>2016</v>
      </c>
      <c r="D3630">
        <v>12</v>
      </c>
    </row>
    <row r="3631" spans="1:4" x14ac:dyDescent="0.35">
      <c r="A3631" s="1">
        <v>42712</v>
      </c>
      <c r="B3631">
        <v>7.5159900000000004</v>
      </c>
      <c r="C3631">
        <v>2016</v>
      </c>
      <c r="D3631">
        <v>12</v>
      </c>
    </row>
    <row r="3632" spans="1:4" x14ac:dyDescent="0.35">
      <c r="A3632" s="1">
        <v>42713</v>
      </c>
      <c r="B3632">
        <v>7.5095299999999998</v>
      </c>
      <c r="C3632">
        <v>2016</v>
      </c>
      <c r="D3632">
        <v>12</v>
      </c>
    </row>
    <row r="3633" spans="1:4" x14ac:dyDescent="0.35">
      <c r="A3633" s="1">
        <v>42714</v>
      </c>
      <c r="B3633">
        <v>7.5095299999999998</v>
      </c>
      <c r="C3633">
        <v>2016</v>
      </c>
      <c r="D3633">
        <v>12</v>
      </c>
    </row>
    <row r="3634" spans="1:4" x14ac:dyDescent="0.35">
      <c r="A3634" s="1">
        <v>42715</v>
      </c>
      <c r="B3634">
        <v>7.5095299999999998</v>
      </c>
      <c r="C3634">
        <v>2016</v>
      </c>
      <c r="D3634">
        <v>12</v>
      </c>
    </row>
    <row r="3635" spans="1:4" x14ac:dyDescent="0.35">
      <c r="A3635" s="1">
        <v>42716</v>
      </c>
      <c r="B3635">
        <v>7.5024199999999999</v>
      </c>
      <c r="C3635">
        <v>2016</v>
      </c>
      <c r="D3635">
        <v>12</v>
      </c>
    </row>
    <row r="3636" spans="1:4" x14ac:dyDescent="0.35">
      <c r="A3636" s="1">
        <v>42717</v>
      </c>
      <c r="B3636">
        <v>7.5025199999999996</v>
      </c>
      <c r="C3636">
        <v>2016</v>
      </c>
      <c r="D3636">
        <v>12</v>
      </c>
    </row>
    <row r="3637" spans="1:4" x14ac:dyDescent="0.35">
      <c r="A3637" s="1">
        <v>42718</v>
      </c>
      <c r="B3637">
        <v>7.5011000000000001</v>
      </c>
      <c r="C3637">
        <v>2016</v>
      </c>
      <c r="D3637">
        <v>12</v>
      </c>
    </row>
    <row r="3638" spans="1:4" x14ac:dyDescent="0.35">
      <c r="A3638" s="1">
        <v>42719</v>
      </c>
      <c r="B3638">
        <v>7.49512</v>
      </c>
      <c r="C3638">
        <v>2016</v>
      </c>
      <c r="D3638">
        <v>12</v>
      </c>
    </row>
    <row r="3639" spans="1:4" x14ac:dyDescent="0.35">
      <c r="A3639" s="1">
        <v>42720</v>
      </c>
      <c r="B3639">
        <v>7.4919399999999996</v>
      </c>
      <c r="C3639">
        <v>2016</v>
      </c>
      <c r="D3639">
        <v>12</v>
      </c>
    </row>
    <row r="3640" spans="1:4" x14ac:dyDescent="0.35">
      <c r="A3640" s="1">
        <v>42721</v>
      </c>
      <c r="B3640">
        <v>7.4919399999999996</v>
      </c>
      <c r="C3640">
        <v>2016</v>
      </c>
      <c r="D3640">
        <v>12</v>
      </c>
    </row>
    <row r="3641" spans="1:4" x14ac:dyDescent="0.35">
      <c r="A3641" s="1">
        <v>42722</v>
      </c>
      <c r="B3641">
        <v>7.4919399999999996</v>
      </c>
      <c r="C3641">
        <v>2016</v>
      </c>
      <c r="D3641">
        <v>12</v>
      </c>
    </row>
    <row r="3642" spans="1:4" x14ac:dyDescent="0.35">
      <c r="A3642" s="1">
        <v>42723</v>
      </c>
      <c r="B3642">
        <v>7.4855299999999998</v>
      </c>
      <c r="C3642">
        <v>2016</v>
      </c>
      <c r="D3642">
        <v>12</v>
      </c>
    </row>
    <row r="3643" spans="1:4" x14ac:dyDescent="0.35">
      <c r="A3643" s="1">
        <v>42724</v>
      </c>
      <c r="B3643">
        <v>7.4703400000000002</v>
      </c>
      <c r="C3643">
        <v>2016</v>
      </c>
      <c r="D3643">
        <v>12</v>
      </c>
    </row>
    <row r="3644" spans="1:4" x14ac:dyDescent="0.35">
      <c r="A3644" s="1">
        <v>42725</v>
      </c>
      <c r="B3644">
        <v>7.4706299999999999</v>
      </c>
      <c r="C3644">
        <v>2016</v>
      </c>
      <c r="D3644">
        <v>12</v>
      </c>
    </row>
    <row r="3645" spans="1:4" x14ac:dyDescent="0.35">
      <c r="A3645" s="1">
        <v>42726</v>
      </c>
      <c r="B3645">
        <v>7.4790900000000002</v>
      </c>
      <c r="C3645">
        <v>2016</v>
      </c>
      <c r="D3645">
        <v>12</v>
      </c>
    </row>
    <row r="3646" spans="1:4" x14ac:dyDescent="0.35">
      <c r="A3646" s="1">
        <v>42727</v>
      </c>
      <c r="B3646">
        <v>7.4871400000000001</v>
      </c>
      <c r="C3646">
        <v>2016</v>
      </c>
      <c r="D3646">
        <v>12</v>
      </c>
    </row>
    <row r="3647" spans="1:4" x14ac:dyDescent="0.35">
      <c r="A3647" s="1">
        <v>42728</v>
      </c>
      <c r="B3647">
        <v>7.4871400000000001</v>
      </c>
      <c r="C3647">
        <v>2016</v>
      </c>
      <c r="D3647">
        <v>12</v>
      </c>
    </row>
    <row r="3648" spans="1:4" x14ac:dyDescent="0.35">
      <c r="A3648" s="1">
        <v>42729</v>
      </c>
      <c r="B3648">
        <v>7.4871400000000001</v>
      </c>
      <c r="C3648">
        <v>2016</v>
      </c>
      <c r="D3648">
        <v>12</v>
      </c>
    </row>
    <row r="3649" spans="1:4" x14ac:dyDescent="0.35">
      <c r="A3649" s="1">
        <v>42730</v>
      </c>
      <c r="B3649">
        <v>7.4871400000000001</v>
      </c>
      <c r="C3649">
        <v>2016</v>
      </c>
      <c r="D3649">
        <v>12</v>
      </c>
    </row>
    <row r="3650" spans="1:4" x14ac:dyDescent="0.35">
      <c r="A3650" s="1">
        <v>42731</v>
      </c>
      <c r="B3650">
        <v>7.4911899999999996</v>
      </c>
      <c r="C3650">
        <v>2016</v>
      </c>
      <c r="D3650">
        <v>12</v>
      </c>
    </row>
    <row r="3651" spans="1:4" x14ac:dyDescent="0.35">
      <c r="A3651" s="1">
        <v>42732</v>
      </c>
      <c r="B3651">
        <v>7.4999799999999999</v>
      </c>
      <c r="C3651">
        <v>2016</v>
      </c>
      <c r="D3651">
        <v>12</v>
      </c>
    </row>
    <row r="3652" spans="1:4" x14ac:dyDescent="0.35">
      <c r="A3652" s="1">
        <v>42733</v>
      </c>
      <c r="B3652">
        <v>7.5221299999999998</v>
      </c>
      <c r="C3652">
        <v>2016</v>
      </c>
      <c r="D3652">
        <v>12</v>
      </c>
    </row>
    <row r="3653" spans="1:4" x14ac:dyDescent="0.35">
      <c r="A3653" s="1">
        <v>42734</v>
      </c>
      <c r="B3653">
        <v>7.5221299999999998</v>
      </c>
      <c r="C3653">
        <v>2016</v>
      </c>
      <c r="D3653">
        <v>12</v>
      </c>
    </row>
    <row r="3654" spans="1:4" x14ac:dyDescent="0.35">
      <c r="A3654" s="1">
        <v>42735</v>
      </c>
      <c r="B3654">
        <v>7.5221299999999998</v>
      </c>
      <c r="C3654">
        <v>2016</v>
      </c>
      <c r="D3654">
        <v>12</v>
      </c>
    </row>
    <row r="3655" spans="1:4" x14ac:dyDescent="0.35">
      <c r="A3655" s="1">
        <v>42736</v>
      </c>
      <c r="B3655">
        <v>7.5221299999999998</v>
      </c>
      <c r="C3655">
        <v>2017</v>
      </c>
      <c r="D3655">
        <v>1</v>
      </c>
    </row>
    <row r="3656" spans="1:4" x14ac:dyDescent="0.35">
      <c r="A3656" s="1">
        <v>42737</v>
      </c>
      <c r="B3656">
        <v>7.5221299999999998</v>
      </c>
      <c r="C3656">
        <v>2017</v>
      </c>
      <c r="D3656">
        <v>1</v>
      </c>
    </row>
    <row r="3657" spans="1:4" x14ac:dyDescent="0.35">
      <c r="A3657" s="1">
        <v>42738</v>
      </c>
      <c r="B3657">
        <v>7.5465600000000004</v>
      </c>
      <c r="C3657">
        <v>2017</v>
      </c>
      <c r="D3657">
        <v>1</v>
      </c>
    </row>
    <row r="3658" spans="1:4" x14ac:dyDescent="0.35">
      <c r="A3658" s="1">
        <v>42739</v>
      </c>
      <c r="B3658">
        <v>7.5607899999999999</v>
      </c>
      <c r="C3658">
        <v>2017</v>
      </c>
      <c r="D3658">
        <v>1</v>
      </c>
    </row>
    <row r="3659" spans="1:4" x14ac:dyDescent="0.35">
      <c r="A3659" s="1">
        <v>42740</v>
      </c>
      <c r="B3659">
        <v>7.5523499999999997</v>
      </c>
      <c r="C3659">
        <v>2017</v>
      </c>
      <c r="D3659">
        <v>1</v>
      </c>
    </row>
    <row r="3660" spans="1:4" x14ac:dyDescent="0.35">
      <c r="A3660" s="1">
        <v>42741</v>
      </c>
      <c r="B3660">
        <v>7.5426700000000002</v>
      </c>
      <c r="C3660">
        <v>2017</v>
      </c>
      <c r="D3660">
        <v>1</v>
      </c>
    </row>
    <row r="3661" spans="1:4" x14ac:dyDescent="0.35">
      <c r="A3661" s="1">
        <v>42742</v>
      </c>
      <c r="B3661">
        <v>7.5426700000000002</v>
      </c>
      <c r="C3661">
        <v>2017</v>
      </c>
      <c r="D3661">
        <v>1</v>
      </c>
    </row>
    <row r="3662" spans="1:4" x14ac:dyDescent="0.35">
      <c r="A3662" s="1">
        <v>42743</v>
      </c>
      <c r="B3662">
        <v>7.5426700000000002</v>
      </c>
      <c r="C3662">
        <v>2017</v>
      </c>
      <c r="D3662">
        <v>1</v>
      </c>
    </row>
    <row r="3663" spans="1:4" x14ac:dyDescent="0.35">
      <c r="A3663" s="1">
        <v>42744</v>
      </c>
      <c r="B3663">
        <v>7.5338200000000004</v>
      </c>
      <c r="C3663">
        <v>2017</v>
      </c>
      <c r="D3663">
        <v>1</v>
      </c>
    </row>
    <row r="3664" spans="1:4" x14ac:dyDescent="0.35">
      <c r="A3664" s="1">
        <v>42745</v>
      </c>
      <c r="B3664">
        <v>7.5262399999999996</v>
      </c>
      <c r="C3664">
        <v>2017</v>
      </c>
      <c r="D3664">
        <v>1</v>
      </c>
    </row>
    <row r="3665" spans="1:4" x14ac:dyDescent="0.35">
      <c r="A3665" s="1">
        <v>42746</v>
      </c>
      <c r="B3665">
        <v>7.5327200000000003</v>
      </c>
      <c r="C3665">
        <v>2017</v>
      </c>
      <c r="D3665">
        <v>1</v>
      </c>
    </row>
    <row r="3666" spans="1:4" x14ac:dyDescent="0.35">
      <c r="A3666" s="1">
        <v>42747</v>
      </c>
      <c r="B3666">
        <v>7.5307399999999998</v>
      </c>
      <c r="C3666">
        <v>2017</v>
      </c>
      <c r="D3666">
        <v>1</v>
      </c>
    </row>
    <row r="3667" spans="1:4" x14ac:dyDescent="0.35">
      <c r="A3667" s="1">
        <v>42748</v>
      </c>
      <c r="B3667">
        <v>7.5342799999999999</v>
      </c>
      <c r="C3667">
        <v>2017</v>
      </c>
      <c r="D3667">
        <v>1</v>
      </c>
    </row>
    <row r="3668" spans="1:4" x14ac:dyDescent="0.35">
      <c r="A3668" s="1">
        <v>42749</v>
      </c>
      <c r="B3668">
        <v>7.5342799999999999</v>
      </c>
      <c r="C3668">
        <v>2017</v>
      </c>
      <c r="D3668">
        <v>1</v>
      </c>
    </row>
    <row r="3669" spans="1:4" x14ac:dyDescent="0.35">
      <c r="A3669" s="1">
        <v>42750</v>
      </c>
      <c r="B3669">
        <v>7.5342799999999999</v>
      </c>
      <c r="C3669">
        <v>2017</v>
      </c>
      <c r="D3669">
        <v>1</v>
      </c>
    </row>
    <row r="3670" spans="1:4" x14ac:dyDescent="0.35">
      <c r="A3670" s="1">
        <v>42751</v>
      </c>
      <c r="B3670">
        <v>7.5460099999999999</v>
      </c>
      <c r="C3670">
        <v>2017</v>
      </c>
      <c r="D3670">
        <v>1</v>
      </c>
    </row>
    <row r="3671" spans="1:4" x14ac:dyDescent="0.35">
      <c r="A3671" s="1">
        <v>42752</v>
      </c>
      <c r="B3671">
        <v>7.5482100000000001</v>
      </c>
      <c r="C3671">
        <v>2017</v>
      </c>
      <c r="D3671">
        <v>1</v>
      </c>
    </row>
    <row r="3672" spans="1:4" x14ac:dyDescent="0.35">
      <c r="A3672" s="1">
        <v>42753</v>
      </c>
      <c r="B3672">
        <v>7.5400299999999998</v>
      </c>
      <c r="C3672">
        <v>2017</v>
      </c>
      <c r="D3672">
        <v>1</v>
      </c>
    </row>
    <row r="3673" spans="1:4" x14ac:dyDescent="0.35">
      <c r="A3673" s="1">
        <v>42754</v>
      </c>
      <c r="B3673">
        <v>7.5332999999999997</v>
      </c>
      <c r="C3673">
        <v>2017</v>
      </c>
      <c r="D3673">
        <v>1</v>
      </c>
    </row>
    <row r="3674" spans="1:4" x14ac:dyDescent="0.35">
      <c r="A3674" s="1">
        <v>42755</v>
      </c>
      <c r="B3674">
        <v>7.5250300000000001</v>
      </c>
      <c r="C3674">
        <v>2017</v>
      </c>
      <c r="D3674">
        <v>1</v>
      </c>
    </row>
    <row r="3675" spans="1:4" x14ac:dyDescent="0.35">
      <c r="A3675" s="1">
        <v>42756</v>
      </c>
      <c r="B3675">
        <v>7.5250300000000001</v>
      </c>
      <c r="C3675">
        <v>2017</v>
      </c>
      <c r="D3675">
        <v>1</v>
      </c>
    </row>
    <row r="3676" spans="1:4" x14ac:dyDescent="0.35">
      <c r="A3676" s="1">
        <v>42757</v>
      </c>
      <c r="B3676">
        <v>7.5250300000000001</v>
      </c>
      <c r="C3676">
        <v>2017</v>
      </c>
      <c r="D3676">
        <v>1</v>
      </c>
    </row>
    <row r="3677" spans="1:4" x14ac:dyDescent="0.35">
      <c r="A3677" s="1">
        <v>42758</v>
      </c>
      <c r="B3677">
        <v>7.5184199999999999</v>
      </c>
      <c r="C3677">
        <v>2017</v>
      </c>
      <c r="D3677">
        <v>1</v>
      </c>
    </row>
    <row r="3678" spans="1:4" x14ac:dyDescent="0.35">
      <c r="A3678" s="1">
        <v>42759</v>
      </c>
      <c r="B3678">
        <v>7.50753</v>
      </c>
      <c r="C3678">
        <v>2017</v>
      </c>
      <c r="D3678">
        <v>1</v>
      </c>
    </row>
    <row r="3679" spans="1:4" x14ac:dyDescent="0.35">
      <c r="A3679" s="1">
        <v>42760</v>
      </c>
      <c r="B3679">
        <v>7.49756</v>
      </c>
      <c r="C3679">
        <v>2017</v>
      </c>
      <c r="D3679">
        <v>1</v>
      </c>
    </row>
    <row r="3680" spans="1:4" x14ac:dyDescent="0.35">
      <c r="A3680" s="1">
        <v>42761</v>
      </c>
      <c r="B3680">
        <v>7.4831899999999996</v>
      </c>
      <c r="C3680">
        <v>2017</v>
      </c>
      <c r="D3680">
        <v>1</v>
      </c>
    </row>
    <row r="3681" spans="1:4" x14ac:dyDescent="0.35">
      <c r="A3681" s="1">
        <v>42762</v>
      </c>
      <c r="B3681">
        <v>7.4764999999999997</v>
      </c>
      <c r="C3681">
        <v>2017</v>
      </c>
      <c r="D3681">
        <v>1</v>
      </c>
    </row>
    <row r="3682" spans="1:4" x14ac:dyDescent="0.35">
      <c r="A3682" s="1">
        <v>42763</v>
      </c>
      <c r="B3682">
        <v>7.4764999999999997</v>
      </c>
      <c r="C3682">
        <v>2017</v>
      </c>
      <c r="D3682">
        <v>1</v>
      </c>
    </row>
    <row r="3683" spans="1:4" x14ac:dyDescent="0.35">
      <c r="A3683" s="1">
        <v>42764</v>
      </c>
      <c r="B3683">
        <v>7.4764999999999997</v>
      </c>
      <c r="C3683">
        <v>2017</v>
      </c>
      <c r="D3683">
        <v>1</v>
      </c>
    </row>
    <row r="3684" spans="1:4" x14ac:dyDescent="0.35">
      <c r="A3684" s="1">
        <v>42765</v>
      </c>
      <c r="B3684">
        <v>7.4746100000000002</v>
      </c>
      <c r="C3684">
        <v>2017</v>
      </c>
      <c r="D3684">
        <v>1</v>
      </c>
    </row>
    <row r="3685" spans="1:4" x14ac:dyDescent="0.35">
      <c r="A3685" s="1">
        <v>42766</v>
      </c>
      <c r="B3685">
        <v>7.4744400000000004</v>
      </c>
      <c r="C3685">
        <v>2017</v>
      </c>
      <c r="D3685">
        <v>1</v>
      </c>
    </row>
    <row r="3686" spans="1:4" x14ac:dyDescent="0.35">
      <c r="A3686" s="1">
        <v>42767</v>
      </c>
      <c r="B3686">
        <v>7.4717000000000002</v>
      </c>
      <c r="C3686">
        <v>2017</v>
      </c>
      <c r="D3686">
        <v>2</v>
      </c>
    </row>
    <row r="3687" spans="1:4" x14ac:dyDescent="0.35">
      <c r="A3687" s="1">
        <v>42768</v>
      </c>
      <c r="B3687">
        <v>7.46089</v>
      </c>
      <c r="C3687">
        <v>2017</v>
      </c>
      <c r="D3687">
        <v>2</v>
      </c>
    </row>
    <row r="3688" spans="1:4" x14ac:dyDescent="0.35">
      <c r="A3688" s="1">
        <v>42769</v>
      </c>
      <c r="B3688">
        <v>7.4601699999999997</v>
      </c>
      <c r="C3688">
        <v>2017</v>
      </c>
      <c r="D3688">
        <v>2</v>
      </c>
    </row>
    <row r="3689" spans="1:4" x14ac:dyDescent="0.35">
      <c r="A3689" s="1">
        <v>42770</v>
      </c>
      <c r="B3689">
        <v>7.4601699999999997</v>
      </c>
      <c r="C3689">
        <v>2017</v>
      </c>
      <c r="D3689">
        <v>2</v>
      </c>
    </row>
    <row r="3690" spans="1:4" x14ac:dyDescent="0.35">
      <c r="A3690" s="1">
        <v>42771</v>
      </c>
      <c r="B3690">
        <v>7.4601699999999997</v>
      </c>
      <c r="C3690">
        <v>2017</v>
      </c>
      <c r="D3690">
        <v>2</v>
      </c>
    </row>
    <row r="3691" spans="1:4" x14ac:dyDescent="0.35">
      <c r="A3691" s="1">
        <v>42772</v>
      </c>
      <c r="B3691">
        <v>7.4470700000000001</v>
      </c>
      <c r="C3691">
        <v>2017</v>
      </c>
      <c r="D3691">
        <v>2</v>
      </c>
    </row>
    <row r="3692" spans="1:4" x14ac:dyDescent="0.35">
      <c r="A3692" s="1">
        <v>42773</v>
      </c>
      <c r="B3692">
        <v>7.4391800000000003</v>
      </c>
      <c r="C3692">
        <v>2017</v>
      </c>
      <c r="D3692">
        <v>2</v>
      </c>
    </row>
    <row r="3693" spans="1:4" x14ac:dyDescent="0.35">
      <c r="A3693" s="1">
        <v>42774</v>
      </c>
      <c r="B3693">
        <v>7.43764</v>
      </c>
      <c r="C3693">
        <v>2017</v>
      </c>
      <c r="D3693">
        <v>2</v>
      </c>
    </row>
    <row r="3694" spans="1:4" x14ac:dyDescent="0.35">
      <c r="A3694" s="1">
        <v>42775</v>
      </c>
      <c r="B3694">
        <v>7.4372699999999998</v>
      </c>
      <c r="C3694">
        <v>2017</v>
      </c>
      <c r="D3694">
        <v>2</v>
      </c>
    </row>
    <row r="3695" spans="1:4" x14ac:dyDescent="0.35">
      <c r="A3695" s="1">
        <v>42776</v>
      </c>
      <c r="B3695">
        <v>7.4359500000000001</v>
      </c>
      <c r="C3695">
        <v>2017</v>
      </c>
      <c r="D3695">
        <v>2</v>
      </c>
    </row>
    <row r="3696" spans="1:4" x14ac:dyDescent="0.35">
      <c r="A3696" s="1">
        <v>42777</v>
      </c>
      <c r="B3696">
        <v>7.4359500000000001</v>
      </c>
      <c r="C3696">
        <v>2017</v>
      </c>
      <c r="D3696">
        <v>2</v>
      </c>
    </row>
    <row r="3697" spans="1:4" x14ac:dyDescent="0.35">
      <c r="A3697" s="1">
        <v>42778</v>
      </c>
      <c r="B3697">
        <v>7.4359500000000001</v>
      </c>
      <c r="C3697">
        <v>2017</v>
      </c>
      <c r="D3697">
        <v>2</v>
      </c>
    </row>
    <row r="3698" spans="1:4" x14ac:dyDescent="0.35">
      <c r="A3698" s="1">
        <v>42779</v>
      </c>
      <c r="B3698">
        <v>7.42943</v>
      </c>
      <c r="C3698">
        <v>2017</v>
      </c>
      <c r="D3698">
        <v>2</v>
      </c>
    </row>
    <row r="3699" spans="1:4" x14ac:dyDescent="0.35">
      <c r="A3699" s="1">
        <v>42780</v>
      </c>
      <c r="B3699">
        <v>7.4213199999999997</v>
      </c>
      <c r="C3699">
        <v>2017</v>
      </c>
      <c r="D3699">
        <v>2</v>
      </c>
    </row>
    <row r="3700" spans="1:4" x14ac:dyDescent="0.35">
      <c r="A3700" s="1">
        <v>42781</v>
      </c>
      <c r="B3700">
        <v>7.4164399999999997</v>
      </c>
      <c r="C3700">
        <v>2017</v>
      </c>
      <c r="D3700">
        <v>2</v>
      </c>
    </row>
    <row r="3701" spans="1:4" x14ac:dyDescent="0.35">
      <c r="A3701" s="1">
        <v>42782</v>
      </c>
      <c r="B3701">
        <v>7.4084000000000003</v>
      </c>
      <c r="C3701">
        <v>2017</v>
      </c>
      <c r="D3701">
        <v>2</v>
      </c>
    </row>
    <row r="3702" spans="1:4" x14ac:dyDescent="0.35">
      <c r="A3702" s="1">
        <v>42783</v>
      </c>
      <c r="B3702">
        <v>7.3921299999999999</v>
      </c>
      <c r="C3702">
        <v>2017</v>
      </c>
      <c r="D3702">
        <v>2</v>
      </c>
    </row>
    <row r="3703" spans="1:4" x14ac:dyDescent="0.35">
      <c r="A3703" s="1">
        <v>42784</v>
      </c>
      <c r="B3703">
        <v>7.3921299999999999</v>
      </c>
      <c r="C3703">
        <v>2017</v>
      </c>
      <c r="D3703">
        <v>2</v>
      </c>
    </row>
    <row r="3704" spans="1:4" x14ac:dyDescent="0.35">
      <c r="A3704" s="1">
        <v>42785</v>
      </c>
      <c r="B3704">
        <v>7.3921299999999999</v>
      </c>
      <c r="C3704">
        <v>2017</v>
      </c>
      <c r="D3704">
        <v>2</v>
      </c>
    </row>
    <row r="3705" spans="1:4" x14ac:dyDescent="0.35">
      <c r="A3705" s="1">
        <v>42786</v>
      </c>
      <c r="B3705">
        <v>7.3811200000000001</v>
      </c>
      <c r="C3705">
        <v>2017</v>
      </c>
      <c r="D3705">
        <v>2</v>
      </c>
    </row>
    <row r="3706" spans="1:4" x14ac:dyDescent="0.35">
      <c r="A3706" s="1">
        <v>42787</v>
      </c>
      <c r="B3706">
        <v>7.3787799999999999</v>
      </c>
      <c r="C3706">
        <v>2017</v>
      </c>
      <c r="D3706">
        <v>2</v>
      </c>
    </row>
    <row r="3707" spans="1:4" x14ac:dyDescent="0.35">
      <c r="A3707" s="1">
        <v>42788</v>
      </c>
      <c r="B3707">
        <v>7.3714899999999997</v>
      </c>
      <c r="C3707">
        <v>2017</v>
      </c>
      <c r="D3707">
        <v>2</v>
      </c>
    </row>
    <row r="3708" spans="1:4" x14ac:dyDescent="0.35">
      <c r="A3708" s="1">
        <v>42789</v>
      </c>
      <c r="B3708">
        <v>7.3653000000000004</v>
      </c>
      <c r="C3708">
        <v>2017</v>
      </c>
      <c r="D3708">
        <v>2</v>
      </c>
    </row>
    <row r="3709" spans="1:4" x14ac:dyDescent="0.35">
      <c r="A3709" s="1">
        <v>42790</v>
      </c>
      <c r="B3709">
        <v>7.3521400000000003</v>
      </c>
      <c r="C3709">
        <v>2017</v>
      </c>
      <c r="D3709">
        <v>2</v>
      </c>
    </row>
    <row r="3710" spans="1:4" x14ac:dyDescent="0.35">
      <c r="A3710" s="1">
        <v>42791</v>
      </c>
      <c r="B3710">
        <v>7.3521400000000003</v>
      </c>
      <c r="C3710">
        <v>2017</v>
      </c>
      <c r="D3710">
        <v>2</v>
      </c>
    </row>
    <row r="3711" spans="1:4" x14ac:dyDescent="0.35">
      <c r="A3711" s="1">
        <v>42792</v>
      </c>
      <c r="B3711">
        <v>7.3521400000000003</v>
      </c>
      <c r="C3711">
        <v>2017</v>
      </c>
      <c r="D3711">
        <v>2</v>
      </c>
    </row>
    <row r="3712" spans="1:4" x14ac:dyDescent="0.35">
      <c r="A3712" s="1">
        <v>42793</v>
      </c>
      <c r="B3712">
        <v>7.3544099999999997</v>
      </c>
      <c r="C3712">
        <v>2017</v>
      </c>
      <c r="D3712">
        <v>2</v>
      </c>
    </row>
    <row r="3713" spans="1:4" x14ac:dyDescent="0.35">
      <c r="A3713" s="1">
        <v>42794</v>
      </c>
      <c r="B3713">
        <v>7.3685200000000002</v>
      </c>
      <c r="C3713">
        <v>2017</v>
      </c>
      <c r="D3713">
        <v>2</v>
      </c>
    </row>
    <row r="3714" spans="1:4" x14ac:dyDescent="0.35">
      <c r="A3714" s="1">
        <v>42795</v>
      </c>
      <c r="B3714">
        <v>7.3750299999999998</v>
      </c>
      <c r="C3714">
        <v>2017</v>
      </c>
      <c r="D3714">
        <v>3</v>
      </c>
    </row>
    <row r="3715" spans="1:4" x14ac:dyDescent="0.35">
      <c r="A3715" s="1">
        <v>42796</v>
      </c>
      <c r="B3715">
        <v>7.3787799999999999</v>
      </c>
      <c r="C3715">
        <v>2017</v>
      </c>
      <c r="D3715">
        <v>3</v>
      </c>
    </row>
    <row r="3716" spans="1:4" x14ac:dyDescent="0.35">
      <c r="A3716" s="1">
        <v>42797</v>
      </c>
      <c r="B3716">
        <v>7.3739299999999997</v>
      </c>
      <c r="C3716">
        <v>2017</v>
      </c>
      <c r="D3716">
        <v>3</v>
      </c>
    </row>
    <row r="3717" spans="1:4" x14ac:dyDescent="0.35">
      <c r="A3717" s="1">
        <v>42798</v>
      </c>
      <c r="B3717">
        <v>7.3739299999999997</v>
      </c>
      <c r="C3717">
        <v>2017</v>
      </c>
      <c r="D3717">
        <v>3</v>
      </c>
    </row>
    <row r="3718" spans="1:4" x14ac:dyDescent="0.35">
      <c r="A3718" s="1">
        <v>42799</v>
      </c>
      <c r="B3718">
        <v>7.3739299999999997</v>
      </c>
      <c r="C3718">
        <v>2017</v>
      </c>
      <c r="D3718">
        <v>3</v>
      </c>
    </row>
    <row r="3719" spans="1:4" x14ac:dyDescent="0.35">
      <c r="A3719" s="1">
        <v>42800</v>
      </c>
      <c r="B3719">
        <v>7.3738999999999999</v>
      </c>
      <c r="C3719">
        <v>2017</v>
      </c>
      <c r="D3719">
        <v>3</v>
      </c>
    </row>
    <row r="3720" spans="1:4" x14ac:dyDescent="0.35">
      <c r="A3720" s="1">
        <v>42801</v>
      </c>
      <c r="B3720">
        <v>7.3757900000000003</v>
      </c>
      <c r="C3720">
        <v>2017</v>
      </c>
      <c r="D3720">
        <v>3</v>
      </c>
    </row>
    <row r="3721" spans="1:4" x14ac:dyDescent="0.35">
      <c r="A3721" s="1">
        <v>42802</v>
      </c>
      <c r="B3721">
        <v>7.3768399999999996</v>
      </c>
      <c r="C3721">
        <v>2017</v>
      </c>
      <c r="D3721">
        <v>3</v>
      </c>
    </row>
    <row r="3722" spans="1:4" x14ac:dyDescent="0.35">
      <c r="A3722" s="1">
        <v>42803</v>
      </c>
      <c r="B3722">
        <v>7.3733500000000003</v>
      </c>
      <c r="C3722">
        <v>2017</v>
      </c>
      <c r="D3722">
        <v>3</v>
      </c>
    </row>
    <row r="3723" spans="1:4" x14ac:dyDescent="0.35">
      <c r="A3723" s="1">
        <v>42804</v>
      </c>
      <c r="B3723">
        <v>7.37636</v>
      </c>
      <c r="C3723">
        <v>2017</v>
      </c>
      <c r="D3723">
        <v>3</v>
      </c>
    </row>
    <row r="3724" spans="1:4" x14ac:dyDescent="0.35">
      <c r="A3724" s="1">
        <v>42805</v>
      </c>
      <c r="B3724">
        <v>7.37636</v>
      </c>
      <c r="C3724">
        <v>2017</v>
      </c>
      <c r="D3724">
        <v>3</v>
      </c>
    </row>
    <row r="3725" spans="1:4" x14ac:dyDescent="0.35">
      <c r="A3725" s="1">
        <v>42806</v>
      </c>
      <c r="B3725">
        <v>7.37636</v>
      </c>
      <c r="C3725">
        <v>2017</v>
      </c>
      <c r="D3725">
        <v>3</v>
      </c>
    </row>
    <row r="3726" spans="1:4" x14ac:dyDescent="0.35">
      <c r="A3726" s="1">
        <v>42807</v>
      </c>
      <c r="B3726">
        <v>7.3693200000000001</v>
      </c>
      <c r="C3726">
        <v>2017</v>
      </c>
      <c r="D3726">
        <v>3</v>
      </c>
    </row>
    <row r="3727" spans="1:4" x14ac:dyDescent="0.35">
      <c r="A3727" s="1">
        <v>42808</v>
      </c>
      <c r="B3727">
        <v>7.3705699999999998</v>
      </c>
      <c r="C3727">
        <v>2017</v>
      </c>
      <c r="D3727">
        <v>3</v>
      </c>
    </row>
    <row r="3728" spans="1:4" x14ac:dyDescent="0.35">
      <c r="A3728" s="1">
        <v>42809</v>
      </c>
      <c r="B3728">
        <v>7.3739699999999999</v>
      </c>
      <c r="C3728">
        <v>2017</v>
      </c>
      <c r="D3728">
        <v>3</v>
      </c>
    </row>
    <row r="3729" spans="1:4" x14ac:dyDescent="0.35">
      <c r="A3729" s="1">
        <v>42810</v>
      </c>
      <c r="B3729">
        <v>7.3702399999999999</v>
      </c>
      <c r="C3729">
        <v>2017</v>
      </c>
      <c r="D3729">
        <v>3</v>
      </c>
    </row>
    <row r="3730" spans="1:4" x14ac:dyDescent="0.35">
      <c r="A3730" s="1">
        <v>42811</v>
      </c>
      <c r="B3730">
        <v>7.3603899999999998</v>
      </c>
      <c r="C3730">
        <v>2017</v>
      </c>
      <c r="D3730">
        <v>3</v>
      </c>
    </row>
    <row r="3731" spans="1:4" x14ac:dyDescent="0.35">
      <c r="A3731" s="1">
        <v>42812</v>
      </c>
      <c r="B3731">
        <v>7.3603899999999998</v>
      </c>
      <c r="C3731">
        <v>2017</v>
      </c>
      <c r="D3731">
        <v>3</v>
      </c>
    </row>
    <row r="3732" spans="1:4" x14ac:dyDescent="0.35">
      <c r="A3732" s="1">
        <v>42813</v>
      </c>
      <c r="B3732">
        <v>7.3603899999999998</v>
      </c>
      <c r="C3732">
        <v>2017</v>
      </c>
      <c r="D3732">
        <v>3</v>
      </c>
    </row>
    <row r="3733" spans="1:4" x14ac:dyDescent="0.35">
      <c r="A3733" s="1">
        <v>42814</v>
      </c>
      <c r="B3733">
        <v>7.3439300000000003</v>
      </c>
      <c r="C3733">
        <v>2017</v>
      </c>
      <c r="D3733">
        <v>3</v>
      </c>
    </row>
    <row r="3734" spans="1:4" x14ac:dyDescent="0.35">
      <c r="A3734" s="1">
        <v>42815</v>
      </c>
      <c r="B3734">
        <v>7.3360599999999998</v>
      </c>
      <c r="C3734">
        <v>2017</v>
      </c>
      <c r="D3734">
        <v>3</v>
      </c>
    </row>
    <row r="3735" spans="1:4" x14ac:dyDescent="0.35">
      <c r="A3735" s="1">
        <v>42816</v>
      </c>
      <c r="B3735">
        <v>7.33535</v>
      </c>
      <c r="C3735">
        <v>2017</v>
      </c>
      <c r="D3735">
        <v>3</v>
      </c>
    </row>
    <row r="3736" spans="1:4" x14ac:dyDescent="0.35">
      <c r="A3736" s="1">
        <v>42817</v>
      </c>
      <c r="B3736">
        <v>7.34</v>
      </c>
      <c r="C3736">
        <v>2017</v>
      </c>
      <c r="D3736">
        <v>3</v>
      </c>
    </row>
    <row r="3737" spans="1:4" x14ac:dyDescent="0.35">
      <c r="A3737" s="1">
        <v>42818</v>
      </c>
      <c r="B3737">
        <v>7.3439399999999999</v>
      </c>
      <c r="C3737">
        <v>2017</v>
      </c>
      <c r="D3737">
        <v>3</v>
      </c>
    </row>
    <row r="3738" spans="1:4" x14ac:dyDescent="0.35">
      <c r="A3738" s="1">
        <v>42819</v>
      </c>
      <c r="B3738">
        <v>7.3439399999999999</v>
      </c>
      <c r="C3738">
        <v>2017</v>
      </c>
      <c r="D3738">
        <v>3</v>
      </c>
    </row>
    <row r="3739" spans="1:4" x14ac:dyDescent="0.35">
      <c r="A3739" s="1">
        <v>42820</v>
      </c>
      <c r="B3739">
        <v>7.3439399999999999</v>
      </c>
      <c r="C3739">
        <v>2017</v>
      </c>
      <c r="D3739">
        <v>3</v>
      </c>
    </row>
    <row r="3740" spans="1:4" x14ac:dyDescent="0.35">
      <c r="A3740" s="1">
        <v>42821</v>
      </c>
      <c r="B3740">
        <v>7.34091</v>
      </c>
      <c r="C3740">
        <v>2017</v>
      </c>
      <c r="D3740">
        <v>3</v>
      </c>
    </row>
    <row r="3741" spans="1:4" x14ac:dyDescent="0.35">
      <c r="A3741" s="1">
        <v>42822</v>
      </c>
      <c r="B3741">
        <v>7.3353400000000004</v>
      </c>
      <c r="C3741">
        <v>2017</v>
      </c>
      <c r="D3741">
        <v>3</v>
      </c>
    </row>
    <row r="3742" spans="1:4" x14ac:dyDescent="0.35">
      <c r="A3742" s="1">
        <v>42823</v>
      </c>
      <c r="B3742">
        <v>7.3348000000000004</v>
      </c>
      <c r="C3742">
        <v>2017</v>
      </c>
      <c r="D3742">
        <v>3</v>
      </c>
    </row>
    <row r="3743" spans="1:4" x14ac:dyDescent="0.35">
      <c r="A3743" s="1">
        <v>42824</v>
      </c>
      <c r="B3743">
        <v>7.3366600000000002</v>
      </c>
      <c r="C3743">
        <v>2017</v>
      </c>
      <c r="D3743">
        <v>3</v>
      </c>
    </row>
    <row r="3744" spans="1:4" x14ac:dyDescent="0.35">
      <c r="A3744" s="1">
        <v>42825</v>
      </c>
      <c r="B3744">
        <v>7.3397600000000001</v>
      </c>
      <c r="C3744">
        <v>2017</v>
      </c>
      <c r="D3744">
        <v>3</v>
      </c>
    </row>
    <row r="3745" spans="1:4" x14ac:dyDescent="0.35">
      <c r="A3745" s="1">
        <v>42826</v>
      </c>
      <c r="B3745">
        <v>7.3397600000000001</v>
      </c>
      <c r="C3745">
        <v>2017</v>
      </c>
      <c r="D3745">
        <v>4</v>
      </c>
    </row>
    <row r="3746" spans="1:4" x14ac:dyDescent="0.35">
      <c r="A3746" s="1">
        <v>42827</v>
      </c>
      <c r="B3746">
        <v>7.3397600000000001</v>
      </c>
      <c r="C3746">
        <v>2017</v>
      </c>
      <c r="D3746">
        <v>4</v>
      </c>
    </row>
    <row r="3747" spans="1:4" x14ac:dyDescent="0.35">
      <c r="A3747" s="1">
        <v>42828</v>
      </c>
      <c r="B3747">
        <v>7.3374699999999997</v>
      </c>
      <c r="C3747">
        <v>2017</v>
      </c>
      <c r="D3747">
        <v>4</v>
      </c>
    </row>
    <row r="3748" spans="1:4" x14ac:dyDescent="0.35">
      <c r="A3748" s="1">
        <v>42829</v>
      </c>
      <c r="B3748">
        <v>7.3391799999999998</v>
      </c>
      <c r="C3748">
        <v>2017</v>
      </c>
      <c r="D3748">
        <v>4</v>
      </c>
    </row>
    <row r="3749" spans="1:4" x14ac:dyDescent="0.35">
      <c r="A3749" s="1">
        <v>42830</v>
      </c>
      <c r="B3749">
        <v>7.3387099999999998</v>
      </c>
      <c r="C3749">
        <v>2017</v>
      </c>
      <c r="D3749">
        <v>4</v>
      </c>
    </row>
    <row r="3750" spans="1:4" x14ac:dyDescent="0.35">
      <c r="A3750" s="1">
        <v>42831</v>
      </c>
      <c r="B3750">
        <v>7.33955</v>
      </c>
      <c r="C3750">
        <v>2017</v>
      </c>
      <c r="D3750">
        <v>4</v>
      </c>
    </row>
    <row r="3751" spans="1:4" x14ac:dyDescent="0.35">
      <c r="A3751" s="1">
        <v>42832</v>
      </c>
      <c r="B3751">
        <v>7.3380299999999998</v>
      </c>
      <c r="C3751">
        <v>2017</v>
      </c>
      <c r="D3751">
        <v>4</v>
      </c>
    </row>
    <row r="3752" spans="1:4" x14ac:dyDescent="0.35">
      <c r="A3752" s="1">
        <v>42833</v>
      </c>
      <c r="B3752">
        <v>7.3380299999999998</v>
      </c>
      <c r="C3752">
        <v>2017</v>
      </c>
      <c r="D3752">
        <v>4</v>
      </c>
    </row>
    <row r="3753" spans="1:4" x14ac:dyDescent="0.35">
      <c r="A3753" s="1">
        <v>42834</v>
      </c>
      <c r="B3753">
        <v>7.3380299999999998</v>
      </c>
      <c r="C3753">
        <v>2017</v>
      </c>
      <c r="D3753">
        <v>4</v>
      </c>
    </row>
    <row r="3754" spans="1:4" x14ac:dyDescent="0.35">
      <c r="A3754" s="1">
        <v>42835</v>
      </c>
      <c r="B3754">
        <v>7.3382699999999996</v>
      </c>
      <c r="C3754">
        <v>2017</v>
      </c>
      <c r="D3754">
        <v>4</v>
      </c>
    </row>
    <row r="3755" spans="1:4" x14ac:dyDescent="0.35">
      <c r="A3755" s="1">
        <v>42836</v>
      </c>
      <c r="B3755">
        <v>7.3361799999999997</v>
      </c>
      <c r="C3755">
        <v>2017</v>
      </c>
      <c r="D3755">
        <v>4</v>
      </c>
    </row>
    <row r="3756" spans="1:4" x14ac:dyDescent="0.35">
      <c r="A3756" s="1">
        <v>42837</v>
      </c>
      <c r="B3756">
        <v>7.3386199999999997</v>
      </c>
      <c r="C3756">
        <v>2017</v>
      </c>
      <c r="D3756">
        <v>4</v>
      </c>
    </row>
    <row r="3757" spans="1:4" x14ac:dyDescent="0.35">
      <c r="A3757" s="1">
        <v>42838</v>
      </c>
      <c r="B3757">
        <v>7.3386199999999997</v>
      </c>
      <c r="C3757">
        <v>2017</v>
      </c>
      <c r="D3757">
        <v>4</v>
      </c>
    </row>
    <row r="3758" spans="1:4" x14ac:dyDescent="0.35">
      <c r="A3758" s="1">
        <v>42839</v>
      </c>
      <c r="B3758">
        <v>7.3386199999999997</v>
      </c>
      <c r="C3758">
        <v>2017</v>
      </c>
      <c r="D3758">
        <v>4</v>
      </c>
    </row>
    <row r="3759" spans="1:4" x14ac:dyDescent="0.35">
      <c r="A3759" s="1">
        <v>42840</v>
      </c>
      <c r="B3759">
        <v>7.3386199999999997</v>
      </c>
      <c r="C3759">
        <v>2017</v>
      </c>
      <c r="D3759">
        <v>4</v>
      </c>
    </row>
    <row r="3760" spans="1:4" x14ac:dyDescent="0.35">
      <c r="A3760" s="1">
        <v>42841</v>
      </c>
      <c r="B3760">
        <v>7.3386199999999997</v>
      </c>
      <c r="C3760">
        <v>2017</v>
      </c>
      <c r="D3760">
        <v>4</v>
      </c>
    </row>
    <row r="3761" spans="1:4" x14ac:dyDescent="0.35">
      <c r="A3761" s="1">
        <v>42842</v>
      </c>
      <c r="B3761">
        <v>7.3342599999999996</v>
      </c>
      <c r="C3761">
        <v>2017</v>
      </c>
      <c r="D3761">
        <v>4</v>
      </c>
    </row>
    <row r="3762" spans="1:4" x14ac:dyDescent="0.35">
      <c r="A3762" s="1">
        <v>42843</v>
      </c>
      <c r="B3762">
        <v>7.3346600000000004</v>
      </c>
      <c r="C3762">
        <v>2017</v>
      </c>
      <c r="D3762">
        <v>4</v>
      </c>
    </row>
    <row r="3763" spans="1:4" x14ac:dyDescent="0.35">
      <c r="A3763" s="1">
        <v>42844</v>
      </c>
      <c r="B3763">
        <v>7.3328300000000004</v>
      </c>
      <c r="C3763">
        <v>2017</v>
      </c>
      <c r="D3763">
        <v>4</v>
      </c>
    </row>
    <row r="3764" spans="1:4" x14ac:dyDescent="0.35">
      <c r="A3764" s="1">
        <v>42845</v>
      </c>
      <c r="B3764">
        <v>7.33033</v>
      </c>
      <c r="C3764">
        <v>2017</v>
      </c>
      <c r="D3764">
        <v>4</v>
      </c>
    </row>
    <row r="3765" spans="1:4" x14ac:dyDescent="0.35">
      <c r="A3765" s="1">
        <v>42846</v>
      </c>
      <c r="B3765">
        <v>7.3336600000000001</v>
      </c>
      <c r="C3765">
        <v>2017</v>
      </c>
      <c r="D3765">
        <v>4</v>
      </c>
    </row>
    <row r="3766" spans="1:4" x14ac:dyDescent="0.35">
      <c r="A3766" s="1">
        <v>42847</v>
      </c>
      <c r="B3766">
        <v>7.3336600000000001</v>
      </c>
      <c r="C3766">
        <v>2017</v>
      </c>
      <c r="D3766">
        <v>4</v>
      </c>
    </row>
    <row r="3767" spans="1:4" x14ac:dyDescent="0.35">
      <c r="A3767" s="1">
        <v>42848</v>
      </c>
      <c r="B3767">
        <v>7.3336600000000001</v>
      </c>
      <c r="C3767">
        <v>2017</v>
      </c>
      <c r="D3767">
        <v>4</v>
      </c>
    </row>
    <row r="3768" spans="1:4" x14ac:dyDescent="0.35">
      <c r="A3768" s="1">
        <v>42849</v>
      </c>
      <c r="B3768">
        <v>7.3354799999999996</v>
      </c>
      <c r="C3768">
        <v>2017</v>
      </c>
      <c r="D3768">
        <v>4</v>
      </c>
    </row>
    <row r="3769" spans="1:4" x14ac:dyDescent="0.35">
      <c r="A3769" s="1">
        <v>42850</v>
      </c>
      <c r="B3769">
        <v>7.3394000000000004</v>
      </c>
      <c r="C3769">
        <v>2017</v>
      </c>
      <c r="D3769">
        <v>4</v>
      </c>
    </row>
    <row r="3770" spans="1:4" x14ac:dyDescent="0.35">
      <c r="A3770" s="1">
        <v>42851</v>
      </c>
      <c r="B3770">
        <v>7.3417899999999996</v>
      </c>
      <c r="C3770">
        <v>2017</v>
      </c>
      <c r="D3770">
        <v>4</v>
      </c>
    </row>
    <row r="3771" spans="1:4" x14ac:dyDescent="0.35">
      <c r="A3771" s="1">
        <v>42852</v>
      </c>
      <c r="B3771">
        <v>7.3417700000000004</v>
      </c>
      <c r="C3771">
        <v>2017</v>
      </c>
      <c r="D3771">
        <v>4</v>
      </c>
    </row>
    <row r="3772" spans="1:4" x14ac:dyDescent="0.35">
      <c r="A3772" s="1">
        <v>42853</v>
      </c>
      <c r="B3772">
        <v>7.3388499999999999</v>
      </c>
      <c r="C3772">
        <v>2017</v>
      </c>
      <c r="D3772">
        <v>4</v>
      </c>
    </row>
    <row r="3773" spans="1:4" x14ac:dyDescent="0.35">
      <c r="A3773" s="1">
        <v>42854</v>
      </c>
      <c r="B3773">
        <v>7.3388499999999999</v>
      </c>
      <c r="C3773">
        <v>2017</v>
      </c>
      <c r="D3773">
        <v>4</v>
      </c>
    </row>
    <row r="3774" spans="1:4" x14ac:dyDescent="0.35">
      <c r="A3774" s="1">
        <v>42855</v>
      </c>
      <c r="B3774">
        <v>7.3388499999999999</v>
      </c>
      <c r="C3774">
        <v>2017</v>
      </c>
      <c r="D3774">
        <v>4</v>
      </c>
    </row>
    <row r="3775" spans="1:4" x14ac:dyDescent="0.35">
      <c r="A3775" s="1">
        <v>42856</v>
      </c>
      <c r="B3775">
        <v>7.3388499999999999</v>
      </c>
      <c r="C3775">
        <v>2017</v>
      </c>
      <c r="D3775">
        <v>5</v>
      </c>
    </row>
    <row r="3776" spans="1:4" x14ac:dyDescent="0.35">
      <c r="A3776" s="1">
        <v>42857</v>
      </c>
      <c r="B3776">
        <v>7.3390000000000004</v>
      </c>
      <c r="C3776">
        <v>2017</v>
      </c>
      <c r="D3776">
        <v>5</v>
      </c>
    </row>
    <row r="3777" spans="1:4" x14ac:dyDescent="0.35">
      <c r="A3777" s="1">
        <v>42858</v>
      </c>
      <c r="B3777">
        <v>7.3407099999999996</v>
      </c>
      <c r="C3777">
        <v>2017</v>
      </c>
      <c r="D3777">
        <v>5</v>
      </c>
    </row>
    <row r="3778" spans="1:4" x14ac:dyDescent="0.35">
      <c r="A3778" s="1">
        <v>42859</v>
      </c>
      <c r="B3778">
        <v>7.3412100000000002</v>
      </c>
      <c r="C3778">
        <v>2017</v>
      </c>
      <c r="D3778">
        <v>5</v>
      </c>
    </row>
    <row r="3779" spans="1:4" x14ac:dyDescent="0.35">
      <c r="A3779" s="1">
        <v>42860</v>
      </c>
      <c r="B3779">
        <v>7.3387000000000002</v>
      </c>
      <c r="C3779">
        <v>2017</v>
      </c>
      <c r="D3779">
        <v>5</v>
      </c>
    </row>
    <row r="3780" spans="1:4" x14ac:dyDescent="0.35">
      <c r="A3780" s="1">
        <v>42861</v>
      </c>
      <c r="B3780">
        <v>7.3387000000000002</v>
      </c>
      <c r="C3780">
        <v>2017</v>
      </c>
      <c r="D3780">
        <v>5</v>
      </c>
    </row>
    <row r="3781" spans="1:4" x14ac:dyDescent="0.35">
      <c r="A3781" s="1">
        <v>42862</v>
      </c>
      <c r="B3781">
        <v>7.3387000000000002</v>
      </c>
      <c r="C3781">
        <v>2017</v>
      </c>
      <c r="D3781">
        <v>5</v>
      </c>
    </row>
    <row r="3782" spans="1:4" x14ac:dyDescent="0.35">
      <c r="A3782" s="1">
        <v>42863</v>
      </c>
      <c r="B3782">
        <v>7.3350200000000001</v>
      </c>
      <c r="C3782">
        <v>2017</v>
      </c>
      <c r="D3782">
        <v>5</v>
      </c>
    </row>
    <row r="3783" spans="1:4" x14ac:dyDescent="0.35">
      <c r="A3783" s="1">
        <v>42864</v>
      </c>
      <c r="B3783">
        <v>7.3360000000000003</v>
      </c>
      <c r="C3783">
        <v>2017</v>
      </c>
      <c r="D3783">
        <v>5</v>
      </c>
    </row>
    <row r="3784" spans="1:4" x14ac:dyDescent="0.35">
      <c r="A3784" s="1">
        <v>42865</v>
      </c>
      <c r="B3784">
        <v>7.3376999999999999</v>
      </c>
      <c r="C3784">
        <v>2017</v>
      </c>
      <c r="D3784">
        <v>5</v>
      </c>
    </row>
    <row r="3785" spans="1:4" x14ac:dyDescent="0.35">
      <c r="A3785" s="1">
        <v>42866</v>
      </c>
      <c r="B3785">
        <v>7.3333899999999996</v>
      </c>
      <c r="C3785">
        <v>2017</v>
      </c>
      <c r="D3785">
        <v>5</v>
      </c>
    </row>
    <row r="3786" spans="1:4" x14ac:dyDescent="0.35">
      <c r="A3786" s="1">
        <v>42867</v>
      </c>
      <c r="B3786">
        <v>7.3329300000000002</v>
      </c>
      <c r="C3786">
        <v>2017</v>
      </c>
      <c r="D3786">
        <v>5</v>
      </c>
    </row>
    <row r="3787" spans="1:4" x14ac:dyDescent="0.35">
      <c r="A3787" s="1">
        <v>42868</v>
      </c>
      <c r="B3787">
        <v>7.3329300000000002</v>
      </c>
      <c r="C3787">
        <v>2017</v>
      </c>
      <c r="D3787">
        <v>5</v>
      </c>
    </row>
    <row r="3788" spans="1:4" x14ac:dyDescent="0.35">
      <c r="A3788" s="1">
        <v>42869</v>
      </c>
      <c r="B3788">
        <v>7.3329300000000002</v>
      </c>
      <c r="C3788">
        <v>2017</v>
      </c>
      <c r="D3788">
        <v>5</v>
      </c>
    </row>
    <row r="3789" spans="1:4" x14ac:dyDescent="0.35">
      <c r="A3789" s="1">
        <v>42870</v>
      </c>
      <c r="B3789">
        <v>7.3329399999999998</v>
      </c>
      <c r="C3789">
        <v>2017</v>
      </c>
      <c r="D3789">
        <v>5</v>
      </c>
    </row>
    <row r="3790" spans="1:4" x14ac:dyDescent="0.35">
      <c r="A3790" s="1">
        <v>42871</v>
      </c>
      <c r="B3790">
        <v>7.3342200000000002</v>
      </c>
      <c r="C3790">
        <v>2017</v>
      </c>
      <c r="D3790">
        <v>5</v>
      </c>
    </row>
    <row r="3791" spans="1:4" x14ac:dyDescent="0.35">
      <c r="A3791" s="1">
        <v>42872</v>
      </c>
      <c r="B3791">
        <v>7.3355100000000002</v>
      </c>
      <c r="C3791">
        <v>2017</v>
      </c>
      <c r="D3791">
        <v>5</v>
      </c>
    </row>
    <row r="3792" spans="1:4" x14ac:dyDescent="0.35">
      <c r="A3792" s="1">
        <v>42873</v>
      </c>
      <c r="B3792">
        <v>7.3317800000000002</v>
      </c>
      <c r="C3792">
        <v>2017</v>
      </c>
      <c r="D3792">
        <v>5</v>
      </c>
    </row>
    <row r="3793" spans="1:4" x14ac:dyDescent="0.35">
      <c r="A3793" s="1">
        <v>42874</v>
      </c>
      <c r="B3793">
        <v>7.3355199999999998</v>
      </c>
      <c r="C3793">
        <v>2017</v>
      </c>
      <c r="D3793">
        <v>5</v>
      </c>
    </row>
    <row r="3794" spans="1:4" x14ac:dyDescent="0.35">
      <c r="A3794" s="1">
        <v>42875</v>
      </c>
      <c r="B3794">
        <v>7.3355199999999998</v>
      </c>
      <c r="C3794">
        <v>2017</v>
      </c>
      <c r="D3794">
        <v>5</v>
      </c>
    </row>
    <row r="3795" spans="1:4" x14ac:dyDescent="0.35">
      <c r="A3795" s="1">
        <v>42876</v>
      </c>
      <c r="B3795">
        <v>7.3355199999999998</v>
      </c>
      <c r="C3795">
        <v>2017</v>
      </c>
      <c r="D3795">
        <v>5</v>
      </c>
    </row>
    <row r="3796" spans="1:4" x14ac:dyDescent="0.35">
      <c r="A3796" s="1">
        <v>42877</v>
      </c>
      <c r="B3796">
        <v>7.3327</v>
      </c>
      <c r="C3796">
        <v>2017</v>
      </c>
      <c r="D3796">
        <v>5</v>
      </c>
    </row>
    <row r="3797" spans="1:4" x14ac:dyDescent="0.35">
      <c r="A3797" s="1">
        <v>42878</v>
      </c>
      <c r="B3797">
        <v>7.3350299999999997</v>
      </c>
      <c r="C3797">
        <v>2017</v>
      </c>
      <c r="D3797">
        <v>5</v>
      </c>
    </row>
    <row r="3798" spans="1:4" x14ac:dyDescent="0.35">
      <c r="A3798" s="1">
        <v>42879</v>
      </c>
      <c r="B3798">
        <v>7.3383500000000002</v>
      </c>
      <c r="C3798">
        <v>2017</v>
      </c>
      <c r="D3798">
        <v>5</v>
      </c>
    </row>
    <row r="3799" spans="1:4" x14ac:dyDescent="0.35">
      <c r="A3799" s="1">
        <v>42880</v>
      </c>
      <c r="B3799">
        <v>7.3418599999999996</v>
      </c>
      <c r="C3799">
        <v>2017</v>
      </c>
      <c r="D3799">
        <v>5</v>
      </c>
    </row>
    <row r="3800" spans="1:4" x14ac:dyDescent="0.35">
      <c r="A3800" s="1">
        <v>42881</v>
      </c>
      <c r="B3800">
        <v>7.34816</v>
      </c>
      <c r="C3800">
        <v>2017</v>
      </c>
      <c r="D3800">
        <v>5</v>
      </c>
    </row>
    <row r="3801" spans="1:4" x14ac:dyDescent="0.35">
      <c r="A3801" s="1">
        <v>42882</v>
      </c>
      <c r="B3801">
        <v>7.34816</v>
      </c>
      <c r="C3801">
        <v>2017</v>
      </c>
      <c r="D3801">
        <v>5</v>
      </c>
    </row>
    <row r="3802" spans="1:4" x14ac:dyDescent="0.35">
      <c r="A3802" s="1">
        <v>42883</v>
      </c>
      <c r="B3802">
        <v>7.34816</v>
      </c>
      <c r="C3802">
        <v>2017</v>
      </c>
      <c r="D3802">
        <v>5</v>
      </c>
    </row>
    <row r="3803" spans="1:4" x14ac:dyDescent="0.35">
      <c r="A3803" s="1">
        <v>42884</v>
      </c>
      <c r="B3803">
        <v>7.3515300000000003</v>
      </c>
      <c r="C3803">
        <v>2017</v>
      </c>
      <c r="D3803">
        <v>5</v>
      </c>
    </row>
    <row r="3804" spans="1:4" x14ac:dyDescent="0.35">
      <c r="A3804" s="1">
        <v>42885</v>
      </c>
      <c r="B3804">
        <v>7.3487900000000002</v>
      </c>
      <c r="C3804">
        <v>2017</v>
      </c>
      <c r="D3804">
        <v>5</v>
      </c>
    </row>
    <row r="3805" spans="1:4" x14ac:dyDescent="0.35">
      <c r="A3805" s="1">
        <v>42886</v>
      </c>
      <c r="B3805">
        <v>7.3526400000000001</v>
      </c>
      <c r="C3805">
        <v>2017</v>
      </c>
      <c r="D3805">
        <v>5</v>
      </c>
    </row>
    <row r="3806" spans="1:4" x14ac:dyDescent="0.35">
      <c r="A3806" s="1">
        <v>42887</v>
      </c>
      <c r="B3806">
        <v>7.35717</v>
      </c>
      <c r="C3806">
        <v>2017</v>
      </c>
      <c r="D3806">
        <v>6</v>
      </c>
    </row>
    <row r="3807" spans="1:4" x14ac:dyDescent="0.35">
      <c r="A3807" s="1">
        <v>42888</v>
      </c>
      <c r="B3807">
        <v>7.3586400000000003</v>
      </c>
      <c r="C3807">
        <v>2017</v>
      </c>
      <c r="D3807">
        <v>6</v>
      </c>
    </row>
    <row r="3808" spans="1:4" x14ac:dyDescent="0.35">
      <c r="A3808" s="1">
        <v>42889</v>
      </c>
      <c r="B3808">
        <v>7.3586400000000003</v>
      </c>
      <c r="C3808">
        <v>2017</v>
      </c>
      <c r="D3808">
        <v>6</v>
      </c>
    </row>
    <row r="3809" spans="1:4" x14ac:dyDescent="0.35">
      <c r="A3809" s="1">
        <v>42890</v>
      </c>
      <c r="B3809">
        <v>7.3586400000000003</v>
      </c>
      <c r="C3809">
        <v>2017</v>
      </c>
      <c r="D3809">
        <v>6</v>
      </c>
    </row>
    <row r="3810" spans="1:4" x14ac:dyDescent="0.35">
      <c r="A3810" s="1">
        <v>42891</v>
      </c>
      <c r="B3810">
        <v>7.3557100000000002</v>
      </c>
      <c r="C3810">
        <v>2017</v>
      </c>
      <c r="D3810">
        <v>6</v>
      </c>
    </row>
    <row r="3811" spans="1:4" x14ac:dyDescent="0.35">
      <c r="A3811" s="1">
        <v>42892</v>
      </c>
      <c r="B3811">
        <v>7.3508899999999997</v>
      </c>
      <c r="C3811">
        <v>2017</v>
      </c>
      <c r="D3811">
        <v>6</v>
      </c>
    </row>
    <row r="3812" spans="1:4" x14ac:dyDescent="0.35">
      <c r="A3812" s="1">
        <v>42893</v>
      </c>
      <c r="B3812">
        <v>7.34727</v>
      </c>
      <c r="C3812">
        <v>2017</v>
      </c>
      <c r="D3812">
        <v>6</v>
      </c>
    </row>
    <row r="3813" spans="1:4" x14ac:dyDescent="0.35">
      <c r="A3813" s="1">
        <v>42894</v>
      </c>
      <c r="B3813">
        <v>7.3475099999999998</v>
      </c>
      <c r="C3813">
        <v>2017</v>
      </c>
      <c r="D3813">
        <v>6</v>
      </c>
    </row>
    <row r="3814" spans="1:4" x14ac:dyDescent="0.35">
      <c r="A3814" s="1">
        <v>42895</v>
      </c>
      <c r="B3814">
        <v>7.3473300000000004</v>
      </c>
      <c r="C3814">
        <v>2017</v>
      </c>
      <c r="D3814">
        <v>6</v>
      </c>
    </row>
    <row r="3815" spans="1:4" x14ac:dyDescent="0.35">
      <c r="A3815" s="1">
        <v>42896</v>
      </c>
      <c r="B3815">
        <v>7.3473300000000004</v>
      </c>
      <c r="C3815">
        <v>2017</v>
      </c>
      <c r="D3815">
        <v>6</v>
      </c>
    </row>
    <row r="3816" spans="1:4" x14ac:dyDescent="0.35">
      <c r="A3816" s="1">
        <v>42897</v>
      </c>
      <c r="B3816">
        <v>7.3473300000000004</v>
      </c>
      <c r="C3816">
        <v>2017</v>
      </c>
      <c r="D3816">
        <v>6</v>
      </c>
    </row>
    <row r="3817" spans="1:4" x14ac:dyDescent="0.35">
      <c r="A3817" s="1">
        <v>42898</v>
      </c>
      <c r="B3817">
        <v>7.3440599999999998</v>
      </c>
      <c r="C3817">
        <v>2017</v>
      </c>
      <c r="D3817">
        <v>6</v>
      </c>
    </row>
    <row r="3818" spans="1:4" x14ac:dyDescent="0.35">
      <c r="A3818" s="1">
        <v>42899</v>
      </c>
      <c r="B3818">
        <v>7.3420199999999998</v>
      </c>
      <c r="C3818">
        <v>2017</v>
      </c>
      <c r="D3818">
        <v>6</v>
      </c>
    </row>
    <row r="3819" spans="1:4" x14ac:dyDescent="0.35">
      <c r="A3819" s="1">
        <v>42900</v>
      </c>
      <c r="B3819">
        <v>7.3432700000000004</v>
      </c>
      <c r="C3819">
        <v>2017</v>
      </c>
      <c r="D3819">
        <v>6</v>
      </c>
    </row>
    <row r="3820" spans="1:4" x14ac:dyDescent="0.35">
      <c r="A3820" s="1">
        <v>42901</v>
      </c>
      <c r="B3820">
        <v>7.3394500000000003</v>
      </c>
      <c r="C3820">
        <v>2017</v>
      </c>
      <c r="D3820">
        <v>6</v>
      </c>
    </row>
    <row r="3821" spans="1:4" x14ac:dyDescent="0.35">
      <c r="A3821" s="1">
        <v>42902</v>
      </c>
      <c r="B3821">
        <v>7.3426799999999997</v>
      </c>
      <c r="C3821">
        <v>2017</v>
      </c>
      <c r="D3821">
        <v>6</v>
      </c>
    </row>
    <row r="3822" spans="1:4" x14ac:dyDescent="0.35">
      <c r="A3822" s="1">
        <v>42903</v>
      </c>
      <c r="B3822">
        <v>7.3426799999999997</v>
      </c>
      <c r="C3822">
        <v>2017</v>
      </c>
      <c r="D3822">
        <v>6</v>
      </c>
    </row>
    <row r="3823" spans="1:4" x14ac:dyDescent="0.35">
      <c r="A3823" s="1">
        <v>42904</v>
      </c>
      <c r="B3823">
        <v>7.3426799999999997</v>
      </c>
      <c r="C3823">
        <v>2017</v>
      </c>
      <c r="D3823">
        <v>6</v>
      </c>
    </row>
    <row r="3824" spans="1:4" x14ac:dyDescent="0.35">
      <c r="A3824" s="1">
        <v>42905</v>
      </c>
      <c r="B3824">
        <v>7.3418000000000001</v>
      </c>
      <c r="C3824">
        <v>2017</v>
      </c>
      <c r="D3824">
        <v>6</v>
      </c>
    </row>
    <row r="3825" spans="1:4" x14ac:dyDescent="0.35">
      <c r="A3825" s="1">
        <v>42906</v>
      </c>
      <c r="B3825">
        <v>7.3382100000000001</v>
      </c>
      <c r="C3825">
        <v>2017</v>
      </c>
      <c r="D3825">
        <v>6</v>
      </c>
    </row>
    <row r="3826" spans="1:4" x14ac:dyDescent="0.35">
      <c r="A3826" s="1">
        <v>42907</v>
      </c>
      <c r="B3826">
        <v>7.3382500000000004</v>
      </c>
      <c r="C3826">
        <v>2017</v>
      </c>
      <c r="D3826">
        <v>6</v>
      </c>
    </row>
    <row r="3827" spans="1:4" x14ac:dyDescent="0.35">
      <c r="A3827" s="1">
        <v>42908</v>
      </c>
      <c r="B3827">
        <v>7.3368900000000004</v>
      </c>
      <c r="C3827">
        <v>2017</v>
      </c>
      <c r="D3827">
        <v>6</v>
      </c>
    </row>
    <row r="3828" spans="1:4" x14ac:dyDescent="0.35">
      <c r="A3828" s="1">
        <v>42909</v>
      </c>
      <c r="B3828">
        <v>7.3370800000000003</v>
      </c>
      <c r="C3828">
        <v>2017</v>
      </c>
      <c r="D3828">
        <v>6</v>
      </c>
    </row>
    <row r="3829" spans="1:4" x14ac:dyDescent="0.35">
      <c r="A3829" s="1">
        <v>42910</v>
      </c>
      <c r="B3829">
        <v>7.3370800000000003</v>
      </c>
      <c r="C3829">
        <v>2017</v>
      </c>
      <c r="D3829">
        <v>6</v>
      </c>
    </row>
    <row r="3830" spans="1:4" x14ac:dyDescent="0.35">
      <c r="A3830" s="1">
        <v>42911</v>
      </c>
      <c r="B3830">
        <v>7.3370800000000003</v>
      </c>
      <c r="C3830">
        <v>2017</v>
      </c>
      <c r="D3830">
        <v>6</v>
      </c>
    </row>
    <row r="3831" spans="1:4" x14ac:dyDescent="0.35">
      <c r="A3831" s="1">
        <v>42912</v>
      </c>
      <c r="B3831">
        <v>7.33406</v>
      </c>
      <c r="C3831">
        <v>2017</v>
      </c>
      <c r="D3831">
        <v>6</v>
      </c>
    </row>
    <row r="3832" spans="1:4" x14ac:dyDescent="0.35">
      <c r="A3832" s="1">
        <v>42913</v>
      </c>
      <c r="B3832">
        <v>7.3344199999999997</v>
      </c>
      <c r="C3832">
        <v>2017</v>
      </c>
      <c r="D3832">
        <v>6</v>
      </c>
    </row>
    <row r="3833" spans="1:4" x14ac:dyDescent="0.35">
      <c r="A3833" s="1">
        <v>42914</v>
      </c>
      <c r="B3833">
        <v>7.3360000000000003</v>
      </c>
      <c r="C3833">
        <v>2017</v>
      </c>
      <c r="D3833">
        <v>6</v>
      </c>
    </row>
    <row r="3834" spans="1:4" x14ac:dyDescent="0.35">
      <c r="A3834" s="1">
        <v>42915</v>
      </c>
      <c r="B3834">
        <v>7.3351600000000001</v>
      </c>
      <c r="C3834">
        <v>2017</v>
      </c>
      <c r="D3834">
        <v>6</v>
      </c>
    </row>
    <row r="3835" spans="1:4" x14ac:dyDescent="0.35">
      <c r="A3835" s="1">
        <v>42916</v>
      </c>
      <c r="B3835">
        <v>7.3351600000000001</v>
      </c>
      <c r="C3835">
        <v>2017</v>
      </c>
      <c r="D3835">
        <v>6</v>
      </c>
    </row>
    <row r="3836" spans="1:4" x14ac:dyDescent="0.35">
      <c r="A3836" s="1">
        <v>42917</v>
      </c>
      <c r="B3836">
        <v>7.3351600000000001</v>
      </c>
      <c r="C3836">
        <v>2017</v>
      </c>
      <c r="D3836">
        <v>7</v>
      </c>
    </row>
    <row r="3837" spans="1:4" x14ac:dyDescent="0.35">
      <c r="A3837" s="1">
        <v>42918</v>
      </c>
      <c r="B3837">
        <v>7.3351600000000001</v>
      </c>
      <c r="C3837">
        <v>2017</v>
      </c>
      <c r="D3837">
        <v>7</v>
      </c>
    </row>
    <row r="3838" spans="1:4" x14ac:dyDescent="0.35">
      <c r="A3838" s="1">
        <v>42919</v>
      </c>
      <c r="B3838">
        <v>7.3351600000000001</v>
      </c>
      <c r="C3838">
        <v>2017</v>
      </c>
      <c r="D3838">
        <v>7</v>
      </c>
    </row>
    <row r="3839" spans="1:4" x14ac:dyDescent="0.35">
      <c r="A3839" s="1">
        <v>42920</v>
      </c>
      <c r="B3839">
        <v>7.3312299999999997</v>
      </c>
      <c r="C3839">
        <v>2017</v>
      </c>
      <c r="D3839">
        <v>7</v>
      </c>
    </row>
    <row r="3840" spans="1:4" x14ac:dyDescent="0.35">
      <c r="A3840" s="1">
        <v>42921</v>
      </c>
      <c r="B3840">
        <v>7.3313499999999996</v>
      </c>
      <c r="C3840">
        <v>2017</v>
      </c>
      <c r="D3840">
        <v>7</v>
      </c>
    </row>
    <row r="3841" spans="1:4" x14ac:dyDescent="0.35">
      <c r="A3841" s="1">
        <v>42922</v>
      </c>
      <c r="B3841">
        <v>7.3321399999999999</v>
      </c>
      <c r="C3841">
        <v>2017</v>
      </c>
      <c r="D3841">
        <v>7</v>
      </c>
    </row>
    <row r="3842" spans="1:4" x14ac:dyDescent="0.35">
      <c r="A3842" s="1">
        <v>42923</v>
      </c>
      <c r="B3842">
        <v>7.3281599999999996</v>
      </c>
      <c r="C3842">
        <v>2017</v>
      </c>
      <c r="D3842">
        <v>7</v>
      </c>
    </row>
    <row r="3843" spans="1:4" x14ac:dyDescent="0.35">
      <c r="A3843" s="1">
        <v>42924</v>
      </c>
      <c r="B3843">
        <v>7.3281599999999996</v>
      </c>
      <c r="C3843">
        <v>2017</v>
      </c>
      <c r="D3843">
        <v>7</v>
      </c>
    </row>
    <row r="3844" spans="1:4" x14ac:dyDescent="0.35">
      <c r="A3844" s="1">
        <v>42925</v>
      </c>
      <c r="B3844">
        <v>7.3281599999999996</v>
      </c>
      <c r="C3844">
        <v>2017</v>
      </c>
      <c r="D3844">
        <v>7</v>
      </c>
    </row>
    <row r="3845" spans="1:4" x14ac:dyDescent="0.35">
      <c r="A3845" s="1">
        <v>42926</v>
      </c>
      <c r="B3845">
        <v>7.3262900000000002</v>
      </c>
      <c r="C3845">
        <v>2017</v>
      </c>
      <c r="D3845">
        <v>7</v>
      </c>
    </row>
    <row r="3846" spans="1:4" x14ac:dyDescent="0.35">
      <c r="A3846" s="1">
        <v>42927</v>
      </c>
      <c r="B3846">
        <v>7.31921</v>
      </c>
      <c r="C3846">
        <v>2017</v>
      </c>
      <c r="D3846">
        <v>7</v>
      </c>
    </row>
    <row r="3847" spans="1:4" x14ac:dyDescent="0.35">
      <c r="A3847" s="1">
        <v>42928</v>
      </c>
      <c r="B3847">
        <v>7.3162200000000004</v>
      </c>
      <c r="C3847">
        <v>2017</v>
      </c>
      <c r="D3847">
        <v>7</v>
      </c>
    </row>
    <row r="3848" spans="1:4" x14ac:dyDescent="0.35">
      <c r="A3848" s="1">
        <v>42929</v>
      </c>
      <c r="B3848">
        <v>7.3039300000000003</v>
      </c>
      <c r="C3848">
        <v>2017</v>
      </c>
      <c r="D3848">
        <v>7</v>
      </c>
    </row>
    <row r="3849" spans="1:4" x14ac:dyDescent="0.35">
      <c r="A3849" s="1">
        <v>42930</v>
      </c>
      <c r="B3849">
        <v>7.2948300000000001</v>
      </c>
      <c r="C3849">
        <v>2017</v>
      </c>
      <c r="D3849">
        <v>7</v>
      </c>
    </row>
    <row r="3850" spans="1:4" x14ac:dyDescent="0.35">
      <c r="A3850" s="1">
        <v>42931</v>
      </c>
      <c r="B3850">
        <v>7.2948300000000001</v>
      </c>
      <c r="C3850">
        <v>2017</v>
      </c>
      <c r="D3850">
        <v>7</v>
      </c>
    </row>
    <row r="3851" spans="1:4" x14ac:dyDescent="0.35">
      <c r="A3851" s="1">
        <v>42932</v>
      </c>
      <c r="B3851">
        <v>7.2948300000000001</v>
      </c>
      <c r="C3851">
        <v>2017</v>
      </c>
      <c r="D3851">
        <v>7</v>
      </c>
    </row>
    <row r="3852" spans="1:4" x14ac:dyDescent="0.35">
      <c r="A3852" s="1">
        <v>42933</v>
      </c>
      <c r="B3852">
        <v>7.2874600000000003</v>
      </c>
      <c r="C3852">
        <v>2017</v>
      </c>
      <c r="D3852">
        <v>7</v>
      </c>
    </row>
    <row r="3853" spans="1:4" x14ac:dyDescent="0.35">
      <c r="A3853" s="1">
        <v>42934</v>
      </c>
      <c r="B3853">
        <v>7.2890600000000001</v>
      </c>
      <c r="C3853">
        <v>2017</v>
      </c>
      <c r="D3853">
        <v>7</v>
      </c>
    </row>
    <row r="3854" spans="1:4" x14ac:dyDescent="0.35">
      <c r="A3854" s="1">
        <v>42935</v>
      </c>
      <c r="B3854">
        <v>7.2930400000000004</v>
      </c>
      <c r="C3854">
        <v>2017</v>
      </c>
      <c r="D3854">
        <v>7</v>
      </c>
    </row>
    <row r="3855" spans="1:4" x14ac:dyDescent="0.35">
      <c r="A3855" s="1">
        <v>42936</v>
      </c>
      <c r="B3855">
        <v>7.2939499999999997</v>
      </c>
      <c r="C3855">
        <v>2017</v>
      </c>
      <c r="D3855">
        <v>7</v>
      </c>
    </row>
    <row r="3856" spans="1:4" x14ac:dyDescent="0.35">
      <c r="A3856" s="1">
        <v>42937</v>
      </c>
      <c r="B3856">
        <v>7.2934900000000003</v>
      </c>
      <c r="C3856">
        <v>2017</v>
      </c>
      <c r="D3856">
        <v>7</v>
      </c>
    </row>
    <row r="3857" spans="1:4" x14ac:dyDescent="0.35">
      <c r="A3857" s="1">
        <v>42938</v>
      </c>
      <c r="B3857">
        <v>7.2934900000000003</v>
      </c>
      <c r="C3857">
        <v>2017</v>
      </c>
      <c r="D3857">
        <v>7</v>
      </c>
    </row>
    <row r="3858" spans="1:4" x14ac:dyDescent="0.35">
      <c r="A3858" s="1">
        <v>42939</v>
      </c>
      <c r="B3858">
        <v>7.2934900000000003</v>
      </c>
      <c r="C3858">
        <v>2017</v>
      </c>
      <c r="D3858">
        <v>7</v>
      </c>
    </row>
    <row r="3859" spans="1:4" x14ac:dyDescent="0.35">
      <c r="A3859" s="1">
        <v>42940</v>
      </c>
      <c r="B3859">
        <v>7.29298</v>
      </c>
      <c r="C3859">
        <v>2017</v>
      </c>
      <c r="D3859">
        <v>7</v>
      </c>
    </row>
    <row r="3860" spans="1:4" x14ac:dyDescent="0.35">
      <c r="A3860" s="1">
        <v>42941</v>
      </c>
      <c r="B3860">
        <v>7.2900299999999998</v>
      </c>
      <c r="C3860">
        <v>2017</v>
      </c>
      <c r="D3860">
        <v>7</v>
      </c>
    </row>
    <row r="3861" spans="1:4" x14ac:dyDescent="0.35">
      <c r="A3861" s="1">
        <v>42942</v>
      </c>
      <c r="B3861">
        <v>7.2919799999999997</v>
      </c>
      <c r="C3861">
        <v>2017</v>
      </c>
      <c r="D3861">
        <v>7</v>
      </c>
    </row>
    <row r="3862" spans="1:4" x14ac:dyDescent="0.35">
      <c r="A3862" s="1">
        <v>42943</v>
      </c>
      <c r="B3862">
        <v>7.2904200000000001</v>
      </c>
      <c r="C3862">
        <v>2017</v>
      </c>
      <c r="D3862">
        <v>7</v>
      </c>
    </row>
    <row r="3863" spans="1:4" x14ac:dyDescent="0.35">
      <c r="A3863" s="1">
        <v>42944</v>
      </c>
      <c r="B3863">
        <v>7.2898100000000001</v>
      </c>
      <c r="C3863">
        <v>2017</v>
      </c>
      <c r="D3863">
        <v>7</v>
      </c>
    </row>
    <row r="3864" spans="1:4" x14ac:dyDescent="0.35">
      <c r="A3864" s="1">
        <v>42945</v>
      </c>
      <c r="B3864">
        <v>7.2898100000000001</v>
      </c>
      <c r="C3864">
        <v>2017</v>
      </c>
      <c r="D3864">
        <v>7</v>
      </c>
    </row>
    <row r="3865" spans="1:4" x14ac:dyDescent="0.35">
      <c r="A3865" s="1">
        <v>42946</v>
      </c>
      <c r="B3865">
        <v>7.2898100000000001</v>
      </c>
      <c r="C3865">
        <v>2017</v>
      </c>
      <c r="D3865">
        <v>7</v>
      </c>
    </row>
    <row r="3866" spans="1:4" x14ac:dyDescent="0.35">
      <c r="A3866" s="1">
        <v>42947</v>
      </c>
      <c r="B3866">
        <v>7.2823500000000001</v>
      </c>
      <c r="C3866">
        <v>2017</v>
      </c>
      <c r="D3866">
        <v>7</v>
      </c>
    </row>
    <row r="3867" spans="1:4" x14ac:dyDescent="0.35">
      <c r="A3867" s="1">
        <v>42948</v>
      </c>
      <c r="B3867">
        <v>7.2784899999999997</v>
      </c>
      <c r="C3867">
        <v>2017</v>
      </c>
      <c r="D3867">
        <v>8</v>
      </c>
    </row>
    <row r="3868" spans="1:4" x14ac:dyDescent="0.35">
      <c r="A3868" s="1">
        <v>42949</v>
      </c>
      <c r="B3868">
        <v>7.2734100000000002</v>
      </c>
      <c r="C3868">
        <v>2017</v>
      </c>
      <c r="D3868">
        <v>8</v>
      </c>
    </row>
    <row r="3869" spans="1:4" x14ac:dyDescent="0.35">
      <c r="A3869" s="1">
        <v>42950</v>
      </c>
      <c r="B3869">
        <v>7.2707600000000001</v>
      </c>
      <c r="C3869">
        <v>2017</v>
      </c>
      <c r="D3869">
        <v>8</v>
      </c>
    </row>
    <row r="3870" spans="1:4" x14ac:dyDescent="0.35">
      <c r="A3870" s="1">
        <v>42951</v>
      </c>
      <c r="B3870">
        <v>7.27372</v>
      </c>
      <c r="C3870">
        <v>2017</v>
      </c>
      <c r="D3870">
        <v>8</v>
      </c>
    </row>
    <row r="3871" spans="1:4" x14ac:dyDescent="0.35">
      <c r="A3871" s="1">
        <v>42952</v>
      </c>
      <c r="B3871">
        <v>7.27372</v>
      </c>
      <c r="C3871">
        <v>2017</v>
      </c>
      <c r="D3871">
        <v>8</v>
      </c>
    </row>
    <row r="3872" spans="1:4" x14ac:dyDescent="0.35">
      <c r="A3872" s="1">
        <v>42953</v>
      </c>
      <c r="B3872">
        <v>7.27372</v>
      </c>
      <c r="C3872">
        <v>2017</v>
      </c>
      <c r="D3872">
        <v>8</v>
      </c>
    </row>
    <row r="3873" spans="1:4" x14ac:dyDescent="0.35">
      <c r="A3873" s="1">
        <v>42954</v>
      </c>
      <c r="B3873">
        <v>7.27189</v>
      </c>
      <c r="C3873">
        <v>2017</v>
      </c>
      <c r="D3873">
        <v>8</v>
      </c>
    </row>
    <row r="3874" spans="1:4" x14ac:dyDescent="0.35">
      <c r="A3874" s="1">
        <v>42955</v>
      </c>
      <c r="B3874">
        <v>7.2722800000000003</v>
      </c>
      <c r="C3874">
        <v>2017</v>
      </c>
      <c r="D3874">
        <v>8</v>
      </c>
    </row>
    <row r="3875" spans="1:4" x14ac:dyDescent="0.35">
      <c r="A3875" s="1">
        <v>42956</v>
      </c>
      <c r="B3875">
        <v>7.2738300000000002</v>
      </c>
      <c r="C3875">
        <v>2017</v>
      </c>
      <c r="D3875">
        <v>8</v>
      </c>
    </row>
    <row r="3876" spans="1:4" x14ac:dyDescent="0.35">
      <c r="A3876" s="1">
        <v>42957</v>
      </c>
      <c r="B3876">
        <v>7.2754099999999999</v>
      </c>
      <c r="C3876">
        <v>2017</v>
      </c>
      <c r="D3876">
        <v>8</v>
      </c>
    </row>
    <row r="3877" spans="1:4" x14ac:dyDescent="0.35">
      <c r="A3877" s="1">
        <v>42958</v>
      </c>
      <c r="B3877">
        <v>7.2734500000000004</v>
      </c>
      <c r="C3877">
        <v>2017</v>
      </c>
      <c r="D3877">
        <v>8</v>
      </c>
    </row>
    <row r="3878" spans="1:4" x14ac:dyDescent="0.35">
      <c r="A3878" s="1">
        <v>42959</v>
      </c>
      <c r="B3878">
        <v>7.2734500000000004</v>
      </c>
      <c r="C3878">
        <v>2017</v>
      </c>
      <c r="D3878">
        <v>8</v>
      </c>
    </row>
    <row r="3879" spans="1:4" x14ac:dyDescent="0.35">
      <c r="A3879" s="1">
        <v>42960</v>
      </c>
      <c r="B3879">
        <v>7.2734500000000004</v>
      </c>
      <c r="C3879">
        <v>2017</v>
      </c>
      <c r="D3879">
        <v>8</v>
      </c>
    </row>
    <row r="3880" spans="1:4" x14ac:dyDescent="0.35">
      <c r="A3880" s="1">
        <v>42961</v>
      </c>
      <c r="B3880">
        <v>7.2697000000000003</v>
      </c>
      <c r="C3880">
        <v>2017</v>
      </c>
      <c r="D3880">
        <v>8</v>
      </c>
    </row>
    <row r="3881" spans="1:4" x14ac:dyDescent="0.35">
      <c r="A3881" s="1">
        <v>42962</v>
      </c>
      <c r="B3881">
        <v>7.2697000000000003</v>
      </c>
      <c r="C3881">
        <v>2017</v>
      </c>
      <c r="D3881">
        <v>8</v>
      </c>
    </row>
    <row r="3882" spans="1:4" x14ac:dyDescent="0.35">
      <c r="A3882" s="1">
        <v>42963</v>
      </c>
      <c r="B3882">
        <v>7.2698600000000004</v>
      </c>
      <c r="C3882">
        <v>2017</v>
      </c>
      <c r="D3882">
        <v>8</v>
      </c>
    </row>
    <row r="3883" spans="1:4" x14ac:dyDescent="0.35">
      <c r="A3883" s="1">
        <v>42964</v>
      </c>
      <c r="B3883">
        <v>7.2700399999999998</v>
      </c>
      <c r="C3883">
        <v>2017</v>
      </c>
      <c r="D3883">
        <v>8</v>
      </c>
    </row>
    <row r="3884" spans="1:4" x14ac:dyDescent="0.35">
      <c r="A3884" s="1">
        <v>42965</v>
      </c>
      <c r="B3884">
        <v>7.2731700000000004</v>
      </c>
      <c r="C3884">
        <v>2017</v>
      </c>
      <c r="D3884">
        <v>8</v>
      </c>
    </row>
    <row r="3885" spans="1:4" x14ac:dyDescent="0.35">
      <c r="A3885" s="1">
        <v>42966</v>
      </c>
      <c r="B3885">
        <v>7.2731700000000004</v>
      </c>
      <c r="C3885">
        <v>2017</v>
      </c>
      <c r="D3885">
        <v>8</v>
      </c>
    </row>
    <row r="3886" spans="1:4" x14ac:dyDescent="0.35">
      <c r="A3886" s="1">
        <v>42967</v>
      </c>
      <c r="B3886">
        <v>7.2731700000000004</v>
      </c>
      <c r="C3886">
        <v>2017</v>
      </c>
      <c r="D3886">
        <v>8</v>
      </c>
    </row>
    <row r="3887" spans="1:4" x14ac:dyDescent="0.35">
      <c r="A3887" s="1">
        <v>42968</v>
      </c>
      <c r="B3887">
        <v>7.2693500000000002</v>
      </c>
      <c r="C3887">
        <v>2017</v>
      </c>
      <c r="D3887">
        <v>8</v>
      </c>
    </row>
    <row r="3888" spans="1:4" x14ac:dyDescent="0.35">
      <c r="A3888" s="1">
        <v>42969</v>
      </c>
      <c r="B3888">
        <v>7.2724700000000002</v>
      </c>
      <c r="C3888">
        <v>2017</v>
      </c>
      <c r="D3888">
        <v>8</v>
      </c>
    </row>
    <row r="3889" spans="1:4" x14ac:dyDescent="0.35">
      <c r="A3889" s="1">
        <v>42970</v>
      </c>
      <c r="B3889">
        <v>7.27799</v>
      </c>
      <c r="C3889">
        <v>2017</v>
      </c>
      <c r="D3889">
        <v>8</v>
      </c>
    </row>
    <row r="3890" spans="1:4" x14ac:dyDescent="0.35">
      <c r="A3890" s="1">
        <v>42971</v>
      </c>
      <c r="B3890">
        <v>7.2750500000000002</v>
      </c>
      <c r="C3890">
        <v>2017</v>
      </c>
      <c r="D3890">
        <v>8</v>
      </c>
    </row>
    <row r="3891" spans="1:4" x14ac:dyDescent="0.35">
      <c r="A3891" s="1">
        <v>42972</v>
      </c>
      <c r="B3891">
        <v>7.2775800000000004</v>
      </c>
      <c r="C3891">
        <v>2017</v>
      </c>
      <c r="D3891">
        <v>8</v>
      </c>
    </row>
    <row r="3892" spans="1:4" x14ac:dyDescent="0.35">
      <c r="A3892" s="1">
        <v>42973</v>
      </c>
      <c r="B3892">
        <v>7.2775800000000004</v>
      </c>
      <c r="C3892">
        <v>2017</v>
      </c>
      <c r="D3892">
        <v>8</v>
      </c>
    </row>
    <row r="3893" spans="1:4" x14ac:dyDescent="0.35">
      <c r="A3893" s="1">
        <v>42974</v>
      </c>
      <c r="B3893">
        <v>7.2775800000000004</v>
      </c>
      <c r="C3893">
        <v>2017</v>
      </c>
      <c r="D3893">
        <v>8</v>
      </c>
    </row>
    <row r="3894" spans="1:4" x14ac:dyDescent="0.35">
      <c r="A3894" s="1">
        <v>42975</v>
      </c>
      <c r="B3894">
        <v>7.2824</v>
      </c>
      <c r="C3894">
        <v>2017</v>
      </c>
      <c r="D3894">
        <v>8</v>
      </c>
    </row>
    <row r="3895" spans="1:4" x14ac:dyDescent="0.35">
      <c r="A3895" s="1">
        <v>42976</v>
      </c>
      <c r="B3895">
        <v>7.2858299999999998</v>
      </c>
      <c r="C3895">
        <v>2017</v>
      </c>
      <c r="D3895">
        <v>8</v>
      </c>
    </row>
    <row r="3896" spans="1:4" x14ac:dyDescent="0.35">
      <c r="A3896" s="1">
        <v>42977</v>
      </c>
      <c r="B3896">
        <v>7.28789</v>
      </c>
      <c r="C3896">
        <v>2017</v>
      </c>
      <c r="D3896">
        <v>8</v>
      </c>
    </row>
    <row r="3897" spans="1:4" x14ac:dyDescent="0.35">
      <c r="A3897" s="1">
        <v>42978</v>
      </c>
      <c r="B3897">
        <v>7.2908600000000003</v>
      </c>
      <c r="C3897">
        <v>2017</v>
      </c>
      <c r="D3897">
        <v>8</v>
      </c>
    </row>
    <row r="3898" spans="1:4" x14ac:dyDescent="0.35">
      <c r="A3898" s="1">
        <v>42979</v>
      </c>
      <c r="B3898">
        <v>7.2964000000000002</v>
      </c>
      <c r="C3898">
        <v>2017</v>
      </c>
      <c r="D3898">
        <v>9</v>
      </c>
    </row>
    <row r="3899" spans="1:4" x14ac:dyDescent="0.35">
      <c r="A3899" s="1">
        <v>42980</v>
      </c>
      <c r="B3899">
        <v>7.2964000000000002</v>
      </c>
      <c r="C3899">
        <v>2017</v>
      </c>
      <c r="D3899">
        <v>9</v>
      </c>
    </row>
    <row r="3900" spans="1:4" x14ac:dyDescent="0.35">
      <c r="A3900" s="1">
        <v>42981</v>
      </c>
      <c r="B3900">
        <v>7.2964000000000002</v>
      </c>
      <c r="C3900">
        <v>2017</v>
      </c>
      <c r="D3900">
        <v>9</v>
      </c>
    </row>
    <row r="3901" spans="1:4" x14ac:dyDescent="0.35">
      <c r="A3901" s="1">
        <v>42982</v>
      </c>
      <c r="B3901">
        <v>7.29176</v>
      </c>
      <c r="C3901">
        <v>2017</v>
      </c>
      <c r="D3901">
        <v>9</v>
      </c>
    </row>
    <row r="3902" spans="1:4" x14ac:dyDescent="0.35">
      <c r="A3902" s="1">
        <v>42983</v>
      </c>
      <c r="B3902">
        <v>7.29697</v>
      </c>
      <c r="C3902">
        <v>2017</v>
      </c>
      <c r="D3902">
        <v>9</v>
      </c>
    </row>
    <row r="3903" spans="1:4" x14ac:dyDescent="0.35">
      <c r="A3903" s="1">
        <v>42984</v>
      </c>
      <c r="B3903">
        <v>7.2920400000000001</v>
      </c>
      <c r="C3903">
        <v>2017</v>
      </c>
      <c r="D3903">
        <v>9</v>
      </c>
    </row>
    <row r="3904" spans="1:4" x14ac:dyDescent="0.35">
      <c r="A3904" s="1">
        <v>42985</v>
      </c>
      <c r="B3904">
        <v>7.2923</v>
      </c>
      <c r="C3904">
        <v>2017</v>
      </c>
      <c r="D3904">
        <v>9</v>
      </c>
    </row>
    <row r="3905" spans="1:4" x14ac:dyDescent="0.35">
      <c r="A3905" s="1">
        <v>42986</v>
      </c>
      <c r="B3905">
        <v>7.2923900000000001</v>
      </c>
      <c r="C3905">
        <v>2017</v>
      </c>
      <c r="D3905">
        <v>9</v>
      </c>
    </row>
    <row r="3906" spans="1:4" x14ac:dyDescent="0.35">
      <c r="A3906" s="1">
        <v>42987</v>
      </c>
      <c r="B3906">
        <v>7.2923900000000001</v>
      </c>
      <c r="C3906">
        <v>2017</v>
      </c>
      <c r="D3906">
        <v>9</v>
      </c>
    </row>
    <row r="3907" spans="1:4" x14ac:dyDescent="0.35">
      <c r="A3907" s="1">
        <v>42988</v>
      </c>
      <c r="B3907">
        <v>7.2923900000000001</v>
      </c>
      <c r="C3907">
        <v>2017</v>
      </c>
      <c r="D3907">
        <v>9</v>
      </c>
    </row>
    <row r="3908" spans="1:4" x14ac:dyDescent="0.35">
      <c r="A3908" s="1">
        <v>42989</v>
      </c>
      <c r="B3908">
        <v>7.29129</v>
      </c>
      <c r="C3908">
        <v>2017</v>
      </c>
      <c r="D3908">
        <v>9</v>
      </c>
    </row>
    <row r="3909" spans="1:4" x14ac:dyDescent="0.35">
      <c r="A3909" s="1">
        <v>42990</v>
      </c>
      <c r="B3909">
        <v>7.2919999999999998</v>
      </c>
      <c r="C3909">
        <v>2017</v>
      </c>
      <c r="D3909">
        <v>9</v>
      </c>
    </row>
    <row r="3910" spans="1:4" x14ac:dyDescent="0.35">
      <c r="A3910" s="1">
        <v>42991</v>
      </c>
      <c r="B3910">
        <v>7.2920100000000003</v>
      </c>
      <c r="C3910">
        <v>2017</v>
      </c>
      <c r="D3910">
        <v>9</v>
      </c>
    </row>
    <row r="3911" spans="1:4" x14ac:dyDescent="0.35">
      <c r="A3911" s="1">
        <v>42992</v>
      </c>
      <c r="B3911">
        <v>7.2922700000000003</v>
      </c>
      <c r="C3911">
        <v>2017</v>
      </c>
      <c r="D3911">
        <v>9</v>
      </c>
    </row>
    <row r="3912" spans="1:4" x14ac:dyDescent="0.35">
      <c r="A3912" s="1">
        <v>42993</v>
      </c>
      <c r="B3912">
        <v>7.2922700000000003</v>
      </c>
      <c r="C3912">
        <v>2017</v>
      </c>
      <c r="D3912">
        <v>9</v>
      </c>
    </row>
    <row r="3913" spans="1:4" x14ac:dyDescent="0.35">
      <c r="A3913" s="1">
        <v>42994</v>
      </c>
      <c r="B3913">
        <v>7.2922700000000003</v>
      </c>
      <c r="C3913">
        <v>2017</v>
      </c>
      <c r="D3913">
        <v>9</v>
      </c>
    </row>
    <row r="3914" spans="1:4" x14ac:dyDescent="0.35">
      <c r="A3914" s="1">
        <v>42995</v>
      </c>
      <c r="B3914">
        <v>7.2922700000000003</v>
      </c>
      <c r="C3914">
        <v>2017</v>
      </c>
      <c r="D3914">
        <v>9</v>
      </c>
    </row>
    <row r="3915" spans="1:4" x14ac:dyDescent="0.35">
      <c r="A3915" s="1">
        <v>42996</v>
      </c>
      <c r="B3915">
        <v>7.2929199999999996</v>
      </c>
      <c r="C3915">
        <v>2017</v>
      </c>
      <c r="D3915">
        <v>9</v>
      </c>
    </row>
    <row r="3916" spans="1:4" x14ac:dyDescent="0.35">
      <c r="A3916" s="1">
        <v>42997</v>
      </c>
      <c r="B3916">
        <v>7.2934799999999997</v>
      </c>
      <c r="C3916">
        <v>2017</v>
      </c>
      <c r="D3916">
        <v>9</v>
      </c>
    </row>
    <row r="3917" spans="1:4" x14ac:dyDescent="0.35">
      <c r="A3917" s="1">
        <v>42998</v>
      </c>
      <c r="B3917">
        <v>7.2938700000000001</v>
      </c>
      <c r="C3917">
        <v>2017</v>
      </c>
      <c r="D3917">
        <v>9</v>
      </c>
    </row>
    <row r="3918" spans="1:4" x14ac:dyDescent="0.35">
      <c r="A3918" s="1">
        <v>42999</v>
      </c>
      <c r="B3918">
        <v>7.2946400000000002</v>
      </c>
      <c r="C3918">
        <v>2017</v>
      </c>
      <c r="D3918">
        <v>9</v>
      </c>
    </row>
    <row r="3919" spans="1:4" x14ac:dyDescent="0.35">
      <c r="A3919" s="1">
        <v>43000</v>
      </c>
      <c r="B3919">
        <v>7.3035699999999997</v>
      </c>
      <c r="C3919">
        <v>2017</v>
      </c>
      <c r="D3919">
        <v>9</v>
      </c>
    </row>
    <row r="3920" spans="1:4" x14ac:dyDescent="0.35">
      <c r="A3920" s="1">
        <v>43001</v>
      </c>
      <c r="B3920">
        <v>7.3035699999999997</v>
      </c>
      <c r="C3920">
        <v>2017</v>
      </c>
      <c r="D3920">
        <v>9</v>
      </c>
    </row>
    <row r="3921" spans="1:4" x14ac:dyDescent="0.35">
      <c r="A3921" s="1">
        <v>43002</v>
      </c>
      <c r="B3921">
        <v>7.3035699999999997</v>
      </c>
      <c r="C3921">
        <v>2017</v>
      </c>
      <c r="D3921">
        <v>9</v>
      </c>
    </row>
    <row r="3922" spans="1:4" x14ac:dyDescent="0.35">
      <c r="A3922" s="1">
        <v>43003</v>
      </c>
      <c r="B3922">
        <v>7.3143099999999999</v>
      </c>
      <c r="C3922">
        <v>2017</v>
      </c>
      <c r="D3922">
        <v>9</v>
      </c>
    </row>
    <row r="3923" spans="1:4" x14ac:dyDescent="0.35">
      <c r="A3923" s="1">
        <v>43004</v>
      </c>
      <c r="B3923">
        <v>7.3216400000000004</v>
      </c>
      <c r="C3923">
        <v>2017</v>
      </c>
      <c r="D3923">
        <v>9</v>
      </c>
    </row>
    <row r="3924" spans="1:4" x14ac:dyDescent="0.35">
      <c r="A3924" s="1">
        <v>43005</v>
      </c>
      <c r="B3924">
        <v>7.3288399999999996</v>
      </c>
      <c r="C3924">
        <v>2017</v>
      </c>
      <c r="D3924">
        <v>9</v>
      </c>
    </row>
    <row r="3925" spans="1:4" x14ac:dyDescent="0.35">
      <c r="A3925" s="1">
        <v>43006</v>
      </c>
      <c r="B3925">
        <v>7.3337199999999996</v>
      </c>
      <c r="C3925">
        <v>2017</v>
      </c>
      <c r="D3925">
        <v>9</v>
      </c>
    </row>
    <row r="3926" spans="1:4" x14ac:dyDescent="0.35">
      <c r="A3926" s="1">
        <v>43007</v>
      </c>
      <c r="B3926">
        <v>7.3442699999999999</v>
      </c>
      <c r="C3926">
        <v>2017</v>
      </c>
      <c r="D3926">
        <v>9</v>
      </c>
    </row>
    <row r="3927" spans="1:4" x14ac:dyDescent="0.35">
      <c r="A3927" s="1">
        <v>43008</v>
      </c>
      <c r="B3927">
        <v>7.3442699999999999</v>
      </c>
      <c r="C3927">
        <v>2017</v>
      </c>
      <c r="D3927">
        <v>9</v>
      </c>
    </row>
    <row r="3928" spans="1:4" x14ac:dyDescent="0.35">
      <c r="A3928" s="1">
        <v>43009</v>
      </c>
      <c r="B3928">
        <v>7.3442699999999999</v>
      </c>
      <c r="C3928">
        <v>2017</v>
      </c>
      <c r="D3928">
        <v>10</v>
      </c>
    </row>
    <row r="3929" spans="1:4" x14ac:dyDescent="0.35">
      <c r="A3929" s="1">
        <v>43010</v>
      </c>
      <c r="B3929">
        <v>7.3498799999999997</v>
      </c>
      <c r="C3929">
        <v>2017</v>
      </c>
      <c r="D3929">
        <v>10</v>
      </c>
    </row>
    <row r="3930" spans="1:4" x14ac:dyDescent="0.35">
      <c r="A3930" s="1">
        <v>43011</v>
      </c>
      <c r="B3930">
        <v>7.3436399999999997</v>
      </c>
      <c r="C3930">
        <v>2017</v>
      </c>
      <c r="D3930">
        <v>10</v>
      </c>
    </row>
    <row r="3931" spans="1:4" x14ac:dyDescent="0.35">
      <c r="A3931" s="1">
        <v>43012</v>
      </c>
      <c r="B3931">
        <v>7.3432700000000004</v>
      </c>
      <c r="C3931">
        <v>2017</v>
      </c>
      <c r="D3931">
        <v>10</v>
      </c>
    </row>
    <row r="3932" spans="1:4" x14ac:dyDescent="0.35">
      <c r="A3932" s="1">
        <v>43013</v>
      </c>
      <c r="B3932">
        <v>7.34192</v>
      </c>
      <c r="C3932">
        <v>2017</v>
      </c>
      <c r="D3932">
        <v>10</v>
      </c>
    </row>
    <row r="3933" spans="1:4" x14ac:dyDescent="0.35">
      <c r="A3933" s="1">
        <v>43014</v>
      </c>
      <c r="B3933">
        <v>7.3437799999999998</v>
      </c>
      <c r="C3933">
        <v>2017</v>
      </c>
      <c r="D3933">
        <v>10</v>
      </c>
    </row>
    <row r="3934" spans="1:4" x14ac:dyDescent="0.35">
      <c r="A3934" s="1">
        <v>43015</v>
      </c>
      <c r="B3934">
        <v>7.3437799999999998</v>
      </c>
      <c r="C3934">
        <v>2017</v>
      </c>
      <c r="D3934">
        <v>10</v>
      </c>
    </row>
    <row r="3935" spans="1:4" x14ac:dyDescent="0.35">
      <c r="A3935" s="1">
        <v>43016</v>
      </c>
      <c r="B3935">
        <v>7.3437799999999998</v>
      </c>
      <c r="C3935">
        <v>2017</v>
      </c>
      <c r="D3935">
        <v>10</v>
      </c>
    </row>
    <row r="3936" spans="1:4" x14ac:dyDescent="0.35">
      <c r="A3936" s="1">
        <v>43017</v>
      </c>
      <c r="B3936">
        <v>7.3402700000000003</v>
      </c>
      <c r="C3936">
        <v>2017</v>
      </c>
      <c r="D3936">
        <v>10</v>
      </c>
    </row>
    <row r="3937" spans="1:4" x14ac:dyDescent="0.35">
      <c r="A3937" s="1">
        <v>43018</v>
      </c>
      <c r="B3937">
        <v>7.3441700000000001</v>
      </c>
      <c r="C3937">
        <v>2017</v>
      </c>
      <c r="D3937">
        <v>10</v>
      </c>
    </row>
    <row r="3938" spans="1:4" x14ac:dyDescent="0.35">
      <c r="A3938" s="1">
        <v>43019</v>
      </c>
      <c r="B3938">
        <v>7.3440899999999996</v>
      </c>
      <c r="C3938">
        <v>2017</v>
      </c>
      <c r="D3938">
        <v>10</v>
      </c>
    </row>
    <row r="3939" spans="1:4" x14ac:dyDescent="0.35">
      <c r="A3939" s="1">
        <v>43020</v>
      </c>
      <c r="B3939">
        <v>7.3440899999999996</v>
      </c>
      <c r="C3939">
        <v>2017</v>
      </c>
      <c r="D3939">
        <v>10</v>
      </c>
    </row>
    <row r="3940" spans="1:4" x14ac:dyDescent="0.35">
      <c r="A3940" s="1">
        <v>43021</v>
      </c>
      <c r="B3940">
        <v>7.3412699999999997</v>
      </c>
      <c r="C3940">
        <v>2017</v>
      </c>
      <c r="D3940">
        <v>10</v>
      </c>
    </row>
    <row r="3941" spans="1:4" x14ac:dyDescent="0.35">
      <c r="A3941" s="1">
        <v>43022</v>
      </c>
      <c r="B3941">
        <v>7.3412699999999997</v>
      </c>
      <c r="C3941">
        <v>2017</v>
      </c>
      <c r="D3941">
        <v>10</v>
      </c>
    </row>
    <row r="3942" spans="1:4" x14ac:dyDescent="0.35">
      <c r="A3942" s="1">
        <v>43023</v>
      </c>
      <c r="B3942">
        <v>7.3412699999999997</v>
      </c>
      <c r="C3942">
        <v>2017</v>
      </c>
      <c r="D3942">
        <v>10</v>
      </c>
    </row>
    <row r="3943" spans="1:4" x14ac:dyDescent="0.35">
      <c r="A3943" s="1">
        <v>43024</v>
      </c>
      <c r="B3943">
        <v>7.3412899999999999</v>
      </c>
      <c r="C3943">
        <v>2017</v>
      </c>
      <c r="D3943">
        <v>10</v>
      </c>
    </row>
    <row r="3944" spans="1:4" x14ac:dyDescent="0.35">
      <c r="A3944" s="1">
        <v>43025</v>
      </c>
      <c r="B3944">
        <v>7.3407799999999996</v>
      </c>
      <c r="C3944">
        <v>2017</v>
      </c>
      <c r="D3944">
        <v>10</v>
      </c>
    </row>
    <row r="3945" spans="1:4" x14ac:dyDescent="0.35">
      <c r="A3945" s="1">
        <v>43026</v>
      </c>
      <c r="B3945">
        <v>7.34422</v>
      </c>
      <c r="C3945">
        <v>2017</v>
      </c>
      <c r="D3945">
        <v>10</v>
      </c>
    </row>
    <row r="3946" spans="1:4" x14ac:dyDescent="0.35">
      <c r="A3946" s="1">
        <v>43027</v>
      </c>
      <c r="B3946">
        <v>7.34321</v>
      </c>
      <c r="C3946">
        <v>2017</v>
      </c>
      <c r="D3946">
        <v>10</v>
      </c>
    </row>
    <row r="3947" spans="1:4" x14ac:dyDescent="0.35">
      <c r="A3947" s="1">
        <v>43028</v>
      </c>
      <c r="B3947">
        <v>7.34321</v>
      </c>
      <c r="C3947">
        <v>2017</v>
      </c>
      <c r="D3947">
        <v>10</v>
      </c>
    </row>
    <row r="3948" spans="1:4" x14ac:dyDescent="0.35">
      <c r="A3948" s="1">
        <v>43029</v>
      </c>
      <c r="B3948">
        <v>7.34321</v>
      </c>
      <c r="C3948">
        <v>2017</v>
      </c>
      <c r="D3948">
        <v>10</v>
      </c>
    </row>
    <row r="3949" spans="1:4" x14ac:dyDescent="0.35">
      <c r="A3949" s="1">
        <v>43030</v>
      </c>
      <c r="B3949">
        <v>7.34321</v>
      </c>
      <c r="C3949">
        <v>2017</v>
      </c>
      <c r="D3949">
        <v>10</v>
      </c>
    </row>
    <row r="3950" spans="1:4" x14ac:dyDescent="0.35">
      <c r="A3950" s="1">
        <v>43031</v>
      </c>
      <c r="B3950">
        <v>7.3426099999999996</v>
      </c>
      <c r="C3950">
        <v>2017</v>
      </c>
      <c r="D3950">
        <v>10</v>
      </c>
    </row>
    <row r="3951" spans="1:4" x14ac:dyDescent="0.35">
      <c r="A3951" s="1">
        <v>43032</v>
      </c>
      <c r="B3951">
        <v>7.3433099999999998</v>
      </c>
      <c r="C3951">
        <v>2017</v>
      </c>
      <c r="D3951">
        <v>10</v>
      </c>
    </row>
    <row r="3952" spans="1:4" x14ac:dyDescent="0.35">
      <c r="A3952" s="1">
        <v>43033</v>
      </c>
      <c r="B3952">
        <v>7.3458600000000001</v>
      </c>
      <c r="C3952">
        <v>2017</v>
      </c>
      <c r="D3952">
        <v>10</v>
      </c>
    </row>
    <row r="3953" spans="1:4" x14ac:dyDescent="0.35">
      <c r="A3953" s="1">
        <v>43034</v>
      </c>
      <c r="B3953">
        <v>7.3462199999999998</v>
      </c>
      <c r="C3953">
        <v>2017</v>
      </c>
      <c r="D3953">
        <v>10</v>
      </c>
    </row>
    <row r="3954" spans="1:4" x14ac:dyDescent="0.35">
      <c r="A3954" s="1">
        <v>43035</v>
      </c>
      <c r="B3954">
        <v>7.3459199999999996</v>
      </c>
      <c r="C3954">
        <v>2017</v>
      </c>
      <c r="D3954">
        <v>10</v>
      </c>
    </row>
    <row r="3955" spans="1:4" x14ac:dyDescent="0.35">
      <c r="A3955" s="1">
        <v>43036</v>
      </c>
      <c r="B3955">
        <v>7.3459199999999996</v>
      </c>
      <c r="C3955">
        <v>2017</v>
      </c>
      <c r="D3955">
        <v>10</v>
      </c>
    </row>
    <row r="3956" spans="1:4" x14ac:dyDescent="0.35">
      <c r="A3956" s="1">
        <v>43037</v>
      </c>
      <c r="B3956">
        <v>7.3459199999999996</v>
      </c>
      <c r="C3956">
        <v>2017</v>
      </c>
      <c r="D3956">
        <v>10</v>
      </c>
    </row>
    <row r="3957" spans="1:4" x14ac:dyDescent="0.35">
      <c r="A3957" s="1">
        <v>43038</v>
      </c>
      <c r="B3957">
        <v>7.3438699999999999</v>
      </c>
      <c r="C3957">
        <v>2017</v>
      </c>
      <c r="D3957">
        <v>10</v>
      </c>
    </row>
    <row r="3958" spans="1:4" x14ac:dyDescent="0.35">
      <c r="A3958" s="1">
        <v>43039</v>
      </c>
      <c r="B3958">
        <v>7.3427100000000003</v>
      </c>
      <c r="C3958">
        <v>2017</v>
      </c>
      <c r="D3958">
        <v>10</v>
      </c>
    </row>
    <row r="3959" spans="1:4" x14ac:dyDescent="0.35">
      <c r="A3959" s="1">
        <v>43040</v>
      </c>
      <c r="B3959">
        <v>7.3427100000000003</v>
      </c>
      <c r="C3959">
        <v>2017</v>
      </c>
      <c r="D3959">
        <v>11</v>
      </c>
    </row>
    <row r="3960" spans="1:4" x14ac:dyDescent="0.35">
      <c r="A3960" s="1">
        <v>43041</v>
      </c>
      <c r="B3960">
        <v>7.3424500000000004</v>
      </c>
      <c r="C3960">
        <v>2017</v>
      </c>
      <c r="D3960">
        <v>11</v>
      </c>
    </row>
    <row r="3961" spans="1:4" x14ac:dyDescent="0.35">
      <c r="A3961" s="1">
        <v>43042</v>
      </c>
      <c r="B3961">
        <v>7.3413399999999998</v>
      </c>
      <c r="C3961">
        <v>2017</v>
      </c>
      <c r="D3961">
        <v>11</v>
      </c>
    </row>
    <row r="3962" spans="1:4" x14ac:dyDescent="0.35">
      <c r="A3962" s="1">
        <v>43043</v>
      </c>
      <c r="B3962">
        <v>7.3413399999999998</v>
      </c>
      <c r="C3962">
        <v>2017</v>
      </c>
      <c r="D3962">
        <v>11</v>
      </c>
    </row>
    <row r="3963" spans="1:4" x14ac:dyDescent="0.35">
      <c r="A3963" s="1">
        <v>43044</v>
      </c>
      <c r="B3963">
        <v>7.3413399999999998</v>
      </c>
      <c r="C3963">
        <v>2017</v>
      </c>
      <c r="D3963">
        <v>11</v>
      </c>
    </row>
    <row r="3964" spans="1:4" x14ac:dyDescent="0.35">
      <c r="A3964" s="1">
        <v>43045</v>
      </c>
      <c r="B3964">
        <v>7.3370800000000003</v>
      </c>
      <c r="C3964">
        <v>2017</v>
      </c>
      <c r="D3964">
        <v>11</v>
      </c>
    </row>
    <row r="3965" spans="1:4" x14ac:dyDescent="0.35">
      <c r="A3965" s="1">
        <v>43046</v>
      </c>
      <c r="B3965">
        <v>7.33413</v>
      </c>
      <c r="C3965">
        <v>2017</v>
      </c>
      <c r="D3965">
        <v>11</v>
      </c>
    </row>
    <row r="3966" spans="1:4" x14ac:dyDescent="0.35">
      <c r="A3966" s="1">
        <v>43047</v>
      </c>
      <c r="B3966">
        <v>7.3323700000000001</v>
      </c>
      <c r="C3966">
        <v>2017</v>
      </c>
      <c r="D3966">
        <v>11</v>
      </c>
    </row>
    <row r="3967" spans="1:4" x14ac:dyDescent="0.35">
      <c r="A3967" s="1">
        <v>43048</v>
      </c>
      <c r="B3967">
        <v>7.3304999999999998</v>
      </c>
      <c r="C3967">
        <v>2017</v>
      </c>
      <c r="D3967">
        <v>11</v>
      </c>
    </row>
    <row r="3968" spans="1:4" x14ac:dyDescent="0.35">
      <c r="A3968" s="1">
        <v>43049</v>
      </c>
      <c r="B3968">
        <v>7.3241300000000003</v>
      </c>
      <c r="C3968">
        <v>2017</v>
      </c>
      <c r="D3968">
        <v>11</v>
      </c>
    </row>
    <row r="3969" spans="1:4" x14ac:dyDescent="0.35">
      <c r="A3969" s="1">
        <v>43050</v>
      </c>
      <c r="B3969">
        <v>7.3241300000000003</v>
      </c>
      <c r="C3969">
        <v>2017</v>
      </c>
      <c r="D3969">
        <v>11</v>
      </c>
    </row>
    <row r="3970" spans="1:4" x14ac:dyDescent="0.35">
      <c r="A3970" s="1">
        <v>43051</v>
      </c>
      <c r="B3970">
        <v>7.3241300000000003</v>
      </c>
      <c r="C3970">
        <v>2017</v>
      </c>
      <c r="D3970">
        <v>11</v>
      </c>
    </row>
    <row r="3971" spans="1:4" x14ac:dyDescent="0.35">
      <c r="A3971" s="1">
        <v>43052</v>
      </c>
      <c r="B3971">
        <v>7.3210199999999999</v>
      </c>
      <c r="C3971">
        <v>2017</v>
      </c>
      <c r="D3971">
        <v>11</v>
      </c>
    </row>
    <row r="3972" spans="1:4" x14ac:dyDescent="0.35">
      <c r="A3972" s="1">
        <v>43053</v>
      </c>
      <c r="B3972">
        <v>7.3206100000000003</v>
      </c>
      <c r="C3972">
        <v>2017</v>
      </c>
      <c r="D3972">
        <v>11</v>
      </c>
    </row>
    <row r="3973" spans="1:4" x14ac:dyDescent="0.35">
      <c r="A3973" s="1">
        <v>43054</v>
      </c>
      <c r="B3973">
        <v>7.3233699999999997</v>
      </c>
      <c r="C3973">
        <v>2017</v>
      </c>
      <c r="D3973">
        <v>11</v>
      </c>
    </row>
    <row r="3974" spans="1:4" x14ac:dyDescent="0.35">
      <c r="A3974" s="1">
        <v>43055</v>
      </c>
      <c r="B3974">
        <v>7.3216799999999997</v>
      </c>
      <c r="C3974">
        <v>2017</v>
      </c>
      <c r="D3974">
        <v>11</v>
      </c>
    </row>
    <row r="3975" spans="1:4" x14ac:dyDescent="0.35">
      <c r="A3975" s="1">
        <v>43056</v>
      </c>
      <c r="B3975">
        <v>7.32897</v>
      </c>
      <c r="C3975">
        <v>2017</v>
      </c>
      <c r="D3975">
        <v>11</v>
      </c>
    </row>
    <row r="3976" spans="1:4" x14ac:dyDescent="0.35">
      <c r="A3976" s="1">
        <v>43057</v>
      </c>
      <c r="B3976">
        <v>7.32897</v>
      </c>
      <c r="C3976">
        <v>2017</v>
      </c>
      <c r="D3976">
        <v>11</v>
      </c>
    </row>
    <row r="3977" spans="1:4" x14ac:dyDescent="0.35">
      <c r="A3977" s="1">
        <v>43058</v>
      </c>
      <c r="B3977">
        <v>7.32897</v>
      </c>
      <c r="C3977">
        <v>2017</v>
      </c>
      <c r="D3977">
        <v>11</v>
      </c>
    </row>
    <row r="3978" spans="1:4" x14ac:dyDescent="0.35">
      <c r="A3978" s="1">
        <v>43059</v>
      </c>
      <c r="B3978">
        <v>7.3250099999999998</v>
      </c>
      <c r="C3978">
        <v>2017</v>
      </c>
      <c r="D3978">
        <v>11</v>
      </c>
    </row>
    <row r="3979" spans="1:4" x14ac:dyDescent="0.35">
      <c r="A3979" s="1">
        <v>43060</v>
      </c>
      <c r="B3979">
        <v>7.3304900000000002</v>
      </c>
      <c r="C3979">
        <v>2017</v>
      </c>
      <c r="D3979">
        <v>11</v>
      </c>
    </row>
    <row r="3980" spans="1:4" x14ac:dyDescent="0.35">
      <c r="A3980" s="1">
        <v>43061</v>
      </c>
      <c r="B3980">
        <v>7.3350400000000002</v>
      </c>
      <c r="C3980">
        <v>2017</v>
      </c>
      <c r="D3980">
        <v>11</v>
      </c>
    </row>
    <row r="3981" spans="1:4" x14ac:dyDescent="0.35">
      <c r="A3981" s="1">
        <v>43062</v>
      </c>
      <c r="B3981">
        <v>7.3330900000000003</v>
      </c>
      <c r="C3981">
        <v>2017</v>
      </c>
      <c r="D3981">
        <v>11</v>
      </c>
    </row>
    <row r="3982" spans="1:4" x14ac:dyDescent="0.35">
      <c r="A3982" s="1">
        <v>43063</v>
      </c>
      <c r="B3982">
        <v>7.3352500000000003</v>
      </c>
      <c r="C3982">
        <v>2017</v>
      </c>
      <c r="D3982">
        <v>11</v>
      </c>
    </row>
    <row r="3983" spans="1:4" x14ac:dyDescent="0.35">
      <c r="A3983" s="1">
        <v>43064</v>
      </c>
      <c r="B3983">
        <v>7.3352500000000003</v>
      </c>
      <c r="C3983">
        <v>2017</v>
      </c>
      <c r="D3983">
        <v>11</v>
      </c>
    </row>
    <row r="3984" spans="1:4" x14ac:dyDescent="0.35">
      <c r="A3984" s="1">
        <v>43065</v>
      </c>
      <c r="B3984">
        <v>7.3352500000000003</v>
      </c>
      <c r="C3984">
        <v>2017</v>
      </c>
      <c r="D3984">
        <v>11</v>
      </c>
    </row>
    <row r="3985" spans="1:4" x14ac:dyDescent="0.35">
      <c r="A3985" s="1">
        <v>43066</v>
      </c>
      <c r="B3985">
        <v>7.3384099999999997</v>
      </c>
      <c r="C3985">
        <v>2017</v>
      </c>
      <c r="D3985">
        <v>11</v>
      </c>
    </row>
    <row r="3986" spans="1:4" x14ac:dyDescent="0.35">
      <c r="A3986" s="1">
        <v>43067</v>
      </c>
      <c r="B3986">
        <v>7.3400400000000001</v>
      </c>
      <c r="C3986">
        <v>2017</v>
      </c>
      <c r="D3986">
        <v>11</v>
      </c>
    </row>
    <row r="3987" spans="1:4" x14ac:dyDescent="0.35">
      <c r="A3987" s="1">
        <v>43068</v>
      </c>
      <c r="B3987">
        <v>7.34178</v>
      </c>
      <c r="C3987">
        <v>2017</v>
      </c>
      <c r="D3987">
        <v>11</v>
      </c>
    </row>
    <row r="3988" spans="1:4" x14ac:dyDescent="0.35">
      <c r="A3988" s="1">
        <v>43069</v>
      </c>
      <c r="B3988">
        <v>7.3413599999999999</v>
      </c>
      <c r="C3988">
        <v>2017</v>
      </c>
      <c r="D3988">
        <v>11</v>
      </c>
    </row>
    <row r="3989" spans="1:4" x14ac:dyDescent="0.35">
      <c r="A3989" s="1">
        <v>43070</v>
      </c>
      <c r="B3989">
        <v>7.3399599999999996</v>
      </c>
      <c r="C3989">
        <v>2017</v>
      </c>
      <c r="D3989">
        <v>12</v>
      </c>
    </row>
    <row r="3990" spans="1:4" x14ac:dyDescent="0.35">
      <c r="A3990" s="1">
        <v>43071</v>
      </c>
      <c r="B3990">
        <v>7.3399599999999996</v>
      </c>
      <c r="C3990">
        <v>2017</v>
      </c>
      <c r="D3990">
        <v>12</v>
      </c>
    </row>
    <row r="3991" spans="1:4" x14ac:dyDescent="0.35">
      <c r="A3991" s="1">
        <v>43072</v>
      </c>
      <c r="B3991">
        <v>7.3399599999999996</v>
      </c>
      <c r="C3991">
        <v>2017</v>
      </c>
      <c r="D3991">
        <v>12</v>
      </c>
    </row>
    <row r="3992" spans="1:4" x14ac:dyDescent="0.35">
      <c r="A3992" s="1">
        <v>43073</v>
      </c>
      <c r="B3992">
        <v>7.3396299999999997</v>
      </c>
      <c r="C3992">
        <v>2017</v>
      </c>
      <c r="D3992">
        <v>12</v>
      </c>
    </row>
    <row r="3993" spans="1:4" x14ac:dyDescent="0.35">
      <c r="A3993" s="1">
        <v>43074</v>
      </c>
      <c r="B3993">
        <v>7.3402799999999999</v>
      </c>
      <c r="C3993">
        <v>2017</v>
      </c>
      <c r="D3993">
        <v>12</v>
      </c>
    </row>
    <row r="3994" spans="1:4" x14ac:dyDescent="0.35">
      <c r="A3994" s="1">
        <v>43075</v>
      </c>
      <c r="B3994">
        <v>7.3405300000000002</v>
      </c>
      <c r="C3994">
        <v>2017</v>
      </c>
      <c r="D3994">
        <v>12</v>
      </c>
    </row>
    <row r="3995" spans="1:4" x14ac:dyDescent="0.35">
      <c r="A3995" s="1">
        <v>43076</v>
      </c>
      <c r="B3995">
        <v>7.3372999999999999</v>
      </c>
      <c r="C3995">
        <v>2017</v>
      </c>
      <c r="D3995">
        <v>12</v>
      </c>
    </row>
    <row r="3996" spans="1:4" x14ac:dyDescent="0.35">
      <c r="A3996" s="1">
        <v>43077</v>
      </c>
      <c r="B3996">
        <v>7.3387900000000004</v>
      </c>
      <c r="C3996">
        <v>2017</v>
      </c>
      <c r="D3996">
        <v>12</v>
      </c>
    </row>
    <row r="3997" spans="1:4" x14ac:dyDescent="0.35">
      <c r="A3997" s="1">
        <v>43078</v>
      </c>
      <c r="B3997">
        <v>7.3387900000000004</v>
      </c>
      <c r="C3997">
        <v>2017</v>
      </c>
      <c r="D3997">
        <v>12</v>
      </c>
    </row>
    <row r="3998" spans="1:4" x14ac:dyDescent="0.35">
      <c r="A3998" s="1">
        <v>43079</v>
      </c>
      <c r="B3998">
        <v>7.3387900000000004</v>
      </c>
      <c r="C3998">
        <v>2017</v>
      </c>
      <c r="D3998">
        <v>12</v>
      </c>
    </row>
    <row r="3999" spans="1:4" x14ac:dyDescent="0.35">
      <c r="A3999" s="1">
        <v>43080</v>
      </c>
      <c r="B3999">
        <v>7.3376599999999996</v>
      </c>
      <c r="C3999">
        <v>2017</v>
      </c>
      <c r="D3999">
        <v>12</v>
      </c>
    </row>
    <row r="4000" spans="1:4" x14ac:dyDescent="0.35">
      <c r="A4000" s="1">
        <v>43081</v>
      </c>
      <c r="B4000">
        <v>7.3386500000000003</v>
      </c>
      <c r="C4000">
        <v>2017</v>
      </c>
      <c r="D4000">
        <v>12</v>
      </c>
    </row>
    <row r="4001" spans="1:4" x14ac:dyDescent="0.35">
      <c r="A4001" s="1">
        <v>43082</v>
      </c>
      <c r="B4001">
        <v>7.3407400000000003</v>
      </c>
      <c r="C4001">
        <v>2017</v>
      </c>
      <c r="D4001">
        <v>12</v>
      </c>
    </row>
    <row r="4002" spans="1:4" x14ac:dyDescent="0.35">
      <c r="A4002" s="1">
        <v>43083</v>
      </c>
      <c r="B4002">
        <v>7.3367599999999999</v>
      </c>
      <c r="C4002">
        <v>2017</v>
      </c>
      <c r="D4002">
        <v>12</v>
      </c>
    </row>
    <row r="4003" spans="1:4" x14ac:dyDescent="0.35">
      <c r="A4003" s="1">
        <v>43084</v>
      </c>
      <c r="B4003">
        <v>7.3395000000000001</v>
      </c>
      <c r="C4003">
        <v>2017</v>
      </c>
      <c r="D4003">
        <v>12</v>
      </c>
    </row>
    <row r="4004" spans="1:4" x14ac:dyDescent="0.35">
      <c r="A4004" s="1">
        <v>43085</v>
      </c>
      <c r="B4004">
        <v>7.3395000000000001</v>
      </c>
      <c r="C4004">
        <v>2017</v>
      </c>
      <c r="D4004">
        <v>12</v>
      </c>
    </row>
    <row r="4005" spans="1:4" x14ac:dyDescent="0.35">
      <c r="A4005" s="1">
        <v>43086</v>
      </c>
      <c r="B4005">
        <v>7.3395000000000001</v>
      </c>
      <c r="C4005">
        <v>2017</v>
      </c>
      <c r="D4005">
        <v>12</v>
      </c>
    </row>
    <row r="4006" spans="1:4" x14ac:dyDescent="0.35">
      <c r="A4006" s="1">
        <v>43087</v>
      </c>
      <c r="B4006">
        <v>7.3386199999999997</v>
      </c>
      <c r="C4006">
        <v>2017</v>
      </c>
      <c r="D4006">
        <v>12</v>
      </c>
    </row>
    <row r="4007" spans="1:4" x14ac:dyDescent="0.35">
      <c r="A4007" s="1">
        <v>43088</v>
      </c>
      <c r="B4007">
        <v>7.3387399999999996</v>
      </c>
      <c r="C4007">
        <v>2017</v>
      </c>
      <c r="D4007">
        <v>12</v>
      </c>
    </row>
    <row r="4008" spans="1:4" x14ac:dyDescent="0.35">
      <c r="A4008" s="1">
        <v>43089</v>
      </c>
      <c r="B4008">
        <v>7.34152</v>
      </c>
      <c r="C4008">
        <v>2017</v>
      </c>
      <c r="D4008">
        <v>12</v>
      </c>
    </row>
    <row r="4009" spans="1:4" x14ac:dyDescent="0.35">
      <c r="A4009" s="1">
        <v>43090</v>
      </c>
      <c r="B4009">
        <v>7.3416800000000002</v>
      </c>
      <c r="C4009">
        <v>2017</v>
      </c>
      <c r="D4009">
        <v>12</v>
      </c>
    </row>
    <row r="4010" spans="1:4" x14ac:dyDescent="0.35">
      <c r="A4010" s="1">
        <v>43091</v>
      </c>
      <c r="B4010">
        <v>7.34253</v>
      </c>
      <c r="C4010">
        <v>2017</v>
      </c>
      <c r="D4010">
        <v>12</v>
      </c>
    </row>
    <row r="4011" spans="1:4" x14ac:dyDescent="0.35">
      <c r="A4011" s="1">
        <v>43092</v>
      </c>
      <c r="B4011">
        <v>7.34253</v>
      </c>
      <c r="C4011">
        <v>2017</v>
      </c>
      <c r="D4011">
        <v>12</v>
      </c>
    </row>
    <row r="4012" spans="1:4" x14ac:dyDescent="0.35">
      <c r="A4012" s="1">
        <v>43093</v>
      </c>
      <c r="B4012">
        <v>7.34253</v>
      </c>
      <c r="C4012">
        <v>2017</v>
      </c>
      <c r="D4012">
        <v>12</v>
      </c>
    </row>
    <row r="4013" spans="1:4" x14ac:dyDescent="0.35">
      <c r="A4013" s="1">
        <v>43094</v>
      </c>
      <c r="B4013">
        <v>7.34253</v>
      </c>
      <c r="C4013">
        <v>2017</v>
      </c>
      <c r="D4013">
        <v>12</v>
      </c>
    </row>
    <row r="4014" spans="1:4" x14ac:dyDescent="0.35">
      <c r="A4014" s="1">
        <v>43095</v>
      </c>
      <c r="B4014">
        <v>7.3442999999999996</v>
      </c>
      <c r="C4014">
        <v>2017</v>
      </c>
      <c r="D4014">
        <v>12</v>
      </c>
    </row>
    <row r="4015" spans="1:4" x14ac:dyDescent="0.35">
      <c r="A4015" s="1">
        <v>43096</v>
      </c>
      <c r="B4015">
        <v>7.3441299999999998</v>
      </c>
      <c r="C4015">
        <v>2017</v>
      </c>
      <c r="D4015">
        <v>12</v>
      </c>
    </row>
    <row r="4016" spans="1:4" x14ac:dyDescent="0.35">
      <c r="A4016" s="1">
        <v>43097</v>
      </c>
      <c r="B4016">
        <v>7.3447699999999996</v>
      </c>
      <c r="C4016">
        <v>2017</v>
      </c>
      <c r="D4016">
        <v>12</v>
      </c>
    </row>
    <row r="4017" spans="1:4" x14ac:dyDescent="0.35">
      <c r="A4017" s="1">
        <v>43098</v>
      </c>
      <c r="B4017">
        <v>7.3447699999999996</v>
      </c>
      <c r="C4017">
        <v>2017</v>
      </c>
      <c r="D4017">
        <v>12</v>
      </c>
    </row>
    <row r="4018" spans="1:4" x14ac:dyDescent="0.35">
      <c r="A4018" s="1">
        <v>43099</v>
      </c>
      <c r="B4018">
        <v>7.3447699999999996</v>
      </c>
      <c r="C4018">
        <v>2017</v>
      </c>
      <c r="D4018">
        <v>12</v>
      </c>
    </row>
    <row r="4019" spans="1:4" x14ac:dyDescent="0.35">
      <c r="A4019" s="1">
        <v>43100</v>
      </c>
      <c r="B4019">
        <v>7.3447699999999996</v>
      </c>
      <c r="C4019">
        <v>2017</v>
      </c>
      <c r="D4019">
        <v>12</v>
      </c>
    </row>
    <row r="4020" spans="1:4" x14ac:dyDescent="0.35">
      <c r="A4020" s="1">
        <v>43101</v>
      </c>
      <c r="B4020">
        <v>7.3447699999999996</v>
      </c>
      <c r="C4020">
        <v>2018</v>
      </c>
      <c r="D4020">
        <v>1</v>
      </c>
    </row>
    <row r="4021" spans="1:4" x14ac:dyDescent="0.35">
      <c r="A4021" s="1">
        <v>43102</v>
      </c>
      <c r="B4021">
        <v>7.3474599999999999</v>
      </c>
      <c r="C4021">
        <v>2018</v>
      </c>
      <c r="D4021">
        <v>1</v>
      </c>
    </row>
    <row r="4022" spans="1:4" x14ac:dyDescent="0.35">
      <c r="A4022" s="1">
        <v>43103</v>
      </c>
      <c r="B4022">
        <v>7.3412600000000001</v>
      </c>
      <c r="C4022">
        <v>2018</v>
      </c>
      <c r="D4022">
        <v>1</v>
      </c>
    </row>
    <row r="4023" spans="1:4" x14ac:dyDescent="0.35">
      <c r="A4023" s="1">
        <v>43104</v>
      </c>
      <c r="B4023">
        <v>7.3414799999999998</v>
      </c>
      <c r="C4023">
        <v>2018</v>
      </c>
      <c r="D4023">
        <v>1</v>
      </c>
    </row>
    <row r="4024" spans="1:4" x14ac:dyDescent="0.35">
      <c r="A4024" s="1">
        <v>43105</v>
      </c>
      <c r="B4024">
        <v>7.3440599999999998</v>
      </c>
      <c r="C4024">
        <v>2018</v>
      </c>
      <c r="D4024">
        <v>1</v>
      </c>
    </row>
    <row r="4025" spans="1:4" x14ac:dyDescent="0.35">
      <c r="A4025" s="1">
        <v>43106</v>
      </c>
      <c r="B4025">
        <v>7.3440599999999998</v>
      </c>
      <c r="C4025">
        <v>2018</v>
      </c>
      <c r="D4025">
        <v>1</v>
      </c>
    </row>
    <row r="4026" spans="1:4" x14ac:dyDescent="0.35">
      <c r="A4026" s="1">
        <v>43107</v>
      </c>
      <c r="B4026">
        <v>7.3440599999999998</v>
      </c>
      <c r="C4026">
        <v>2018</v>
      </c>
      <c r="D4026">
        <v>1</v>
      </c>
    </row>
    <row r="4027" spans="1:4" x14ac:dyDescent="0.35">
      <c r="A4027" s="1">
        <v>43108</v>
      </c>
      <c r="B4027">
        <v>7.34077</v>
      </c>
      <c r="C4027">
        <v>2018</v>
      </c>
      <c r="D4027">
        <v>1</v>
      </c>
    </row>
    <row r="4028" spans="1:4" x14ac:dyDescent="0.35">
      <c r="A4028" s="1">
        <v>43109</v>
      </c>
      <c r="B4028">
        <v>7.3393499999999996</v>
      </c>
      <c r="C4028">
        <v>2018</v>
      </c>
      <c r="D4028">
        <v>1</v>
      </c>
    </row>
    <row r="4029" spans="1:4" x14ac:dyDescent="0.35">
      <c r="A4029" s="1">
        <v>43110</v>
      </c>
      <c r="B4029">
        <v>7.34239</v>
      </c>
      <c r="C4029">
        <v>2018</v>
      </c>
      <c r="D4029">
        <v>1</v>
      </c>
    </row>
    <row r="4030" spans="1:4" x14ac:dyDescent="0.35">
      <c r="A4030" s="1">
        <v>43111</v>
      </c>
      <c r="B4030">
        <v>7.3420100000000001</v>
      </c>
      <c r="C4030">
        <v>2018</v>
      </c>
      <c r="D4030">
        <v>1</v>
      </c>
    </row>
    <row r="4031" spans="1:4" x14ac:dyDescent="0.35">
      <c r="A4031" s="1">
        <v>43112</v>
      </c>
      <c r="B4031">
        <v>7.3398399999999997</v>
      </c>
      <c r="C4031">
        <v>2018</v>
      </c>
      <c r="D4031">
        <v>1</v>
      </c>
    </row>
    <row r="4032" spans="1:4" x14ac:dyDescent="0.35">
      <c r="A4032" s="1">
        <v>43113</v>
      </c>
      <c r="B4032">
        <v>7.3398399999999997</v>
      </c>
      <c r="C4032">
        <v>2018</v>
      </c>
      <c r="D4032">
        <v>1</v>
      </c>
    </row>
    <row r="4033" spans="1:4" x14ac:dyDescent="0.35">
      <c r="A4033" s="1">
        <v>43114</v>
      </c>
      <c r="B4033">
        <v>7.3398399999999997</v>
      </c>
      <c r="C4033">
        <v>2018</v>
      </c>
      <c r="D4033">
        <v>1</v>
      </c>
    </row>
    <row r="4034" spans="1:4" x14ac:dyDescent="0.35">
      <c r="A4034" s="1">
        <v>43115</v>
      </c>
      <c r="B4034">
        <v>7.3384600000000004</v>
      </c>
      <c r="C4034">
        <v>2018</v>
      </c>
      <c r="D4034">
        <v>1</v>
      </c>
    </row>
    <row r="4035" spans="1:4" x14ac:dyDescent="0.35">
      <c r="A4035" s="1">
        <v>43116</v>
      </c>
      <c r="B4035">
        <v>7.3378500000000004</v>
      </c>
      <c r="C4035">
        <v>2018</v>
      </c>
      <c r="D4035">
        <v>1</v>
      </c>
    </row>
    <row r="4036" spans="1:4" x14ac:dyDescent="0.35">
      <c r="A4036" s="1">
        <v>43117</v>
      </c>
      <c r="B4036">
        <v>7.3393100000000002</v>
      </c>
      <c r="C4036">
        <v>2018</v>
      </c>
      <c r="D4036">
        <v>1</v>
      </c>
    </row>
    <row r="4037" spans="1:4" x14ac:dyDescent="0.35">
      <c r="A4037" s="1">
        <v>43118</v>
      </c>
      <c r="B4037">
        <v>7.3407099999999996</v>
      </c>
      <c r="C4037">
        <v>2018</v>
      </c>
      <c r="D4037">
        <v>1</v>
      </c>
    </row>
    <row r="4038" spans="1:4" x14ac:dyDescent="0.35">
      <c r="A4038" s="1">
        <v>43119</v>
      </c>
      <c r="B4038">
        <v>7.3411099999999996</v>
      </c>
      <c r="C4038">
        <v>2018</v>
      </c>
      <c r="D4038">
        <v>1</v>
      </c>
    </row>
    <row r="4039" spans="1:4" x14ac:dyDescent="0.35">
      <c r="A4039" s="1">
        <v>43120</v>
      </c>
      <c r="B4039">
        <v>7.3411099999999996</v>
      </c>
      <c r="C4039">
        <v>2018</v>
      </c>
      <c r="D4039">
        <v>1</v>
      </c>
    </row>
    <row r="4040" spans="1:4" x14ac:dyDescent="0.35">
      <c r="A4040" s="1">
        <v>43121</v>
      </c>
      <c r="B4040">
        <v>7.3411099999999996</v>
      </c>
      <c r="C4040">
        <v>2018</v>
      </c>
      <c r="D4040">
        <v>1</v>
      </c>
    </row>
    <row r="4041" spans="1:4" x14ac:dyDescent="0.35">
      <c r="A4041" s="1">
        <v>43122</v>
      </c>
      <c r="B4041">
        <v>7.3418900000000002</v>
      </c>
      <c r="C4041">
        <v>2018</v>
      </c>
      <c r="D4041">
        <v>1</v>
      </c>
    </row>
    <row r="4042" spans="1:4" x14ac:dyDescent="0.35">
      <c r="A4042" s="1">
        <v>43123</v>
      </c>
      <c r="B4042">
        <v>7.3444500000000001</v>
      </c>
      <c r="C4042">
        <v>2018</v>
      </c>
      <c r="D4042">
        <v>1</v>
      </c>
    </row>
    <row r="4043" spans="1:4" x14ac:dyDescent="0.35">
      <c r="A4043" s="1">
        <v>43124</v>
      </c>
      <c r="B4043">
        <v>7.3473600000000001</v>
      </c>
      <c r="C4043">
        <v>2018</v>
      </c>
      <c r="D4043">
        <v>1</v>
      </c>
    </row>
    <row r="4044" spans="1:4" x14ac:dyDescent="0.35">
      <c r="A4044" s="1">
        <v>43125</v>
      </c>
      <c r="B4044">
        <v>7.3486799999999999</v>
      </c>
      <c r="C4044">
        <v>2018</v>
      </c>
      <c r="D4044">
        <v>1</v>
      </c>
    </row>
    <row r="4045" spans="1:4" x14ac:dyDescent="0.35">
      <c r="A4045" s="1">
        <v>43126</v>
      </c>
      <c r="B4045">
        <v>7.3486000000000002</v>
      </c>
      <c r="C4045">
        <v>2018</v>
      </c>
      <c r="D4045">
        <v>1</v>
      </c>
    </row>
    <row r="4046" spans="1:4" x14ac:dyDescent="0.35">
      <c r="A4046" s="1">
        <v>43127</v>
      </c>
      <c r="B4046">
        <v>7.3486000000000002</v>
      </c>
      <c r="C4046">
        <v>2018</v>
      </c>
      <c r="D4046">
        <v>1</v>
      </c>
    </row>
    <row r="4047" spans="1:4" x14ac:dyDescent="0.35">
      <c r="A4047" s="1">
        <v>43128</v>
      </c>
      <c r="B4047">
        <v>7.3486000000000002</v>
      </c>
      <c r="C4047">
        <v>2018</v>
      </c>
      <c r="D4047">
        <v>1</v>
      </c>
    </row>
    <row r="4048" spans="1:4" x14ac:dyDescent="0.35">
      <c r="A4048" s="1">
        <v>43129</v>
      </c>
      <c r="B4048">
        <v>7.3465100000000003</v>
      </c>
      <c r="C4048">
        <v>2018</v>
      </c>
      <c r="D4048">
        <v>1</v>
      </c>
    </row>
    <row r="4049" spans="1:4" x14ac:dyDescent="0.35">
      <c r="A4049" s="1">
        <v>43130</v>
      </c>
      <c r="B4049">
        <v>7.3499299999999996</v>
      </c>
      <c r="C4049">
        <v>2018</v>
      </c>
      <c r="D4049">
        <v>1</v>
      </c>
    </row>
    <row r="4050" spans="1:4" x14ac:dyDescent="0.35">
      <c r="A4050" s="1">
        <v>43131</v>
      </c>
      <c r="B4050">
        <v>7.3524599999999998</v>
      </c>
      <c r="C4050">
        <v>2018</v>
      </c>
      <c r="D4050">
        <v>1</v>
      </c>
    </row>
    <row r="4051" spans="1:4" x14ac:dyDescent="0.35">
      <c r="A4051" s="1">
        <v>43132</v>
      </c>
      <c r="B4051">
        <v>7.3486399999999996</v>
      </c>
      <c r="C4051">
        <v>2018</v>
      </c>
      <c r="D4051">
        <v>2</v>
      </c>
    </row>
    <row r="4052" spans="1:4" x14ac:dyDescent="0.35">
      <c r="A4052" s="1">
        <v>43133</v>
      </c>
      <c r="B4052">
        <v>7.3473699999999997</v>
      </c>
      <c r="C4052">
        <v>2018</v>
      </c>
      <c r="D4052">
        <v>2</v>
      </c>
    </row>
    <row r="4053" spans="1:4" x14ac:dyDescent="0.35">
      <c r="A4053" s="1">
        <v>43134</v>
      </c>
      <c r="B4053">
        <v>7.3473699999999997</v>
      </c>
      <c r="C4053">
        <v>2018</v>
      </c>
      <c r="D4053">
        <v>2</v>
      </c>
    </row>
    <row r="4054" spans="1:4" x14ac:dyDescent="0.35">
      <c r="A4054" s="1">
        <v>43135</v>
      </c>
      <c r="B4054">
        <v>7.3473699999999997</v>
      </c>
      <c r="C4054">
        <v>2018</v>
      </c>
      <c r="D4054">
        <v>2</v>
      </c>
    </row>
    <row r="4055" spans="1:4" x14ac:dyDescent="0.35">
      <c r="A4055" s="1">
        <v>43136</v>
      </c>
      <c r="B4055">
        <v>7.3504399999999999</v>
      </c>
      <c r="C4055">
        <v>2018</v>
      </c>
      <c r="D4055">
        <v>2</v>
      </c>
    </row>
    <row r="4056" spans="1:4" x14ac:dyDescent="0.35">
      <c r="A4056" s="1">
        <v>43137</v>
      </c>
      <c r="B4056">
        <v>7.3520300000000001</v>
      </c>
      <c r="C4056">
        <v>2018</v>
      </c>
      <c r="D4056">
        <v>2</v>
      </c>
    </row>
    <row r="4057" spans="1:4" x14ac:dyDescent="0.35">
      <c r="A4057" s="1">
        <v>43138</v>
      </c>
      <c r="B4057">
        <v>7.3527300000000002</v>
      </c>
      <c r="C4057">
        <v>2018</v>
      </c>
      <c r="D4057">
        <v>2</v>
      </c>
    </row>
    <row r="4058" spans="1:4" x14ac:dyDescent="0.35">
      <c r="A4058" s="1">
        <v>43139</v>
      </c>
      <c r="B4058">
        <v>7.3571400000000002</v>
      </c>
      <c r="C4058">
        <v>2018</v>
      </c>
      <c r="D4058">
        <v>2</v>
      </c>
    </row>
    <row r="4059" spans="1:4" x14ac:dyDescent="0.35">
      <c r="A4059" s="1">
        <v>43140</v>
      </c>
      <c r="B4059">
        <v>7.3577899999999996</v>
      </c>
      <c r="C4059">
        <v>2018</v>
      </c>
      <c r="D4059">
        <v>2</v>
      </c>
    </row>
    <row r="4060" spans="1:4" x14ac:dyDescent="0.35">
      <c r="A4060" s="1">
        <v>43141</v>
      </c>
      <c r="B4060">
        <v>7.3577899999999996</v>
      </c>
      <c r="C4060">
        <v>2018</v>
      </c>
      <c r="D4060">
        <v>2</v>
      </c>
    </row>
    <row r="4061" spans="1:4" x14ac:dyDescent="0.35">
      <c r="A4061" s="1">
        <v>43142</v>
      </c>
      <c r="B4061">
        <v>7.3577899999999996</v>
      </c>
      <c r="C4061">
        <v>2018</v>
      </c>
      <c r="D4061">
        <v>2</v>
      </c>
    </row>
    <row r="4062" spans="1:4" x14ac:dyDescent="0.35">
      <c r="A4062" s="1">
        <v>43143</v>
      </c>
      <c r="B4062">
        <v>7.3563999999999998</v>
      </c>
      <c r="C4062">
        <v>2018</v>
      </c>
      <c r="D4062">
        <v>2</v>
      </c>
    </row>
    <row r="4063" spans="1:4" x14ac:dyDescent="0.35">
      <c r="A4063" s="1">
        <v>43144</v>
      </c>
      <c r="B4063">
        <v>7.3588300000000002</v>
      </c>
      <c r="C4063">
        <v>2018</v>
      </c>
      <c r="D4063">
        <v>2</v>
      </c>
    </row>
    <row r="4064" spans="1:4" x14ac:dyDescent="0.35">
      <c r="A4064" s="1">
        <v>43145</v>
      </c>
      <c r="B4064">
        <v>7.3596300000000001</v>
      </c>
      <c r="C4064">
        <v>2018</v>
      </c>
      <c r="D4064">
        <v>2</v>
      </c>
    </row>
    <row r="4065" spans="1:4" x14ac:dyDescent="0.35">
      <c r="A4065" s="1">
        <v>43146</v>
      </c>
      <c r="B4065">
        <v>7.35764</v>
      </c>
      <c r="C4065">
        <v>2018</v>
      </c>
      <c r="D4065">
        <v>2</v>
      </c>
    </row>
    <row r="4066" spans="1:4" x14ac:dyDescent="0.35">
      <c r="A4066" s="1">
        <v>43147</v>
      </c>
      <c r="B4066">
        <v>7.3580100000000002</v>
      </c>
      <c r="C4066">
        <v>2018</v>
      </c>
      <c r="D4066">
        <v>2</v>
      </c>
    </row>
    <row r="4067" spans="1:4" x14ac:dyDescent="0.35">
      <c r="A4067" s="1">
        <v>43148</v>
      </c>
      <c r="B4067">
        <v>7.3580100000000002</v>
      </c>
      <c r="C4067">
        <v>2018</v>
      </c>
      <c r="D4067">
        <v>2</v>
      </c>
    </row>
    <row r="4068" spans="1:4" x14ac:dyDescent="0.35">
      <c r="A4068" s="1">
        <v>43149</v>
      </c>
      <c r="B4068">
        <v>7.3580100000000002</v>
      </c>
      <c r="C4068">
        <v>2018</v>
      </c>
      <c r="D4068">
        <v>2</v>
      </c>
    </row>
    <row r="4069" spans="1:4" x14ac:dyDescent="0.35">
      <c r="A4069" s="1">
        <v>43150</v>
      </c>
      <c r="B4069">
        <v>7.3606400000000001</v>
      </c>
      <c r="C4069">
        <v>2018</v>
      </c>
      <c r="D4069">
        <v>2</v>
      </c>
    </row>
    <row r="4070" spans="1:4" x14ac:dyDescent="0.35">
      <c r="A4070" s="1">
        <v>43151</v>
      </c>
      <c r="B4070">
        <v>7.3661199999999996</v>
      </c>
      <c r="C4070">
        <v>2018</v>
      </c>
      <c r="D4070">
        <v>2</v>
      </c>
    </row>
    <row r="4071" spans="1:4" x14ac:dyDescent="0.35">
      <c r="A4071" s="1">
        <v>43152</v>
      </c>
      <c r="B4071">
        <v>7.3647600000000004</v>
      </c>
      <c r="C4071">
        <v>2018</v>
      </c>
      <c r="D4071">
        <v>2</v>
      </c>
    </row>
    <row r="4072" spans="1:4" x14ac:dyDescent="0.35">
      <c r="A4072" s="1">
        <v>43153</v>
      </c>
      <c r="B4072">
        <v>7.3695199999999996</v>
      </c>
      <c r="C4072">
        <v>2018</v>
      </c>
      <c r="D4072">
        <v>2</v>
      </c>
    </row>
    <row r="4073" spans="1:4" x14ac:dyDescent="0.35">
      <c r="A4073" s="1">
        <v>43154</v>
      </c>
      <c r="B4073">
        <v>7.3679699999999997</v>
      </c>
      <c r="C4073">
        <v>2018</v>
      </c>
      <c r="D4073">
        <v>2</v>
      </c>
    </row>
    <row r="4074" spans="1:4" x14ac:dyDescent="0.35">
      <c r="A4074" s="1">
        <v>43155</v>
      </c>
      <c r="B4074">
        <v>7.3679699999999997</v>
      </c>
      <c r="C4074">
        <v>2018</v>
      </c>
      <c r="D4074">
        <v>2</v>
      </c>
    </row>
    <row r="4075" spans="1:4" x14ac:dyDescent="0.35">
      <c r="A4075" s="1">
        <v>43156</v>
      </c>
      <c r="B4075">
        <v>7.3679699999999997</v>
      </c>
      <c r="C4075">
        <v>2018</v>
      </c>
      <c r="D4075">
        <v>2</v>
      </c>
    </row>
    <row r="4076" spans="1:4" x14ac:dyDescent="0.35">
      <c r="A4076" s="1">
        <v>43157</v>
      </c>
      <c r="B4076">
        <v>7.3702300000000003</v>
      </c>
      <c r="C4076">
        <v>2018</v>
      </c>
      <c r="D4076">
        <v>2</v>
      </c>
    </row>
    <row r="4077" spans="1:4" x14ac:dyDescent="0.35">
      <c r="A4077" s="1">
        <v>43158</v>
      </c>
      <c r="B4077">
        <v>7.3729800000000001</v>
      </c>
      <c r="C4077">
        <v>2018</v>
      </c>
      <c r="D4077">
        <v>2</v>
      </c>
    </row>
    <row r="4078" spans="1:4" x14ac:dyDescent="0.35">
      <c r="A4078" s="1">
        <v>43159</v>
      </c>
      <c r="B4078">
        <v>7.3775700000000004</v>
      </c>
      <c r="C4078">
        <v>2018</v>
      </c>
      <c r="D4078">
        <v>2</v>
      </c>
    </row>
    <row r="4079" spans="1:4" x14ac:dyDescent="0.35">
      <c r="A4079" s="1">
        <v>43160</v>
      </c>
      <c r="B4079">
        <v>7.3765099999999997</v>
      </c>
      <c r="C4079">
        <v>2018</v>
      </c>
      <c r="D4079">
        <v>3</v>
      </c>
    </row>
    <row r="4080" spans="1:4" x14ac:dyDescent="0.35">
      <c r="A4080" s="1">
        <v>43161</v>
      </c>
      <c r="B4080">
        <v>7.3782500000000004</v>
      </c>
      <c r="C4080">
        <v>2018</v>
      </c>
      <c r="D4080">
        <v>3</v>
      </c>
    </row>
    <row r="4081" spans="1:4" x14ac:dyDescent="0.35">
      <c r="A4081" s="1">
        <v>43162</v>
      </c>
      <c r="B4081">
        <v>7.3782500000000004</v>
      </c>
      <c r="C4081">
        <v>2018</v>
      </c>
      <c r="D4081">
        <v>3</v>
      </c>
    </row>
    <row r="4082" spans="1:4" x14ac:dyDescent="0.35">
      <c r="A4082" s="1">
        <v>43163</v>
      </c>
      <c r="B4082">
        <v>7.3782500000000004</v>
      </c>
      <c r="C4082">
        <v>2018</v>
      </c>
      <c r="D4082">
        <v>3</v>
      </c>
    </row>
    <row r="4083" spans="1:4" x14ac:dyDescent="0.35">
      <c r="A4083" s="1">
        <v>43164</v>
      </c>
      <c r="B4083">
        <v>7.37723</v>
      </c>
      <c r="C4083">
        <v>2018</v>
      </c>
      <c r="D4083">
        <v>3</v>
      </c>
    </row>
    <row r="4084" spans="1:4" x14ac:dyDescent="0.35">
      <c r="A4084" s="1">
        <v>43165</v>
      </c>
      <c r="B4084">
        <v>7.3786699999999996</v>
      </c>
      <c r="C4084">
        <v>2018</v>
      </c>
      <c r="D4084">
        <v>3</v>
      </c>
    </row>
    <row r="4085" spans="1:4" x14ac:dyDescent="0.35">
      <c r="A4085" s="1">
        <v>43166</v>
      </c>
      <c r="B4085">
        <v>7.38002</v>
      </c>
      <c r="C4085">
        <v>2018</v>
      </c>
      <c r="D4085">
        <v>3</v>
      </c>
    </row>
    <row r="4086" spans="1:4" x14ac:dyDescent="0.35">
      <c r="A4086" s="1">
        <v>43167</v>
      </c>
      <c r="B4086">
        <v>7.3853400000000002</v>
      </c>
      <c r="C4086">
        <v>2018</v>
      </c>
      <c r="D4086">
        <v>3</v>
      </c>
    </row>
    <row r="4087" spans="1:4" x14ac:dyDescent="0.35">
      <c r="A4087" s="1">
        <v>43168</v>
      </c>
      <c r="B4087">
        <v>7.38842</v>
      </c>
      <c r="C4087">
        <v>2018</v>
      </c>
      <c r="D4087">
        <v>3</v>
      </c>
    </row>
    <row r="4088" spans="1:4" x14ac:dyDescent="0.35">
      <c r="A4088" s="1">
        <v>43169</v>
      </c>
      <c r="B4088">
        <v>7.38842</v>
      </c>
      <c r="C4088">
        <v>2018</v>
      </c>
      <c r="D4088">
        <v>3</v>
      </c>
    </row>
    <row r="4089" spans="1:4" x14ac:dyDescent="0.35">
      <c r="A4089" s="1">
        <v>43170</v>
      </c>
      <c r="B4089">
        <v>7.38842</v>
      </c>
      <c r="C4089">
        <v>2018</v>
      </c>
      <c r="D4089">
        <v>3</v>
      </c>
    </row>
    <row r="4090" spans="1:4" x14ac:dyDescent="0.35">
      <c r="A4090" s="1">
        <v>43171</v>
      </c>
      <c r="B4090">
        <v>7.3948999999999998</v>
      </c>
      <c r="C4090">
        <v>2018</v>
      </c>
      <c r="D4090">
        <v>3</v>
      </c>
    </row>
    <row r="4091" spans="1:4" x14ac:dyDescent="0.35">
      <c r="A4091" s="1">
        <v>43172</v>
      </c>
      <c r="B4091">
        <v>7.3998299999999997</v>
      </c>
      <c r="C4091">
        <v>2018</v>
      </c>
      <c r="D4091">
        <v>3</v>
      </c>
    </row>
    <row r="4092" spans="1:4" x14ac:dyDescent="0.35">
      <c r="A4092" s="1">
        <v>43173</v>
      </c>
      <c r="B4092">
        <v>7.4000599999999999</v>
      </c>
      <c r="C4092">
        <v>2018</v>
      </c>
      <c r="D4092">
        <v>3</v>
      </c>
    </row>
    <row r="4093" spans="1:4" x14ac:dyDescent="0.35">
      <c r="A4093" s="1">
        <v>43174</v>
      </c>
      <c r="B4093">
        <v>7.39907</v>
      </c>
      <c r="C4093">
        <v>2018</v>
      </c>
      <c r="D4093">
        <v>3</v>
      </c>
    </row>
    <row r="4094" spans="1:4" x14ac:dyDescent="0.35">
      <c r="A4094" s="1">
        <v>43175</v>
      </c>
      <c r="B4094">
        <v>7.4006600000000002</v>
      </c>
      <c r="C4094">
        <v>2018</v>
      </c>
      <c r="D4094">
        <v>3</v>
      </c>
    </row>
    <row r="4095" spans="1:4" x14ac:dyDescent="0.35">
      <c r="A4095" s="1">
        <v>43176</v>
      </c>
      <c r="B4095">
        <v>7.4006600000000002</v>
      </c>
      <c r="C4095">
        <v>2018</v>
      </c>
      <c r="D4095">
        <v>3</v>
      </c>
    </row>
    <row r="4096" spans="1:4" x14ac:dyDescent="0.35">
      <c r="A4096" s="1">
        <v>43177</v>
      </c>
      <c r="B4096">
        <v>7.4006600000000002</v>
      </c>
      <c r="C4096">
        <v>2018</v>
      </c>
      <c r="D4096">
        <v>3</v>
      </c>
    </row>
    <row r="4097" spans="1:4" x14ac:dyDescent="0.35">
      <c r="A4097" s="1">
        <v>43178</v>
      </c>
      <c r="B4097">
        <v>7.4000599999999999</v>
      </c>
      <c r="C4097">
        <v>2018</v>
      </c>
      <c r="D4097">
        <v>3</v>
      </c>
    </row>
    <row r="4098" spans="1:4" x14ac:dyDescent="0.35">
      <c r="A4098" s="1">
        <v>43179</v>
      </c>
      <c r="B4098">
        <v>7.4009900000000002</v>
      </c>
      <c r="C4098">
        <v>2018</v>
      </c>
      <c r="D4098">
        <v>3</v>
      </c>
    </row>
    <row r="4099" spans="1:4" x14ac:dyDescent="0.35">
      <c r="A4099" s="1">
        <v>43180</v>
      </c>
      <c r="B4099">
        <v>7.3997200000000003</v>
      </c>
      <c r="C4099">
        <v>2018</v>
      </c>
      <c r="D4099">
        <v>3</v>
      </c>
    </row>
    <row r="4100" spans="1:4" x14ac:dyDescent="0.35">
      <c r="A4100" s="1">
        <v>43181</v>
      </c>
      <c r="B4100">
        <v>7.3998900000000001</v>
      </c>
      <c r="C4100">
        <v>2018</v>
      </c>
      <c r="D4100">
        <v>3</v>
      </c>
    </row>
    <row r="4101" spans="1:4" x14ac:dyDescent="0.35">
      <c r="A4101" s="1">
        <v>43182</v>
      </c>
      <c r="B4101">
        <v>7.3976100000000002</v>
      </c>
      <c r="C4101">
        <v>2018</v>
      </c>
      <c r="D4101">
        <v>3</v>
      </c>
    </row>
    <row r="4102" spans="1:4" x14ac:dyDescent="0.35">
      <c r="A4102" s="1">
        <v>43183</v>
      </c>
      <c r="B4102">
        <v>7.3976100000000002</v>
      </c>
      <c r="C4102">
        <v>2018</v>
      </c>
      <c r="D4102">
        <v>3</v>
      </c>
    </row>
    <row r="4103" spans="1:4" x14ac:dyDescent="0.35">
      <c r="A4103" s="1">
        <v>43184</v>
      </c>
      <c r="B4103">
        <v>7.3976100000000002</v>
      </c>
      <c r="C4103">
        <v>2018</v>
      </c>
      <c r="D4103">
        <v>3</v>
      </c>
    </row>
    <row r="4104" spans="1:4" x14ac:dyDescent="0.35">
      <c r="A4104" s="1">
        <v>43185</v>
      </c>
      <c r="B4104">
        <v>7.3986999999999998</v>
      </c>
      <c r="C4104">
        <v>2018</v>
      </c>
      <c r="D4104">
        <v>3</v>
      </c>
    </row>
    <row r="4105" spans="1:4" x14ac:dyDescent="0.35">
      <c r="A4105" s="1">
        <v>43186</v>
      </c>
      <c r="B4105">
        <v>7.39778</v>
      </c>
      <c r="C4105">
        <v>2018</v>
      </c>
      <c r="D4105">
        <v>3</v>
      </c>
    </row>
    <row r="4106" spans="1:4" x14ac:dyDescent="0.35">
      <c r="A4106" s="1">
        <v>43187</v>
      </c>
      <c r="B4106">
        <v>7.3991899999999999</v>
      </c>
      <c r="C4106">
        <v>2018</v>
      </c>
      <c r="D4106">
        <v>3</v>
      </c>
    </row>
    <row r="4107" spans="1:4" x14ac:dyDescent="0.35">
      <c r="A4107" s="1">
        <v>43188</v>
      </c>
      <c r="B4107">
        <v>7.3991899999999999</v>
      </c>
      <c r="C4107">
        <v>2018</v>
      </c>
      <c r="D4107">
        <v>3</v>
      </c>
    </row>
    <row r="4108" spans="1:4" x14ac:dyDescent="0.35">
      <c r="A4108" s="1">
        <v>43189</v>
      </c>
      <c r="B4108">
        <v>7.3991899999999999</v>
      </c>
      <c r="C4108">
        <v>2018</v>
      </c>
      <c r="D4108">
        <v>3</v>
      </c>
    </row>
    <row r="4109" spans="1:4" x14ac:dyDescent="0.35">
      <c r="A4109" s="1">
        <v>43190</v>
      </c>
      <c r="B4109">
        <v>7.3991899999999999</v>
      </c>
      <c r="C4109">
        <v>2018</v>
      </c>
      <c r="D4109">
        <v>3</v>
      </c>
    </row>
    <row r="4110" spans="1:4" x14ac:dyDescent="0.35">
      <c r="A4110" s="1">
        <v>43191</v>
      </c>
      <c r="B4110">
        <v>7.3991899999999999</v>
      </c>
      <c r="C4110">
        <v>2018</v>
      </c>
      <c r="D4110">
        <v>4</v>
      </c>
    </row>
    <row r="4111" spans="1:4" x14ac:dyDescent="0.35">
      <c r="A4111" s="1">
        <v>43192</v>
      </c>
      <c r="B4111">
        <v>7.4039799999999998</v>
      </c>
      <c r="C4111">
        <v>2018</v>
      </c>
      <c r="D4111">
        <v>4</v>
      </c>
    </row>
    <row r="4112" spans="1:4" x14ac:dyDescent="0.35">
      <c r="A4112" s="1">
        <v>43193</v>
      </c>
      <c r="B4112">
        <v>7.4019199999999996</v>
      </c>
      <c r="C4112">
        <v>2018</v>
      </c>
      <c r="D4112">
        <v>4</v>
      </c>
    </row>
    <row r="4113" spans="1:4" x14ac:dyDescent="0.35">
      <c r="A4113" s="1">
        <v>43194</v>
      </c>
      <c r="B4113">
        <v>7.4034800000000001</v>
      </c>
      <c r="C4113">
        <v>2018</v>
      </c>
      <c r="D4113">
        <v>4</v>
      </c>
    </row>
    <row r="4114" spans="1:4" x14ac:dyDescent="0.35">
      <c r="A4114" s="1">
        <v>43195</v>
      </c>
      <c r="B4114">
        <v>7.4031900000000004</v>
      </c>
      <c r="C4114">
        <v>2018</v>
      </c>
      <c r="D4114">
        <v>4</v>
      </c>
    </row>
    <row r="4115" spans="1:4" x14ac:dyDescent="0.35">
      <c r="A4115" s="1">
        <v>43196</v>
      </c>
      <c r="B4115">
        <v>7.4009499999999999</v>
      </c>
      <c r="C4115">
        <v>2018</v>
      </c>
      <c r="D4115">
        <v>4</v>
      </c>
    </row>
    <row r="4116" spans="1:4" x14ac:dyDescent="0.35">
      <c r="A4116" s="1">
        <v>43197</v>
      </c>
      <c r="B4116">
        <v>7.4009499999999999</v>
      </c>
      <c r="C4116">
        <v>2018</v>
      </c>
      <c r="D4116">
        <v>4</v>
      </c>
    </row>
    <row r="4117" spans="1:4" x14ac:dyDescent="0.35">
      <c r="A4117" s="1">
        <v>43198</v>
      </c>
      <c r="B4117">
        <v>7.4009499999999999</v>
      </c>
      <c r="C4117">
        <v>2018</v>
      </c>
      <c r="D4117">
        <v>4</v>
      </c>
    </row>
    <row r="4118" spans="1:4" x14ac:dyDescent="0.35">
      <c r="A4118" s="1">
        <v>43199</v>
      </c>
      <c r="B4118">
        <v>7.3991100000000003</v>
      </c>
      <c r="C4118">
        <v>2018</v>
      </c>
      <c r="D4118">
        <v>4</v>
      </c>
    </row>
    <row r="4119" spans="1:4" x14ac:dyDescent="0.35">
      <c r="A4119" s="1">
        <v>43200</v>
      </c>
      <c r="B4119">
        <v>7.4021400000000002</v>
      </c>
      <c r="C4119">
        <v>2018</v>
      </c>
      <c r="D4119">
        <v>4</v>
      </c>
    </row>
    <row r="4120" spans="1:4" x14ac:dyDescent="0.35">
      <c r="A4120" s="1">
        <v>43201</v>
      </c>
      <c r="B4120">
        <v>7.4018100000000002</v>
      </c>
      <c r="C4120">
        <v>2018</v>
      </c>
      <c r="D4120">
        <v>4</v>
      </c>
    </row>
    <row r="4121" spans="1:4" x14ac:dyDescent="0.35">
      <c r="A4121" s="1">
        <v>43202</v>
      </c>
      <c r="B4121">
        <v>7.4011300000000002</v>
      </c>
      <c r="C4121">
        <v>2018</v>
      </c>
      <c r="D4121">
        <v>4</v>
      </c>
    </row>
    <row r="4122" spans="1:4" x14ac:dyDescent="0.35">
      <c r="A4122" s="1">
        <v>43203</v>
      </c>
      <c r="B4122">
        <v>7.3997700000000002</v>
      </c>
      <c r="C4122">
        <v>2018</v>
      </c>
      <c r="D4122">
        <v>4</v>
      </c>
    </row>
    <row r="4123" spans="1:4" x14ac:dyDescent="0.35">
      <c r="A4123" s="1">
        <v>43204</v>
      </c>
      <c r="B4123">
        <v>7.3997700000000002</v>
      </c>
      <c r="C4123">
        <v>2018</v>
      </c>
      <c r="D4123">
        <v>4</v>
      </c>
    </row>
    <row r="4124" spans="1:4" x14ac:dyDescent="0.35">
      <c r="A4124" s="1">
        <v>43205</v>
      </c>
      <c r="B4124">
        <v>7.3997700000000002</v>
      </c>
      <c r="C4124">
        <v>2018</v>
      </c>
      <c r="D4124">
        <v>4</v>
      </c>
    </row>
    <row r="4125" spans="1:4" x14ac:dyDescent="0.35">
      <c r="A4125" s="1">
        <v>43206</v>
      </c>
      <c r="B4125">
        <v>7.4018899999999999</v>
      </c>
      <c r="C4125">
        <v>2018</v>
      </c>
      <c r="D4125">
        <v>4</v>
      </c>
    </row>
    <row r="4126" spans="1:4" x14ac:dyDescent="0.35">
      <c r="A4126" s="1">
        <v>43207</v>
      </c>
      <c r="B4126">
        <v>7.4008200000000004</v>
      </c>
      <c r="C4126">
        <v>2018</v>
      </c>
      <c r="D4126">
        <v>4</v>
      </c>
    </row>
    <row r="4127" spans="1:4" x14ac:dyDescent="0.35">
      <c r="A4127" s="1">
        <v>43208</v>
      </c>
      <c r="B4127">
        <v>7.4049899999999997</v>
      </c>
      <c r="C4127">
        <v>2018</v>
      </c>
      <c r="D4127">
        <v>4</v>
      </c>
    </row>
    <row r="4128" spans="1:4" x14ac:dyDescent="0.35">
      <c r="A4128" s="1">
        <v>43209</v>
      </c>
      <c r="B4128">
        <v>7.4017099999999996</v>
      </c>
      <c r="C4128">
        <v>2018</v>
      </c>
      <c r="D4128">
        <v>4</v>
      </c>
    </row>
    <row r="4129" spans="1:4" x14ac:dyDescent="0.35">
      <c r="A4129" s="1">
        <v>43210</v>
      </c>
      <c r="B4129">
        <v>7.40069</v>
      </c>
      <c r="C4129">
        <v>2018</v>
      </c>
      <c r="D4129">
        <v>4</v>
      </c>
    </row>
    <row r="4130" spans="1:4" x14ac:dyDescent="0.35">
      <c r="A4130" s="1">
        <v>43211</v>
      </c>
      <c r="B4130">
        <v>7.40069</v>
      </c>
      <c r="C4130">
        <v>2018</v>
      </c>
      <c r="D4130">
        <v>4</v>
      </c>
    </row>
    <row r="4131" spans="1:4" x14ac:dyDescent="0.35">
      <c r="A4131" s="1">
        <v>43212</v>
      </c>
      <c r="B4131">
        <v>7.40069</v>
      </c>
      <c r="C4131">
        <v>2018</v>
      </c>
      <c r="D4131">
        <v>4</v>
      </c>
    </row>
    <row r="4132" spans="1:4" x14ac:dyDescent="0.35">
      <c r="A4132" s="1">
        <v>43213</v>
      </c>
      <c r="B4132">
        <v>7.4012000000000002</v>
      </c>
      <c r="C4132">
        <v>2018</v>
      </c>
      <c r="D4132">
        <v>4</v>
      </c>
    </row>
    <row r="4133" spans="1:4" x14ac:dyDescent="0.35">
      <c r="A4133" s="1">
        <v>43214</v>
      </c>
      <c r="B4133">
        <v>7.4024000000000001</v>
      </c>
      <c r="C4133">
        <v>2018</v>
      </c>
      <c r="D4133">
        <v>4</v>
      </c>
    </row>
    <row r="4134" spans="1:4" x14ac:dyDescent="0.35">
      <c r="A4134" s="1">
        <v>43215</v>
      </c>
      <c r="B4134">
        <v>7.4047799999999997</v>
      </c>
      <c r="C4134">
        <v>2018</v>
      </c>
      <c r="D4134">
        <v>4</v>
      </c>
    </row>
    <row r="4135" spans="1:4" x14ac:dyDescent="0.35">
      <c r="A4135" s="1">
        <v>43216</v>
      </c>
      <c r="B4135">
        <v>7.4018699999999997</v>
      </c>
      <c r="C4135">
        <v>2018</v>
      </c>
      <c r="D4135">
        <v>4</v>
      </c>
    </row>
    <row r="4136" spans="1:4" x14ac:dyDescent="0.35">
      <c r="A4136" s="1">
        <v>43217</v>
      </c>
      <c r="B4136">
        <v>7.4086999999999996</v>
      </c>
      <c r="C4136">
        <v>2018</v>
      </c>
      <c r="D4136">
        <v>4</v>
      </c>
    </row>
    <row r="4137" spans="1:4" x14ac:dyDescent="0.35">
      <c r="A4137" s="1">
        <v>43218</v>
      </c>
      <c r="B4137">
        <v>7.4086999999999996</v>
      </c>
      <c r="C4137">
        <v>2018</v>
      </c>
      <c r="D4137">
        <v>4</v>
      </c>
    </row>
    <row r="4138" spans="1:4" x14ac:dyDescent="0.35">
      <c r="A4138" s="1">
        <v>43219</v>
      </c>
      <c r="B4138">
        <v>7.4086999999999996</v>
      </c>
      <c r="C4138">
        <v>2018</v>
      </c>
      <c r="D4138">
        <v>4</v>
      </c>
    </row>
    <row r="4139" spans="1:4" x14ac:dyDescent="0.35">
      <c r="A4139" s="1">
        <v>43220</v>
      </c>
      <c r="B4139">
        <v>7.4120499999999998</v>
      </c>
      <c r="C4139">
        <v>2018</v>
      </c>
      <c r="D4139">
        <v>4</v>
      </c>
    </row>
    <row r="4140" spans="1:4" x14ac:dyDescent="0.35">
      <c r="A4140" s="1">
        <v>43221</v>
      </c>
      <c r="B4140">
        <v>7.4120499999999998</v>
      </c>
      <c r="C4140">
        <v>2018</v>
      </c>
      <c r="D4140">
        <v>5</v>
      </c>
    </row>
    <row r="4141" spans="1:4" x14ac:dyDescent="0.35">
      <c r="A4141" s="1">
        <v>43222</v>
      </c>
      <c r="B4141">
        <v>7.4148699999999996</v>
      </c>
      <c r="C4141">
        <v>2018</v>
      </c>
      <c r="D4141">
        <v>5</v>
      </c>
    </row>
    <row r="4142" spans="1:4" x14ac:dyDescent="0.35">
      <c r="A4142" s="1">
        <v>43223</v>
      </c>
      <c r="B4142">
        <v>7.4132600000000002</v>
      </c>
      <c r="C4142">
        <v>2018</v>
      </c>
      <c r="D4142">
        <v>5</v>
      </c>
    </row>
    <row r="4143" spans="1:4" x14ac:dyDescent="0.35">
      <c r="A4143" s="1">
        <v>43224</v>
      </c>
      <c r="B4143">
        <v>7.4152899999999997</v>
      </c>
      <c r="C4143">
        <v>2018</v>
      </c>
      <c r="D4143">
        <v>5</v>
      </c>
    </row>
    <row r="4144" spans="1:4" x14ac:dyDescent="0.35">
      <c r="A4144" s="1">
        <v>43225</v>
      </c>
      <c r="B4144">
        <v>7.4152899999999997</v>
      </c>
      <c r="C4144">
        <v>2018</v>
      </c>
      <c r="D4144">
        <v>5</v>
      </c>
    </row>
    <row r="4145" spans="1:4" x14ac:dyDescent="0.35">
      <c r="A4145" s="1">
        <v>43226</v>
      </c>
      <c r="B4145">
        <v>7.4152899999999997</v>
      </c>
      <c r="C4145">
        <v>2018</v>
      </c>
      <c r="D4145">
        <v>5</v>
      </c>
    </row>
    <row r="4146" spans="1:4" x14ac:dyDescent="0.35">
      <c r="A4146" s="1">
        <v>43227</v>
      </c>
      <c r="B4146">
        <v>7.4160000000000004</v>
      </c>
      <c r="C4146">
        <v>2018</v>
      </c>
      <c r="D4146">
        <v>5</v>
      </c>
    </row>
    <row r="4147" spans="1:4" x14ac:dyDescent="0.35">
      <c r="A4147" s="1">
        <v>43228</v>
      </c>
      <c r="B4147">
        <v>7.4182499999999996</v>
      </c>
      <c r="C4147">
        <v>2018</v>
      </c>
      <c r="D4147">
        <v>5</v>
      </c>
    </row>
    <row r="4148" spans="1:4" x14ac:dyDescent="0.35">
      <c r="A4148" s="1">
        <v>43229</v>
      </c>
      <c r="B4148">
        <v>7.42103</v>
      </c>
      <c r="C4148">
        <v>2018</v>
      </c>
      <c r="D4148">
        <v>5</v>
      </c>
    </row>
    <row r="4149" spans="1:4" x14ac:dyDescent="0.35">
      <c r="A4149" s="1">
        <v>43230</v>
      </c>
      <c r="B4149">
        <v>7.42502</v>
      </c>
      <c r="C4149">
        <v>2018</v>
      </c>
      <c r="D4149">
        <v>5</v>
      </c>
    </row>
    <row r="4150" spans="1:4" x14ac:dyDescent="0.35">
      <c r="A4150" s="1">
        <v>43231</v>
      </c>
      <c r="B4150">
        <v>7.4231499999999997</v>
      </c>
      <c r="C4150">
        <v>2018</v>
      </c>
      <c r="D4150">
        <v>5</v>
      </c>
    </row>
    <row r="4151" spans="1:4" x14ac:dyDescent="0.35">
      <c r="A4151" s="1">
        <v>43232</v>
      </c>
      <c r="B4151">
        <v>7.4231499999999997</v>
      </c>
      <c r="C4151">
        <v>2018</v>
      </c>
      <c r="D4151">
        <v>5</v>
      </c>
    </row>
    <row r="4152" spans="1:4" x14ac:dyDescent="0.35">
      <c r="A4152" s="1">
        <v>43233</v>
      </c>
      <c r="B4152">
        <v>7.4231499999999997</v>
      </c>
      <c r="C4152">
        <v>2018</v>
      </c>
      <c r="D4152">
        <v>5</v>
      </c>
    </row>
    <row r="4153" spans="1:4" x14ac:dyDescent="0.35">
      <c r="A4153" s="1">
        <v>43234</v>
      </c>
      <c r="B4153">
        <v>7.4245799999999997</v>
      </c>
      <c r="C4153">
        <v>2018</v>
      </c>
      <c r="D4153">
        <v>5</v>
      </c>
    </row>
    <row r="4154" spans="1:4" x14ac:dyDescent="0.35">
      <c r="A4154" s="1">
        <v>43235</v>
      </c>
      <c r="B4154">
        <v>7.4224300000000003</v>
      </c>
      <c r="C4154">
        <v>2018</v>
      </c>
      <c r="D4154">
        <v>5</v>
      </c>
    </row>
    <row r="4155" spans="1:4" x14ac:dyDescent="0.35">
      <c r="A4155" s="1">
        <v>43236</v>
      </c>
      <c r="B4155">
        <v>7.4288400000000001</v>
      </c>
      <c r="C4155">
        <v>2018</v>
      </c>
      <c r="D4155">
        <v>5</v>
      </c>
    </row>
    <row r="4156" spans="1:4" x14ac:dyDescent="0.35">
      <c r="A4156" s="1">
        <v>43237</v>
      </c>
      <c r="B4156">
        <v>7.4343599999999999</v>
      </c>
      <c r="C4156">
        <v>2018</v>
      </c>
      <c r="D4156">
        <v>5</v>
      </c>
    </row>
    <row r="4157" spans="1:4" x14ac:dyDescent="0.35">
      <c r="A4157" s="1">
        <v>43238</v>
      </c>
      <c r="B4157">
        <v>7.4435200000000004</v>
      </c>
      <c r="C4157">
        <v>2018</v>
      </c>
      <c r="D4157">
        <v>5</v>
      </c>
    </row>
    <row r="4158" spans="1:4" x14ac:dyDescent="0.35">
      <c r="A4158" s="1">
        <v>43239</v>
      </c>
      <c r="B4158">
        <v>7.4435200000000004</v>
      </c>
      <c r="C4158">
        <v>2018</v>
      </c>
      <c r="D4158">
        <v>5</v>
      </c>
    </row>
    <row r="4159" spans="1:4" x14ac:dyDescent="0.35">
      <c r="A4159" s="1">
        <v>43240</v>
      </c>
      <c r="B4159">
        <v>7.4435200000000004</v>
      </c>
      <c r="C4159">
        <v>2018</v>
      </c>
      <c r="D4159">
        <v>5</v>
      </c>
    </row>
    <row r="4160" spans="1:4" x14ac:dyDescent="0.35">
      <c r="A4160" s="1">
        <v>43241</v>
      </c>
      <c r="B4160">
        <v>7.4454000000000002</v>
      </c>
      <c r="C4160">
        <v>2018</v>
      </c>
      <c r="D4160">
        <v>5</v>
      </c>
    </row>
    <row r="4161" spans="1:4" x14ac:dyDescent="0.35">
      <c r="A4161" s="1">
        <v>43242</v>
      </c>
      <c r="B4161">
        <v>7.4541300000000001</v>
      </c>
      <c r="C4161">
        <v>2018</v>
      </c>
      <c r="D4161">
        <v>5</v>
      </c>
    </row>
    <row r="4162" spans="1:4" x14ac:dyDescent="0.35">
      <c r="A4162" s="1">
        <v>43243</v>
      </c>
      <c r="B4162">
        <v>7.4621399999999998</v>
      </c>
      <c r="C4162">
        <v>2018</v>
      </c>
      <c r="D4162">
        <v>5</v>
      </c>
    </row>
    <row r="4163" spans="1:4" x14ac:dyDescent="0.35">
      <c r="A4163" s="1">
        <v>43244</v>
      </c>
      <c r="B4163">
        <v>7.4660799999999998</v>
      </c>
      <c r="C4163">
        <v>2018</v>
      </c>
      <c r="D4163">
        <v>5</v>
      </c>
    </row>
    <row r="4164" spans="1:4" x14ac:dyDescent="0.35">
      <c r="A4164" s="1">
        <v>43245</v>
      </c>
      <c r="B4164">
        <v>7.4726600000000003</v>
      </c>
      <c r="C4164">
        <v>2018</v>
      </c>
      <c r="D4164">
        <v>5</v>
      </c>
    </row>
    <row r="4165" spans="1:4" x14ac:dyDescent="0.35">
      <c r="A4165" s="1">
        <v>43246</v>
      </c>
      <c r="B4165">
        <v>7.4726600000000003</v>
      </c>
      <c r="C4165">
        <v>2018</v>
      </c>
      <c r="D4165">
        <v>5</v>
      </c>
    </row>
    <row r="4166" spans="1:4" x14ac:dyDescent="0.35">
      <c r="A4166" s="1">
        <v>43247</v>
      </c>
      <c r="B4166">
        <v>7.4726600000000003</v>
      </c>
      <c r="C4166">
        <v>2018</v>
      </c>
      <c r="D4166">
        <v>5</v>
      </c>
    </row>
    <row r="4167" spans="1:4" x14ac:dyDescent="0.35">
      <c r="A4167" s="1">
        <v>43248</v>
      </c>
      <c r="B4167">
        <v>7.4752400000000003</v>
      </c>
      <c r="C4167">
        <v>2018</v>
      </c>
      <c r="D4167">
        <v>5</v>
      </c>
    </row>
    <row r="4168" spans="1:4" x14ac:dyDescent="0.35">
      <c r="A4168" s="1">
        <v>43249</v>
      </c>
      <c r="B4168">
        <v>7.4829999999999997</v>
      </c>
      <c r="C4168">
        <v>2018</v>
      </c>
      <c r="D4168">
        <v>5</v>
      </c>
    </row>
    <row r="4169" spans="1:4" x14ac:dyDescent="0.35">
      <c r="A4169" s="1">
        <v>43250</v>
      </c>
      <c r="B4169">
        <v>7.4829499999999998</v>
      </c>
      <c r="C4169">
        <v>2018</v>
      </c>
      <c r="D4169">
        <v>5</v>
      </c>
    </row>
    <row r="4170" spans="1:4" x14ac:dyDescent="0.35">
      <c r="A4170" s="1">
        <v>43251</v>
      </c>
      <c r="B4170">
        <v>7.4859499999999999</v>
      </c>
      <c r="C4170">
        <v>2018</v>
      </c>
      <c r="D4170">
        <v>5</v>
      </c>
    </row>
    <row r="4171" spans="1:4" x14ac:dyDescent="0.35">
      <c r="A4171" s="1">
        <v>43252</v>
      </c>
      <c r="B4171">
        <v>7.4844799999999996</v>
      </c>
      <c r="C4171">
        <v>2018</v>
      </c>
      <c r="D4171">
        <v>6</v>
      </c>
    </row>
    <row r="4172" spans="1:4" x14ac:dyDescent="0.35">
      <c r="A4172" s="1">
        <v>43253</v>
      </c>
      <c r="B4172">
        <v>7.4844799999999996</v>
      </c>
      <c r="C4172">
        <v>2018</v>
      </c>
      <c r="D4172">
        <v>6</v>
      </c>
    </row>
    <row r="4173" spans="1:4" x14ac:dyDescent="0.35">
      <c r="A4173" s="1">
        <v>43254</v>
      </c>
      <c r="B4173">
        <v>7.4844799999999996</v>
      </c>
      <c r="C4173">
        <v>2018</v>
      </c>
      <c r="D4173">
        <v>6</v>
      </c>
    </row>
    <row r="4174" spans="1:4" x14ac:dyDescent="0.35">
      <c r="A4174" s="1">
        <v>43255</v>
      </c>
      <c r="B4174">
        <v>7.4829299999999996</v>
      </c>
      <c r="C4174">
        <v>2018</v>
      </c>
      <c r="D4174">
        <v>6</v>
      </c>
    </row>
    <row r="4175" spans="1:4" x14ac:dyDescent="0.35">
      <c r="A4175" s="1">
        <v>43256</v>
      </c>
      <c r="B4175">
        <v>7.4825100000000004</v>
      </c>
      <c r="C4175">
        <v>2018</v>
      </c>
      <c r="D4175">
        <v>6</v>
      </c>
    </row>
    <row r="4176" spans="1:4" x14ac:dyDescent="0.35">
      <c r="A4176" s="1">
        <v>43257</v>
      </c>
      <c r="B4176">
        <v>7.4796399999999998</v>
      </c>
      <c r="C4176">
        <v>2018</v>
      </c>
      <c r="D4176">
        <v>6</v>
      </c>
    </row>
    <row r="4177" spans="1:4" x14ac:dyDescent="0.35">
      <c r="A4177" s="1">
        <v>43258</v>
      </c>
      <c r="B4177">
        <v>7.4821900000000001</v>
      </c>
      <c r="C4177">
        <v>2018</v>
      </c>
      <c r="D4177">
        <v>6</v>
      </c>
    </row>
    <row r="4178" spans="1:4" x14ac:dyDescent="0.35">
      <c r="A4178" s="1">
        <v>43259</v>
      </c>
      <c r="B4178">
        <v>7.4824000000000002</v>
      </c>
      <c r="C4178">
        <v>2018</v>
      </c>
      <c r="D4178">
        <v>6</v>
      </c>
    </row>
    <row r="4179" spans="1:4" x14ac:dyDescent="0.35">
      <c r="A4179" s="1">
        <v>43260</v>
      </c>
      <c r="B4179">
        <v>7.4824000000000002</v>
      </c>
      <c r="C4179">
        <v>2018</v>
      </c>
      <c r="D4179">
        <v>6</v>
      </c>
    </row>
    <row r="4180" spans="1:4" x14ac:dyDescent="0.35">
      <c r="A4180" s="1">
        <v>43261</v>
      </c>
      <c r="B4180">
        <v>7.4824000000000002</v>
      </c>
      <c r="C4180">
        <v>2018</v>
      </c>
      <c r="D4180">
        <v>6</v>
      </c>
    </row>
    <row r="4181" spans="1:4" x14ac:dyDescent="0.35">
      <c r="A4181" s="1">
        <v>43262</v>
      </c>
      <c r="B4181">
        <v>7.4796100000000001</v>
      </c>
      <c r="C4181">
        <v>2018</v>
      </c>
      <c r="D4181">
        <v>6</v>
      </c>
    </row>
    <row r="4182" spans="1:4" x14ac:dyDescent="0.35">
      <c r="A4182" s="1">
        <v>43263</v>
      </c>
      <c r="B4182">
        <v>7.48109</v>
      </c>
      <c r="C4182">
        <v>2018</v>
      </c>
      <c r="D4182">
        <v>6</v>
      </c>
    </row>
    <row r="4183" spans="1:4" x14ac:dyDescent="0.35">
      <c r="A4183" s="1">
        <v>43264</v>
      </c>
      <c r="B4183">
        <v>7.4837600000000002</v>
      </c>
      <c r="C4183">
        <v>2018</v>
      </c>
      <c r="D4183">
        <v>6</v>
      </c>
    </row>
    <row r="4184" spans="1:4" x14ac:dyDescent="0.35">
      <c r="A4184" s="1">
        <v>43265</v>
      </c>
      <c r="B4184">
        <v>7.48332</v>
      </c>
      <c r="C4184">
        <v>2018</v>
      </c>
      <c r="D4184">
        <v>6</v>
      </c>
    </row>
    <row r="4185" spans="1:4" x14ac:dyDescent="0.35">
      <c r="A4185" s="1">
        <v>43266</v>
      </c>
      <c r="B4185">
        <v>7.4805799999999998</v>
      </c>
      <c r="C4185">
        <v>2018</v>
      </c>
      <c r="D4185">
        <v>6</v>
      </c>
    </row>
    <row r="4186" spans="1:4" x14ac:dyDescent="0.35">
      <c r="A4186" s="1">
        <v>43267</v>
      </c>
      <c r="B4186">
        <v>7.4805799999999998</v>
      </c>
      <c r="C4186">
        <v>2018</v>
      </c>
      <c r="D4186">
        <v>6</v>
      </c>
    </row>
    <row r="4187" spans="1:4" x14ac:dyDescent="0.35">
      <c r="A4187" s="1">
        <v>43268</v>
      </c>
      <c r="B4187">
        <v>7.4805799999999998</v>
      </c>
      <c r="C4187">
        <v>2018</v>
      </c>
      <c r="D4187">
        <v>6</v>
      </c>
    </row>
    <row r="4188" spans="1:4" x14ac:dyDescent="0.35">
      <c r="A4188" s="1">
        <v>43269</v>
      </c>
      <c r="B4188">
        <v>7.4824799999999998</v>
      </c>
      <c r="C4188">
        <v>2018</v>
      </c>
      <c r="D4188">
        <v>6</v>
      </c>
    </row>
    <row r="4189" spans="1:4" x14ac:dyDescent="0.35">
      <c r="A4189" s="1">
        <v>43270</v>
      </c>
      <c r="B4189">
        <v>7.4829600000000003</v>
      </c>
      <c r="C4189">
        <v>2018</v>
      </c>
      <c r="D4189">
        <v>6</v>
      </c>
    </row>
    <row r="4190" spans="1:4" x14ac:dyDescent="0.35">
      <c r="A4190" s="1">
        <v>43271</v>
      </c>
      <c r="B4190">
        <v>7.4831500000000002</v>
      </c>
      <c r="C4190">
        <v>2018</v>
      </c>
      <c r="D4190">
        <v>6</v>
      </c>
    </row>
    <row r="4191" spans="1:4" x14ac:dyDescent="0.35">
      <c r="A4191" s="1">
        <v>43272</v>
      </c>
      <c r="B4191">
        <v>7.48813</v>
      </c>
      <c r="C4191">
        <v>2018</v>
      </c>
      <c r="D4191">
        <v>6</v>
      </c>
    </row>
    <row r="4192" spans="1:4" x14ac:dyDescent="0.35">
      <c r="A4192" s="1">
        <v>43273</v>
      </c>
      <c r="B4192">
        <v>7.48996</v>
      </c>
      <c r="C4192">
        <v>2018</v>
      </c>
      <c r="D4192">
        <v>6</v>
      </c>
    </row>
    <row r="4193" spans="1:4" x14ac:dyDescent="0.35">
      <c r="A4193" s="1">
        <v>43274</v>
      </c>
      <c r="B4193">
        <v>7.48996</v>
      </c>
      <c r="C4193">
        <v>2018</v>
      </c>
      <c r="D4193">
        <v>6</v>
      </c>
    </row>
    <row r="4194" spans="1:4" x14ac:dyDescent="0.35">
      <c r="A4194" s="1">
        <v>43275</v>
      </c>
      <c r="B4194">
        <v>7.48996</v>
      </c>
      <c r="C4194">
        <v>2018</v>
      </c>
      <c r="D4194">
        <v>6</v>
      </c>
    </row>
    <row r="4195" spans="1:4" x14ac:dyDescent="0.35">
      <c r="A4195" s="1">
        <v>43276</v>
      </c>
      <c r="B4195">
        <v>7.4891899999999998</v>
      </c>
      <c r="C4195">
        <v>2018</v>
      </c>
      <c r="D4195">
        <v>6</v>
      </c>
    </row>
    <row r="4196" spans="1:4" x14ac:dyDescent="0.35">
      <c r="A4196" s="1">
        <v>43277</v>
      </c>
      <c r="B4196">
        <v>7.4912299999999998</v>
      </c>
      <c r="C4196">
        <v>2018</v>
      </c>
      <c r="D4196">
        <v>6</v>
      </c>
    </row>
    <row r="4197" spans="1:4" x14ac:dyDescent="0.35">
      <c r="A4197" s="1">
        <v>43278</v>
      </c>
      <c r="B4197">
        <v>7.4938599999999997</v>
      </c>
      <c r="C4197">
        <v>2018</v>
      </c>
      <c r="D4197">
        <v>6</v>
      </c>
    </row>
    <row r="4198" spans="1:4" x14ac:dyDescent="0.35">
      <c r="A4198" s="1">
        <v>43279</v>
      </c>
      <c r="B4198">
        <v>7.4932600000000003</v>
      </c>
      <c r="C4198">
        <v>2018</v>
      </c>
      <c r="D4198">
        <v>6</v>
      </c>
    </row>
    <row r="4199" spans="1:4" x14ac:dyDescent="0.35">
      <c r="A4199" s="1">
        <v>43280</v>
      </c>
      <c r="B4199">
        <v>7.4932600000000003</v>
      </c>
      <c r="C4199">
        <v>2018</v>
      </c>
      <c r="D4199">
        <v>6</v>
      </c>
    </row>
    <row r="4200" spans="1:4" x14ac:dyDescent="0.35">
      <c r="A4200" s="1">
        <v>43281</v>
      </c>
      <c r="B4200">
        <v>7.4932600000000003</v>
      </c>
      <c r="C4200">
        <v>2018</v>
      </c>
      <c r="D4200">
        <v>6</v>
      </c>
    </row>
    <row r="4201" spans="1:4" x14ac:dyDescent="0.35">
      <c r="A4201" s="1">
        <v>43282</v>
      </c>
      <c r="B4201">
        <v>7.4932600000000003</v>
      </c>
      <c r="C4201">
        <v>2018</v>
      </c>
      <c r="D4201">
        <v>7</v>
      </c>
    </row>
    <row r="4202" spans="1:4" x14ac:dyDescent="0.35">
      <c r="A4202" s="1">
        <v>43283</v>
      </c>
      <c r="B4202">
        <v>7.4932600000000003</v>
      </c>
      <c r="C4202">
        <v>2018</v>
      </c>
      <c r="D4202">
        <v>7</v>
      </c>
    </row>
    <row r="4203" spans="1:4" x14ac:dyDescent="0.35">
      <c r="A4203" s="1">
        <v>43284</v>
      </c>
      <c r="B4203">
        <v>7.4934900000000004</v>
      </c>
      <c r="C4203">
        <v>2018</v>
      </c>
      <c r="D4203">
        <v>7</v>
      </c>
    </row>
    <row r="4204" spans="1:4" x14ac:dyDescent="0.35">
      <c r="A4204" s="1">
        <v>43285</v>
      </c>
      <c r="B4204">
        <v>7.4912400000000003</v>
      </c>
      <c r="C4204">
        <v>2018</v>
      </c>
      <c r="D4204">
        <v>7</v>
      </c>
    </row>
    <row r="4205" spans="1:4" x14ac:dyDescent="0.35">
      <c r="A4205" s="1">
        <v>43286</v>
      </c>
      <c r="B4205">
        <v>7.4913299999999996</v>
      </c>
      <c r="C4205">
        <v>2018</v>
      </c>
      <c r="D4205">
        <v>7</v>
      </c>
    </row>
    <row r="4206" spans="1:4" x14ac:dyDescent="0.35">
      <c r="A4206" s="1">
        <v>43287</v>
      </c>
      <c r="B4206">
        <v>7.4878400000000003</v>
      </c>
      <c r="C4206">
        <v>2018</v>
      </c>
      <c r="D4206">
        <v>7</v>
      </c>
    </row>
    <row r="4207" spans="1:4" x14ac:dyDescent="0.35">
      <c r="A4207" s="1">
        <v>43288</v>
      </c>
      <c r="B4207">
        <v>7.4878400000000003</v>
      </c>
      <c r="C4207">
        <v>2018</v>
      </c>
      <c r="D4207">
        <v>7</v>
      </c>
    </row>
    <row r="4208" spans="1:4" x14ac:dyDescent="0.35">
      <c r="A4208" s="1">
        <v>43289</v>
      </c>
      <c r="B4208">
        <v>7.4878400000000003</v>
      </c>
      <c r="C4208">
        <v>2018</v>
      </c>
      <c r="D4208">
        <v>7</v>
      </c>
    </row>
    <row r="4209" spans="1:4" x14ac:dyDescent="0.35">
      <c r="A4209" s="1">
        <v>43290</v>
      </c>
      <c r="B4209">
        <v>7.48759</v>
      </c>
      <c r="C4209">
        <v>2018</v>
      </c>
      <c r="D4209">
        <v>7</v>
      </c>
    </row>
    <row r="4210" spans="1:4" x14ac:dyDescent="0.35">
      <c r="A4210" s="1">
        <v>43291</v>
      </c>
      <c r="B4210">
        <v>7.4871299999999996</v>
      </c>
      <c r="C4210">
        <v>2018</v>
      </c>
      <c r="D4210">
        <v>7</v>
      </c>
    </row>
    <row r="4211" spans="1:4" x14ac:dyDescent="0.35">
      <c r="A4211" s="1">
        <v>43292</v>
      </c>
      <c r="B4211">
        <v>7.4864699999999997</v>
      </c>
      <c r="C4211">
        <v>2018</v>
      </c>
      <c r="D4211">
        <v>7</v>
      </c>
    </row>
    <row r="4212" spans="1:4" x14ac:dyDescent="0.35">
      <c r="A4212" s="1">
        <v>43293</v>
      </c>
      <c r="B4212">
        <v>7.4855</v>
      </c>
      <c r="C4212">
        <v>2018</v>
      </c>
      <c r="D4212">
        <v>7</v>
      </c>
    </row>
    <row r="4213" spans="1:4" x14ac:dyDescent="0.35">
      <c r="A4213" s="1">
        <v>43294</v>
      </c>
      <c r="B4213">
        <v>7.48203</v>
      </c>
      <c r="C4213">
        <v>2018</v>
      </c>
      <c r="D4213">
        <v>7</v>
      </c>
    </row>
    <row r="4214" spans="1:4" x14ac:dyDescent="0.35">
      <c r="A4214" s="1">
        <v>43295</v>
      </c>
      <c r="B4214">
        <v>7.48203</v>
      </c>
      <c r="C4214">
        <v>2018</v>
      </c>
      <c r="D4214">
        <v>7</v>
      </c>
    </row>
    <row r="4215" spans="1:4" x14ac:dyDescent="0.35">
      <c r="A4215" s="1">
        <v>43296</v>
      </c>
      <c r="B4215">
        <v>7.48203</v>
      </c>
      <c r="C4215">
        <v>2018</v>
      </c>
      <c r="D4215">
        <v>7</v>
      </c>
    </row>
    <row r="4216" spans="1:4" x14ac:dyDescent="0.35">
      <c r="A4216" s="1">
        <v>43297</v>
      </c>
      <c r="B4216">
        <v>7.4812200000000004</v>
      </c>
      <c r="C4216">
        <v>2018</v>
      </c>
      <c r="D4216">
        <v>7</v>
      </c>
    </row>
    <row r="4217" spans="1:4" x14ac:dyDescent="0.35">
      <c r="A4217" s="1">
        <v>43298</v>
      </c>
      <c r="B4217">
        <v>7.4783099999999996</v>
      </c>
      <c r="C4217">
        <v>2018</v>
      </c>
      <c r="D4217">
        <v>7</v>
      </c>
    </row>
    <row r="4218" spans="1:4" x14ac:dyDescent="0.35">
      <c r="A4218" s="1">
        <v>43299</v>
      </c>
      <c r="B4218">
        <v>7.4804599999999999</v>
      </c>
      <c r="C4218">
        <v>2018</v>
      </c>
      <c r="D4218">
        <v>7</v>
      </c>
    </row>
    <row r="4219" spans="1:4" x14ac:dyDescent="0.35">
      <c r="A4219" s="1">
        <v>43300</v>
      </c>
      <c r="B4219">
        <v>7.4787499999999998</v>
      </c>
      <c r="C4219">
        <v>2018</v>
      </c>
      <c r="D4219">
        <v>7</v>
      </c>
    </row>
    <row r="4220" spans="1:4" x14ac:dyDescent="0.35">
      <c r="A4220" s="1">
        <v>43301</v>
      </c>
      <c r="B4220">
        <v>7.4776400000000001</v>
      </c>
      <c r="C4220">
        <v>2018</v>
      </c>
      <c r="D4220">
        <v>7</v>
      </c>
    </row>
    <row r="4221" spans="1:4" x14ac:dyDescent="0.35">
      <c r="A4221" s="1">
        <v>43302</v>
      </c>
      <c r="B4221">
        <v>7.4776400000000001</v>
      </c>
      <c r="C4221">
        <v>2018</v>
      </c>
      <c r="D4221">
        <v>7</v>
      </c>
    </row>
    <row r="4222" spans="1:4" x14ac:dyDescent="0.35">
      <c r="A4222" s="1">
        <v>43303</v>
      </c>
      <c r="B4222">
        <v>7.4776400000000001</v>
      </c>
      <c r="C4222">
        <v>2018</v>
      </c>
      <c r="D4222">
        <v>7</v>
      </c>
    </row>
    <row r="4223" spans="1:4" x14ac:dyDescent="0.35">
      <c r="A4223" s="1">
        <v>43304</v>
      </c>
      <c r="B4223">
        <v>7.4763200000000003</v>
      </c>
      <c r="C4223">
        <v>2018</v>
      </c>
      <c r="D4223">
        <v>7</v>
      </c>
    </row>
    <row r="4224" spans="1:4" x14ac:dyDescent="0.35">
      <c r="A4224" s="1">
        <v>43305</v>
      </c>
      <c r="B4224">
        <v>7.4781300000000002</v>
      </c>
      <c r="C4224">
        <v>2018</v>
      </c>
      <c r="D4224">
        <v>7</v>
      </c>
    </row>
    <row r="4225" spans="1:4" x14ac:dyDescent="0.35">
      <c r="A4225" s="1">
        <v>43306</v>
      </c>
      <c r="B4225">
        <v>7.4814600000000002</v>
      </c>
      <c r="C4225">
        <v>2018</v>
      </c>
      <c r="D4225">
        <v>7</v>
      </c>
    </row>
    <row r="4226" spans="1:4" x14ac:dyDescent="0.35">
      <c r="A4226" s="1">
        <v>43307</v>
      </c>
      <c r="B4226">
        <v>7.4931200000000002</v>
      </c>
      <c r="C4226">
        <v>2018</v>
      </c>
      <c r="D4226">
        <v>7</v>
      </c>
    </row>
    <row r="4227" spans="1:4" x14ac:dyDescent="0.35">
      <c r="A4227" s="1">
        <v>43308</v>
      </c>
      <c r="B4227">
        <v>7.4857699999999996</v>
      </c>
      <c r="C4227">
        <v>2018</v>
      </c>
      <c r="D4227">
        <v>7</v>
      </c>
    </row>
    <row r="4228" spans="1:4" x14ac:dyDescent="0.35">
      <c r="A4228" s="1">
        <v>43309</v>
      </c>
      <c r="B4228">
        <v>7.4857699999999996</v>
      </c>
      <c r="C4228">
        <v>2018</v>
      </c>
      <c r="D4228">
        <v>7</v>
      </c>
    </row>
    <row r="4229" spans="1:4" x14ac:dyDescent="0.35">
      <c r="A4229" s="1">
        <v>43310</v>
      </c>
      <c r="B4229">
        <v>7.4857699999999996</v>
      </c>
      <c r="C4229">
        <v>2018</v>
      </c>
      <c r="D4229">
        <v>7</v>
      </c>
    </row>
    <row r="4230" spans="1:4" x14ac:dyDescent="0.35">
      <c r="A4230" s="1">
        <v>43311</v>
      </c>
      <c r="B4230">
        <v>7.4841499999999996</v>
      </c>
      <c r="C4230">
        <v>2018</v>
      </c>
      <c r="D4230">
        <v>7</v>
      </c>
    </row>
    <row r="4231" spans="1:4" x14ac:dyDescent="0.35">
      <c r="A4231" s="1">
        <v>43312</v>
      </c>
      <c r="B4231">
        <v>7.4847700000000001</v>
      </c>
      <c r="C4231">
        <v>2018</v>
      </c>
      <c r="D4231">
        <v>7</v>
      </c>
    </row>
    <row r="4232" spans="1:4" x14ac:dyDescent="0.35">
      <c r="A4232" s="1">
        <v>43313</v>
      </c>
      <c r="B4232">
        <v>7.4840499999999999</v>
      </c>
      <c r="C4232">
        <v>2018</v>
      </c>
      <c r="D4232">
        <v>8</v>
      </c>
    </row>
    <row r="4233" spans="1:4" x14ac:dyDescent="0.35">
      <c r="A4233" s="1">
        <v>43314</v>
      </c>
      <c r="B4233">
        <v>7.4884000000000004</v>
      </c>
      <c r="C4233">
        <v>2018</v>
      </c>
      <c r="D4233">
        <v>8</v>
      </c>
    </row>
    <row r="4234" spans="1:4" x14ac:dyDescent="0.35">
      <c r="A4234" s="1">
        <v>43315</v>
      </c>
      <c r="B4234">
        <v>7.4865899999999996</v>
      </c>
      <c r="C4234">
        <v>2018</v>
      </c>
      <c r="D4234">
        <v>8</v>
      </c>
    </row>
    <row r="4235" spans="1:4" x14ac:dyDescent="0.35">
      <c r="A4235" s="1">
        <v>43316</v>
      </c>
      <c r="B4235">
        <v>7.4865899999999996</v>
      </c>
      <c r="C4235">
        <v>2018</v>
      </c>
      <c r="D4235">
        <v>8</v>
      </c>
    </row>
    <row r="4236" spans="1:4" x14ac:dyDescent="0.35">
      <c r="A4236" s="1">
        <v>43317</v>
      </c>
      <c r="B4236">
        <v>7.4865899999999996</v>
      </c>
      <c r="C4236">
        <v>2018</v>
      </c>
      <c r="D4236">
        <v>8</v>
      </c>
    </row>
    <row r="4237" spans="1:4" x14ac:dyDescent="0.35">
      <c r="A4237" s="1">
        <v>43318</v>
      </c>
      <c r="B4237">
        <v>7.48536</v>
      </c>
      <c r="C4237">
        <v>2018</v>
      </c>
      <c r="D4237">
        <v>8</v>
      </c>
    </row>
    <row r="4238" spans="1:4" x14ac:dyDescent="0.35">
      <c r="A4238" s="1">
        <v>43319</v>
      </c>
      <c r="B4238">
        <v>7.4826899999999998</v>
      </c>
      <c r="C4238">
        <v>2018</v>
      </c>
      <c r="D4238">
        <v>8</v>
      </c>
    </row>
    <row r="4239" spans="1:4" x14ac:dyDescent="0.35">
      <c r="A4239" s="1">
        <v>43320</v>
      </c>
      <c r="B4239">
        <v>7.4848699999999999</v>
      </c>
      <c r="C4239">
        <v>2018</v>
      </c>
      <c r="D4239">
        <v>8</v>
      </c>
    </row>
    <row r="4240" spans="1:4" x14ac:dyDescent="0.35">
      <c r="A4240" s="1">
        <v>43321</v>
      </c>
      <c r="B4240">
        <v>7.4854099999999999</v>
      </c>
      <c r="C4240">
        <v>2018</v>
      </c>
      <c r="D4240">
        <v>8</v>
      </c>
    </row>
    <row r="4241" spans="1:4" x14ac:dyDescent="0.35">
      <c r="A4241" s="1">
        <v>43322</v>
      </c>
      <c r="B4241">
        <v>7.48332</v>
      </c>
      <c r="C4241">
        <v>2018</v>
      </c>
      <c r="D4241">
        <v>8</v>
      </c>
    </row>
    <row r="4242" spans="1:4" x14ac:dyDescent="0.35">
      <c r="A4242" s="1">
        <v>43323</v>
      </c>
      <c r="B4242">
        <v>7.48332</v>
      </c>
      <c r="C4242">
        <v>2018</v>
      </c>
      <c r="D4242">
        <v>8</v>
      </c>
    </row>
    <row r="4243" spans="1:4" x14ac:dyDescent="0.35">
      <c r="A4243" s="1">
        <v>43324</v>
      </c>
      <c r="B4243">
        <v>7.48332</v>
      </c>
      <c r="C4243">
        <v>2018</v>
      </c>
      <c r="D4243">
        <v>8</v>
      </c>
    </row>
    <row r="4244" spans="1:4" x14ac:dyDescent="0.35">
      <c r="A4244" s="1">
        <v>43325</v>
      </c>
      <c r="B4244">
        <v>7.48156</v>
      </c>
      <c r="C4244">
        <v>2018</v>
      </c>
      <c r="D4244">
        <v>8</v>
      </c>
    </row>
    <row r="4245" spans="1:4" x14ac:dyDescent="0.35">
      <c r="A4245" s="1">
        <v>43326</v>
      </c>
      <c r="B4245">
        <v>7.4805099999999998</v>
      </c>
      <c r="C4245">
        <v>2018</v>
      </c>
      <c r="D4245">
        <v>8</v>
      </c>
    </row>
    <row r="4246" spans="1:4" x14ac:dyDescent="0.35">
      <c r="A4246" s="1">
        <v>43327</v>
      </c>
      <c r="B4246">
        <v>7.4805099999999998</v>
      </c>
      <c r="C4246">
        <v>2018</v>
      </c>
      <c r="D4246">
        <v>8</v>
      </c>
    </row>
    <row r="4247" spans="1:4" x14ac:dyDescent="0.35">
      <c r="A4247" s="1">
        <v>43328</v>
      </c>
      <c r="B4247">
        <v>7.4820900000000004</v>
      </c>
      <c r="C4247">
        <v>2018</v>
      </c>
      <c r="D4247">
        <v>8</v>
      </c>
    </row>
    <row r="4248" spans="1:4" x14ac:dyDescent="0.35">
      <c r="A4248" s="1">
        <v>43329</v>
      </c>
      <c r="B4248">
        <v>7.4820500000000001</v>
      </c>
      <c r="C4248">
        <v>2018</v>
      </c>
      <c r="D4248">
        <v>8</v>
      </c>
    </row>
    <row r="4249" spans="1:4" x14ac:dyDescent="0.35">
      <c r="A4249" s="1">
        <v>43330</v>
      </c>
      <c r="B4249">
        <v>7.4820500000000001</v>
      </c>
      <c r="C4249">
        <v>2018</v>
      </c>
      <c r="D4249">
        <v>8</v>
      </c>
    </row>
    <row r="4250" spans="1:4" x14ac:dyDescent="0.35">
      <c r="A4250" s="1">
        <v>43331</v>
      </c>
      <c r="B4250">
        <v>7.4820500000000001</v>
      </c>
      <c r="C4250">
        <v>2018</v>
      </c>
      <c r="D4250">
        <v>8</v>
      </c>
    </row>
    <row r="4251" spans="1:4" x14ac:dyDescent="0.35">
      <c r="A4251" s="1">
        <v>43332</v>
      </c>
      <c r="B4251">
        <v>7.4891100000000002</v>
      </c>
      <c r="C4251">
        <v>2018</v>
      </c>
      <c r="D4251">
        <v>8</v>
      </c>
    </row>
    <row r="4252" spans="1:4" x14ac:dyDescent="0.35">
      <c r="A4252" s="1">
        <v>43333</v>
      </c>
      <c r="B4252">
        <v>7.4934799999999999</v>
      </c>
      <c r="C4252">
        <v>2018</v>
      </c>
      <c r="D4252">
        <v>8</v>
      </c>
    </row>
    <row r="4253" spans="1:4" x14ac:dyDescent="0.35">
      <c r="A4253" s="1">
        <v>43334</v>
      </c>
      <c r="B4253">
        <v>7.5059100000000001</v>
      </c>
      <c r="C4253">
        <v>2018</v>
      </c>
      <c r="D4253">
        <v>8</v>
      </c>
    </row>
    <row r="4254" spans="1:4" x14ac:dyDescent="0.35">
      <c r="A4254" s="1">
        <v>43335</v>
      </c>
      <c r="B4254">
        <v>7.5211399999999999</v>
      </c>
      <c r="C4254">
        <v>2018</v>
      </c>
      <c r="D4254">
        <v>8</v>
      </c>
    </row>
    <row r="4255" spans="1:4" x14ac:dyDescent="0.35">
      <c r="A4255" s="1">
        <v>43336</v>
      </c>
      <c r="B4255">
        <v>7.5264899999999999</v>
      </c>
      <c r="C4255">
        <v>2018</v>
      </c>
      <c r="D4255">
        <v>8</v>
      </c>
    </row>
    <row r="4256" spans="1:4" x14ac:dyDescent="0.35">
      <c r="A4256" s="1">
        <v>43337</v>
      </c>
      <c r="B4256">
        <v>7.5264899999999999</v>
      </c>
      <c r="C4256">
        <v>2018</v>
      </c>
      <c r="D4256">
        <v>8</v>
      </c>
    </row>
    <row r="4257" spans="1:4" x14ac:dyDescent="0.35">
      <c r="A4257" s="1">
        <v>43338</v>
      </c>
      <c r="B4257">
        <v>7.5264899999999999</v>
      </c>
      <c r="C4257">
        <v>2018</v>
      </c>
      <c r="D4257">
        <v>8</v>
      </c>
    </row>
    <row r="4258" spans="1:4" x14ac:dyDescent="0.35">
      <c r="A4258" s="1">
        <v>43339</v>
      </c>
      <c r="B4258">
        <v>7.5340999999999996</v>
      </c>
      <c r="C4258">
        <v>2018</v>
      </c>
      <c r="D4258">
        <v>8</v>
      </c>
    </row>
    <row r="4259" spans="1:4" x14ac:dyDescent="0.35">
      <c r="A4259" s="1">
        <v>43340</v>
      </c>
      <c r="B4259">
        <v>7.5419299999999998</v>
      </c>
      <c r="C4259">
        <v>2018</v>
      </c>
      <c r="D4259">
        <v>8</v>
      </c>
    </row>
    <row r="4260" spans="1:4" x14ac:dyDescent="0.35">
      <c r="A4260" s="1">
        <v>43341</v>
      </c>
      <c r="B4260">
        <v>7.5482300000000002</v>
      </c>
      <c r="C4260">
        <v>2018</v>
      </c>
      <c r="D4260">
        <v>8</v>
      </c>
    </row>
    <row r="4261" spans="1:4" x14ac:dyDescent="0.35">
      <c r="A4261" s="1">
        <v>43342</v>
      </c>
      <c r="B4261">
        <v>7.5545600000000004</v>
      </c>
      <c r="C4261">
        <v>2018</v>
      </c>
      <c r="D4261">
        <v>8</v>
      </c>
    </row>
    <row r="4262" spans="1:4" x14ac:dyDescent="0.35">
      <c r="A4262" s="1">
        <v>43343</v>
      </c>
      <c r="B4262">
        <v>7.5625400000000003</v>
      </c>
      <c r="C4262">
        <v>2018</v>
      </c>
      <c r="D4262">
        <v>8</v>
      </c>
    </row>
    <row r="4263" spans="1:4" x14ac:dyDescent="0.35">
      <c r="A4263" s="1">
        <v>43344</v>
      </c>
      <c r="B4263">
        <v>7.5625400000000003</v>
      </c>
      <c r="C4263">
        <v>2018</v>
      </c>
      <c r="D4263">
        <v>9</v>
      </c>
    </row>
    <row r="4264" spans="1:4" x14ac:dyDescent="0.35">
      <c r="A4264" s="1">
        <v>43345</v>
      </c>
      <c r="B4264">
        <v>7.5625400000000003</v>
      </c>
      <c r="C4264">
        <v>2018</v>
      </c>
      <c r="D4264">
        <v>9</v>
      </c>
    </row>
    <row r="4265" spans="1:4" x14ac:dyDescent="0.35">
      <c r="A4265" s="1">
        <v>43346</v>
      </c>
      <c r="B4265">
        <v>7.5715000000000003</v>
      </c>
      <c r="C4265">
        <v>2018</v>
      </c>
      <c r="D4265">
        <v>9</v>
      </c>
    </row>
    <row r="4266" spans="1:4" x14ac:dyDescent="0.35">
      <c r="A4266" s="1">
        <v>43347</v>
      </c>
      <c r="B4266">
        <v>7.5879099999999999</v>
      </c>
      <c r="C4266">
        <v>2018</v>
      </c>
      <c r="D4266">
        <v>9</v>
      </c>
    </row>
    <row r="4267" spans="1:4" x14ac:dyDescent="0.35">
      <c r="A4267" s="1">
        <v>43348</v>
      </c>
      <c r="B4267">
        <v>7.5891200000000003</v>
      </c>
      <c r="C4267">
        <v>2018</v>
      </c>
      <c r="D4267">
        <v>9</v>
      </c>
    </row>
    <row r="4268" spans="1:4" x14ac:dyDescent="0.35">
      <c r="A4268" s="1">
        <v>43349</v>
      </c>
      <c r="B4268">
        <v>7.6039700000000003</v>
      </c>
      <c r="C4268">
        <v>2018</v>
      </c>
      <c r="D4268">
        <v>9</v>
      </c>
    </row>
    <row r="4269" spans="1:4" x14ac:dyDescent="0.35">
      <c r="A4269" s="1">
        <v>43350</v>
      </c>
      <c r="B4269">
        <v>7.62148</v>
      </c>
      <c r="C4269">
        <v>2018</v>
      </c>
      <c r="D4269">
        <v>9</v>
      </c>
    </row>
    <row r="4270" spans="1:4" x14ac:dyDescent="0.35">
      <c r="A4270" s="1">
        <v>43351</v>
      </c>
      <c r="B4270">
        <v>7.62148</v>
      </c>
      <c r="C4270">
        <v>2018</v>
      </c>
      <c r="D4270">
        <v>9</v>
      </c>
    </row>
    <row r="4271" spans="1:4" x14ac:dyDescent="0.35">
      <c r="A4271" s="1">
        <v>43352</v>
      </c>
      <c r="B4271">
        <v>7.62148</v>
      </c>
      <c r="C4271">
        <v>2018</v>
      </c>
      <c r="D4271">
        <v>9</v>
      </c>
    </row>
    <row r="4272" spans="1:4" x14ac:dyDescent="0.35">
      <c r="A4272" s="1">
        <v>43353</v>
      </c>
      <c r="B4272">
        <v>7.6372999999999998</v>
      </c>
      <c r="C4272">
        <v>2018</v>
      </c>
      <c r="D4272">
        <v>9</v>
      </c>
    </row>
    <row r="4273" spans="1:4" x14ac:dyDescent="0.35">
      <c r="A4273" s="1">
        <v>43354</v>
      </c>
      <c r="B4273">
        <v>7.6482200000000002</v>
      </c>
      <c r="C4273">
        <v>2018</v>
      </c>
      <c r="D4273">
        <v>9</v>
      </c>
    </row>
    <row r="4274" spans="1:4" x14ac:dyDescent="0.35">
      <c r="A4274" s="1">
        <v>43355</v>
      </c>
      <c r="B4274">
        <v>7.6536600000000004</v>
      </c>
      <c r="C4274">
        <v>2018</v>
      </c>
      <c r="D4274">
        <v>9</v>
      </c>
    </row>
    <row r="4275" spans="1:4" x14ac:dyDescent="0.35">
      <c r="A4275" s="1">
        <v>43356</v>
      </c>
      <c r="B4275">
        <v>7.6545500000000004</v>
      </c>
      <c r="C4275">
        <v>2018</v>
      </c>
      <c r="D4275">
        <v>9</v>
      </c>
    </row>
    <row r="4276" spans="1:4" x14ac:dyDescent="0.35">
      <c r="A4276" s="1">
        <v>43357</v>
      </c>
      <c r="B4276">
        <v>7.6545500000000004</v>
      </c>
      <c r="C4276">
        <v>2018</v>
      </c>
      <c r="D4276">
        <v>9</v>
      </c>
    </row>
    <row r="4277" spans="1:4" x14ac:dyDescent="0.35">
      <c r="A4277" s="1">
        <v>43358</v>
      </c>
      <c r="B4277">
        <v>7.6545500000000004</v>
      </c>
      <c r="C4277">
        <v>2018</v>
      </c>
      <c r="D4277">
        <v>9</v>
      </c>
    </row>
    <row r="4278" spans="1:4" x14ac:dyDescent="0.35">
      <c r="A4278" s="1">
        <v>43359</v>
      </c>
      <c r="B4278">
        <v>7.6545500000000004</v>
      </c>
      <c r="C4278">
        <v>2018</v>
      </c>
      <c r="D4278">
        <v>9</v>
      </c>
    </row>
    <row r="4279" spans="1:4" x14ac:dyDescent="0.35">
      <c r="A4279" s="1">
        <v>43360</v>
      </c>
      <c r="B4279">
        <v>7.65951</v>
      </c>
      <c r="C4279">
        <v>2018</v>
      </c>
      <c r="D4279">
        <v>9</v>
      </c>
    </row>
    <row r="4280" spans="1:4" x14ac:dyDescent="0.35">
      <c r="A4280" s="1">
        <v>43361</v>
      </c>
      <c r="B4280">
        <v>7.6645300000000001</v>
      </c>
      <c r="C4280">
        <v>2018</v>
      </c>
      <c r="D4280">
        <v>9</v>
      </c>
    </row>
    <row r="4281" spans="1:4" x14ac:dyDescent="0.35">
      <c r="A4281" s="1">
        <v>43362</v>
      </c>
      <c r="B4281">
        <v>7.6722299999999999</v>
      </c>
      <c r="C4281">
        <v>2018</v>
      </c>
      <c r="D4281">
        <v>9</v>
      </c>
    </row>
    <row r="4282" spans="1:4" x14ac:dyDescent="0.35">
      <c r="A4282" s="1">
        <v>43363</v>
      </c>
      <c r="B4282">
        <v>7.6885000000000003</v>
      </c>
      <c r="C4282">
        <v>2018</v>
      </c>
      <c r="D4282">
        <v>9</v>
      </c>
    </row>
    <row r="4283" spans="1:4" x14ac:dyDescent="0.35">
      <c r="A4283" s="1">
        <v>43364</v>
      </c>
      <c r="B4283">
        <v>7.7042200000000003</v>
      </c>
      <c r="C4283">
        <v>2018</v>
      </c>
      <c r="D4283">
        <v>9</v>
      </c>
    </row>
    <row r="4284" spans="1:4" x14ac:dyDescent="0.35">
      <c r="A4284" s="1">
        <v>43365</v>
      </c>
      <c r="B4284">
        <v>7.7042200000000003</v>
      </c>
      <c r="C4284">
        <v>2018</v>
      </c>
      <c r="D4284">
        <v>9</v>
      </c>
    </row>
    <row r="4285" spans="1:4" x14ac:dyDescent="0.35">
      <c r="A4285" s="1">
        <v>43366</v>
      </c>
      <c r="B4285">
        <v>7.7042200000000003</v>
      </c>
      <c r="C4285">
        <v>2018</v>
      </c>
      <c r="D4285">
        <v>9</v>
      </c>
    </row>
    <row r="4286" spans="1:4" x14ac:dyDescent="0.35">
      <c r="A4286" s="1">
        <v>43367</v>
      </c>
      <c r="B4286">
        <v>7.7098300000000002</v>
      </c>
      <c r="C4286">
        <v>2018</v>
      </c>
      <c r="D4286">
        <v>9</v>
      </c>
    </row>
    <row r="4287" spans="1:4" x14ac:dyDescent="0.35">
      <c r="A4287" s="1">
        <v>43368</v>
      </c>
      <c r="B4287">
        <v>7.7095099999999999</v>
      </c>
      <c r="C4287">
        <v>2018</v>
      </c>
      <c r="D4287">
        <v>9</v>
      </c>
    </row>
    <row r="4288" spans="1:4" x14ac:dyDescent="0.35">
      <c r="A4288" s="1">
        <v>43369</v>
      </c>
      <c r="B4288">
        <v>7.7044499999999996</v>
      </c>
      <c r="C4288">
        <v>2018</v>
      </c>
      <c r="D4288">
        <v>9</v>
      </c>
    </row>
    <row r="4289" spans="1:4" x14ac:dyDescent="0.35">
      <c r="A4289" s="1">
        <v>43370</v>
      </c>
      <c r="B4289">
        <v>7.7037399999999998</v>
      </c>
      <c r="C4289">
        <v>2018</v>
      </c>
      <c r="D4289">
        <v>9</v>
      </c>
    </row>
    <row r="4290" spans="1:4" x14ac:dyDescent="0.35">
      <c r="A4290" s="1">
        <v>43371</v>
      </c>
      <c r="B4290">
        <v>7.7020600000000004</v>
      </c>
      <c r="C4290">
        <v>2018</v>
      </c>
      <c r="D4290">
        <v>9</v>
      </c>
    </row>
    <row r="4291" spans="1:4" x14ac:dyDescent="0.35">
      <c r="A4291" s="1">
        <v>43372</v>
      </c>
      <c r="B4291">
        <v>7.7020600000000004</v>
      </c>
      <c r="C4291">
        <v>2018</v>
      </c>
      <c r="D4291">
        <v>9</v>
      </c>
    </row>
    <row r="4292" spans="1:4" x14ac:dyDescent="0.35">
      <c r="A4292" s="1">
        <v>43373</v>
      </c>
      <c r="B4292">
        <v>7.7020600000000004</v>
      </c>
      <c r="C4292">
        <v>2018</v>
      </c>
      <c r="D4292">
        <v>9</v>
      </c>
    </row>
    <row r="4293" spans="1:4" x14ac:dyDescent="0.35">
      <c r="A4293" s="1">
        <v>43374</v>
      </c>
      <c r="B4293">
        <v>7.6983600000000001</v>
      </c>
      <c r="C4293">
        <v>2018</v>
      </c>
      <c r="D4293">
        <v>10</v>
      </c>
    </row>
    <row r="4294" spans="1:4" x14ac:dyDescent="0.35">
      <c r="A4294" s="1">
        <v>43375</v>
      </c>
      <c r="B4294">
        <v>7.6996099999999998</v>
      </c>
      <c r="C4294">
        <v>2018</v>
      </c>
      <c r="D4294">
        <v>10</v>
      </c>
    </row>
    <row r="4295" spans="1:4" x14ac:dyDescent="0.35">
      <c r="A4295" s="1">
        <v>43376</v>
      </c>
      <c r="B4295">
        <v>7.70059</v>
      </c>
      <c r="C4295">
        <v>2018</v>
      </c>
      <c r="D4295">
        <v>10</v>
      </c>
    </row>
    <row r="4296" spans="1:4" x14ac:dyDescent="0.35">
      <c r="A4296" s="1">
        <v>43377</v>
      </c>
      <c r="B4296">
        <v>7.69991</v>
      </c>
      <c r="C4296">
        <v>2018</v>
      </c>
      <c r="D4296">
        <v>10</v>
      </c>
    </row>
    <row r="4297" spans="1:4" x14ac:dyDescent="0.35">
      <c r="A4297" s="1">
        <v>43378</v>
      </c>
      <c r="B4297">
        <v>7.6988300000000001</v>
      </c>
      <c r="C4297">
        <v>2018</v>
      </c>
      <c r="D4297">
        <v>10</v>
      </c>
    </row>
    <row r="4298" spans="1:4" x14ac:dyDescent="0.35">
      <c r="A4298" s="1">
        <v>43379</v>
      </c>
      <c r="B4298">
        <v>7.6988300000000001</v>
      </c>
      <c r="C4298">
        <v>2018</v>
      </c>
      <c r="D4298">
        <v>10</v>
      </c>
    </row>
    <row r="4299" spans="1:4" x14ac:dyDescent="0.35">
      <c r="A4299" s="1">
        <v>43380</v>
      </c>
      <c r="B4299">
        <v>7.6988300000000001</v>
      </c>
      <c r="C4299">
        <v>2018</v>
      </c>
      <c r="D4299">
        <v>10</v>
      </c>
    </row>
    <row r="4300" spans="1:4" x14ac:dyDescent="0.35">
      <c r="A4300" s="1">
        <v>43381</v>
      </c>
      <c r="B4300">
        <v>7.70017</v>
      </c>
      <c r="C4300">
        <v>2018</v>
      </c>
      <c r="D4300">
        <v>10</v>
      </c>
    </row>
    <row r="4301" spans="1:4" x14ac:dyDescent="0.35">
      <c r="A4301" s="1">
        <v>43382</v>
      </c>
      <c r="B4301">
        <v>7.7064000000000004</v>
      </c>
      <c r="C4301">
        <v>2018</v>
      </c>
      <c r="D4301">
        <v>10</v>
      </c>
    </row>
    <row r="4302" spans="1:4" x14ac:dyDescent="0.35">
      <c r="A4302" s="1">
        <v>43383</v>
      </c>
      <c r="B4302">
        <v>7.7076700000000002</v>
      </c>
      <c r="C4302">
        <v>2018</v>
      </c>
      <c r="D4302">
        <v>10</v>
      </c>
    </row>
    <row r="4303" spans="1:4" x14ac:dyDescent="0.35">
      <c r="A4303" s="1">
        <v>43384</v>
      </c>
      <c r="B4303">
        <v>7.7149400000000004</v>
      </c>
      <c r="C4303">
        <v>2018</v>
      </c>
      <c r="D4303">
        <v>10</v>
      </c>
    </row>
    <row r="4304" spans="1:4" x14ac:dyDescent="0.35">
      <c r="A4304" s="1">
        <v>43385</v>
      </c>
      <c r="B4304">
        <v>7.7149400000000004</v>
      </c>
      <c r="C4304">
        <v>2018</v>
      </c>
      <c r="D4304">
        <v>10</v>
      </c>
    </row>
    <row r="4305" spans="1:4" x14ac:dyDescent="0.35">
      <c r="A4305" s="1">
        <v>43386</v>
      </c>
      <c r="B4305">
        <v>7.7149400000000004</v>
      </c>
      <c r="C4305">
        <v>2018</v>
      </c>
      <c r="D4305">
        <v>10</v>
      </c>
    </row>
    <row r="4306" spans="1:4" x14ac:dyDescent="0.35">
      <c r="A4306" s="1">
        <v>43387</v>
      </c>
      <c r="B4306">
        <v>7.7149400000000004</v>
      </c>
      <c r="C4306">
        <v>2018</v>
      </c>
      <c r="D4306">
        <v>10</v>
      </c>
    </row>
    <row r="4307" spans="1:4" x14ac:dyDescent="0.35">
      <c r="A4307" s="1">
        <v>43388</v>
      </c>
      <c r="B4307">
        <v>7.7235100000000001</v>
      </c>
      <c r="C4307">
        <v>2018</v>
      </c>
      <c r="D4307">
        <v>10</v>
      </c>
    </row>
    <row r="4308" spans="1:4" x14ac:dyDescent="0.35">
      <c r="A4308" s="1">
        <v>43389</v>
      </c>
      <c r="B4308">
        <v>7.7267799999999998</v>
      </c>
      <c r="C4308">
        <v>2018</v>
      </c>
      <c r="D4308">
        <v>10</v>
      </c>
    </row>
    <row r="4309" spans="1:4" x14ac:dyDescent="0.35">
      <c r="A4309" s="1">
        <v>43390</v>
      </c>
      <c r="B4309">
        <v>7.7359600000000004</v>
      </c>
      <c r="C4309">
        <v>2018</v>
      </c>
      <c r="D4309">
        <v>10</v>
      </c>
    </row>
    <row r="4310" spans="1:4" x14ac:dyDescent="0.35">
      <c r="A4310" s="1">
        <v>43391</v>
      </c>
      <c r="B4310">
        <v>7.7367800000000004</v>
      </c>
      <c r="C4310">
        <v>2018</v>
      </c>
      <c r="D4310">
        <v>10</v>
      </c>
    </row>
    <row r="4311" spans="1:4" x14ac:dyDescent="0.35">
      <c r="A4311" s="1">
        <v>43392</v>
      </c>
      <c r="B4311">
        <v>7.7418300000000002</v>
      </c>
      <c r="C4311">
        <v>2018</v>
      </c>
      <c r="D4311">
        <v>10</v>
      </c>
    </row>
    <row r="4312" spans="1:4" x14ac:dyDescent="0.35">
      <c r="A4312" s="1">
        <v>43393</v>
      </c>
      <c r="B4312">
        <v>7.7418300000000002</v>
      </c>
      <c r="C4312">
        <v>2018</v>
      </c>
      <c r="D4312">
        <v>10</v>
      </c>
    </row>
    <row r="4313" spans="1:4" x14ac:dyDescent="0.35">
      <c r="A4313" s="1">
        <v>43394</v>
      </c>
      <c r="B4313">
        <v>7.7418300000000002</v>
      </c>
      <c r="C4313">
        <v>2018</v>
      </c>
      <c r="D4313">
        <v>10</v>
      </c>
    </row>
    <row r="4314" spans="1:4" x14ac:dyDescent="0.35">
      <c r="A4314" s="1">
        <v>43395</v>
      </c>
      <c r="B4314">
        <v>7.7418300000000002</v>
      </c>
      <c r="C4314">
        <v>2018</v>
      </c>
      <c r="D4314">
        <v>10</v>
      </c>
    </row>
    <row r="4315" spans="1:4" x14ac:dyDescent="0.35">
      <c r="A4315" s="1">
        <v>43396</v>
      </c>
      <c r="B4315">
        <v>7.7462</v>
      </c>
      <c r="C4315">
        <v>2018</v>
      </c>
      <c r="D4315">
        <v>10</v>
      </c>
    </row>
    <row r="4316" spans="1:4" x14ac:dyDescent="0.35">
      <c r="A4316" s="1">
        <v>43397</v>
      </c>
      <c r="B4316">
        <v>7.7474999999999996</v>
      </c>
      <c r="C4316">
        <v>2018</v>
      </c>
      <c r="D4316">
        <v>10</v>
      </c>
    </row>
    <row r="4317" spans="1:4" x14ac:dyDescent="0.35">
      <c r="A4317" s="1">
        <v>43398</v>
      </c>
      <c r="B4317">
        <v>7.7496099999999997</v>
      </c>
      <c r="C4317">
        <v>2018</v>
      </c>
      <c r="D4317">
        <v>10</v>
      </c>
    </row>
    <row r="4318" spans="1:4" x14ac:dyDescent="0.35">
      <c r="A4318" s="1">
        <v>43399</v>
      </c>
      <c r="B4318">
        <v>7.7453399999999997</v>
      </c>
      <c r="C4318">
        <v>2018</v>
      </c>
      <c r="D4318">
        <v>10</v>
      </c>
    </row>
    <row r="4319" spans="1:4" x14ac:dyDescent="0.35">
      <c r="A4319" s="1">
        <v>43400</v>
      </c>
      <c r="B4319">
        <v>7.7453399999999997</v>
      </c>
      <c r="C4319">
        <v>2018</v>
      </c>
      <c r="D4319">
        <v>10</v>
      </c>
    </row>
    <row r="4320" spans="1:4" x14ac:dyDescent="0.35">
      <c r="A4320" s="1">
        <v>43401</v>
      </c>
      <c r="B4320">
        <v>7.7453399999999997</v>
      </c>
      <c r="C4320">
        <v>2018</v>
      </c>
      <c r="D4320">
        <v>10</v>
      </c>
    </row>
    <row r="4321" spans="1:4" x14ac:dyDescent="0.35">
      <c r="A4321" s="1">
        <v>43402</v>
      </c>
      <c r="B4321">
        <v>7.7430700000000003</v>
      </c>
      <c r="C4321">
        <v>2018</v>
      </c>
      <c r="D4321">
        <v>10</v>
      </c>
    </row>
    <row r="4322" spans="1:4" x14ac:dyDescent="0.35">
      <c r="A4322" s="1">
        <v>43403</v>
      </c>
      <c r="B4322">
        <v>7.7374000000000001</v>
      </c>
      <c r="C4322">
        <v>2018</v>
      </c>
      <c r="D4322">
        <v>10</v>
      </c>
    </row>
    <row r="4323" spans="1:4" x14ac:dyDescent="0.35">
      <c r="A4323" s="1">
        <v>43404</v>
      </c>
      <c r="B4323">
        <v>7.7333999999999996</v>
      </c>
      <c r="C4323">
        <v>2018</v>
      </c>
      <c r="D4323">
        <v>10</v>
      </c>
    </row>
    <row r="4324" spans="1:4" x14ac:dyDescent="0.35">
      <c r="A4324" s="1">
        <v>43405</v>
      </c>
      <c r="B4324">
        <v>7.7333999999999996</v>
      </c>
      <c r="C4324">
        <v>2018</v>
      </c>
      <c r="D4324">
        <v>11</v>
      </c>
    </row>
    <row r="4325" spans="1:4" x14ac:dyDescent="0.35">
      <c r="A4325" s="1">
        <v>43406</v>
      </c>
      <c r="B4325">
        <v>7.7216199999999997</v>
      </c>
      <c r="C4325">
        <v>2018</v>
      </c>
      <c r="D4325">
        <v>11</v>
      </c>
    </row>
    <row r="4326" spans="1:4" x14ac:dyDescent="0.35">
      <c r="A4326" s="1">
        <v>43407</v>
      </c>
      <c r="B4326">
        <v>7.7216199999999997</v>
      </c>
      <c r="C4326">
        <v>2018</v>
      </c>
      <c r="D4326">
        <v>11</v>
      </c>
    </row>
    <row r="4327" spans="1:4" x14ac:dyDescent="0.35">
      <c r="A4327" s="1">
        <v>43408</v>
      </c>
      <c r="B4327">
        <v>7.7216199999999997</v>
      </c>
      <c r="C4327">
        <v>2018</v>
      </c>
      <c r="D4327">
        <v>11</v>
      </c>
    </row>
    <row r="4328" spans="1:4" x14ac:dyDescent="0.35">
      <c r="A4328" s="1">
        <v>43409</v>
      </c>
      <c r="B4328">
        <v>7.7165600000000003</v>
      </c>
      <c r="C4328">
        <v>2018</v>
      </c>
      <c r="D4328">
        <v>11</v>
      </c>
    </row>
    <row r="4329" spans="1:4" x14ac:dyDescent="0.35">
      <c r="A4329" s="1">
        <v>43410</v>
      </c>
      <c r="B4329">
        <v>7.70913</v>
      </c>
      <c r="C4329">
        <v>2018</v>
      </c>
      <c r="D4329">
        <v>11</v>
      </c>
    </row>
    <row r="4330" spans="1:4" x14ac:dyDescent="0.35">
      <c r="A4330" s="1">
        <v>43411</v>
      </c>
      <c r="B4330">
        <v>7.7045899999999996</v>
      </c>
      <c r="C4330">
        <v>2018</v>
      </c>
      <c r="D4330">
        <v>11</v>
      </c>
    </row>
    <row r="4331" spans="1:4" x14ac:dyDescent="0.35">
      <c r="A4331" s="1">
        <v>43412</v>
      </c>
      <c r="B4331">
        <v>7.6947799999999997</v>
      </c>
      <c r="C4331">
        <v>2018</v>
      </c>
      <c r="D4331">
        <v>11</v>
      </c>
    </row>
    <row r="4332" spans="1:4" x14ac:dyDescent="0.35">
      <c r="A4332" s="1">
        <v>43413</v>
      </c>
      <c r="B4332">
        <v>7.69015</v>
      </c>
      <c r="C4332">
        <v>2018</v>
      </c>
      <c r="D4332">
        <v>11</v>
      </c>
    </row>
    <row r="4333" spans="1:4" x14ac:dyDescent="0.35">
      <c r="A4333" s="1">
        <v>43414</v>
      </c>
      <c r="B4333">
        <v>7.69015</v>
      </c>
      <c r="C4333">
        <v>2018</v>
      </c>
      <c r="D4333">
        <v>11</v>
      </c>
    </row>
    <row r="4334" spans="1:4" x14ac:dyDescent="0.35">
      <c r="A4334" s="1">
        <v>43415</v>
      </c>
      <c r="B4334">
        <v>7.69015</v>
      </c>
      <c r="C4334">
        <v>2018</v>
      </c>
      <c r="D4334">
        <v>11</v>
      </c>
    </row>
    <row r="4335" spans="1:4" x14ac:dyDescent="0.35">
      <c r="A4335" s="1">
        <v>43416</v>
      </c>
      <c r="B4335">
        <v>7.6957000000000004</v>
      </c>
      <c r="C4335">
        <v>2018</v>
      </c>
      <c r="D4335">
        <v>11</v>
      </c>
    </row>
    <row r="4336" spans="1:4" x14ac:dyDescent="0.35">
      <c r="A4336" s="1">
        <v>43417</v>
      </c>
      <c r="B4336">
        <v>7.6985999999999999</v>
      </c>
      <c r="C4336">
        <v>2018</v>
      </c>
      <c r="D4336">
        <v>11</v>
      </c>
    </row>
    <row r="4337" spans="1:4" x14ac:dyDescent="0.35">
      <c r="A4337" s="1">
        <v>43418</v>
      </c>
      <c r="B4337">
        <v>7.6948400000000001</v>
      </c>
      <c r="C4337">
        <v>2018</v>
      </c>
      <c r="D4337">
        <v>11</v>
      </c>
    </row>
    <row r="4338" spans="1:4" x14ac:dyDescent="0.35">
      <c r="A4338" s="1">
        <v>43419</v>
      </c>
      <c r="B4338">
        <v>7.6954900000000004</v>
      </c>
      <c r="C4338">
        <v>2018</v>
      </c>
      <c r="D4338">
        <v>11</v>
      </c>
    </row>
    <row r="4339" spans="1:4" x14ac:dyDescent="0.35">
      <c r="A4339" s="1">
        <v>43420</v>
      </c>
      <c r="B4339">
        <v>7.6964899999999998</v>
      </c>
      <c r="C4339">
        <v>2018</v>
      </c>
      <c r="D4339">
        <v>11</v>
      </c>
    </row>
    <row r="4340" spans="1:4" x14ac:dyDescent="0.35">
      <c r="A4340" s="1">
        <v>43421</v>
      </c>
      <c r="B4340">
        <v>7.6964899999999998</v>
      </c>
      <c r="C4340">
        <v>2018</v>
      </c>
      <c r="D4340">
        <v>11</v>
      </c>
    </row>
    <row r="4341" spans="1:4" x14ac:dyDescent="0.35">
      <c r="A4341" s="1">
        <v>43422</v>
      </c>
      <c r="B4341">
        <v>7.6964899999999998</v>
      </c>
      <c r="C4341">
        <v>2018</v>
      </c>
      <c r="D4341">
        <v>11</v>
      </c>
    </row>
    <row r="4342" spans="1:4" x14ac:dyDescent="0.35">
      <c r="A4342" s="1">
        <v>43423</v>
      </c>
      <c r="B4342">
        <v>7.6973799999999999</v>
      </c>
      <c r="C4342">
        <v>2018</v>
      </c>
      <c r="D4342">
        <v>11</v>
      </c>
    </row>
    <row r="4343" spans="1:4" x14ac:dyDescent="0.35">
      <c r="A4343" s="1">
        <v>43424</v>
      </c>
      <c r="B4343">
        <v>7.6959799999999996</v>
      </c>
      <c r="C4343">
        <v>2018</v>
      </c>
      <c r="D4343">
        <v>11</v>
      </c>
    </row>
    <row r="4344" spans="1:4" x14ac:dyDescent="0.35">
      <c r="A4344" s="1">
        <v>43425</v>
      </c>
      <c r="B4344">
        <v>7.6943000000000001</v>
      </c>
      <c r="C4344">
        <v>2018</v>
      </c>
      <c r="D4344">
        <v>11</v>
      </c>
    </row>
    <row r="4345" spans="1:4" x14ac:dyDescent="0.35">
      <c r="A4345" s="1">
        <v>43426</v>
      </c>
      <c r="B4345">
        <v>7.6955099999999996</v>
      </c>
      <c r="C4345">
        <v>2018</v>
      </c>
      <c r="D4345">
        <v>11</v>
      </c>
    </row>
    <row r="4346" spans="1:4" x14ac:dyDescent="0.35">
      <c r="A4346" s="1">
        <v>43427</v>
      </c>
      <c r="B4346">
        <v>7.6940099999999996</v>
      </c>
      <c r="C4346">
        <v>2018</v>
      </c>
      <c r="D4346">
        <v>11</v>
      </c>
    </row>
    <row r="4347" spans="1:4" x14ac:dyDescent="0.35">
      <c r="A4347" s="1">
        <v>43428</v>
      </c>
      <c r="B4347">
        <v>7.6940099999999996</v>
      </c>
      <c r="C4347">
        <v>2018</v>
      </c>
      <c r="D4347">
        <v>11</v>
      </c>
    </row>
    <row r="4348" spans="1:4" x14ac:dyDescent="0.35">
      <c r="A4348" s="1">
        <v>43429</v>
      </c>
      <c r="B4348">
        <v>7.6940099999999996</v>
      </c>
      <c r="C4348">
        <v>2018</v>
      </c>
      <c r="D4348">
        <v>11</v>
      </c>
    </row>
    <row r="4349" spans="1:4" x14ac:dyDescent="0.35">
      <c r="A4349" s="1">
        <v>43430</v>
      </c>
      <c r="B4349">
        <v>7.69313</v>
      </c>
      <c r="C4349">
        <v>2018</v>
      </c>
      <c r="D4349">
        <v>11</v>
      </c>
    </row>
    <row r="4350" spans="1:4" x14ac:dyDescent="0.35">
      <c r="A4350" s="1">
        <v>43431</v>
      </c>
      <c r="B4350">
        <v>7.7002800000000002</v>
      </c>
      <c r="C4350">
        <v>2018</v>
      </c>
      <c r="D4350">
        <v>11</v>
      </c>
    </row>
    <row r="4351" spans="1:4" x14ac:dyDescent="0.35">
      <c r="A4351" s="1">
        <v>43432</v>
      </c>
      <c r="B4351">
        <v>7.6966400000000004</v>
      </c>
      <c r="C4351">
        <v>2018</v>
      </c>
      <c r="D4351">
        <v>11</v>
      </c>
    </row>
    <row r="4352" spans="1:4" x14ac:dyDescent="0.35">
      <c r="A4352" s="1">
        <v>43433</v>
      </c>
      <c r="B4352">
        <v>7.6966999999999999</v>
      </c>
      <c r="C4352">
        <v>2018</v>
      </c>
      <c r="D4352">
        <v>11</v>
      </c>
    </row>
    <row r="4353" spans="1:4" x14ac:dyDescent="0.35">
      <c r="A4353" s="1">
        <v>43434</v>
      </c>
      <c r="B4353">
        <v>7.7011500000000002</v>
      </c>
      <c r="C4353">
        <v>2018</v>
      </c>
      <c r="D4353">
        <v>11</v>
      </c>
    </row>
    <row r="4354" spans="1:4" x14ac:dyDescent="0.35">
      <c r="A4354" s="1">
        <v>43435</v>
      </c>
      <c r="B4354">
        <v>7.7011500000000002</v>
      </c>
      <c r="C4354">
        <v>2018</v>
      </c>
      <c r="D4354">
        <v>12</v>
      </c>
    </row>
    <row r="4355" spans="1:4" x14ac:dyDescent="0.35">
      <c r="A4355" s="1">
        <v>43436</v>
      </c>
      <c r="B4355">
        <v>7.7011500000000002</v>
      </c>
      <c r="C4355">
        <v>2018</v>
      </c>
      <c r="D4355">
        <v>12</v>
      </c>
    </row>
    <row r="4356" spans="1:4" x14ac:dyDescent="0.35">
      <c r="A4356" s="1">
        <v>43437</v>
      </c>
      <c r="B4356">
        <v>7.7041399999999998</v>
      </c>
      <c r="C4356">
        <v>2018</v>
      </c>
      <c r="D4356">
        <v>12</v>
      </c>
    </row>
    <row r="4357" spans="1:4" x14ac:dyDescent="0.35">
      <c r="A4357" s="1">
        <v>43438</v>
      </c>
      <c r="B4357">
        <v>7.7099599999999997</v>
      </c>
      <c r="C4357">
        <v>2018</v>
      </c>
      <c r="D4357">
        <v>12</v>
      </c>
    </row>
    <row r="4358" spans="1:4" x14ac:dyDescent="0.35">
      <c r="A4358" s="1">
        <v>43439</v>
      </c>
      <c r="B4358">
        <v>7.7195400000000003</v>
      </c>
      <c r="C4358">
        <v>2018</v>
      </c>
      <c r="D4358">
        <v>12</v>
      </c>
    </row>
    <row r="4359" spans="1:4" x14ac:dyDescent="0.35">
      <c r="A4359" s="1">
        <v>43440</v>
      </c>
      <c r="B4359">
        <v>7.72058</v>
      </c>
      <c r="C4359">
        <v>2018</v>
      </c>
      <c r="D4359">
        <v>12</v>
      </c>
    </row>
    <row r="4360" spans="1:4" x14ac:dyDescent="0.35">
      <c r="A4360" s="1">
        <v>43441</v>
      </c>
      <c r="B4360">
        <v>7.7284300000000004</v>
      </c>
      <c r="C4360">
        <v>2018</v>
      </c>
      <c r="D4360">
        <v>12</v>
      </c>
    </row>
    <row r="4361" spans="1:4" x14ac:dyDescent="0.35">
      <c r="A4361" s="1">
        <v>43442</v>
      </c>
      <c r="B4361">
        <v>7.7284300000000004</v>
      </c>
      <c r="C4361">
        <v>2018</v>
      </c>
      <c r="D4361">
        <v>12</v>
      </c>
    </row>
    <row r="4362" spans="1:4" x14ac:dyDescent="0.35">
      <c r="A4362" s="1">
        <v>43443</v>
      </c>
      <c r="B4362">
        <v>7.7284300000000004</v>
      </c>
      <c r="C4362">
        <v>2018</v>
      </c>
      <c r="D4362">
        <v>12</v>
      </c>
    </row>
    <row r="4363" spans="1:4" x14ac:dyDescent="0.35">
      <c r="A4363" s="1">
        <v>43444</v>
      </c>
      <c r="B4363">
        <v>7.7277300000000002</v>
      </c>
      <c r="C4363">
        <v>2018</v>
      </c>
      <c r="D4363">
        <v>12</v>
      </c>
    </row>
    <row r="4364" spans="1:4" x14ac:dyDescent="0.35">
      <c r="A4364" s="1">
        <v>43445</v>
      </c>
      <c r="B4364">
        <v>7.7302600000000004</v>
      </c>
      <c r="C4364">
        <v>2018</v>
      </c>
      <c r="D4364">
        <v>12</v>
      </c>
    </row>
    <row r="4365" spans="1:4" x14ac:dyDescent="0.35">
      <c r="A4365" s="1">
        <v>43446</v>
      </c>
      <c r="B4365">
        <v>7.7305599999999997</v>
      </c>
      <c r="C4365">
        <v>2018</v>
      </c>
      <c r="D4365">
        <v>12</v>
      </c>
    </row>
    <row r="4366" spans="1:4" x14ac:dyDescent="0.35">
      <c r="A4366" s="1">
        <v>43447</v>
      </c>
      <c r="B4366">
        <v>7.7303800000000003</v>
      </c>
      <c r="C4366">
        <v>2018</v>
      </c>
      <c r="D4366">
        <v>12</v>
      </c>
    </row>
    <row r="4367" spans="1:4" x14ac:dyDescent="0.35">
      <c r="A4367" s="1">
        <v>43448</v>
      </c>
      <c r="B4367">
        <v>7.7297700000000003</v>
      </c>
      <c r="C4367">
        <v>2018</v>
      </c>
      <c r="D4367">
        <v>12</v>
      </c>
    </row>
    <row r="4368" spans="1:4" x14ac:dyDescent="0.35">
      <c r="A4368" s="1">
        <v>43449</v>
      </c>
      <c r="B4368">
        <v>7.7297700000000003</v>
      </c>
      <c r="C4368">
        <v>2018</v>
      </c>
      <c r="D4368">
        <v>12</v>
      </c>
    </row>
    <row r="4369" spans="1:4" x14ac:dyDescent="0.35">
      <c r="A4369" s="1">
        <v>43450</v>
      </c>
      <c r="B4369">
        <v>7.7297700000000003</v>
      </c>
      <c r="C4369">
        <v>2018</v>
      </c>
      <c r="D4369">
        <v>12</v>
      </c>
    </row>
    <row r="4370" spans="1:4" x14ac:dyDescent="0.35">
      <c r="A4370" s="1">
        <v>43451</v>
      </c>
      <c r="B4370">
        <v>7.7385999999999999</v>
      </c>
      <c r="C4370">
        <v>2018</v>
      </c>
      <c r="D4370">
        <v>12</v>
      </c>
    </row>
    <row r="4371" spans="1:4" x14ac:dyDescent="0.35">
      <c r="A4371" s="1">
        <v>43452</v>
      </c>
      <c r="B4371">
        <v>7.7462999999999997</v>
      </c>
      <c r="C4371">
        <v>2018</v>
      </c>
      <c r="D4371">
        <v>12</v>
      </c>
    </row>
    <row r="4372" spans="1:4" x14ac:dyDescent="0.35">
      <c r="A4372" s="1">
        <v>43453</v>
      </c>
      <c r="B4372">
        <v>7.7450200000000002</v>
      </c>
      <c r="C4372">
        <v>2018</v>
      </c>
      <c r="D4372">
        <v>12</v>
      </c>
    </row>
    <row r="4373" spans="1:4" x14ac:dyDescent="0.35">
      <c r="A4373" s="1">
        <v>43454</v>
      </c>
      <c r="B4373">
        <v>7.7414500000000004</v>
      </c>
      <c r="C4373">
        <v>2018</v>
      </c>
      <c r="D4373">
        <v>12</v>
      </c>
    </row>
    <row r="4374" spans="1:4" x14ac:dyDescent="0.35">
      <c r="A4374" s="1">
        <v>43455</v>
      </c>
      <c r="B4374">
        <v>7.7389200000000002</v>
      </c>
      <c r="C4374">
        <v>2018</v>
      </c>
      <c r="D4374">
        <v>12</v>
      </c>
    </row>
    <row r="4375" spans="1:4" x14ac:dyDescent="0.35">
      <c r="A4375" s="1">
        <v>43456</v>
      </c>
      <c r="B4375">
        <v>7.7389200000000002</v>
      </c>
      <c r="C4375">
        <v>2018</v>
      </c>
      <c r="D4375">
        <v>12</v>
      </c>
    </row>
    <row r="4376" spans="1:4" x14ac:dyDescent="0.35">
      <c r="A4376" s="1">
        <v>43457</v>
      </c>
      <c r="B4376">
        <v>7.7389200000000002</v>
      </c>
      <c r="C4376">
        <v>2018</v>
      </c>
      <c r="D4376">
        <v>12</v>
      </c>
    </row>
    <row r="4377" spans="1:4" x14ac:dyDescent="0.35">
      <c r="A4377" s="1">
        <v>43458</v>
      </c>
      <c r="B4377">
        <v>7.7355200000000002</v>
      </c>
      <c r="C4377">
        <v>2018</v>
      </c>
      <c r="D4377">
        <v>12</v>
      </c>
    </row>
    <row r="4378" spans="1:4" x14ac:dyDescent="0.35">
      <c r="A4378" s="1">
        <v>43459</v>
      </c>
      <c r="B4378">
        <v>7.7355200000000002</v>
      </c>
      <c r="C4378">
        <v>2018</v>
      </c>
      <c r="D4378">
        <v>12</v>
      </c>
    </row>
    <row r="4379" spans="1:4" x14ac:dyDescent="0.35">
      <c r="A4379" s="1">
        <v>43460</v>
      </c>
      <c r="B4379">
        <v>7.7358200000000004</v>
      </c>
      <c r="C4379">
        <v>2018</v>
      </c>
      <c r="D4379">
        <v>12</v>
      </c>
    </row>
    <row r="4380" spans="1:4" x14ac:dyDescent="0.35">
      <c r="A4380" s="1">
        <v>43461</v>
      </c>
      <c r="B4380">
        <v>7.7371800000000004</v>
      </c>
      <c r="C4380">
        <v>2018</v>
      </c>
      <c r="D4380">
        <v>12</v>
      </c>
    </row>
    <row r="4381" spans="1:4" x14ac:dyDescent="0.35">
      <c r="A4381" s="1">
        <v>43462</v>
      </c>
      <c r="B4381">
        <v>7.7369500000000002</v>
      </c>
      <c r="C4381">
        <v>2018</v>
      </c>
      <c r="D4381">
        <v>12</v>
      </c>
    </row>
    <row r="4382" spans="1:4" x14ac:dyDescent="0.35">
      <c r="A4382" s="1">
        <v>43463</v>
      </c>
      <c r="B4382">
        <v>7.7369500000000002</v>
      </c>
      <c r="C4382">
        <v>2018</v>
      </c>
      <c r="D4382">
        <v>12</v>
      </c>
    </row>
    <row r="4383" spans="1:4" x14ac:dyDescent="0.35">
      <c r="A4383" s="1">
        <v>43464</v>
      </c>
      <c r="B4383">
        <v>7.7369500000000002</v>
      </c>
      <c r="C4383">
        <v>2018</v>
      </c>
      <c r="D4383">
        <v>12</v>
      </c>
    </row>
    <row r="4384" spans="1:4" x14ac:dyDescent="0.35">
      <c r="A4384" s="1">
        <v>43465</v>
      </c>
      <c r="B4384">
        <v>7.7369500000000002</v>
      </c>
      <c r="C4384">
        <v>2018</v>
      </c>
      <c r="D4384">
        <v>12</v>
      </c>
    </row>
    <row r="4385" spans="1:4" x14ac:dyDescent="0.35">
      <c r="A4385" s="1">
        <v>43466</v>
      </c>
      <c r="B4385">
        <v>7.7369500000000002</v>
      </c>
      <c r="C4385">
        <v>2019</v>
      </c>
      <c r="D4385">
        <v>1</v>
      </c>
    </row>
    <row r="4386" spans="1:4" x14ac:dyDescent="0.35">
      <c r="A4386" s="1">
        <v>43467</v>
      </c>
      <c r="B4386">
        <v>7.7324799999999998</v>
      </c>
      <c r="C4386">
        <v>2019</v>
      </c>
      <c r="D4386">
        <v>1</v>
      </c>
    </row>
    <row r="4387" spans="1:4" x14ac:dyDescent="0.35">
      <c r="A4387" s="1">
        <v>43468</v>
      </c>
      <c r="B4387">
        <v>7.7302</v>
      </c>
      <c r="C4387">
        <v>2019</v>
      </c>
      <c r="D4387">
        <v>1</v>
      </c>
    </row>
    <row r="4388" spans="1:4" x14ac:dyDescent="0.35">
      <c r="A4388" s="1">
        <v>43469</v>
      </c>
      <c r="B4388">
        <v>7.7282400000000004</v>
      </c>
      <c r="C4388">
        <v>2019</v>
      </c>
      <c r="D4388">
        <v>1</v>
      </c>
    </row>
    <row r="4389" spans="1:4" x14ac:dyDescent="0.35">
      <c r="A4389" s="1">
        <v>43470</v>
      </c>
      <c r="B4389">
        <v>7.7282400000000004</v>
      </c>
      <c r="C4389">
        <v>2019</v>
      </c>
      <c r="D4389">
        <v>1</v>
      </c>
    </row>
    <row r="4390" spans="1:4" x14ac:dyDescent="0.35">
      <c r="A4390" s="1">
        <v>43471</v>
      </c>
      <c r="B4390">
        <v>7.7282400000000004</v>
      </c>
      <c r="C4390">
        <v>2019</v>
      </c>
      <c r="D4390">
        <v>1</v>
      </c>
    </row>
    <row r="4391" spans="1:4" x14ac:dyDescent="0.35">
      <c r="A4391" s="1">
        <v>43472</v>
      </c>
      <c r="B4391">
        <v>7.7282500000000001</v>
      </c>
      <c r="C4391">
        <v>2019</v>
      </c>
      <c r="D4391">
        <v>1</v>
      </c>
    </row>
    <row r="4392" spans="1:4" x14ac:dyDescent="0.35">
      <c r="A4392" s="1">
        <v>43473</v>
      </c>
      <c r="B4392">
        <v>7.7267000000000001</v>
      </c>
      <c r="C4392">
        <v>2019</v>
      </c>
      <c r="D4392">
        <v>1</v>
      </c>
    </row>
    <row r="4393" spans="1:4" x14ac:dyDescent="0.35">
      <c r="A4393" s="1">
        <v>43474</v>
      </c>
      <c r="B4393">
        <v>7.7270700000000003</v>
      </c>
      <c r="C4393">
        <v>2019</v>
      </c>
      <c r="D4393">
        <v>1</v>
      </c>
    </row>
    <row r="4394" spans="1:4" x14ac:dyDescent="0.35">
      <c r="A4394" s="1">
        <v>43475</v>
      </c>
      <c r="B4394">
        <v>7.72621</v>
      </c>
      <c r="C4394">
        <v>2019</v>
      </c>
      <c r="D4394">
        <v>1</v>
      </c>
    </row>
    <row r="4395" spans="1:4" x14ac:dyDescent="0.35">
      <c r="A4395" s="1">
        <v>43476</v>
      </c>
      <c r="B4395">
        <v>7.7258199999999997</v>
      </c>
      <c r="C4395">
        <v>2019</v>
      </c>
      <c r="D4395">
        <v>1</v>
      </c>
    </row>
    <row r="4396" spans="1:4" x14ac:dyDescent="0.35">
      <c r="A4396" s="1">
        <v>43477</v>
      </c>
      <c r="B4396">
        <v>7.7258199999999997</v>
      </c>
      <c r="C4396">
        <v>2019</v>
      </c>
      <c r="D4396">
        <v>1</v>
      </c>
    </row>
    <row r="4397" spans="1:4" x14ac:dyDescent="0.35">
      <c r="A4397" s="1">
        <v>43478</v>
      </c>
      <c r="B4397">
        <v>7.7258199999999997</v>
      </c>
      <c r="C4397">
        <v>2019</v>
      </c>
      <c r="D4397">
        <v>1</v>
      </c>
    </row>
    <row r="4398" spans="1:4" x14ac:dyDescent="0.35">
      <c r="A4398" s="1">
        <v>43479</v>
      </c>
      <c r="B4398">
        <v>7.7284699999999997</v>
      </c>
      <c r="C4398">
        <v>2019</v>
      </c>
      <c r="D4398">
        <v>1</v>
      </c>
    </row>
    <row r="4399" spans="1:4" x14ac:dyDescent="0.35">
      <c r="A4399" s="1">
        <v>43480</v>
      </c>
      <c r="B4399">
        <v>7.7237900000000002</v>
      </c>
      <c r="C4399">
        <v>2019</v>
      </c>
      <c r="D4399">
        <v>1</v>
      </c>
    </row>
    <row r="4400" spans="1:4" x14ac:dyDescent="0.35">
      <c r="A4400" s="1">
        <v>43481</v>
      </c>
      <c r="B4400">
        <v>7.7262199999999996</v>
      </c>
      <c r="C4400">
        <v>2019</v>
      </c>
      <c r="D4400">
        <v>1</v>
      </c>
    </row>
    <row r="4401" spans="1:4" x14ac:dyDescent="0.35">
      <c r="A4401" s="1">
        <v>43482</v>
      </c>
      <c r="B4401">
        <v>7.7231100000000001</v>
      </c>
      <c r="C4401">
        <v>2019</v>
      </c>
      <c r="D4401">
        <v>1</v>
      </c>
    </row>
    <row r="4402" spans="1:4" x14ac:dyDescent="0.35">
      <c r="A4402" s="1">
        <v>43483</v>
      </c>
      <c r="B4402">
        <v>7.7222600000000003</v>
      </c>
      <c r="C4402">
        <v>2019</v>
      </c>
      <c r="D4402">
        <v>1</v>
      </c>
    </row>
    <row r="4403" spans="1:4" x14ac:dyDescent="0.35">
      <c r="A4403" s="1">
        <v>43484</v>
      </c>
      <c r="B4403">
        <v>7.7222600000000003</v>
      </c>
      <c r="C4403">
        <v>2019</v>
      </c>
      <c r="D4403">
        <v>1</v>
      </c>
    </row>
    <row r="4404" spans="1:4" x14ac:dyDescent="0.35">
      <c r="A4404" s="1">
        <v>43485</v>
      </c>
      <c r="B4404">
        <v>7.7222600000000003</v>
      </c>
      <c r="C4404">
        <v>2019</v>
      </c>
      <c r="D4404">
        <v>1</v>
      </c>
    </row>
    <row r="4405" spans="1:4" x14ac:dyDescent="0.35">
      <c r="A4405" s="1">
        <v>43486</v>
      </c>
      <c r="B4405">
        <v>7.7237600000000004</v>
      </c>
      <c r="C4405">
        <v>2019</v>
      </c>
      <c r="D4405">
        <v>1</v>
      </c>
    </row>
    <row r="4406" spans="1:4" x14ac:dyDescent="0.35">
      <c r="A4406" s="1">
        <v>43487</v>
      </c>
      <c r="B4406">
        <v>7.7236599999999997</v>
      </c>
      <c r="C4406">
        <v>2019</v>
      </c>
      <c r="D4406">
        <v>1</v>
      </c>
    </row>
    <row r="4407" spans="1:4" x14ac:dyDescent="0.35">
      <c r="A4407" s="1">
        <v>43488</v>
      </c>
      <c r="B4407">
        <v>7.7245900000000001</v>
      </c>
      <c r="C4407">
        <v>2019</v>
      </c>
      <c r="D4407">
        <v>1</v>
      </c>
    </row>
    <row r="4408" spans="1:4" x14ac:dyDescent="0.35">
      <c r="A4408" s="1">
        <v>43489</v>
      </c>
      <c r="B4408">
        <v>7.7276499999999997</v>
      </c>
      <c r="C4408">
        <v>2019</v>
      </c>
      <c r="D4408">
        <v>1</v>
      </c>
    </row>
    <row r="4409" spans="1:4" x14ac:dyDescent="0.35">
      <c r="A4409" s="1">
        <v>43490</v>
      </c>
      <c r="B4409">
        <v>7.7291699999999999</v>
      </c>
      <c r="C4409">
        <v>2019</v>
      </c>
      <c r="D4409">
        <v>1</v>
      </c>
    </row>
    <row r="4410" spans="1:4" x14ac:dyDescent="0.35">
      <c r="A4410" s="1">
        <v>43491</v>
      </c>
      <c r="B4410">
        <v>7.7291699999999999</v>
      </c>
      <c r="C4410">
        <v>2019</v>
      </c>
      <c r="D4410">
        <v>1</v>
      </c>
    </row>
    <row r="4411" spans="1:4" x14ac:dyDescent="0.35">
      <c r="A4411" s="1">
        <v>43492</v>
      </c>
      <c r="B4411">
        <v>7.7291699999999999</v>
      </c>
      <c r="C4411">
        <v>2019</v>
      </c>
      <c r="D4411">
        <v>1</v>
      </c>
    </row>
    <row r="4412" spans="1:4" x14ac:dyDescent="0.35">
      <c r="A4412" s="1">
        <v>43493</v>
      </c>
      <c r="B4412">
        <v>7.7319899999999997</v>
      </c>
      <c r="C4412">
        <v>2019</v>
      </c>
      <c r="D4412">
        <v>1</v>
      </c>
    </row>
    <row r="4413" spans="1:4" x14ac:dyDescent="0.35">
      <c r="A4413" s="1">
        <v>43494</v>
      </c>
      <c r="B4413">
        <v>7.7373799999999999</v>
      </c>
      <c r="C4413">
        <v>2019</v>
      </c>
      <c r="D4413">
        <v>1</v>
      </c>
    </row>
    <row r="4414" spans="1:4" x14ac:dyDescent="0.35">
      <c r="A4414" s="1">
        <v>43495</v>
      </c>
      <c r="B4414">
        <v>7.74444</v>
      </c>
      <c r="C4414">
        <v>2019</v>
      </c>
      <c r="D4414">
        <v>1</v>
      </c>
    </row>
    <row r="4415" spans="1:4" x14ac:dyDescent="0.35">
      <c r="A4415" s="1">
        <v>43496</v>
      </c>
      <c r="B4415">
        <v>7.7642499999999997</v>
      </c>
      <c r="C4415">
        <v>2019</v>
      </c>
      <c r="D4415">
        <v>1</v>
      </c>
    </row>
    <row r="4416" spans="1:4" x14ac:dyDescent="0.35">
      <c r="A4416" s="1">
        <v>43497</v>
      </c>
      <c r="B4416">
        <v>7.7623899999999999</v>
      </c>
      <c r="C4416">
        <v>2019</v>
      </c>
      <c r="D4416">
        <v>2</v>
      </c>
    </row>
    <row r="4417" spans="1:4" x14ac:dyDescent="0.35">
      <c r="A4417" s="1">
        <v>43498</v>
      </c>
      <c r="B4417">
        <v>7.7623899999999999</v>
      </c>
      <c r="C4417">
        <v>2019</v>
      </c>
      <c r="D4417">
        <v>2</v>
      </c>
    </row>
    <row r="4418" spans="1:4" x14ac:dyDescent="0.35">
      <c r="A4418" s="1">
        <v>43499</v>
      </c>
      <c r="B4418">
        <v>7.7623899999999999</v>
      </c>
      <c r="C4418">
        <v>2019</v>
      </c>
      <c r="D4418">
        <v>2</v>
      </c>
    </row>
    <row r="4419" spans="1:4" x14ac:dyDescent="0.35">
      <c r="A4419" s="1">
        <v>43500</v>
      </c>
      <c r="B4419">
        <v>7.7625999999999999</v>
      </c>
      <c r="C4419">
        <v>2019</v>
      </c>
      <c r="D4419">
        <v>2</v>
      </c>
    </row>
    <row r="4420" spans="1:4" x14ac:dyDescent="0.35">
      <c r="A4420" s="1">
        <v>43501</v>
      </c>
      <c r="B4420">
        <v>7.7593399999999999</v>
      </c>
      <c r="C4420">
        <v>2019</v>
      </c>
      <c r="D4420">
        <v>2</v>
      </c>
    </row>
    <row r="4421" spans="1:4" x14ac:dyDescent="0.35">
      <c r="A4421" s="1">
        <v>43502</v>
      </c>
      <c r="B4421">
        <v>7.7584900000000001</v>
      </c>
      <c r="C4421">
        <v>2019</v>
      </c>
      <c r="D4421">
        <v>2</v>
      </c>
    </row>
    <row r="4422" spans="1:4" x14ac:dyDescent="0.35">
      <c r="A4422" s="1">
        <v>43503</v>
      </c>
      <c r="B4422">
        <v>7.7536199999999997</v>
      </c>
      <c r="C4422">
        <v>2019</v>
      </c>
      <c r="D4422">
        <v>2</v>
      </c>
    </row>
    <row r="4423" spans="1:4" x14ac:dyDescent="0.35">
      <c r="A4423" s="1">
        <v>43504</v>
      </c>
      <c r="B4423">
        <v>7.75143</v>
      </c>
      <c r="C4423">
        <v>2019</v>
      </c>
      <c r="D4423">
        <v>2</v>
      </c>
    </row>
    <row r="4424" spans="1:4" x14ac:dyDescent="0.35">
      <c r="A4424" s="1">
        <v>43505</v>
      </c>
      <c r="B4424">
        <v>7.75143</v>
      </c>
      <c r="C4424">
        <v>2019</v>
      </c>
      <c r="D4424">
        <v>2</v>
      </c>
    </row>
    <row r="4425" spans="1:4" x14ac:dyDescent="0.35">
      <c r="A4425" s="1">
        <v>43506</v>
      </c>
      <c r="B4425">
        <v>7.75143</v>
      </c>
      <c r="C4425">
        <v>2019</v>
      </c>
      <c r="D4425">
        <v>2</v>
      </c>
    </row>
    <row r="4426" spans="1:4" x14ac:dyDescent="0.35">
      <c r="A4426" s="1">
        <v>43507</v>
      </c>
      <c r="B4426">
        <v>7.7448100000000002</v>
      </c>
      <c r="C4426">
        <v>2019</v>
      </c>
      <c r="D4426">
        <v>2</v>
      </c>
    </row>
    <row r="4427" spans="1:4" x14ac:dyDescent="0.35">
      <c r="A4427" s="1">
        <v>43508</v>
      </c>
      <c r="B4427">
        <v>7.7478600000000002</v>
      </c>
      <c r="C4427">
        <v>2019</v>
      </c>
      <c r="D4427">
        <v>2</v>
      </c>
    </row>
    <row r="4428" spans="1:4" x14ac:dyDescent="0.35">
      <c r="A4428" s="1">
        <v>43509</v>
      </c>
      <c r="B4428">
        <v>7.7427099999999998</v>
      </c>
      <c r="C4428">
        <v>2019</v>
      </c>
      <c r="D4428">
        <v>2</v>
      </c>
    </row>
    <row r="4429" spans="1:4" x14ac:dyDescent="0.35">
      <c r="A4429" s="1">
        <v>43510</v>
      </c>
      <c r="B4429">
        <v>7.74017</v>
      </c>
      <c r="C4429">
        <v>2019</v>
      </c>
      <c r="D4429">
        <v>2</v>
      </c>
    </row>
    <row r="4430" spans="1:4" x14ac:dyDescent="0.35">
      <c r="A4430" s="1">
        <v>43511</v>
      </c>
      <c r="B4430">
        <v>7.7377099999999999</v>
      </c>
      <c r="C4430">
        <v>2019</v>
      </c>
      <c r="D4430">
        <v>2</v>
      </c>
    </row>
    <row r="4431" spans="1:4" x14ac:dyDescent="0.35">
      <c r="A4431" s="1">
        <v>43512</v>
      </c>
      <c r="B4431">
        <v>7.7377099999999999</v>
      </c>
      <c r="C4431">
        <v>2019</v>
      </c>
      <c r="D4431">
        <v>2</v>
      </c>
    </row>
    <row r="4432" spans="1:4" x14ac:dyDescent="0.35">
      <c r="A4432" s="1">
        <v>43513</v>
      </c>
      <c r="B4432">
        <v>7.7377099999999999</v>
      </c>
      <c r="C4432">
        <v>2019</v>
      </c>
      <c r="D4432">
        <v>2</v>
      </c>
    </row>
    <row r="4433" spans="1:4" x14ac:dyDescent="0.35">
      <c r="A4433" s="1">
        <v>43514</v>
      </c>
      <c r="B4433">
        <v>7.7298299999999998</v>
      </c>
      <c r="C4433">
        <v>2019</v>
      </c>
      <c r="D4433">
        <v>2</v>
      </c>
    </row>
    <row r="4434" spans="1:4" x14ac:dyDescent="0.35">
      <c r="A4434" s="1">
        <v>43515</v>
      </c>
      <c r="B4434">
        <v>7.7222799999999996</v>
      </c>
      <c r="C4434">
        <v>2019</v>
      </c>
      <c r="D4434">
        <v>2</v>
      </c>
    </row>
    <row r="4435" spans="1:4" x14ac:dyDescent="0.35">
      <c r="A4435" s="1">
        <v>43516</v>
      </c>
      <c r="B4435">
        <v>7.7213399999999996</v>
      </c>
      <c r="C4435">
        <v>2019</v>
      </c>
      <c r="D4435">
        <v>2</v>
      </c>
    </row>
    <row r="4436" spans="1:4" x14ac:dyDescent="0.35">
      <c r="A4436" s="1">
        <v>43517</v>
      </c>
      <c r="B4436">
        <v>7.7210799999999997</v>
      </c>
      <c r="C4436">
        <v>2019</v>
      </c>
      <c r="D4436">
        <v>2</v>
      </c>
    </row>
    <row r="4437" spans="1:4" x14ac:dyDescent="0.35">
      <c r="A4437" s="1">
        <v>43518</v>
      </c>
      <c r="B4437">
        <v>7.7192400000000001</v>
      </c>
      <c r="C4437">
        <v>2019</v>
      </c>
      <c r="D4437">
        <v>2</v>
      </c>
    </row>
    <row r="4438" spans="1:4" x14ac:dyDescent="0.35">
      <c r="A4438" s="1">
        <v>43519</v>
      </c>
      <c r="B4438">
        <v>7.7192400000000001</v>
      </c>
      <c r="C4438">
        <v>2019</v>
      </c>
      <c r="D4438">
        <v>2</v>
      </c>
    </row>
    <row r="4439" spans="1:4" x14ac:dyDescent="0.35">
      <c r="A4439" s="1">
        <v>43520</v>
      </c>
      <c r="B4439">
        <v>7.7192400000000001</v>
      </c>
      <c r="C4439">
        <v>2019</v>
      </c>
      <c r="D4439">
        <v>2</v>
      </c>
    </row>
    <row r="4440" spans="1:4" x14ac:dyDescent="0.35">
      <c r="A4440" s="1">
        <v>43521</v>
      </c>
      <c r="B4440">
        <v>7.7136100000000001</v>
      </c>
      <c r="C4440">
        <v>2019</v>
      </c>
      <c r="D4440">
        <v>2</v>
      </c>
    </row>
    <row r="4441" spans="1:4" x14ac:dyDescent="0.35">
      <c r="A4441" s="1">
        <v>43522</v>
      </c>
      <c r="B4441">
        <v>7.7109100000000002</v>
      </c>
      <c r="C4441">
        <v>2019</v>
      </c>
      <c r="D4441">
        <v>2</v>
      </c>
    </row>
    <row r="4442" spans="1:4" x14ac:dyDescent="0.35">
      <c r="A4442" s="1">
        <v>43523</v>
      </c>
      <c r="B4442">
        <v>7.7104499999999998</v>
      </c>
      <c r="C4442">
        <v>2019</v>
      </c>
      <c r="D4442">
        <v>2</v>
      </c>
    </row>
    <row r="4443" spans="1:4" x14ac:dyDescent="0.35">
      <c r="A4443" s="1">
        <v>43524</v>
      </c>
      <c r="B4443">
        <v>7.7077799999999996</v>
      </c>
      <c r="C4443">
        <v>2019</v>
      </c>
      <c r="D4443">
        <v>2</v>
      </c>
    </row>
    <row r="4444" spans="1:4" x14ac:dyDescent="0.35">
      <c r="A4444" s="1">
        <v>43525</v>
      </c>
      <c r="B4444">
        <v>7.7044499999999996</v>
      </c>
      <c r="C4444">
        <v>2019</v>
      </c>
      <c r="D4444">
        <v>3</v>
      </c>
    </row>
    <row r="4445" spans="1:4" x14ac:dyDescent="0.35">
      <c r="A4445" s="1">
        <v>43526</v>
      </c>
      <c r="B4445">
        <v>7.7044499999999996</v>
      </c>
      <c r="C4445">
        <v>2019</v>
      </c>
      <c r="D4445">
        <v>3</v>
      </c>
    </row>
    <row r="4446" spans="1:4" x14ac:dyDescent="0.35">
      <c r="A4446" s="1">
        <v>43527</v>
      </c>
      <c r="B4446">
        <v>7.7044499999999996</v>
      </c>
      <c r="C4446">
        <v>2019</v>
      </c>
      <c r="D4446">
        <v>3</v>
      </c>
    </row>
    <row r="4447" spans="1:4" x14ac:dyDescent="0.35">
      <c r="A4447" s="1">
        <v>43528</v>
      </c>
      <c r="B4447">
        <v>7.7053700000000003</v>
      </c>
      <c r="C4447">
        <v>2019</v>
      </c>
      <c r="D4447">
        <v>3</v>
      </c>
    </row>
    <row r="4448" spans="1:4" x14ac:dyDescent="0.35">
      <c r="A4448" s="1">
        <v>43529</v>
      </c>
      <c r="B4448">
        <v>7.7024299999999997</v>
      </c>
      <c r="C4448">
        <v>2019</v>
      </c>
      <c r="D4448">
        <v>3</v>
      </c>
    </row>
    <row r="4449" spans="1:4" x14ac:dyDescent="0.35">
      <c r="A4449" s="1">
        <v>43530</v>
      </c>
      <c r="B4449">
        <v>7.6993999999999998</v>
      </c>
      <c r="C4449">
        <v>2019</v>
      </c>
      <c r="D4449">
        <v>3</v>
      </c>
    </row>
    <row r="4450" spans="1:4" x14ac:dyDescent="0.35">
      <c r="A4450" s="1">
        <v>43531</v>
      </c>
      <c r="B4450">
        <v>7.6982299999999997</v>
      </c>
      <c r="C4450">
        <v>2019</v>
      </c>
      <c r="D4450">
        <v>3</v>
      </c>
    </row>
    <row r="4451" spans="1:4" x14ac:dyDescent="0.35">
      <c r="A4451" s="1">
        <v>43532</v>
      </c>
      <c r="B4451">
        <v>7.6965300000000001</v>
      </c>
      <c r="C4451">
        <v>2019</v>
      </c>
      <c r="D4451">
        <v>3</v>
      </c>
    </row>
    <row r="4452" spans="1:4" x14ac:dyDescent="0.35">
      <c r="A4452" s="1">
        <v>43533</v>
      </c>
      <c r="B4452">
        <v>7.6965300000000001</v>
      </c>
      <c r="C4452">
        <v>2019</v>
      </c>
      <c r="D4452">
        <v>3</v>
      </c>
    </row>
    <row r="4453" spans="1:4" x14ac:dyDescent="0.35">
      <c r="A4453" s="1">
        <v>43534</v>
      </c>
      <c r="B4453">
        <v>7.6965300000000001</v>
      </c>
      <c r="C4453">
        <v>2019</v>
      </c>
      <c r="D4453">
        <v>3</v>
      </c>
    </row>
    <row r="4454" spans="1:4" x14ac:dyDescent="0.35">
      <c r="A4454" s="1">
        <v>43535</v>
      </c>
      <c r="B4454">
        <v>7.6933299999999996</v>
      </c>
      <c r="C4454">
        <v>2019</v>
      </c>
      <c r="D4454">
        <v>3</v>
      </c>
    </row>
    <row r="4455" spans="1:4" x14ac:dyDescent="0.35">
      <c r="A4455" s="1">
        <v>43536</v>
      </c>
      <c r="B4455">
        <v>7.6943799999999998</v>
      </c>
      <c r="C4455">
        <v>2019</v>
      </c>
      <c r="D4455">
        <v>3</v>
      </c>
    </row>
    <row r="4456" spans="1:4" x14ac:dyDescent="0.35">
      <c r="A4456" s="1">
        <v>43537</v>
      </c>
      <c r="B4456">
        <v>7.6943299999999999</v>
      </c>
      <c r="C4456">
        <v>2019</v>
      </c>
      <c r="D4456">
        <v>3</v>
      </c>
    </row>
    <row r="4457" spans="1:4" x14ac:dyDescent="0.35">
      <c r="A4457" s="1">
        <v>43538</v>
      </c>
      <c r="B4457">
        <v>7.6860299999999997</v>
      </c>
      <c r="C4457">
        <v>2019</v>
      </c>
      <c r="D4457">
        <v>3</v>
      </c>
    </row>
    <row r="4458" spans="1:4" x14ac:dyDescent="0.35">
      <c r="A4458" s="1">
        <v>43539</v>
      </c>
      <c r="B4458">
        <v>7.6921400000000002</v>
      </c>
      <c r="C4458">
        <v>2019</v>
      </c>
      <c r="D4458">
        <v>3</v>
      </c>
    </row>
    <row r="4459" spans="1:4" x14ac:dyDescent="0.35">
      <c r="A4459" s="1">
        <v>43540</v>
      </c>
      <c r="B4459">
        <v>7.6921400000000002</v>
      </c>
      <c r="C4459">
        <v>2019</v>
      </c>
      <c r="D4459">
        <v>3</v>
      </c>
    </row>
    <row r="4460" spans="1:4" x14ac:dyDescent="0.35">
      <c r="A4460" s="1">
        <v>43541</v>
      </c>
      <c r="B4460">
        <v>7.6921400000000002</v>
      </c>
      <c r="C4460">
        <v>2019</v>
      </c>
      <c r="D4460">
        <v>3</v>
      </c>
    </row>
    <row r="4461" spans="1:4" x14ac:dyDescent="0.35">
      <c r="A4461" s="1">
        <v>43542</v>
      </c>
      <c r="B4461">
        <v>7.6915399999999998</v>
      </c>
      <c r="C4461">
        <v>2019</v>
      </c>
      <c r="D4461">
        <v>3</v>
      </c>
    </row>
    <row r="4462" spans="1:4" x14ac:dyDescent="0.35">
      <c r="A4462" s="1">
        <v>43543</v>
      </c>
      <c r="B4462">
        <v>7.6903899999999998</v>
      </c>
      <c r="C4462">
        <v>2019</v>
      </c>
      <c r="D4462">
        <v>3</v>
      </c>
    </row>
    <row r="4463" spans="1:4" x14ac:dyDescent="0.35">
      <c r="A4463" s="1">
        <v>43544</v>
      </c>
      <c r="B4463">
        <v>7.6889799999999999</v>
      </c>
      <c r="C4463">
        <v>2019</v>
      </c>
      <c r="D4463">
        <v>3</v>
      </c>
    </row>
    <row r="4464" spans="1:4" x14ac:dyDescent="0.35">
      <c r="A4464" s="1">
        <v>43545</v>
      </c>
      <c r="B4464">
        <v>7.6849699999999999</v>
      </c>
      <c r="C4464">
        <v>2019</v>
      </c>
      <c r="D4464">
        <v>3</v>
      </c>
    </row>
    <row r="4465" spans="1:4" x14ac:dyDescent="0.35">
      <c r="A4465" s="1">
        <v>43546</v>
      </c>
      <c r="B4465">
        <v>7.6806700000000001</v>
      </c>
      <c r="C4465">
        <v>2019</v>
      </c>
      <c r="D4465">
        <v>3</v>
      </c>
    </row>
    <row r="4466" spans="1:4" x14ac:dyDescent="0.35">
      <c r="A4466" s="1">
        <v>43547</v>
      </c>
      <c r="B4466">
        <v>7.6806700000000001</v>
      </c>
      <c r="C4466">
        <v>2019</v>
      </c>
      <c r="D4466">
        <v>3</v>
      </c>
    </row>
    <row r="4467" spans="1:4" x14ac:dyDescent="0.35">
      <c r="A4467" s="1">
        <v>43548</v>
      </c>
      <c r="B4467">
        <v>7.6806700000000001</v>
      </c>
      <c r="C4467">
        <v>2019</v>
      </c>
      <c r="D4467">
        <v>3</v>
      </c>
    </row>
    <row r="4468" spans="1:4" x14ac:dyDescent="0.35">
      <c r="A4468" s="1">
        <v>43549</v>
      </c>
      <c r="B4468">
        <v>7.67577</v>
      </c>
      <c r="C4468">
        <v>2019</v>
      </c>
      <c r="D4468">
        <v>3</v>
      </c>
    </row>
    <row r="4469" spans="1:4" x14ac:dyDescent="0.35">
      <c r="A4469" s="1">
        <v>43550</v>
      </c>
      <c r="B4469">
        <v>7.6790900000000004</v>
      </c>
      <c r="C4469">
        <v>2019</v>
      </c>
      <c r="D4469">
        <v>3</v>
      </c>
    </row>
    <row r="4470" spans="1:4" x14ac:dyDescent="0.35">
      <c r="A4470" s="1">
        <v>43551</v>
      </c>
      <c r="B4470">
        <v>7.6768999999999998</v>
      </c>
      <c r="C4470">
        <v>2019</v>
      </c>
      <c r="D4470">
        <v>3</v>
      </c>
    </row>
    <row r="4471" spans="1:4" x14ac:dyDescent="0.35">
      <c r="A4471" s="1">
        <v>43552</v>
      </c>
      <c r="B4471">
        <v>7.6791999999999998</v>
      </c>
      <c r="C4471">
        <v>2019</v>
      </c>
      <c r="D4471">
        <v>3</v>
      </c>
    </row>
    <row r="4472" spans="1:4" x14ac:dyDescent="0.35">
      <c r="A4472" s="1">
        <v>43553</v>
      </c>
      <c r="B4472">
        <v>7.6810400000000003</v>
      </c>
      <c r="C4472">
        <v>2019</v>
      </c>
      <c r="D4472">
        <v>3</v>
      </c>
    </row>
    <row r="4473" spans="1:4" x14ac:dyDescent="0.35">
      <c r="A4473" s="1">
        <v>43554</v>
      </c>
      <c r="B4473">
        <v>7.6810400000000003</v>
      </c>
      <c r="C4473">
        <v>2019</v>
      </c>
      <c r="D4473">
        <v>3</v>
      </c>
    </row>
    <row r="4474" spans="1:4" x14ac:dyDescent="0.35">
      <c r="A4474" s="1">
        <v>43555</v>
      </c>
      <c r="B4474">
        <v>7.6810400000000003</v>
      </c>
      <c r="C4474">
        <v>2019</v>
      </c>
      <c r="D4474">
        <v>3</v>
      </c>
    </row>
    <row r="4475" spans="1:4" x14ac:dyDescent="0.35">
      <c r="A4475" s="1">
        <v>43556</v>
      </c>
      <c r="B4475">
        <v>7.6803100000000004</v>
      </c>
      <c r="C4475">
        <v>2019</v>
      </c>
      <c r="D4475">
        <v>4</v>
      </c>
    </row>
    <row r="4476" spans="1:4" x14ac:dyDescent="0.35">
      <c r="A4476" s="1">
        <v>43557</v>
      </c>
      <c r="B4476">
        <v>7.6745200000000002</v>
      </c>
      <c r="C4476">
        <v>2019</v>
      </c>
      <c r="D4476">
        <v>4</v>
      </c>
    </row>
    <row r="4477" spans="1:4" x14ac:dyDescent="0.35">
      <c r="A4477" s="1">
        <v>43558</v>
      </c>
      <c r="B4477">
        <v>7.6739899999999999</v>
      </c>
      <c r="C4477">
        <v>2019</v>
      </c>
      <c r="D4477">
        <v>4</v>
      </c>
    </row>
    <row r="4478" spans="1:4" x14ac:dyDescent="0.35">
      <c r="A4478" s="1">
        <v>43559</v>
      </c>
      <c r="B4478">
        <v>7.66934</v>
      </c>
      <c r="C4478">
        <v>2019</v>
      </c>
      <c r="D4478">
        <v>4</v>
      </c>
    </row>
    <row r="4479" spans="1:4" x14ac:dyDescent="0.35">
      <c r="A4479" s="1">
        <v>43560</v>
      </c>
      <c r="B4479">
        <v>7.6685499999999998</v>
      </c>
      <c r="C4479">
        <v>2019</v>
      </c>
      <c r="D4479">
        <v>4</v>
      </c>
    </row>
    <row r="4480" spans="1:4" x14ac:dyDescent="0.35">
      <c r="A4480" s="1">
        <v>43561</v>
      </c>
      <c r="B4480">
        <v>7.6685499999999998</v>
      </c>
      <c r="C4480">
        <v>2019</v>
      </c>
      <c r="D4480">
        <v>4</v>
      </c>
    </row>
    <row r="4481" spans="1:4" x14ac:dyDescent="0.35">
      <c r="A4481" s="1">
        <v>43562</v>
      </c>
      <c r="B4481">
        <v>7.6685499999999998</v>
      </c>
      <c r="C4481">
        <v>2019</v>
      </c>
      <c r="D4481">
        <v>4</v>
      </c>
    </row>
    <row r="4482" spans="1:4" x14ac:dyDescent="0.35">
      <c r="A4482" s="1">
        <v>43563</v>
      </c>
      <c r="B4482">
        <v>7.6580599999999999</v>
      </c>
      <c r="C4482">
        <v>2019</v>
      </c>
      <c r="D4482">
        <v>4</v>
      </c>
    </row>
    <row r="4483" spans="1:4" x14ac:dyDescent="0.35">
      <c r="A4483" s="1">
        <v>43564</v>
      </c>
      <c r="B4483">
        <v>7.6480899999999998</v>
      </c>
      <c r="C4483">
        <v>2019</v>
      </c>
      <c r="D4483">
        <v>4</v>
      </c>
    </row>
    <row r="4484" spans="1:4" x14ac:dyDescent="0.35">
      <c r="A4484" s="1">
        <v>43565</v>
      </c>
      <c r="B4484">
        <v>7.6436599999999997</v>
      </c>
      <c r="C4484">
        <v>2019</v>
      </c>
      <c r="D4484">
        <v>4</v>
      </c>
    </row>
    <row r="4485" spans="1:4" x14ac:dyDescent="0.35">
      <c r="A4485" s="1">
        <v>43566</v>
      </c>
      <c r="B4485">
        <v>7.6360299999999999</v>
      </c>
      <c r="C4485">
        <v>2019</v>
      </c>
      <c r="D4485">
        <v>4</v>
      </c>
    </row>
    <row r="4486" spans="1:4" x14ac:dyDescent="0.35">
      <c r="A4486" s="1">
        <v>43567</v>
      </c>
      <c r="B4486">
        <v>7.6344500000000002</v>
      </c>
      <c r="C4486">
        <v>2019</v>
      </c>
      <c r="D4486">
        <v>4</v>
      </c>
    </row>
    <row r="4487" spans="1:4" x14ac:dyDescent="0.35">
      <c r="A4487" s="1">
        <v>43568</v>
      </c>
      <c r="B4487">
        <v>7.6344500000000002</v>
      </c>
      <c r="C4487">
        <v>2019</v>
      </c>
      <c r="D4487">
        <v>4</v>
      </c>
    </row>
    <row r="4488" spans="1:4" x14ac:dyDescent="0.35">
      <c r="A4488" s="1">
        <v>43569</v>
      </c>
      <c r="B4488">
        <v>7.6344500000000002</v>
      </c>
      <c r="C4488">
        <v>2019</v>
      </c>
      <c r="D4488">
        <v>4</v>
      </c>
    </row>
    <row r="4489" spans="1:4" x14ac:dyDescent="0.35">
      <c r="A4489" s="1">
        <v>43570</v>
      </c>
      <c r="B4489">
        <v>7.63429</v>
      </c>
      <c r="C4489">
        <v>2019</v>
      </c>
      <c r="D4489">
        <v>4</v>
      </c>
    </row>
    <row r="4490" spans="1:4" x14ac:dyDescent="0.35">
      <c r="A4490" s="1">
        <v>43571</v>
      </c>
      <c r="B4490">
        <v>7.6310799999999999</v>
      </c>
      <c r="C4490">
        <v>2019</v>
      </c>
      <c r="D4490">
        <v>4</v>
      </c>
    </row>
    <row r="4491" spans="1:4" x14ac:dyDescent="0.35">
      <c r="A4491" s="1">
        <v>43572</v>
      </c>
      <c r="B4491">
        <v>7.6281699999999999</v>
      </c>
      <c r="C4491">
        <v>2019</v>
      </c>
      <c r="D4491">
        <v>4</v>
      </c>
    </row>
    <row r="4492" spans="1:4" x14ac:dyDescent="0.35">
      <c r="A4492" s="1">
        <v>43573</v>
      </c>
      <c r="B4492">
        <v>7.6281699999999999</v>
      </c>
      <c r="C4492">
        <v>2019</v>
      </c>
      <c r="D4492">
        <v>4</v>
      </c>
    </row>
    <row r="4493" spans="1:4" x14ac:dyDescent="0.35">
      <c r="A4493" s="1">
        <v>43574</v>
      </c>
      <c r="B4493">
        <v>7.6281699999999999</v>
      </c>
      <c r="C4493">
        <v>2019</v>
      </c>
      <c r="D4493">
        <v>4</v>
      </c>
    </row>
    <row r="4494" spans="1:4" x14ac:dyDescent="0.35">
      <c r="A4494" s="1">
        <v>43575</v>
      </c>
      <c r="B4494">
        <v>7.6281699999999999</v>
      </c>
      <c r="C4494">
        <v>2019</v>
      </c>
      <c r="D4494">
        <v>4</v>
      </c>
    </row>
    <row r="4495" spans="1:4" x14ac:dyDescent="0.35">
      <c r="A4495" s="1">
        <v>43576</v>
      </c>
      <c r="B4495">
        <v>7.6281699999999999</v>
      </c>
      <c r="C4495">
        <v>2019</v>
      </c>
      <c r="D4495">
        <v>4</v>
      </c>
    </row>
    <row r="4496" spans="1:4" x14ac:dyDescent="0.35">
      <c r="A4496" s="1">
        <v>43577</v>
      </c>
      <c r="B4496">
        <v>7.6240899999999998</v>
      </c>
      <c r="C4496">
        <v>2019</v>
      </c>
      <c r="D4496">
        <v>4</v>
      </c>
    </row>
    <row r="4497" spans="1:4" x14ac:dyDescent="0.35">
      <c r="A4497" s="1">
        <v>43578</v>
      </c>
      <c r="B4497">
        <v>7.6218700000000004</v>
      </c>
      <c r="C4497">
        <v>2019</v>
      </c>
      <c r="D4497">
        <v>4</v>
      </c>
    </row>
    <row r="4498" spans="1:4" x14ac:dyDescent="0.35">
      <c r="A4498" s="1">
        <v>43579</v>
      </c>
      <c r="B4498">
        <v>7.6223900000000002</v>
      </c>
      <c r="C4498">
        <v>2019</v>
      </c>
      <c r="D4498">
        <v>4</v>
      </c>
    </row>
    <row r="4499" spans="1:4" x14ac:dyDescent="0.35">
      <c r="A4499" s="1">
        <v>43580</v>
      </c>
      <c r="B4499">
        <v>7.6329700000000003</v>
      </c>
      <c r="C4499">
        <v>2019</v>
      </c>
      <c r="D4499">
        <v>4</v>
      </c>
    </row>
    <row r="4500" spans="1:4" x14ac:dyDescent="0.35">
      <c r="A4500" s="1">
        <v>43581</v>
      </c>
      <c r="B4500">
        <v>7.6441100000000004</v>
      </c>
      <c r="C4500">
        <v>2019</v>
      </c>
      <c r="D4500">
        <v>4</v>
      </c>
    </row>
    <row r="4501" spans="1:4" x14ac:dyDescent="0.35">
      <c r="A4501" s="1">
        <v>43582</v>
      </c>
      <c r="B4501">
        <v>7.6441100000000004</v>
      </c>
      <c r="C4501">
        <v>2019</v>
      </c>
      <c r="D4501">
        <v>4</v>
      </c>
    </row>
    <row r="4502" spans="1:4" x14ac:dyDescent="0.35">
      <c r="A4502" s="1">
        <v>43583</v>
      </c>
      <c r="B4502">
        <v>7.6441100000000004</v>
      </c>
      <c r="C4502">
        <v>2019</v>
      </c>
      <c r="D4502">
        <v>4</v>
      </c>
    </row>
    <row r="4503" spans="1:4" x14ac:dyDescent="0.35">
      <c r="A4503" s="1">
        <v>43584</v>
      </c>
      <c r="B4503">
        <v>7.6441100000000004</v>
      </c>
      <c r="C4503">
        <v>2019</v>
      </c>
      <c r="D4503">
        <v>4</v>
      </c>
    </row>
    <row r="4504" spans="1:4" x14ac:dyDescent="0.35">
      <c r="A4504" s="1">
        <v>43585</v>
      </c>
      <c r="B4504">
        <v>7.65219</v>
      </c>
      <c r="C4504">
        <v>2019</v>
      </c>
      <c r="D4504">
        <v>4</v>
      </c>
    </row>
    <row r="4505" spans="1:4" x14ac:dyDescent="0.35">
      <c r="A4505" s="1">
        <v>43586</v>
      </c>
      <c r="B4505">
        <v>7.6522800000000002</v>
      </c>
      <c r="C4505">
        <v>2019</v>
      </c>
      <c r="D4505">
        <v>5</v>
      </c>
    </row>
    <row r="4506" spans="1:4" x14ac:dyDescent="0.35">
      <c r="A4506" s="1">
        <v>43587</v>
      </c>
      <c r="B4506">
        <v>7.6568300000000002</v>
      </c>
      <c r="C4506">
        <v>2019</v>
      </c>
      <c r="D4506">
        <v>5</v>
      </c>
    </row>
    <row r="4507" spans="1:4" x14ac:dyDescent="0.35">
      <c r="A4507" s="1">
        <v>43588</v>
      </c>
      <c r="B4507">
        <v>7.6571800000000003</v>
      </c>
      <c r="C4507">
        <v>2019</v>
      </c>
      <c r="D4507">
        <v>5</v>
      </c>
    </row>
    <row r="4508" spans="1:4" x14ac:dyDescent="0.35">
      <c r="A4508" s="1">
        <v>43589</v>
      </c>
      <c r="B4508">
        <v>7.6571800000000003</v>
      </c>
      <c r="C4508">
        <v>2019</v>
      </c>
      <c r="D4508">
        <v>5</v>
      </c>
    </row>
    <row r="4509" spans="1:4" x14ac:dyDescent="0.35">
      <c r="A4509" s="1">
        <v>43590</v>
      </c>
      <c r="B4509">
        <v>7.6571800000000003</v>
      </c>
      <c r="C4509">
        <v>2019</v>
      </c>
      <c r="D4509">
        <v>5</v>
      </c>
    </row>
    <row r="4510" spans="1:4" x14ac:dyDescent="0.35">
      <c r="A4510" s="1">
        <v>43591</v>
      </c>
      <c r="B4510">
        <v>7.65604</v>
      </c>
      <c r="C4510">
        <v>2019</v>
      </c>
      <c r="D4510">
        <v>5</v>
      </c>
    </row>
    <row r="4511" spans="1:4" x14ac:dyDescent="0.35">
      <c r="A4511" s="1">
        <v>43592</v>
      </c>
      <c r="B4511">
        <v>7.6564399999999999</v>
      </c>
      <c r="C4511">
        <v>2019</v>
      </c>
      <c r="D4511">
        <v>5</v>
      </c>
    </row>
    <row r="4512" spans="1:4" x14ac:dyDescent="0.35">
      <c r="A4512" s="1">
        <v>43593</v>
      </c>
      <c r="B4512">
        <v>7.6561300000000001</v>
      </c>
      <c r="C4512">
        <v>2019</v>
      </c>
      <c r="D4512">
        <v>5</v>
      </c>
    </row>
    <row r="4513" spans="1:4" x14ac:dyDescent="0.35">
      <c r="A4513" s="1">
        <v>43594</v>
      </c>
      <c r="B4513">
        <v>7.6544299999999996</v>
      </c>
      <c r="C4513">
        <v>2019</v>
      </c>
      <c r="D4513">
        <v>5</v>
      </c>
    </row>
    <row r="4514" spans="1:4" x14ac:dyDescent="0.35">
      <c r="A4514" s="1">
        <v>43595</v>
      </c>
      <c r="B4514">
        <v>7.6561399999999997</v>
      </c>
      <c r="C4514">
        <v>2019</v>
      </c>
      <c r="D4514">
        <v>5</v>
      </c>
    </row>
    <row r="4515" spans="1:4" x14ac:dyDescent="0.35">
      <c r="A4515" s="1">
        <v>43596</v>
      </c>
      <c r="B4515">
        <v>7.6561399999999997</v>
      </c>
      <c r="C4515">
        <v>2019</v>
      </c>
      <c r="D4515">
        <v>5</v>
      </c>
    </row>
    <row r="4516" spans="1:4" x14ac:dyDescent="0.35">
      <c r="A4516" s="1">
        <v>43597</v>
      </c>
      <c r="B4516">
        <v>7.6561399999999997</v>
      </c>
      <c r="C4516">
        <v>2019</v>
      </c>
      <c r="D4516">
        <v>5</v>
      </c>
    </row>
    <row r="4517" spans="1:4" x14ac:dyDescent="0.35">
      <c r="A4517" s="1">
        <v>43598</v>
      </c>
      <c r="B4517">
        <v>7.6527399999999997</v>
      </c>
      <c r="C4517">
        <v>2019</v>
      </c>
      <c r="D4517">
        <v>5</v>
      </c>
    </row>
    <row r="4518" spans="1:4" x14ac:dyDescent="0.35">
      <c r="A4518" s="1">
        <v>43599</v>
      </c>
      <c r="B4518">
        <v>7.6535700000000002</v>
      </c>
      <c r="C4518">
        <v>2019</v>
      </c>
      <c r="D4518">
        <v>5</v>
      </c>
    </row>
    <row r="4519" spans="1:4" x14ac:dyDescent="0.35">
      <c r="A4519" s="1">
        <v>43600</v>
      </c>
      <c r="B4519">
        <v>7.6536999999999997</v>
      </c>
      <c r="C4519">
        <v>2019</v>
      </c>
      <c r="D4519">
        <v>5</v>
      </c>
    </row>
    <row r="4520" spans="1:4" x14ac:dyDescent="0.35">
      <c r="A4520" s="1">
        <v>43601</v>
      </c>
      <c r="B4520">
        <v>7.6571400000000001</v>
      </c>
      <c r="C4520">
        <v>2019</v>
      </c>
      <c r="D4520">
        <v>5</v>
      </c>
    </row>
    <row r="4521" spans="1:4" x14ac:dyDescent="0.35">
      <c r="A4521" s="1">
        <v>43602</v>
      </c>
      <c r="B4521">
        <v>7.6616200000000001</v>
      </c>
      <c r="C4521">
        <v>2019</v>
      </c>
      <c r="D4521">
        <v>5</v>
      </c>
    </row>
    <row r="4522" spans="1:4" x14ac:dyDescent="0.35">
      <c r="A4522" s="1">
        <v>43603</v>
      </c>
      <c r="B4522">
        <v>7.6616200000000001</v>
      </c>
      <c r="C4522">
        <v>2019</v>
      </c>
      <c r="D4522">
        <v>5</v>
      </c>
    </row>
    <row r="4523" spans="1:4" x14ac:dyDescent="0.35">
      <c r="A4523" s="1">
        <v>43604</v>
      </c>
      <c r="B4523">
        <v>7.6616200000000001</v>
      </c>
      <c r="C4523">
        <v>2019</v>
      </c>
      <c r="D4523">
        <v>5</v>
      </c>
    </row>
    <row r="4524" spans="1:4" x14ac:dyDescent="0.35">
      <c r="A4524" s="1">
        <v>43605</v>
      </c>
      <c r="B4524">
        <v>7.6582699999999999</v>
      </c>
      <c r="C4524">
        <v>2019</v>
      </c>
      <c r="D4524">
        <v>5</v>
      </c>
    </row>
    <row r="4525" spans="1:4" x14ac:dyDescent="0.35">
      <c r="A4525" s="1">
        <v>43606</v>
      </c>
      <c r="B4525">
        <v>7.6619200000000003</v>
      </c>
      <c r="C4525">
        <v>2019</v>
      </c>
      <c r="D4525">
        <v>5</v>
      </c>
    </row>
    <row r="4526" spans="1:4" x14ac:dyDescent="0.35">
      <c r="A4526" s="1">
        <v>43607</v>
      </c>
      <c r="B4526">
        <v>7.6657799999999998</v>
      </c>
      <c r="C4526">
        <v>2019</v>
      </c>
      <c r="D4526">
        <v>5</v>
      </c>
    </row>
    <row r="4527" spans="1:4" x14ac:dyDescent="0.35">
      <c r="A4527" s="1">
        <v>43608</v>
      </c>
      <c r="B4527">
        <v>7.6683000000000003</v>
      </c>
      <c r="C4527">
        <v>2019</v>
      </c>
      <c r="D4527">
        <v>5</v>
      </c>
    </row>
    <row r="4528" spans="1:4" x14ac:dyDescent="0.35">
      <c r="A4528" s="1">
        <v>43609</v>
      </c>
      <c r="B4528">
        <v>7.6807499999999997</v>
      </c>
      <c r="C4528">
        <v>2019</v>
      </c>
      <c r="D4528">
        <v>5</v>
      </c>
    </row>
    <row r="4529" spans="1:4" x14ac:dyDescent="0.35">
      <c r="A4529" s="1">
        <v>43610</v>
      </c>
      <c r="B4529">
        <v>7.6807499999999997</v>
      </c>
      <c r="C4529">
        <v>2019</v>
      </c>
      <c r="D4529">
        <v>5</v>
      </c>
    </row>
    <row r="4530" spans="1:4" x14ac:dyDescent="0.35">
      <c r="A4530" s="1">
        <v>43611</v>
      </c>
      <c r="B4530">
        <v>7.6807499999999997</v>
      </c>
      <c r="C4530">
        <v>2019</v>
      </c>
      <c r="D4530">
        <v>5</v>
      </c>
    </row>
    <row r="4531" spans="1:4" x14ac:dyDescent="0.35">
      <c r="A4531" s="1">
        <v>43612</v>
      </c>
      <c r="B4531">
        <v>7.6882599999999996</v>
      </c>
      <c r="C4531">
        <v>2019</v>
      </c>
      <c r="D4531">
        <v>5</v>
      </c>
    </row>
    <row r="4532" spans="1:4" x14ac:dyDescent="0.35">
      <c r="A4532" s="1">
        <v>43613</v>
      </c>
      <c r="B4532">
        <v>7.7005499999999998</v>
      </c>
      <c r="C4532">
        <v>2019</v>
      </c>
      <c r="D4532">
        <v>5</v>
      </c>
    </row>
    <row r="4533" spans="1:4" x14ac:dyDescent="0.35">
      <c r="A4533" s="1">
        <v>43614</v>
      </c>
      <c r="B4533">
        <v>7.7019099999999998</v>
      </c>
      <c r="C4533">
        <v>2019</v>
      </c>
      <c r="D4533">
        <v>5</v>
      </c>
    </row>
    <row r="4534" spans="1:4" x14ac:dyDescent="0.35">
      <c r="A4534" s="1">
        <v>43615</v>
      </c>
      <c r="B4534">
        <v>7.7124800000000002</v>
      </c>
      <c r="C4534">
        <v>2019</v>
      </c>
      <c r="D4534">
        <v>5</v>
      </c>
    </row>
    <row r="4535" spans="1:4" x14ac:dyDescent="0.35">
      <c r="A4535" s="1">
        <v>43616</v>
      </c>
      <c r="B4535">
        <v>7.7226999999999997</v>
      </c>
      <c r="C4535">
        <v>2019</v>
      </c>
      <c r="D4535">
        <v>5</v>
      </c>
    </row>
    <row r="4536" spans="1:4" x14ac:dyDescent="0.35">
      <c r="A4536" s="1">
        <v>43617</v>
      </c>
      <c r="B4536">
        <v>7.7226999999999997</v>
      </c>
      <c r="C4536">
        <v>2019</v>
      </c>
      <c r="D4536">
        <v>6</v>
      </c>
    </row>
    <row r="4537" spans="1:4" x14ac:dyDescent="0.35">
      <c r="A4537" s="1">
        <v>43618</v>
      </c>
      <c r="B4537">
        <v>7.7226999999999997</v>
      </c>
      <c r="C4537">
        <v>2019</v>
      </c>
      <c r="D4537">
        <v>6</v>
      </c>
    </row>
    <row r="4538" spans="1:4" x14ac:dyDescent="0.35">
      <c r="A4538" s="1">
        <v>43619</v>
      </c>
      <c r="B4538">
        <v>7.7167500000000002</v>
      </c>
      <c r="C4538">
        <v>2019</v>
      </c>
      <c r="D4538">
        <v>6</v>
      </c>
    </row>
    <row r="4539" spans="1:4" x14ac:dyDescent="0.35">
      <c r="A4539" s="1">
        <v>43620</v>
      </c>
      <c r="B4539">
        <v>7.7146499999999998</v>
      </c>
      <c r="C4539">
        <v>2019</v>
      </c>
      <c r="D4539">
        <v>6</v>
      </c>
    </row>
    <row r="4540" spans="1:4" x14ac:dyDescent="0.35">
      <c r="A4540" s="1">
        <v>43621</v>
      </c>
      <c r="B4540">
        <v>7.7115600000000004</v>
      </c>
      <c r="C4540">
        <v>2019</v>
      </c>
      <c r="D4540">
        <v>6</v>
      </c>
    </row>
    <row r="4541" spans="1:4" x14ac:dyDescent="0.35">
      <c r="A4541" s="1">
        <v>43622</v>
      </c>
      <c r="B4541">
        <v>7.7095000000000002</v>
      </c>
      <c r="C4541">
        <v>2019</v>
      </c>
      <c r="D4541">
        <v>6</v>
      </c>
    </row>
    <row r="4542" spans="1:4" x14ac:dyDescent="0.35">
      <c r="A4542" s="1">
        <v>43623</v>
      </c>
      <c r="B4542">
        <v>7.7057599999999997</v>
      </c>
      <c r="C4542">
        <v>2019</v>
      </c>
      <c r="D4542">
        <v>6</v>
      </c>
    </row>
    <row r="4543" spans="1:4" x14ac:dyDescent="0.35">
      <c r="A4543" s="1">
        <v>43624</v>
      </c>
      <c r="B4543">
        <v>7.7057599999999997</v>
      </c>
      <c r="C4543">
        <v>2019</v>
      </c>
      <c r="D4543">
        <v>6</v>
      </c>
    </row>
    <row r="4544" spans="1:4" x14ac:dyDescent="0.35">
      <c r="A4544" s="1">
        <v>43625</v>
      </c>
      <c r="B4544">
        <v>7.7057599999999997</v>
      </c>
      <c r="C4544">
        <v>2019</v>
      </c>
      <c r="D4544">
        <v>6</v>
      </c>
    </row>
    <row r="4545" spans="1:4" x14ac:dyDescent="0.35">
      <c r="A4545" s="1">
        <v>43626</v>
      </c>
      <c r="B4545">
        <v>7.7018300000000002</v>
      </c>
      <c r="C4545">
        <v>2019</v>
      </c>
      <c r="D4545">
        <v>6</v>
      </c>
    </row>
    <row r="4546" spans="1:4" x14ac:dyDescent="0.35">
      <c r="A4546" s="1">
        <v>43627</v>
      </c>
      <c r="B4546">
        <v>7.6966400000000004</v>
      </c>
      <c r="C4546">
        <v>2019</v>
      </c>
      <c r="D4546">
        <v>6</v>
      </c>
    </row>
    <row r="4547" spans="1:4" x14ac:dyDescent="0.35">
      <c r="A4547" s="1">
        <v>43628</v>
      </c>
      <c r="B4547">
        <v>7.6936499999999999</v>
      </c>
      <c r="C4547">
        <v>2019</v>
      </c>
      <c r="D4547">
        <v>6</v>
      </c>
    </row>
    <row r="4548" spans="1:4" x14ac:dyDescent="0.35">
      <c r="A4548" s="1">
        <v>43629</v>
      </c>
      <c r="B4548">
        <v>7.69442</v>
      </c>
      <c r="C4548">
        <v>2019</v>
      </c>
      <c r="D4548">
        <v>6</v>
      </c>
    </row>
    <row r="4549" spans="1:4" x14ac:dyDescent="0.35">
      <c r="A4549" s="1">
        <v>43630</v>
      </c>
      <c r="B4549">
        <v>7.6946199999999996</v>
      </c>
      <c r="C4549">
        <v>2019</v>
      </c>
      <c r="D4549">
        <v>6</v>
      </c>
    </row>
    <row r="4550" spans="1:4" x14ac:dyDescent="0.35">
      <c r="A4550" s="1">
        <v>43631</v>
      </c>
      <c r="B4550">
        <v>7.6946199999999996</v>
      </c>
      <c r="C4550">
        <v>2019</v>
      </c>
      <c r="D4550">
        <v>6</v>
      </c>
    </row>
    <row r="4551" spans="1:4" x14ac:dyDescent="0.35">
      <c r="A4551" s="1">
        <v>43632</v>
      </c>
      <c r="B4551">
        <v>7.6946199999999996</v>
      </c>
      <c r="C4551">
        <v>2019</v>
      </c>
      <c r="D4551">
        <v>6</v>
      </c>
    </row>
    <row r="4552" spans="1:4" x14ac:dyDescent="0.35">
      <c r="A4552" s="1">
        <v>43633</v>
      </c>
      <c r="B4552">
        <v>7.69217</v>
      </c>
      <c r="C4552">
        <v>2019</v>
      </c>
      <c r="D4552">
        <v>6</v>
      </c>
    </row>
    <row r="4553" spans="1:4" x14ac:dyDescent="0.35">
      <c r="A4553" s="1">
        <v>43634</v>
      </c>
      <c r="B4553">
        <v>7.6962599999999997</v>
      </c>
      <c r="C4553">
        <v>2019</v>
      </c>
      <c r="D4553">
        <v>6</v>
      </c>
    </row>
    <row r="4554" spans="1:4" x14ac:dyDescent="0.35">
      <c r="A4554" s="1">
        <v>43635</v>
      </c>
      <c r="B4554">
        <v>7.7002899999999999</v>
      </c>
      <c r="C4554">
        <v>2019</v>
      </c>
      <c r="D4554">
        <v>6</v>
      </c>
    </row>
    <row r="4555" spans="1:4" x14ac:dyDescent="0.35">
      <c r="A4555" s="1">
        <v>43636</v>
      </c>
      <c r="B4555">
        <v>7.7026599999999998</v>
      </c>
      <c r="C4555">
        <v>2019</v>
      </c>
      <c r="D4555">
        <v>6</v>
      </c>
    </row>
    <row r="4556" spans="1:4" x14ac:dyDescent="0.35">
      <c r="A4556" s="1">
        <v>43637</v>
      </c>
      <c r="B4556">
        <v>7.70228</v>
      </c>
      <c r="C4556">
        <v>2019</v>
      </c>
      <c r="D4556">
        <v>6</v>
      </c>
    </row>
    <row r="4557" spans="1:4" x14ac:dyDescent="0.35">
      <c r="A4557" s="1">
        <v>43638</v>
      </c>
      <c r="B4557">
        <v>7.70228</v>
      </c>
      <c r="C4557">
        <v>2019</v>
      </c>
      <c r="D4557">
        <v>6</v>
      </c>
    </row>
    <row r="4558" spans="1:4" x14ac:dyDescent="0.35">
      <c r="A4558" s="1">
        <v>43639</v>
      </c>
      <c r="B4558">
        <v>7.70228</v>
      </c>
      <c r="C4558">
        <v>2019</v>
      </c>
      <c r="D4558">
        <v>6</v>
      </c>
    </row>
    <row r="4559" spans="1:4" x14ac:dyDescent="0.35">
      <c r="A4559" s="1">
        <v>43640</v>
      </c>
      <c r="B4559">
        <v>7.7054299999999998</v>
      </c>
      <c r="C4559">
        <v>2019</v>
      </c>
      <c r="D4559">
        <v>6</v>
      </c>
    </row>
    <row r="4560" spans="1:4" x14ac:dyDescent="0.35">
      <c r="A4560" s="1">
        <v>43641</v>
      </c>
      <c r="B4560">
        <v>7.7090699999999996</v>
      </c>
      <c r="C4560">
        <v>2019</v>
      </c>
      <c r="D4560">
        <v>6</v>
      </c>
    </row>
    <row r="4561" spans="1:4" x14ac:dyDescent="0.35">
      <c r="A4561" s="1">
        <v>43642</v>
      </c>
      <c r="B4561">
        <v>7.7122700000000002</v>
      </c>
      <c r="C4561">
        <v>2019</v>
      </c>
      <c r="D4561">
        <v>6</v>
      </c>
    </row>
    <row r="4562" spans="1:4" x14ac:dyDescent="0.35">
      <c r="A4562" s="1">
        <v>43643</v>
      </c>
      <c r="B4562">
        <v>7.71455</v>
      </c>
      <c r="C4562">
        <v>2019</v>
      </c>
      <c r="D4562">
        <v>6</v>
      </c>
    </row>
    <row r="4563" spans="1:4" x14ac:dyDescent="0.35">
      <c r="A4563" s="1">
        <v>43644</v>
      </c>
      <c r="B4563">
        <v>7.7082300000000004</v>
      </c>
      <c r="C4563">
        <v>2019</v>
      </c>
      <c r="D4563">
        <v>6</v>
      </c>
    </row>
    <row r="4564" spans="1:4" x14ac:dyDescent="0.35">
      <c r="A4564" s="1">
        <v>43645</v>
      </c>
      <c r="B4564">
        <v>7.7082300000000004</v>
      </c>
      <c r="C4564">
        <v>2019</v>
      </c>
      <c r="D4564">
        <v>6</v>
      </c>
    </row>
    <row r="4565" spans="1:4" x14ac:dyDescent="0.35">
      <c r="A4565" s="1">
        <v>43646</v>
      </c>
      <c r="B4565">
        <v>7.7082300000000004</v>
      </c>
      <c r="C4565">
        <v>2019</v>
      </c>
      <c r="D4565">
        <v>6</v>
      </c>
    </row>
    <row r="4566" spans="1:4" x14ac:dyDescent="0.35">
      <c r="A4566" s="1">
        <v>43647</v>
      </c>
      <c r="B4566">
        <v>7.7082300000000004</v>
      </c>
      <c r="C4566">
        <v>2019</v>
      </c>
      <c r="D4566">
        <v>7</v>
      </c>
    </row>
    <row r="4567" spans="1:4" x14ac:dyDescent="0.35">
      <c r="A4567" s="1">
        <v>43648</v>
      </c>
      <c r="B4567">
        <v>7.7082300000000004</v>
      </c>
      <c r="C4567">
        <v>2019</v>
      </c>
      <c r="D4567">
        <v>7</v>
      </c>
    </row>
    <row r="4568" spans="1:4" x14ac:dyDescent="0.35">
      <c r="A4568" s="1">
        <v>43649</v>
      </c>
      <c r="B4568">
        <v>7.7016799999999996</v>
      </c>
      <c r="C4568">
        <v>2019</v>
      </c>
      <c r="D4568">
        <v>7</v>
      </c>
    </row>
    <row r="4569" spans="1:4" x14ac:dyDescent="0.35">
      <c r="A4569" s="1">
        <v>43650</v>
      </c>
      <c r="B4569">
        <v>7.6957100000000001</v>
      </c>
      <c r="C4569">
        <v>2019</v>
      </c>
      <c r="D4569">
        <v>7</v>
      </c>
    </row>
    <row r="4570" spans="1:4" x14ac:dyDescent="0.35">
      <c r="A4570" s="1">
        <v>43651</v>
      </c>
      <c r="B4570">
        <v>7.6947599999999996</v>
      </c>
      <c r="C4570">
        <v>2019</v>
      </c>
      <c r="D4570">
        <v>7</v>
      </c>
    </row>
    <row r="4571" spans="1:4" x14ac:dyDescent="0.35">
      <c r="A4571" s="1">
        <v>43652</v>
      </c>
      <c r="B4571">
        <v>7.6947599999999996</v>
      </c>
      <c r="C4571">
        <v>2019</v>
      </c>
      <c r="D4571">
        <v>7</v>
      </c>
    </row>
    <row r="4572" spans="1:4" x14ac:dyDescent="0.35">
      <c r="A4572" s="1">
        <v>43653</v>
      </c>
      <c r="B4572">
        <v>7.6947599999999996</v>
      </c>
      <c r="C4572">
        <v>2019</v>
      </c>
      <c r="D4572">
        <v>7</v>
      </c>
    </row>
    <row r="4573" spans="1:4" x14ac:dyDescent="0.35">
      <c r="A4573" s="1">
        <v>43654</v>
      </c>
      <c r="B4573">
        <v>7.68757</v>
      </c>
      <c r="C4573">
        <v>2019</v>
      </c>
      <c r="D4573">
        <v>7</v>
      </c>
    </row>
    <row r="4574" spans="1:4" x14ac:dyDescent="0.35">
      <c r="A4574" s="1">
        <v>43655</v>
      </c>
      <c r="B4574">
        <v>7.6801899999999996</v>
      </c>
      <c r="C4574">
        <v>2019</v>
      </c>
      <c r="D4574">
        <v>7</v>
      </c>
    </row>
    <row r="4575" spans="1:4" x14ac:dyDescent="0.35">
      <c r="A4575" s="1">
        <v>43656</v>
      </c>
      <c r="B4575">
        <v>7.6742299999999997</v>
      </c>
      <c r="C4575">
        <v>2019</v>
      </c>
      <c r="D4575">
        <v>7</v>
      </c>
    </row>
    <row r="4576" spans="1:4" x14ac:dyDescent="0.35">
      <c r="A4576" s="1">
        <v>43657</v>
      </c>
      <c r="B4576">
        <v>7.6755800000000001</v>
      </c>
      <c r="C4576">
        <v>2019</v>
      </c>
      <c r="D4576">
        <v>7</v>
      </c>
    </row>
    <row r="4577" spans="1:4" x14ac:dyDescent="0.35">
      <c r="A4577" s="1">
        <v>43658</v>
      </c>
      <c r="B4577">
        <v>7.6784999999999997</v>
      </c>
      <c r="C4577">
        <v>2019</v>
      </c>
      <c r="D4577">
        <v>7</v>
      </c>
    </row>
    <row r="4578" spans="1:4" x14ac:dyDescent="0.35">
      <c r="A4578" s="1">
        <v>43659</v>
      </c>
      <c r="B4578">
        <v>7.6784999999999997</v>
      </c>
      <c r="C4578">
        <v>2019</v>
      </c>
      <c r="D4578">
        <v>7</v>
      </c>
    </row>
    <row r="4579" spans="1:4" x14ac:dyDescent="0.35">
      <c r="A4579" s="1">
        <v>43660</v>
      </c>
      <c r="B4579">
        <v>7.6784999999999997</v>
      </c>
      <c r="C4579">
        <v>2019</v>
      </c>
      <c r="D4579">
        <v>7</v>
      </c>
    </row>
    <row r="4580" spans="1:4" x14ac:dyDescent="0.35">
      <c r="A4580" s="1">
        <v>43661</v>
      </c>
      <c r="B4580">
        <v>7.6708999999999996</v>
      </c>
      <c r="C4580">
        <v>2019</v>
      </c>
      <c r="D4580">
        <v>7</v>
      </c>
    </row>
    <row r="4581" spans="1:4" x14ac:dyDescent="0.35">
      <c r="A4581" s="1">
        <v>43662</v>
      </c>
      <c r="B4581">
        <v>7.6670600000000002</v>
      </c>
      <c r="C4581">
        <v>2019</v>
      </c>
      <c r="D4581">
        <v>7</v>
      </c>
    </row>
    <row r="4582" spans="1:4" x14ac:dyDescent="0.35">
      <c r="A4582" s="1">
        <v>43663</v>
      </c>
      <c r="B4582">
        <v>7.6677499999999998</v>
      </c>
      <c r="C4582">
        <v>2019</v>
      </c>
      <c r="D4582">
        <v>7</v>
      </c>
    </row>
    <row r="4583" spans="1:4" x14ac:dyDescent="0.35">
      <c r="A4583" s="1">
        <v>43664</v>
      </c>
      <c r="B4583">
        <v>7.6619799999999998</v>
      </c>
      <c r="C4583">
        <v>2019</v>
      </c>
      <c r="D4583">
        <v>7</v>
      </c>
    </row>
    <row r="4584" spans="1:4" x14ac:dyDescent="0.35">
      <c r="A4584" s="1">
        <v>43665</v>
      </c>
      <c r="B4584">
        <v>7.6575300000000004</v>
      </c>
      <c r="C4584">
        <v>2019</v>
      </c>
      <c r="D4584">
        <v>7</v>
      </c>
    </row>
    <row r="4585" spans="1:4" x14ac:dyDescent="0.35">
      <c r="A4585" s="1">
        <v>43666</v>
      </c>
      <c r="B4585">
        <v>7.6575300000000004</v>
      </c>
      <c r="C4585">
        <v>2019</v>
      </c>
      <c r="D4585">
        <v>7</v>
      </c>
    </row>
    <row r="4586" spans="1:4" x14ac:dyDescent="0.35">
      <c r="A4586" s="1">
        <v>43667</v>
      </c>
      <c r="B4586">
        <v>7.6575300000000004</v>
      </c>
      <c r="C4586">
        <v>2019</v>
      </c>
      <c r="D4586">
        <v>7</v>
      </c>
    </row>
    <row r="4587" spans="1:4" x14ac:dyDescent="0.35">
      <c r="A4587" s="1">
        <v>43668</v>
      </c>
      <c r="B4587">
        <v>7.6510699999999998</v>
      </c>
      <c r="C4587">
        <v>2019</v>
      </c>
      <c r="D4587">
        <v>7</v>
      </c>
    </row>
    <row r="4588" spans="1:4" x14ac:dyDescent="0.35">
      <c r="A4588" s="1">
        <v>43669</v>
      </c>
      <c r="B4588">
        <v>7.6483299999999996</v>
      </c>
      <c r="C4588">
        <v>2019</v>
      </c>
      <c r="D4588">
        <v>7</v>
      </c>
    </row>
    <row r="4589" spans="1:4" x14ac:dyDescent="0.35">
      <c r="A4589" s="1">
        <v>43670</v>
      </c>
      <c r="B4589">
        <v>7.6511300000000002</v>
      </c>
      <c r="C4589">
        <v>2019</v>
      </c>
      <c r="D4589">
        <v>7</v>
      </c>
    </row>
    <row r="4590" spans="1:4" x14ac:dyDescent="0.35">
      <c r="A4590" s="1">
        <v>43671</v>
      </c>
      <c r="B4590">
        <v>7.6625699999999997</v>
      </c>
      <c r="C4590">
        <v>2019</v>
      </c>
      <c r="D4590">
        <v>7</v>
      </c>
    </row>
    <row r="4591" spans="1:4" x14ac:dyDescent="0.35">
      <c r="A4591" s="1">
        <v>43672</v>
      </c>
      <c r="B4591">
        <v>7.6685100000000004</v>
      </c>
      <c r="C4591">
        <v>2019</v>
      </c>
      <c r="D4591">
        <v>7</v>
      </c>
    </row>
    <row r="4592" spans="1:4" x14ac:dyDescent="0.35">
      <c r="A4592" s="1">
        <v>43673</v>
      </c>
      <c r="B4592">
        <v>7.6685100000000004</v>
      </c>
      <c r="C4592">
        <v>2019</v>
      </c>
      <c r="D4592">
        <v>7</v>
      </c>
    </row>
    <row r="4593" spans="1:4" x14ac:dyDescent="0.35">
      <c r="A4593" s="1">
        <v>43674</v>
      </c>
      <c r="B4593">
        <v>7.6685100000000004</v>
      </c>
      <c r="C4593">
        <v>2019</v>
      </c>
      <c r="D4593">
        <v>7</v>
      </c>
    </row>
    <row r="4594" spans="1:4" x14ac:dyDescent="0.35">
      <c r="A4594" s="1">
        <v>43675</v>
      </c>
      <c r="B4594">
        <v>7.6795</v>
      </c>
      <c r="C4594">
        <v>2019</v>
      </c>
      <c r="D4594">
        <v>7</v>
      </c>
    </row>
    <row r="4595" spans="1:4" x14ac:dyDescent="0.35">
      <c r="A4595" s="1">
        <v>43676</v>
      </c>
      <c r="B4595">
        <v>7.6819699999999997</v>
      </c>
      <c r="C4595">
        <v>2019</v>
      </c>
      <c r="D4595">
        <v>7</v>
      </c>
    </row>
    <row r="4596" spans="1:4" x14ac:dyDescent="0.35">
      <c r="A4596" s="1">
        <v>43677</v>
      </c>
      <c r="B4596">
        <v>7.68161</v>
      </c>
      <c r="C4596">
        <v>2019</v>
      </c>
      <c r="D4596">
        <v>7</v>
      </c>
    </row>
    <row r="4597" spans="1:4" x14ac:dyDescent="0.35">
      <c r="A4597" s="1">
        <v>43678</v>
      </c>
      <c r="B4597">
        <v>7.6759700000000004</v>
      </c>
      <c r="C4597">
        <v>2019</v>
      </c>
      <c r="D4597">
        <v>8</v>
      </c>
    </row>
    <row r="4598" spans="1:4" x14ac:dyDescent="0.35">
      <c r="A4598" s="1">
        <v>43679</v>
      </c>
      <c r="B4598">
        <v>7.6720100000000002</v>
      </c>
      <c r="C4598">
        <v>2019</v>
      </c>
      <c r="D4598">
        <v>8</v>
      </c>
    </row>
    <row r="4599" spans="1:4" x14ac:dyDescent="0.35">
      <c r="A4599" s="1">
        <v>43680</v>
      </c>
      <c r="B4599">
        <v>7.6720100000000002</v>
      </c>
      <c r="C4599">
        <v>2019</v>
      </c>
      <c r="D4599">
        <v>8</v>
      </c>
    </row>
    <row r="4600" spans="1:4" x14ac:dyDescent="0.35">
      <c r="A4600" s="1">
        <v>43681</v>
      </c>
      <c r="B4600">
        <v>7.6720100000000002</v>
      </c>
      <c r="C4600">
        <v>2019</v>
      </c>
      <c r="D4600">
        <v>8</v>
      </c>
    </row>
    <row r="4601" spans="1:4" x14ac:dyDescent="0.35">
      <c r="A4601" s="1">
        <v>43682</v>
      </c>
      <c r="B4601">
        <v>7.6646999999999998</v>
      </c>
      <c r="C4601">
        <v>2019</v>
      </c>
      <c r="D4601">
        <v>8</v>
      </c>
    </row>
    <row r="4602" spans="1:4" x14ac:dyDescent="0.35">
      <c r="A4602" s="1">
        <v>43683</v>
      </c>
      <c r="B4602">
        <v>7.6625800000000002</v>
      </c>
      <c r="C4602">
        <v>2019</v>
      </c>
      <c r="D4602">
        <v>8</v>
      </c>
    </row>
    <row r="4603" spans="1:4" x14ac:dyDescent="0.35">
      <c r="A4603" s="1">
        <v>43684</v>
      </c>
      <c r="B4603">
        <v>7.6626000000000003</v>
      </c>
      <c r="C4603">
        <v>2019</v>
      </c>
      <c r="D4603">
        <v>8</v>
      </c>
    </row>
    <row r="4604" spans="1:4" x14ac:dyDescent="0.35">
      <c r="A4604" s="1">
        <v>43685</v>
      </c>
      <c r="B4604">
        <v>7.6648800000000001</v>
      </c>
      <c r="C4604">
        <v>2019</v>
      </c>
      <c r="D4604">
        <v>8</v>
      </c>
    </row>
    <row r="4605" spans="1:4" x14ac:dyDescent="0.35">
      <c r="A4605" s="1">
        <v>43686</v>
      </c>
      <c r="B4605">
        <v>7.6649900000000004</v>
      </c>
      <c r="C4605">
        <v>2019</v>
      </c>
      <c r="D4605">
        <v>8</v>
      </c>
    </row>
    <row r="4606" spans="1:4" x14ac:dyDescent="0.35">
      <c r="A4606" s="1">
        <v>43687</v>
      </c>
      <c r="B4606">
        <v>7.6649900000000004</v>
      </c>
      <c r="C4606">
        <v>2019</v>
      </c>
      <c r="D4606">
        <v>8</v>
      </c>
    </row>
    <row r="4607" spans="1:4" x14ac:dyDescent="0.35">
      <c r="A4607" s="1">
        <v>43688</v>
      </c>
      <c r="B4607">
        <v>7.6649900000000004</v>
      </c>
      <c r="C4607">
        <v>2019</v>
      </c>
      <c r="D4607">
        <v>8</v>
      </c>
    </row>
    <row r="4608" spans="1:4" x14ac:dyDescent="0.35">
      <c r="A4608" s="1">
        <v>43689</v>
      </c>
      <c r="B4608">
        <v>7.6686699999999997</v>
      </c>
      <c r="C4608">
        <v>2019</v>
      </c>
      <c r="D4608">
        <v>8</v>
      </c>
    </row>
    <row r="4609" spans="1:4" x14ac:dyDescent="0.35">
      <c r="A4609" s="1">
        <v>43690</v>
      </c>
      <c r="B4609">
        <v>7.6712499999999997</v>
      </c>
      <c r="C4609">
        <v>2019</v>
      </c>
      <c r="D4609">
        <v>8</v>
      </c>
    </row>
    <row r="4610" spans="1:4" x14ac:dyDescent="0.35">
      <c r="A4610" s="1">
        <v>43691</v>
      </c>
      <c r="B4610">
        <v>7.6732500000000003</v>
      </c>
      <c r="C4610">
        <v>2019</v>
      </c>
      <c r="D4610">
        <v>8</v>
      </c>
    </row>
    <row r="4611" spans="1:4" x14ac:dyDescent="0.35">
      <c r="A4611" s="1">
        <v>43692</v>
      </c>
      <c r="B4611">
        <v>7.6732500000000003</v>
      </c>
      <c r="C4611">
        <v>2019</v>
      </c>
      <c r="D4611">
        <v>8</v>
      </c>
    </row>
    <row r="4612" spans="1:4" x14ac:dyDescent="0.35">
      <c r="A4612" s="1">
        <v>43693</v>
      </c>
      <c r="B4612">
        <v>7.6722599999999996</v>
      </c>
      <c r="C4612">
        <v>2019</v>
      </c>
      <c r="D4612">
        <v>8</v>
      </c>
    </row>
    <row r="4613" spans="1:4" x14ac:dyDescent="0.35">
      <c r="A4613" s="1">
        <v>43694</v>
      </c>
      <c r="B4613">
        <v>7.6722599999999996</v>
      </c>
      <c r="C4613">
        <v>2019</v>
      </c>
      <c r="D4613">
        <v>8</v>
      </c>
    </row>
    <row r="4614" spans="1:4" x14ac:dyDescent="0.35">
      <c r="A4614" s="1">
        <v>43695</v>
      </c>
      <c r="B4614">
        <v>7.6722599999999996</v>
      </c>
      <c r="C4614">
        <v>2019</v>
      </c>
      <c r="D4614">
        <v>8</v>
      </c>
    </row>
    <row r="4615" spans="1:4" x14ac:dyDescent="0.35">
      <c r="A4615" s="1">
        <v>43696</v>
      </c>
      <c r="B4615">
        <v>7.6713500000000003</v>
      </c>
      <c r="C4615">
        <v>2019</v>
      </c>
      <c r="D4615">
        <v>8</v>
      </c>
    </row>
    <row r="4616" spans="1:4" x14ac:dyDescent="0.35">
      <c r="A4616" s="1">
        <v>43697</v>
      </c>
      <c r="B4616">
        <v>7.6725500000000002</v>
      </c>
      <c r="C4616">
        <v>2019</v>
      </c>
      <c r="D4616">
        <v>8</v>
      </c>
    </row>
    <row r="4617" spans="1:4" x14ac:dyDescent="0.35">
      <c r="A4617" s="1">
        <v>43698</v>
      </c>
      <c r="B4617">
        <v>7.6714599999999997</v>
      </c>
      <c r="C4617">
        <v>2019</v>
      </c>
      <c r="D4617">
        <v>8</v>
      </c>
    </row>
    <row r="4618" spans="1:4" x14ac:dyDescent="0.35">
      <c r="A4618" s="1">
        <v>43699</v>
      </c>
      <c r="B4618">
        <v>7.67178</v>
      </c>
      <c r="C4618">
        <v>2019</v>
      </c>
      <c r="D4618">
        <v>8</v>
      </c>
    </row>
    <row r="4619" spans="1:4" x14ac:dyDescent="0.35">
      <c r="A4619" s="1">
        <v>43700</v>
      </c>
      <c r="B4619">
        <v>7.6719299999999997</v>
      </c>
      <c r="C4619">
        <v>2019</v>
      </c>
      <c r="D4619">
        <v>8</v>
      </c>
    </row>
    <row r="4620" spans="1:4" x14ac:dyDescent="0.35">
      <c r="A4620" s="1">
        <v>43701</v>
      </c>
      <c r="B4620">
        <v>7.6719299999999997</v>
      </c>
      <c r="C4620">
        <v>2019</v>
      </c>
      <c r="D4620">
        <v>8</v>
      </c>
    </row>
    <row r="4621" spans="1:4" x14ac:dyDescent="0.35">
      <c r="A4621" s="1">
        <v>43702</v>
      </c>
      <c r="B4621">
        <v>7.6719299999999997</v>
      </c>
      <c r="C4621">
        <v>2019</v>
      </c>
      <c r="D4621">
        <v>8</v>
      </c>
    </row>
    <row r="4622" spans="1:4" x14ac:dyDescent="0.35">
      <c r="A4622" s="1">
        <v>43703</v>
      </c>
      <c r="B4622">
        <v>7.66866</v>
      </c>
      <c r="C4622">
        <v>2019</v>
      </c>
      <c r="D4622">
        <v>8</v>
      </c>
    </row>
    <row r="4623" spans="1:4" x14ac:dyDescent="0.35">
      <c r="A4623" s="1">
        <v>43704</v>
      </c>
      <c r="B4623">
        <v>7.6683700000000004</v>
      </c>
      <c r="C4623">
        <v>2019</v>
      </c>
      <c r="D4623">
        <v>8</v>
      </c>
    </row>
    <row r="4624" spans="1:4" x14ac:dyDescent="0.35">
      <c r="A4624" s="1">
        <v>43705</v>
      </c>
      <c r="B4624">
        <v>7.6742100000000004</v>
      </c>
      <c r="C4624">
        <v>2019</v>
      </c>
      <c r="D4624">
        <v>8</v>
      </c>
    </row>
    <row r="4625" spans="1:4" x14ac:dyDescent="0.35">
      <c r="A4625" s="1">
        <v>43706</v>
      </c>
      <c r="B4625">
        <v>7.6745400000000004</v>
      </c>
      <c r="C4625">
        <v>2019</v>
      </c>
      <c r="D4625">
        <v>8</v>
      </c>
    </row>
    <row r="4626" spans="1:4" x14ac:dyDescent="0.35">
      <c r="A4626" s="1">
        <v>43707</v>
      </c>
      <c r="B4626">
        <v>7.6809099999999999</v>
      </c>
      <c r="C4626">
        <v>2019</v>
      </c>
      <c r="D4626">
        <v>8</v>
      </c>
    </row>
    <row r="4627" spans="1:4" x14ac:dyDescent="0.35">
      <c r="A4627" s="1">
        <v>43708</v>
      </c>
      <c r="B4627">
        <v>7.6809099999999999</v>
      </c>
      <c r="C4627">
        <v>2019</v>
      </c>
      <c r="D4627">
        <v>8</v>
      </c>
    </row>
    <row r="4628" spans="1:4" x14ac:dyDescent="0.35">
      <c r="A4628" s="1">
        <v>43709</v>
      </c>
      <c r="B4628">
        <v>7.6809099999999999</v>
      </c>
      <c r="C4628">
        <v>2019</v>
      </c>
      <c r="D4628">
        <v>9</v>
      </c>
    </row>
    <row r="4629" spans="1:4" x14ac:dyDescent="0.35">
      <c r="A4629" s="1">
        <v>43710</v>
      </c>
      <c r="B4629">
        <v>7.6801899999999996</v>
      </c>
      <c r="C4629">
        <v>2019</v>
      </c>
      <c r="D4629">
        <v>9</v>
      </c>
    </row>
    <row r="4630" spans="1:4" x14ac:dyDescent="0.35">
      <c r="A4630" s="1">
        <v>43711</v>
      </c>
      <c r="B4630">
        <v>7.6804600000000001</v>
      </c>
      <c r="C4630">
        <v>2019</v>
      </c>
      <c r="D4630">
        <v>9</v>
      </c>
    </row>
    <row r="4631" spans="1:4" x14ac:dyDescent="0.35">
      <c r="A4631" s="1">
        <v>43712</v>
      </c>
      <c r="B4631">
        <v>7.6810700000000001</v>
      </c>
      <c r="C4631">
        <v>2019</v>
      </c>
      <c r="D4631">
        <v>9</v>
      </c>
    </row>
    <row r="4632" spans="1:4" x14ac:dyDescent="0.35">
      <c r="A4632" s="1">
        <v>43713</v>
      </c>
      <c r="B4632">
        <v>7.6820899999999996</v>
      </c>
      <c r="C4632">
        <v>2019</v>
      </c>
      <c r="D4632">
        <v>9</v>
      </c>
    </row>
    <row r="4633" spans="1:4" x14ac:dyDescent="0.35">
      <c r="A4633" s="1">
        <v>43714</v>
      </c>
      <c r="B4633">
        <v>7.6858399999999998</v>
      </c>
      <c r="C4633">
        <v>2019</v>
      </c>
      <c r="D4633">
        <v>9</v>
      </c>
    </row>
    <row r="4634" spans="1:4" x14ac:dyDescent="0.35">
      <c r="A4634" s="1">
        <v>43715</v>
      </c>
      <c r="B4634">
        <v>7.6858399999999998</v>
      </c>
      <c r="C4634">
        <v>2019</v>
      </c>
      <c r="D4634">
        <v>9</v>
      </c>
    </row>
    <row r="4635" spans="1:4" x14ac:dyDescent="0.35">
      <c r="A4635" s="1">
        <v>43716</v>
      </c>
      <c r="B4635">
        <v>7.6858399999999998</v>
      </c>
      <c r="C4635">
        <v>2019</v>
      </c>
      <c r="D4635">
        <v>9</v>
      </c>
    </row>
    <row r="4636" spans="1:4" x14ac:dyDescent="0.35">
      <c r="A4636" s="1">
        <v>43717</v>
      </c>
      <c r="B4636">
        <v>7.6997999999999998</v>
      </c>
      <c r="C4636">
        <v>2019</v>
      </c>
      <c r="D4636">
        <v>9</v>
      </c>
    </row>
    <row r="4637" spans="1:4" x14ac:dyDescent="0.35">
      <c r="A4637" s="1">
        <v>43718</v>
      </c>
      <c r="B4637">
        <v>7.7035799999999997</v>
      </c>
      <c r="C4637">
        <v>2019</v>
      </c>
      <c r="D4637">
        <v>9</v>
      </c>
    </row>
    <row r="4638" spans="1:4" x14ac:dyDescent="0.35">
      <c r="A4638" s="1">
        <v>43719</v>
      </c>
      <c r="B4638">
        <v>7.7090800000000002</v>
      </c>
      <c r="C4638">
        <v>2019</v>
      </c>
      <c r="D4638">
        <v>9</v>
      </c>
    </row>
    <row r="4639" spans="1:4" x14ac:dyDescent="0.35">
      <c r="A4639" s="1">
        <v>43720</v>
      </c>
      <c r="B4639">
        <v>7.7089400000000001</v>
      </c>
      <c r="C4639">
        <v>2019</v>
      </c>
      <c r="D4639">
        <v>9</v>
      </c>
    </row>
    <row r="4640" spans="1:4" x14ac:dyDescent="0.35">
      <c r="A4640" s="1">
        <v>43721</v>
      </c>
      <c r="B4640">
        <v>7.7073200000000002</v>
      </c>
      <c r="C4640">
        <v>2019</v>
      </c>
      <c r="D4640">
        <v>9</v>
      </c>
    </row>
    <row r="4641" spans="1:4" x14ac:dyDescent="0.35">
      <c r="A4641" s="1">
        <v>43722</v>
      </c>
      <c r="B4641">
        <v>7.7073200000000002</v>
      </c>
      <c r="C4641">
        <v>2019</v>
      </c>
      <c r="D4641">
        <v>9</v>
      </c>
    </row>
    <row r="4642" spans="1:4" x14ac:dyDescent="0.35">
      <c r="A4642" s="1">
        <v>43723</v>
      </c>
      <c r="B4642">
        <v>7.7073200000000002</v>
      </c>
      <c r="C4642">
        <v>2019</v>
      </c>
      <c r="D4642">
        <v>9</v>
      </c>
    </row>
    <row r="4643" spans="1:4" x14ac:dyDescent="0.35">
      <c r="A4643" s="1">
        <v>43724</v>
      </c>
      <c r="B4643">
        <v>7.7073200000000002</v>
      </c>
      <c r="C4643">
        <v>2019</v>
      </c>
      <c r="D4643">
        <v>9</v>
      </c>
    </row>
    <row r="4644" spans="1:4" x14ac:dyDescent="0.35">
      <c r="A4644" s="1">
        <v>43725</v>
      </c>
      <c r="B4644">
        <v>7.7032499999999997</v>
      </c>
      <c r="C4644">
        <v>2019</v>
      </c>
      <c r="D4644">
        <v>9</v>
      </c>
    </row>
    <row r="4645" spans="1:4" x14ac:dyDescent="0.35">
      <c r="A4645" s="1">
        <v>43726</v>
      </c>
      <c r="B4645">
        <v>7.7028299999999996</v>
      </c>
      <c r="C4645">
        <v>2019</v>
      </c>
      <c r="D4645">
        <v>9</v>
      </c>
    </row>
    <row r="4646" spans="1:4" x14ac:dyDescent="0.35">
      <c r="A4646" s="1">
        <v>43727</v>
      </c>
      <c r="B4646">
        <v>7.7052500000000004</v>
      </c>
      <c r="C4646">
        <v>2019</v>
      </c>
      <c r="D4646">
        <v>9</v>
      </c>
    </row>
    <row r="4647" spans="1:4" x14ac:dyDescent="0.35">
      <c r="A4647" s="1">
        <v>43728</v>
      </c>
      <c r="B4647">
        <v>7.7118599999999997</v>
      </c>
      <c r="C4647">
        <v>2019</v>
      </c>
      <c r="D4647">
        <v>9</v>
      </c>
    </row>
    <row r="4648" spans="1:4" x14ac:dyDescent="0.35">
      <c r="A4648" s="1">
        <v>43729</v>
      </c>
      <c r="B4648">
        <v>7.7118599999999997</v>
      </c>
      <c r="C4648">
        <v>2019</v>
      </c>
      <c r="D4648">
        <v>9</v>
      </c>
    </row>
    <row r="4649" spans="1:4" x14ac:dyDescent="0.35">
      <c r="A4649" s="1">
        <v>43730</v>
      </c>
      <c r="B4649">
        <v>7.7118599999999997</v>
      </c>
      <c r="C4649">
        <v>2019</v>
      </c>
      <c r="D4649">
        <v>9</v>
      </c>
    </row>
    <row r="4650" spans="1:4" x14ac:dyDescent="0.35">
      <c r="A4650" s="1">
        <v>43731</v>
      </c>
      <c r="B4650">
        <v>7.7149400000000004</v>
      </c>
      <c r="C4650">
        <v>2019</v>
      </c>
      <c r="D4650">
        <v>9</v>
      </c>
    </row>
    <row r="4651" spans="1:4" x14ac:dyDescent="0.35">
      <c r="A4651" s="1">
        <v>43732</v>
      </c>
      <c r="B4651">
        <v>7.7205899999999996</v>
      </c>
      <c r="C4651">
        <v>2019</v>
      </c>
      <c r="D4651">
        <v>9</v>
      </c>
    </row>
    <row r="4652" spans="1:4" x14ac:dyDescent="0.35">
      <c r="A4652" s="1">
        <v>43733</v>
      </c>
      <c r="B4652">
        <v>7.7226600000000003</v>
      </c>
      <c r="C4652">
        <v>2019</v>
      </c>
      <c r="D4652">
        <v>9</v>
      </c>
    </row>
    <row r="4653" spans="1:4" x14ac:dyDescent="0.35">
      <c r="A4653" s="1">
        <v>43734</v>
      </c>
      <c r="B4653">
        <v>7.7293399999999997</v>
      </c>
      <c r="C4653">
        <v>2019</v>
      </c>
      <c r="D4653">
        <v>9</v>
      </c>
    </row>
    <row r="4654" spans="1:4" x14ac:dyDescent="0.35">
      <c r="A4654" s="1">
        <v>43735</v>
      </c>
      <c r="B4654">
        <v>7.7317</v>
      </c>
      <c r="C4654">
        <v>2019</v>
      </c>
      <c r="D4654">
        <v>9</v>
      </c>
    </row>
    <row r="4655" spans="1:4" x14ac:dyDescent="0.35">
      <c r="A4655" s="1">
        <v>43736</v>
      </c>
      <c r="B4655">
        <v>7.7317</v>
      </c>
      <c r="C4655">
        <v>2019</v>
      </c>
      <c r="D4655">
        <v>9</v>
      </c>
    </row>
    <row r="4656" spans="1:4" x14ac:dyDescent="0.35">
      <c r="A4656" s="1">
        <v>43737</v>
      </c>
      <c r="B4656">
        <v>7.7317</v>
      </c>
      <c r="C4656">
        <v>2019</v>
      </c>
      <c r="D4656">
        <v>9</v>
      </c>
    </row>
    <row r="4657" spans="1:4" x14ac:dyDescent="0.35">
      <c r="A4657" s="1">
        <v>43738</v>
      </c>
      <c r="B4657">
        <v>7.7355099999999997</v>
      </c>
      <c r="C4657">
        <v>2019</v>
      </c>
      <c r="D4657">
        <v>9</v>
      </c>
    </row>
    <row r="4658" spans="1:4" x14ac:dyDescent="0.35">
      <c r="A4658" s="1">
        <v>43739</v>
      </c>
      <c r="B4658">
        <v>7.7397799999999997</v>
      </c>
      <c r="C4658">
        <v>2019</v>
      </c>
      <c r="D4658">
        <v>10</v>
      </c>
    </row>
    <row r="4659" spans="1:4" x14ac:dyDescent="0.35">
      <c r="A4659" s="1">
        <v>43740</v>
      </c>
      <c r="B4659">
        <v>7.7537799999999999</v>
      </c>
      <c r="C4659">
        <v>2019</v>
      </c>
      <c r="D4659">
        <v>10</v>
      </c>
    </row>
    <row r="4660" spans="1:4" x14ac:dyDescent="0.35">
      <c r="A4660" s="1">
        <v>43741</v>
      </c>
      <c r="B4660">
        <v>7.7578100000000001</v>
      </c>
      <c r="C4660">
        <v>2019</v>
      </c>
      <c r="D4660">
        <v>10</v>
      </c>
    </row>
    <row r="4661" spans="1:4" x14ac:dyDescent="0.35">
      <c r="A4661" s="1">
        <v>43742</v>
      </c>
      <c r="B4661">
        <v>7.7706099999999996</v>
      </c>
      <c r="C4661">
        <v>2019</v>
      </c>
      <c r="D4661">
        <v>10</v>
      </c>
    </row>
    <row r="4662" spans="1:4" x14ac:dyDescent="0.35">
      <c r="A4662" s="1">
        <v>43743</v>
      </c>
      <c r="B4662">
        <v>7.7706099999999996</v>
      </c>
      <c r="C4662">
        <v>2019</v>
      </c>
      <c r="D4662">
        <v>10</v>
      </c>
    </row>
    <row r="4663" spans="1:4" x14ac:dyDescent="0.35">
      <c r="A4663" s="1">
        <v>43744</v>
      </c>
      <c r="B4663">
        <v>7.7706099999999996</v>
      </c>
      <c r="C4663">
        <v>2019</v>
      </c>
      <c r="D4663">
        <v>10</v>
      </c>
    </row>
    <row r="4664" spans="1:4" x14ac:dyDescent="0.35">
      <c r="A4664" s="1">
        <v>43745</v>
      </c>
      <c r="B4664">
        <v>7.7745699999999998</v>
      </c>
      <c r="C4664">
        <v>2019</v>
      </c>
      <c r="D4664">
        <v>10</v>
      </c>
    </row>
    <row r="4665" spans="1:4" x14ac:dyDescent="0.35">
      <c r="A4665" s="1">
        <v>43746</v>
      </c>
      <c r="B4665">
        <v>7.7762799999999999</v>
      </c>
      <c r="C4665">
        <v>2019</v>
      </c>
      <c r="D4665">
        <v>10</v>
      </c>
    </row>
    <row r="4666" spans="1:4" x14ac:dyDescent="0.35">
      <c r="A4666" s="1">
        <v>43747</v>
      </c>
      <c r="B4666">
        <v>7.7789000000000001</v>
      </c>
      <c r="C4666">
        <v>2019</v>
      </c>
      <c r="D4666">
        <v>10</v>
      </c>
    </row>
    <row r="4667" spans="1:4" x14ac:dyDescent="0.35">
      <c r="A4667" s="1">
        <v>43748</v>
      </c>
      <c r="B4667">
        <v>7.7781500000000001</v>
      </c>
      <c r="C4667">
        <v>2019</v>
      </c>
      <c r="D4667">
        <v>10</v>
      </c>
    </row>
    <row r="4668" spans="1:4" x14ac:dyDescent="0.35">
      <c r="A4668" s="1">
        <v>43749</v>
      </c>
      <c r="B4668">
        <v>7.7781500000000001</v>
      </c>
      <c r="C4668">
        <v>2019</v>
      </c>
      <c r="D4668">
        <v>10</v>
      </c>
    </row>
    <row r="4669" spans="1:4" x14ac:dyDescent="0.35">
      <c r="A4669" s="1">
        <v>43750</v>
      </c>
      <c r="B4669">
        <v>7.7781500000000001</v>
      </c>
      <c r="C4669">
        <v>2019</v>
      </c>
      <c r="D4669">
        <v>10</v>
      </c>
    </row>
    <row r="4670" spans="1:4" x14ac:dyDescent="0.35">
      <c r="A4670" s="1">
        <v>43751</v>
      </c>
      <c r="B4670">
        <v>7.7781500000000001</v>
      </c>
      <c r="C4670">
        <v>2019</v>
      </c>
      <c r="D4670">
        <v>10</v>
      </c>
    </row>
    <row r="4671" spans="1:4" x14ac:dyDescent="0.35">
      <c r="A4671" s="1">
        <v>43752</v>
      </c>
      <c r="B4671">
        <v>7.7718600000000002</v>
      </c>
      <c r="C4671">
        <v>2019</v>
      </c>
      <c r="D4671">
        <v>10</v>
      </c>
    </row>
    <row r="4672" spans="1:4" x14ac:dyDescent="0.35">
      <c r="A4672" s="1">
        <v>43753</v>
      </c>
      <c r="B4672">
        <v>7.7705900000000003</v>
      </c>
      <c r="C4672">
        <v>2019</v>
      </c>
      <c r="D4672">
        <v>10</v>
      </c>
    </row>
    <row r="4673" spans="1:4" x14ac:dyDescent="0.35">
      <c r="A4673" s="1">
        <v>43754</v>
      </c>
      <c r="B4673">
        <v>7.7736799999999997</v>
      </c>
      <c r="C4673">
        <v>2019</v>
      </c>
      <c r="D4673">
        <v>10</v>
      </c>
    </row>
    <row r="4674" spans="1:4" x14ac:dyDescent="0.35">
      <c r="A4674" s="1">
        <v>43755</v>
      </c>
      <c r="B4674">
        <v>7.7731599999999998</v>
      </c>
      <c r="C4674">
        <v>2019</v>
      </c>
      <c r="D4674">
        <v>10</v>
      </c>
    </row>
    <row r="4675" spans="1:4" x14ac:dyDescent="0.35">
      <c r="A4675" s="1">
        <v>43756</v>
      </c>
      <c r="B4675">
        <v>7.77074</v>
      </c>
      <c r="C4675">
        <v>2019</v>
      </c>
      <c r="D4675">
        <v>10</v>
      </c>
    </row>
    <row r="4676" spans="1:4" x14ac:dyDescent="0.35">
      <c r="A4676" s="1">
        <v>43757</v>
      </c>
      <c r="B4676">
        <v>7.77074</v>
      </c>
      <c r="C4676">
        <v>2019</v>
      </c>
      <c r="D4676">
        <v>10</v>
      </c>
    </row>
    <row r="4677" spans="1:4" x14ac:dyDescent="0.35">
      <c r="A4677" s="1">
        <v>43758</v>
      </c>
      <c r="B4677">
        <v>7.77074</v>
      </c>
      <c r="C4677">
        <v>2019</v>
      </c>
      <c r="D4677">
        <v>10</v>
      </c>
    </row>
    <row r="4678" spans="1:4" x14ac:dyDescent="0.35">
      <c r="A4678" s="1">
        <v>43759</v>
      </c>
      <c r="B4678">
        <v>7.77074</v>
      </c>
      <c r="C4678">
        <v>2019</v>
      </c>
      <c r="D4678">
        <v>10</v>
      </c>
    </row>
    <row r="4679" spans="1:4" x14ac:dyDescent="0.35">
      <c r="A4679" s="1">
        <v>43760</v>
      </c>
      <c r="B4679">
        <v>7.7668999999999997</v>
      </c>
      <c r="C4679">
        <v>2019</v>
      </c>
      <c r="D4679">
        <v>10</v>
      </c>
    </row>
    <row r="4680" spans="1:4" x14ac:dyDescent="0.35">
      <c r="A4680" s="1">
        <v>43761</v>
      </c>
      <c r="B4680">
        <v>7.7655799999999999</v>
      </c>
      <c r="C4680">
        <v>2019</v>
      </c>
      <c r="D4680">
        <v>10</v>
      </c>
    </row>
    <row r="4681" spans="1:4" x14ac:dyDescent="0.35">
      <c r="A4681" s="1">
        <v>43762</v>
      </c>
      <c r="B4681">
        <v>7.7632700000000003</v>
      </c>
      <c r="C4681">
        <v>2019</v>
      </c>
      <c r="D4681">
        <v>10</v>
      </c>
    </row>
    <row r="4682" spans="1:4" x14ac:dyDescent="0.35">
      <c r="A4682" s="1">
        <v>43763</v>
      </c>
      <c r="B4682">
        <v>7.7553299999999998</v>
      </c>
      <c r="C4682">
        <v>2019</v>
      </c>
      <c r="D4682">
        <v>10</v>
      </c>
    </row>
    <row r="4683" spans="1:4" x14ac:dyDescent="0.35">
      <c r="A4683" s="1">
        <v>43764</v>
      </c>
      <c r="B4683">
        <v>7.7553299999999998</v>
      </c>
      <c r="C4683">
        <v>2019</v>
      </c>
      <c r="D4683">
        <v>10</v>
      </c>
    </row>
    <row r="4684" spans="1:4" x14ac:dyDescent="0.35">
      <c r="A4684" s="1">
        <v>43765</v>
      </c>
      <c r="B4684">
        <v>7.7553299999999998</v>
      </c>
      <c r="C4684">
        <v>2019</v>
      </c>
      <c r="D4684">
        <v>10</v>
      </c>
    </row>
    <row r="4685" spans="1:4" x14ac:dyDescent="0.35">
      <c r="A4685" s="1">
        <v>43766</v>
      </c>
      <c r="B4685">
        <v>7.7466100000000004</v>
      </c>
      <c r="C4685">
        <v>2019</v>
      </c>
      <c r="D4685">
        <v>10</v>
      </c>
    </row>
    <row r="4686" spans="1:4" x14ac:dyDescent="0.35">
      <c r="A4686" s="1">
        <v>43767</v>
      </c>
      <c r="B4686">
        <v>7.7350300000000001</v>
      </c>
      <c r="C4686">
        <v>2019</v>
      </c>
      <c r="D4686">
        <v>10</v>
      </c>
    </row>
    <row r="4687" spans="1:4" x14ac:dyDescent="0.35">
      <c r="A4687" s="1">
        <v>43768</v>
      </c>
      <c r="B4687">
        <v>7.7204600000000001</v>
      </c>
      <c r="C4687">
        <v>2019</v>
      </c>
      <c r="D4687">
        <v>10</v>
      </c>
    </row>
    <row r="4688" spans="1:4" x14ac:dyDescent="0.35">
      <c r="A4688" s="1">
        <v>43769</v>
      </c>
      <c r="B4688">
        <v>7.7100099999999996</v>
      </c>
      <c r="C4688">
        <v>2019</v>
      </c>
      <c r="D4688">
        <v>10</v>
      </c>
    </row>
    <row r="4689" spans="1:4" x14ac:dyDescent="0.35">
      <c r="A4689" s="1">
        <v>43770</v>
      </c>
      <c r="B4689">
        <v>7.7100099999999996</v>
      </c>
      <c r="C4689">
        <v>2019</v>
      </c>
      <c r="D4689">
        <v>11</v>
      </c>
    </row>
    <row r="4690" spans="1:4" x14ac:dyDescent="0.35">
      <c r="A4690" s="1">
        <v>43771</v>
      </c>
      <c r="B4690">
        <v>7.7100099999999996</v>
      </c>
      <c r="C4690">
        <v>2019</v>
      </c>
      <c r="D4690">
        <v>11</v>
      </c>
    </row>
    <row r="4691" spans="1:4" x14ac:dyDescent="0.35">
      <c r="A4691" s="1">
        <v>43772</v>
      </c>
      <c r="B4691">
        <v>7.7100099999999996</v>
      </c>
      <c r="C4691">
        <v>2019</v>
      </c>
      <c r="D4691">
        <v>11</v>
      </c>
    </row>
    <row r="4692" spans="1:4" x14ac:dyDescent="0.35">
      <c r="A4692" s="1">
        <v>43773</v>
      </c>
      <c r="B4692">
        <v>7.7084900000000003</v>
      </c>
      <c r="C4692">
        <v>2019</v>
      </c>
      <c r="D4692">
        <v>11</v>
      </c>
    </row>
    <row r="4693" spans="1:4" x14ac:dyDescent="0.35">
      <c r="A4693" s="1">
        <v>43774</v>
      </c>
      <c r="B4693">
        <v>7.69841</v>
      </c>
      <c r="C4693">
        <v>2019</v>
      </c>
      <c r="D4693">
        <v>11</v>
      </c>
    </row>
    <row r="4694" spans="1:4" x14ac:dyDescent="0.35">
      <c r="A4694" s="1">
        <v>43775</v>
      </c>
      <c r="B4694">
        <v>7.6949199999999998</v>
      </c>
      <c r="C4694">
        <v>2019</v>
      </c>
      <c r="D4694">
        <v>11</v>
      </c>
    </row>
    <row r="4695" spans="1:4" x14ac:dyDescent="0.35">
      <c r="A4695" s="1">
        <v>43776</v>
      </c>
      <c r="B4695">
        <v>7.6947299999999998</v>
      </c>
      <c r="C4695">
        <v>2019</v>
      </c>
      <c r="D4695">
        <v>11</v>
      </c>
    </row>
    <row r="4696" spans="1:4" x14ac:dyDescent="0.35">
      <c r="A4696" s="1">
        <v>43777</v>
      </c>
      <c r="B4696">
        <v>7.69679</v>
      </c>
      <c r="C4696">
        <v>2019</v>
      </c>
      <c r="D4696">
        <v>11</v>
      </c>
    </row>
    <row r="4697" spans="1:4" x14ac:dyDescent="0.35">
      <c r="A4697" s="1">
        <v>43778</v>
      </c>
      <c r="B4697">
        <v>7.69679</v>
      </c>
      <c r="C4697">
        <v>2019</v>
      </c>
      <c r="D4697">
        <v>11</v>
      </c>
    </row>
    <row r="4698" spans="1:4" x14ac:dyDescent="0.35">
      <c r="A4698" s="1">
        <v>43779</v>
      </c>
      <c r="B4698">
        <v>7.69679</v>
      </c>
      <c r="C4698">
        <v>2019</v>
      </c>
      <c r="D4698">
        <v>11</v>
      </c>
    </row>
    <row r="4699" spans="1:4" x14ac:dyDescent="0.35">
      <c r="A4699" s="1">
        <v>43780</v>
      </c>
      <c r="B4699">
        <v>7.7029100000000001</v>
      </c>
      <c r="C4699">
        <v>2019</v>
      </c>
      <c r="D4699">
        <v>11</v>
      </c>
    </row>
    <row r="4700" spans="1:4" x14ac:dyDescent="0.35">
      <c r="A4700" s="1">
        <v>43781</v>
      </c>
      <c r="B4700">
        <v>7.71584</v>
      </c>
      <c r="C4700">
        <v>2019</v>
      </c>
      <c r="D4700">
        <v>11</v>
      </c>
    </row>
    <row r="4701" spans="1:4" x14ac:dyDescent="0.35">
      <c r="A4701" s="1">
        <v>43782</v>
      </c>
      <c r="B4701">
        <v>7.7092700000000001</v>
      </c>
      <c r="C4701">
        <v>2019</v>
      </c>
      <c r="D4701">
        <v>11</v>
      </c>
    </row>
    <row r="4702" spans="1:4" x14ac:dyDescent="0.35">
      <c r="A4702" s="1">
        <v>43783</v>
      </c>
      <c r="B4702">
        <v>7.7119099999999996</v>
      </c>
      <c r="C4702">
        <v>2019</v>
      </c>
      <c r="D4702">
        <v>11</v>
      </c>
    </row>
    <row r="4703" spans="1:4" x14ac:dyDescent="0.35">
      <c r="A4703" s="1">
        <v>43784</v>
      </c>
      <c r="B4703">
        <v>7.7080799999999998</v>
      </c>
      <c r="C4703">
        <v>2019</v>
      </c>
      <c r="D4703">
        <v>11</v>
      </c>
    </row>
    <row r="4704" spans="1:4" x14ac:dyDescent="0.35">
      <c r="A4704" s="1">
        <v>43785</v>
      </c>
      <c r="B4704">
        <v>7.7080799999999998</v>
      </c>
      <c r="C4704">
        <v>2019</v>
      </c>
      <c r="D4704">
        <v>11</v>
      </c>
    </row>
    <row r="4705" spans="1:4" x14ac:dyDescent="0.35">
      <c r="A4705" s="1">
        <v>43786</v>
      </c>
      <c r="B4705">
        <v>7.7080799999999998</v>
      </c>
      <c r="C4705">
        <v>2019</v>
      </c>
      <c r="D4705">
        <v>11</v>
      </c>
    </row>
    <row r="4706" spans="1:4" x14ac:dyDescent="0.35">
      <c r="A4706" s="1">
        <v>43787</v>
      </c>
      <c r="B4706">
        <v>7.7038700000000002</v>
      </c>
      <c r="C4706">
        <v>2019</v>
      </c>
      <c r="D4706">
        <v>11</v>
      </c>
    </row>
    <row r="4707" spans="1:4" x14ac:dyDescent="0.35">
      <c r="A4707" s="1">
        <v>43788</v>
      </c>
      <c r="B4707">
        <v>7.7035</v>
      </c>
      <c r="C4707">
        <v>2019</v>
      </c>
      <c r="D4707">
        <v>11</v>
      </c>
    </row>
    <row r="4708" spans="1:4" x14ac:dyDescent="0.35">
      <c r="A4708" s="1">
        <v>43789</v>
      </c>
      <c r="B4708">
        <v>7.7027200000000002</v>
      </c>
      <c r="C4708">
        <v>2019</v>
      </c>
      <c r="D4708">
        <v>11</v>
      </c>
    </row>
    <row r="4709" spans="1:4" x14ac:dyDescent="0.35">
      <c r="A4709" s="1">
        <v>43790</v>
      </c>
      <c r="B4709">
        <v>7.7011200000000004</v>
      </c>
      <c r="C4709">
        <v>2019</v>
      </c>
      <c r="D4709">
        <v>11</v>
      </c>
    </row>
    <row r="4710" spans="1:4" x14ac:dyDescent="0.35">
      <c r="A4710" s="1">
        <v>43791</v>
      </c>
      <c r="B4710">
        <v>7.7074400000000001</v>
      </c>
      <c r="C4710">
        <v>2019</v>
      </c>
      <c r="D4710">
        <v>11</v>
      </c>
    </row>
    <row r="4711" spans="1:4" x14ac:dyDescent="0.35">
      <c r="A4711" s="1">
        <v>43792</v>
      </c>
      <c r="B4711">
        <v>7.7074400000000001</v>
      </c>
      <c r="C4711">
        <v>2019</v>
      </c>
      <c r="D4711">
        <v>11</v>
      </c>
    </row>
    <row r="4712" spans="1:4" x14ac:dyDescent="0.35">
      <c r="A4712" s="1">
        <v>43793</v>
      </c>
      <c r="B4712">
        <v>7.7074400000000001</v>
      </c>
      <c r="C4712">
        <v>2019</v>
      </c>
      <c r="D4712">
        <v>11</v>
      </c>
    </row>
    <row r="4713" spans="1:4" x14ac:dyDescent="0.35">
      <c r="A4713" s="1">
        <v>43794</v>
      </c>
      <c r="B4713">
        <v>7.7039600000000004</v>
      </c>
      <c r="C4713">
        <v>2019</v>
      </c>
      <c r="D4713">
        <v>11</v>
      </c>
    </row>
    <row r="4714" spans="1:4" x14ac:dyDescent="0.35">
      <c r="A4714" s="1">
        <v>43795</v>
      </c>
      <c r="B4714">
        <v>7.7034000000000002</v>
      </c>
      <c r="C4714">
        <v>2019</v>
      </c>
      <c r="D4714">
        <v>11</v>
      </c>
    </row>
    <row r="4715" spans="1:4" x14ac:dyDescent="0.35">
      <c r="A4715" s="1">
        <v>43796</v>
      </c>
      <c r="B4715">
        <v>7.7017100000000003</v>
      </c>
      <c r="C4715">
        <v>2019</v>
      </c>
      <c r="D4715">
        <v>11</v>
      </c>
    </row>
    <row r="4716" spans="1:4" x14ac:dyDescent="0.35">
      <c r="A4716" s="1">
        <v>43797</v>
      </c>
      <c r="B4716">
        <v>7.7019599999999997</v>
      </c>
      <c r="C4716">
        <v>2019</v>
      </c>
      <c r="D4716">
        <v>11</v>
      </c>
    </row>
    <row r="4717" spans="1:4" x14ac:dyDescent="0.35">
      <c r="A4717" s="1">
        <v>43798</v>
      </c>
      <c r="B4717">
        <v>7.7025399999999999</v>
      </c>
      <c r="C4717">
        <v>2019</v>
      </c>
      <c r="D4717">
        <v>11</v>
      </c>
    </row>
    <row r="4718" spans="1:4" x14ac:dyDescent="0.35">
      <c r="A4718" s="1">
        <v>43799</v>
      </c>
      <c r="B4718">
        <v>7.7025399999999999</v>
      </c>
      <c r="C4718">
        <v>2019</v>
      </c>
      <c r="D4718">
        <v>11</v>
      </c>
    </row>
    <row r="4719" spans="1:4" x14ac:dyDescent="0.35">
      <c r="A4719" s="1">
        <v>43800</v>
      </c>
      <c r="B4719">
        <v>7.7025399999999999</v>
      </c>
      <c r="C4719">
        <v>2019</v>
      </c>
      <c r="D4719">
        <v>12</v>
      </c>
    </row>
    <row r="4720" spans="1:4" x14ac:dyDescent="0.35">
      <c r="A4720" s="1">
        <v>43801</v>
      </c>
      <c r="B4720">
        <v>7.6999300000000002</v>
      </c>
      <c r="C4720">
        <v>2019</v>
      </c>
      <c r="D4720">
        <v>12</v>
      </c>
    </row>
    <row r="4721" spans="1:4" x14ac:dyDescent="0.35">
      <c r="A4721" s="1">
        <v>43802</v>
      </c>
      <c r="B4721">
        <v>7.6923700000000004</v>
      </c>
      <c r="C4721">
        <v>2019</v>
      </c>
      <c r="D4721">
        <v>12</v>
      </c>
    </row>
    <row r="4722" spans="1:4" x14ac:dyDescent="0.35">
      <c r="A4722" s="1">
        <v>43803</v>
      </c>
      <c r="B4722">
        <v>7.6873100000000001</v>
      </c>
      <c r="C4722">
        <v>2019</v>
      </c>
      <c r="D4722">
        <v>12</v>
      </c>
    </row>
    <row r="4723" spans="1:4" x14ac:dyDescent="0.35">
      <c r="A4723" s="1">
        <v>43804</v>
      </c>
      <c r="B4723">
        <v>7.6828099999999999</v>
      </c>
      <c r="C4723">
        <v>2019</v>
      </c>
      <c r="D4723">
        <v>12</v>
      </c>
    </row>
    <row r="4724" spans="1:4" x14ac:dyDescent="0.35">
      <c r="A4724" s="1">
        <v>43805</v>
      </c>
      <c r="B4724">
        <v>7.6795999999999998</v>
      </c>
      <c r="C4724">
        <v>2019</v>
      </c>
      <c r="D4724">
        <v>12</v>
      </c>
    </row>
    <row r="4725" spans="1:4" x14ac:dyDescent="0.35">
      <c r="A4725" s="1">
        <v>43806</v>
      </c>
      <c r="B4725">
        <v>7.6795999999999998</v>
      </c>
      <c r="C4725">
        <v>2019</v>
      </c>
      <c r="D4725">
        <v>12</v>
      </c>
    </row>
    <row r="4726" spans="1:4" x14ac:dyDescent="0.35">
      <c r="A4726" s="1">
        <v>43807</v>
      </c>
      <c r="B4726">
        <v>7.6795999999999998</v>
      </c>
      <c r="C4726">
        <v>2019</v>
      </c>
      <c r="D4726">
        <v>12</v>
      </c>
    </row>
    <row r="4727" spans="1:4" x14ac:dyDescent="0.35">
      <c r="A4727" s="1">
        <v>43808</v>
      </c>
      <c r="B4727">
        <v>7.6736899999999997</v>
      </c>
      <c r="C4727">
        <v>2019</v>
      </c>
      <c r="D4727">
        <v>12</v>
      </c>
    </row>
    <row r="4728" spans="1:4" x14ac:dyDescent="0.35">
      <c r="A4728" s="1">
        <v>43809</v>
      </c>
      <c r="B4728">
        <v>7.66967</v>
      </c>
      <c r="C4728">
        <v>2019</v>
      </c>
      <c r="D4728">
        <v>12</v>
      </c>
    </row>
    <row r="4729" spans="1:4" x14ac:dyDescent="0.35">
      <c r="A4729" s="1">
        <v>43810</v>
      </c>
      <c r="B4729">
        <v>7.6684799999999997</v>
      </c>
      <c r="C4729">
        <v>2019</v>
      </c>
      <c r="D4729">
        <v>12</v>
      </c>
    </row>
    <row r="4730" spans="1:4" x14ac:dyDescent="0.35">
      <c r="A4730" s="1">
        <v>43811</v>
      </c>
      <c r="B4730">
        <v>7.6712999999999996</v>
      </c>
      <c r="C4730">
        <v>2019</v>
      </c>
      <c r="D4730">
        <v>12</v>
      </c>
    </row>
    <row r="4731" spans="1:4" x14ac:dyDescent="0.35">
      <c r="A4731" s="1">
        <v>43812</v>
      </c>
      <c r="B4731">
        <v>7.6797899999999997</v>
      </c>
      <c r="C4731">
        <v>2019</v>
      </c>
      <c r="D4731">
        <v>12</v>
      </c>
    </row>
    <row r="4732" spans="1:4" x14ac:dyDescent="0.35">
      <c r="A4732" s="1">
        <v>43813</v>
      </c>
      <c r="B4732">
        <v>7.6797899999999997</v>
      </c>
      <c r="C4732">
        <v>2019</v>
      </c>
      <c r="D4732">
        <v>12</v>
      </c>
    </row>
    <row r="4733" spans="1:4" x14ac:dyDescent="0.35">
      <c r="A4733" s="1">
        <v>43814</v>
      </c>
      <c r="B4733">
        <v>7.6797899999999997</v>
      </c>
      <c r="C4733">
        <v>2019</v>
      </c>
      <c r="D4733">
        <v>12</v>
      </c>
    </row>
    <row r="4734" spans="1:4" x14ac:dyDescent="0.35">
      <c r="A4734" s="1">
        <v>43815</v>
      </c>
      <c r="B4734">
        <v>7.6802900000000003</v>
      </c>
      <c r="C4734">
        <v>2019</v>
      </c>
      <c r="D4734">
        <v>12</v>
      </c>
    </row>
    <row r="4735" spans="1:4" x14ac:dyDescent="0.35">
      <c r="A4735" s="1">
        <v>43816</v>
      </c>
      <c r="B4735">
        <v>7.6847700000000003</v>
      </c>
      <c r="C4735">
        <v>2019</v>
      </c>
      <c r="D4735">
        <v>12</v>
      </c>
    </row>
    <row r="4736" spans="1:4" x14ac:dyDescent="0.35">
      <c r="A4736" s="1">
        <v>43817</v>
      </c>
      <c r="B4736">
        <v>7.6832099999999999</v>
      </c>
      <c r="C4736">
        <v>2019</v>
      </c>
      <c r="D4736">
        <v>12</v>
      </c>
    </row>
    <row r="4737" spans="1:4" x14ac:dyDescent="0.35">
      <c r="A4737" s="1">
        <v>43818</v>
      </c>
      <c r="B4737">
        <v>7.6886299999999999</v>
      </c>
      <c r="C4737">
        <v>2019</v>
      </c>
      <c r="D4737">
        <v>12</v>
      </c>
    </row>
    <row r="4738" spans="1:4" x14ac:dyDescent="0.35">
      <c r="A4738" s="1">
        <v>43819</v>
      </c>
      <c r="B4738">
        <v>7.6944999999999997</v>
      </c>
      <c r="C4738">
        <v>2019</v>
      </c>
      <c r="D4738">
        <v>12</v>
      </c>
    </row>
    <row r="4739" spans="1:4" x14ac:dyDescent="0.35">
      <c r="A4739" s="1">
        <v>43820</v>
      </c>
      <c r="B4739">
        <v>7.6944999999999997</v>
      </c>
      <c r="C4739">
        <v>2019</v>
      </c>
      <c r="D4739">
        <v>12</v>
      </c>
    </row>
    <row r="4740" spans="1:4" x14ac:dyDescent="0.35">
      <c r="A4740" s="1">
        <v>43821</v>
      </c>
      <c r="B4740">
        <v>7.6944999999999997</v>
      </c>
      <c r="C4740">
        <v>2019</v>
      </c>
      <c r="D4740">
        <v>12</v>
      </c>
    </row>
    <row r="4741" spans="1:4" x14ac:dyDescent="0.35">
      <c r="A4741" s="1">
        <v>43822</v>
      </c>
      <c r="B4741">
        <v>7.7012400000000003</v>
      </c>
      <c r="C4741">
        <v>2019</v>
      </c>
      <c r="D4741">
        <v>12</v>
      </c>
    </row>
    <row r="4742" spans="1:4" x14ac:dyDescent="0.35">
      <c r="A4742" s="1">
        <v>43823</v>
      </c>
      <c r="B4742">
        <v>7.7030000000000003</v>
      </c>
      <c r="C4742">
        <v>2019</v>
      </c>
      <c r="D4742">
        <v>12</v>
      </c>
    </row>
    <row r="4743" spans="1:4" x14ac:dyDescent="0.35">
      <c r="A4743" s="1">
        <v>43824</v>
      </c>
      <c r="B4743">
        <v>7.7030000000000003</v>
      </c>
      <c r="C4743">
        <v>2019</v>
      </c>
      <c r="D4743">
        <v>12</v>
      </c>
    </row>
    <row r="4744" spans="1:4" x14ac:dyDescent="0.35">
      <c r="A4744" s="1">
        <v>43825</v>
      </c>
      <c r="B4744">
        <v>7.6993400000000003</v>
      </c>
      <c r="C4744">
        <v>2019</v>
      </c>
      <c r="D4744">
        <v>12</v>
      </c>
    </row>
    <row r="4745" spans="1:4" x14ac:dyDescent="0.35">
      <c r="A4745" s="1">
        <v>43826</v>
      </c>
      <c r="B4745">
        <v>7.69862</v>
      </c>
      <c r="C4745">
        <v>2019</v>
      </c>
      <c r="D4745">
        <v>12</v>
      </c>
    </row>
    <row r="4746" spans="1:4" x14ac:dyDescent="0.35">
      <c r="A4746" s="1">
        <v>43827</v>
      </c>
      <c r="B4746">
        <v>7.69862</v>
      </c>
      <c r="C4746">
        <v>2019</v>
      </c>
      <c r="D4746">
        <v>12</v>
      </c>
    </row>
    <row r="4747" spans="1:4" x14ac:dyDescent="0.35">
      <c r="A4747" s="1">
        <v>43828</v>
      </c>
      <c r="B4747">
        <v>7.69862</v>
      </c>
      <c r="C4747">
        <v>2019</v>
      </c>
      <c r="D4747">
        <v>12</v>
      </c>
    </row>
    <row r="4748" spans="1:4" x14ac:dyDescent="0.35">
      <c r="A4748" s="1">
        <v>43829</v>
      </c>
      <c r="B4748">
        <v>7.6988399999999997</v>
      </c>
      <c r="C4748">
        <v>2019</v>
      </c>
      <c r="D4748">
        <v>12</v>
      </c>
    </row>
    <row r="4749" spans="1:4" x14ac:dyDescent="0.35">
      <c r="A4749" s="1">
        <v>43830</v>
      </c>
      <c r="B4749">
        <v>7.6988399999999997</v>
      </c>
      <c r="C4749">
        <v>2019</v>
      </c>
      <c r="D4749">
        <v>12</v>
      </c>
    </row>
    <row r="4750" spans="1:4" x14ac:dyDescent="0.35">
      <c r="A4750" s="1">
        <v>43831</v>
      </c>
      <c r="B4750">
        <v>7.6988399999999997</v>
      </c>
      <c r="C4750">
        <v>2020</v>
      </c>
      <c r="D4750">
        <v>1</v>
      </c>
    </row>
    <row r="4751" spans="1:4" x14ac:dyDescent="0.35">
      <c r="A4751" s="1">
        <v>43832</v>
      </c>
      <c r="B4751">
        <v>7.6990999999999996</v>
      </c>
      <c r="C4751">
        <v>2020</v>
      </c>
      <c r="D4751">
        <v>1</v>
      </c>
    </row>
    <row r="4752" spans="1:4" x14ac:dyDescent="0.35">
      <c r="A4752" s="1">
        <v>43833</v>
      </c>
      <c r="B4752">
        <v>7.7071100000000001</v>
      </c>
      <c r="C4752">
        <v>2020</v>
      </c>
      <c r="D4752">
        <v>1</v>
      </c>
    </row>
    <row r="4753" spans="1:4" x14ac:dyDescent="0.35">
      <c r="A4753" s="1">
        <v>43834</v>
      </c>
      <c r="B4753">
        <v>7.7071100000000001</v>
      </c>
      <c r="C4753">
        <v>2020</v>
      </c>
      <c r="D4753">
        <v>1</v>
      </c>
    </row>
    <row r="4754" spans="1:4" x14ac:dyDescent="0.35">
      <c r="A4754" s="1">
        <v>43835</v>
      </c>
      <c r="B4754">
        <v>7.7071100000000001</v>
      </c>
      <c r="C4754">
        <v>2020</v>
      </c>
      <c r="D4754">
        <v>1</v>
      </c>
    </row>
    <row r="4755" spans="1:4" x14ac:dyDescent="0.35">
      <c r="A4755" s="1">
        <v>43836</v>
      </c>
      <c r="B4755">
        <v>7.7071500000000004</v>
      </c>
      <c r="C4755">
        <v>2020</v>
      </c>
      <c r="D4755">
        <v>1</v>
      </c>
    </row>
    <row r="4756" spans="1:4" x14ac:dyDescent="0.35">
      <c r="A4756" s="1">
        <v>43837</v>
      </c>
      <c r="B4756">
        <v>7.7070400000000001</v>
      </c>
      <c r="C4756">
        <v>2020</v>
      </c>
      <c r="D4756">
        <v>1</v>
      </c>
    </row>
    <row r="4757" spans="1:4" x14ac:dyDescent="0.35">
      <c r="A4757" s="1">
        <v>43838</v>
      </c>
      <c r="B4757">
        <v>7.7101699999999997</v>
      </c>
      <c r="C4757">
        <v>2020</v>
      </c>
      <c r="D4757">
        <v>1</v>
      </c>
    </row>
    <row r="4758" spans="1:4" x14ac:dyDescent="0.35">
      <c r="A4758" s="1">
        <v>43839</v>
      </c>
      <c r="B4758">
        <v>7.71434</v>
      </c>
      <c r="C4758">
        <v>2020</v>
      </c>
      <c r="D4758">
        <v>1</v>
      </c>
    </row>
    <row r="4759" spans="1:4" x14ac:dyDescent="0.35">
      <c r="A4759" s="1">
        <v>43840</v>
      </c>
      <c r="B4759">
        <v>7.7136199999999997</v>
      </c>
      <c r="C4759">
        <v>2020</v>
      </c>
      <c r="D4759">
        <v>1</v>
      </c>
    </row>
    <row r="4760" spans="1:4" x14ac:dyDescent="0.35">
      <c r="A4760" s="1">
        <v>43841</v>
      </c>
      <c r="B4760">
        <v>7.7136199999999997</v>
      </c>
      <c r="C4760">
        <v>2020</v>
      </c>
      <c r="D4760">
        <v>1</v>
      </c>
    </row>
    <row r="4761" spans="1:4" x14ac:dyDescent="0.35">
      <c r="A4761" s="1">
        <v>43842</v>
      </c>
      <c r="B4761">
        <v>7.7136199999999997</v>
      </c>
      <c r="C4761">
        <v>2020</v>
      </c>
      <c r="D4761">
        <v>1</v>
      </c>
    </row>
    <row r="4762" spans="1:4" x14ac:dyDescent="0.35">
      <c r="A4762" s="1">
        <v>43843</v>
      </c>
      <c r="B4762">
        <v>7.7104299999999997</v>
      </c>
      <c r="C4762">
        <v>2020</v>
      </c>
      <c r="D4762">
        <v>1</v>
      </c>
    </row>
    <row r="4763" spans="1:4" x14ac:dyDescent="0.35">
      <c r="A4763" s="1">
        <v>43844</v>
      </c>
      <c r="B4763">
        <v>7.7062900000000001</v>
      </c>
      <c r="C4763">
        <v>2020</v>
      </c>
      <c r="D4763">
        <v>1</v>
      </c>
    </row>
    <row r="4764" spans="1:4" x14ac:dyDescent="0.35">
      <c r="A4764" s="1">
        <v>43845</v>
      </c>
      <c r="B4764">
        <v>7.7018300000000002</v>
      </c>
      <c r="C4764">
        <v>2020</v>
      </c>
      <c r="D4764">
        <v>1</v>
      </c>
    </row>
    <row r="4765" spans="1:4" x14ac:dyDescent="0.35">
      <c r="A4765" s="1">
        <v>43846</v>
      </c>
      <c r="B4765">
        <v>7.6969500000000002</v>
      </c>
      <c r="C4765">
        <v>2020</v>
      </c>
      <c r="D4765">
        <v>1</v>
      </c>
    </row>
    <row r="4766" spans="1:4" x14ac:dyDescent="0.35">
      <c r="A4766" s="1">
        <v>43847</v>
      </c>
      <c r="B4766">
        <v>7.6944100000000004</v>
      </c>
      <c r="C4766">
        <v>2020</v>
      </c>
      <c r="D4766">
        <v>1</v>
      </c>
    </row>
    <row r="4767" spans="1:4" x14ac:dyDescent="0.35">
      <c r="A4767" s="1">
        <v>43848</v>
      </c>
      <c r="B4767">
        <v>7.6944100000000004</v>
      </c>
      <c r="C4767">
        <v>2020</v>
      </c>
      <c r="D4767">
        <v>1</v>
      </c>
    </row>
    <row r="4768" spans="1:4" x14ac:dyDescent="0.35">
      <c r="A4768" s="1">
        <v>43849</v>
      </c>
      <c r="B4768">
        <v>7.6944100000000004</v>
      </c>
      <c r="C4768">
        <v>2020</v>
      </c>
      <c r="D4768">
        <v>1</v>
      </c>
    </row>
    <row r="4769" spans="1:4" x14ac:dyDescent="0.35">
      <c r="A4769" s="1">
        <v>43850</v>
      </c>
      <c r="B4769">
        <v>7.69116</v>
      </c>
      <c r="C4769">
        <v>2020</v>
      </c>
      <c r="D4769">
        <v>1</v>
      </c>
    </row>
    <row r="4770" spans="1:4" x14ac:dyDescent="0.35">
      <c r="A4770" s="1">
        <v>43851</v>
      </c>
      <c r="B4770">
        <v>7.6906100000000004</v>
      </c>
      <c r="C4770">
        <v>2020</v>
      </c>
      <c r="D4770">
        <v>1</v>
      </c>
    </row>
    <row r="4771" spans="1:4" x14ac:dyDescent="0.35">
      <c r="A4771" s="1">
        <v>43852</v>
      </c>
      <c r="B4771">
        <v>7.6881700000000004</v>
      </c>
      <c r="C4771">
        <v>2020</v>
      </c>
      <c r="D4771">
        <v>1</v>
      </c>
    </row>
    <row r="4772" spans="1:4" x14ac:dyDescent="0.35">
      <c r="A4772" s="1">
        <v>43853</v>
      </c>
      <c r="B4772">
        <v>7.6866700000000003</v>
      </c>
      <c r="C4772">
        <v>2020</v>
      </c>
      <c r="D4772">
        <v>1</v>
      </c>
    </row>
    <row r="4773" spans="1:4" x14ac:dyDescent="0.35">
      <c r="A4773" s="1">
        <v>43854</v>
      </c>
      <c r="B4773">
        <v>7.6836200000000003</v>
      </c>
      <c r="C4773">
        <v>2020</v>
      </c>
      <c r="D4773">
        <v>1</v>
      </c>
    </row>
    <row r="4774" spans="1:4" x14ac:dyDescent="0.35">
      <c r="A4774" s="1">
        <v>43855</v>
      </c>
      <c r="B4774">
        <v>7.6836200000000003</v>
      </c>
      <c r="C4774">
        <v>2020</v>
      </c>
      <c r="D4774">
        <v>1</v>
      </c>
    </row>
    <row r="4775" spans="1:4" x14ac:dyDescent="0.35">
      <c r="A4775" s="1">
        <v>43856</v>
      </c>
      <c r="B4775">
        <v>7.6836200000000003</v>
      </c>
      <c r="C4775">
        <v>2020</v>
      </c>
      <c r="D4775">
        <v>1</v>
      </c>
    </row>
    <row r="4776" spans="1:4" x14ac:dyDescent="0.35">
      <c r="A4776" s="1">
        <v>43857</v>
      </c>
      <c r="B4776">
        <v>7.6756200000000003</v>
      </c>
      <c r="C4776">
        <v>2020</v>
      </c>
      <c r="D4776">
        <v>1</v>
      </c>
    </row>
    <row r="4777" spans="1:4" x14ac:dyDescent="0.35">
      <c r="A4777" s="1">
        <v>43858</v>
      </c>
      <c r="B4777">
        <v>7.6779000000000002</v>
      </c>
      <c r="C4777">
        <v>2020</v>
      </c>
      <c r="D4777">
        <v>1</v>
      </c>
    </row>
    <row r="4778" spans="1:4" x14ac:dyDescent="0.35">
      <c r="A4778" s="1">
        <v>43859</v>
      </c>
      <c r="B4778">
        <v>7.67272</v>
      </c>
      <c r="C4778">
        <v>2020</v>
      </c>
      <c r="D4778">
        <v>1</v>
      </c>
    </row>
    <row r="4779" spans="1:4" x14ac:dyDescent="0.35">
      <c r="A4779" s="1">
        <v>43860</v>
      </c>
      <c r="B4779">
        <v>7.6685999999999996</v>
      </c>
      <c r="C4779">
        <v>2020</v>
      </c>
      <c r="D4779">
        <v>1</v>
      </c>
    </row>
    <row r="4780" spans="1:4" x14ac:dyDescent="0.35">
      <c r="A4780" s="1">
        <v>43861</v>
      </c>
      <c r="B4780">
        <v>7.6640100000000002</v>
      </c>
      <c r="C4780">
        <v>2020</v>
      </c>
      <c r="D4780">
        <v>1</v>
      </c>
    </row>
    <row r="4781" spans="1:4" x14ac:dyDescent="0.35">
      <c r="A4781" s="1">
        <v>43862</v>
      </c>
      <c r="B4781">
        <v>7.6640100000000002</v>
      </c>
      <c r="C4781">
        <v>2020</v>
      </c>
      <c r="D4781">
        <v>2</v>
      </c>
    </row>
    <row r="4782" spans="1:4" x14ac:dyDescent="0.35">
      <c r="A4782" s="1">
        <v>43863</v>
      </c>
      <c r="B4782">
        <v>7.6640100000000002</v>
      </c>
      <c r="C4782">
        <v>2020</v>
      </c>
      <c r="D4782">
        <v>2</v>
      </c>
    </row>
    <row r="4783" spans="1:4" x14ac:dyDescent="0.35">
      <c r="A4783" s="1">
        <v>43864</v>
      </c>
      <c r="B4783">
        <v>7.6582699999999999</v>
      </c>
      <c r="C4783">
        <v>2020</v>
      </c>
      <c r="D4783">
        <v>2</v>
      </c>
    </row>
    <row r="4784" spans="1:4" x14ac:dyDescent="0.35">
      <c r="A4784" s="1">
        <v>43865</v>
      </c>
      <c r="B4784">
        <v>7.6522399999999999</v>
      </c>
      <c r="C4784">
        <v>2020</v>
      </c>
      <c r="D4784">
        <v>2</v>
      </c>
    </row>
    <row r="4785" spans="1:4" x14ac:dyDescent="0.35">
      <c r="A4785" s="1">
        <v>43866</v>
      </c>
      <c r="B4785">
        <v>7.6454899999999997</v>
      </c>
      <c r="C4785">
        <v>2020</v>
      </c>
      <c r="D4785">
        <v>2</v>
      </c>
    </row>
    <row r="4786" spans="1:4" x14ac:dyDescent="0.35">
      <c r="A4786" s="1">
        <v>43867</v>
      </c>
      <c r="B4786">
        <v>7.6462599999999998</v>
      </c>
      <c r="C4786">
        <v>2020</v>
      </c>
      <c r="D4786">
        <v>2</v>
      </c>
    </row>
    <row r="4787" spans="1:4" x14ac:dyDescent="0.35">
      <c r="A4787" s="1">
        <v>43868</v>
      </c>
      <c r="B4787">
        <v>7.6485099999999999</v>
      </c>
      <c r="C4787">
        <v>2020</v>
      </c>
      <c r="D4787">
        <v>2</v>
      </c>
    </row>
    <row r="4788" spans="1:4" x14ac:dyDescent="0.35">
      <c r="A4788" s="1">
        <v>43869</v>
      </c>
      <c r="B4788">
        <v>7.6485099999999999</v>
      </c>
      <c r="C4788">
        <v>2020</v>
      </c>
      <c r="D4788">
        <v>2</v>
      </c>
    </row>
    <row r="4789" spans="1:4" x14ac:dyDescent="0.35">
      <c r="A4789" s="1">
        <v>43870</v>
      </c>
      <c r="B4789">
        <v>7.6485099999999999</v>
      </c>
      <c r="C4789">
        <v>2020</v>
      </c>
      <c r="D4789">
        <v>2</v>
      </c>
    </row>
    <row r="4790" spans="1:4" x14ac:dyDescent="0.35">
      <c r="A4790" s="1">
        <v>43871</v>
      </c>
      <c r="B4790">
        <v>7.6465800000000002</v>
      </c>
      <c r="C4790">
        <v>2020</v>
      </c>
      <c r="D4790">
        <v>2</v>
      </c>
    </row>
    <row r="4791" spans="1:4" x14ac:dyDescent="0.35">
      <c r="A4791" s="1">
        <v>43872</v>
      </c>
      <c r="B4791">
        <v>7.64377</v>
      </c>
      <c r="C4791">
        <v>2020</v>
      </c>
      <c r="D4791">
        <v>2</v>
      </c>
    </row>
    <row r="4792" spans="1:4" x14ac:dyDescent="0.35">
      <c r="A4792" s="1">
        <v>43873</v>
      </c>
      <c r="B4792">
        <v>7.6412000000000004</v>
      </c>
      <c r="C4792">
        <v>2020</v>
      </c>
      <c r="D4792">
        <v>2</v>
      </c>
    </row>
    <row r="4793" spans="1:4" x14ac:dyDescent="0.35">
      <c r="A4793" s="1">
        <v>43874</v>
      </c>
      <c r="B4793">
        <v>7.6381100000000002</v>
      </c>
      <c r="C4793">
        <v>2020</v>
      </c>
      <c r="D4793">
        <v>2</v>
      </c>
    </row>
    <row r="4794" spans="1:4" x14ac:dyDescent="0.35">
      <c r="A4794" s="1">
        <v>43875</v>
      </c>
      <c r="B4794">
        <v>7.6363599999999998</v>
      </c>
      <c r="C4794">
        <v>2020</v>
      </c>
      <c r="D4794">
        <v>2</v>
      </c>
    </row>
    <row r="4795" spans="1:4" x14ac:dyDescent="0.35">
      <c r="A4795" s="1">
        <v>43876</v>
      </c>
      <c r="B4795">
        <v>7.6363599999999998</v>
      </c>
      <c r="C4795">
        <v>2020</v>
      </c>
      <c r="D4795">
        <v>2</v>
      </c>
    </row>
    <row r="4796" spans="1:4" x14ac:dyDescent="0.35">
      <c r="A4796" s="1">
        <v>43877</v>
      </c>
      <c r="B4796">
        <v>7.6363599999999998</v>
      </c>
      <c r="C4796">
        <v>2020</v>
      </c>
      <c r="D4796">
        <v>2</v>
      </c>
    </row>
    <row r="4797" spans="1:4" x14ac:dyDescent="0.35">
      <c r="A4797" s="1">
        <v>43878</v>
      </c>
      <c r="B4797">
        <v>7.6339499999999996</v>
      </c>
      <c r="C4797">
        <v>2020</v>
      </c>
      <c r="D4797">
        <v>2</v>
      </c>
    </row>
    <row r="4798" spans="1:4" x14ac:dyDescent="0.35">
      <c r="A4798" s="1">
        <v>43879</v>
      </c>
      <c r="B4798">
        <v>7.6391</v>
      </c>
      <c r="C4798">
        <v>2020</v>
      </c>
      <c r="D4798">
        <v>2</v>
      </c>
    </row>
    <row r="4799" spans="1:4" x14ac:dyDescent="0.35">
      <c r="A4799" s="1">
        <v>43880</v>
      </c>
      <c r="B4799">
        <v>7.6388299999999996</v>
      </c>
      <c r="C4799">
        <v>2020</v>
      </c>
      <c r="D4799">
        <v>2</v>
      </c>
    </row>
    <row r="4800" spans="1:4" x14ac:dyDescent="0.35">
      <c r="A4800" s="1">
        <v>43881</v>
      </c>
      <c r="B4800">
        <v>7.6421799999999998</v>
      </c>
      <c r="C4800">
        <v>2020</v>
      </c>
      <c r="D4800">
        <v>2</v>
      </c>
    </row>
    <row r="4801" spans="1:4" x14ac:dyDescent="0.35">
      <c r="A4801" s="1">
        <v>43882</v>
      </c>
      <c r="B4801">
        <v>7.6439300000000001</v>
      </c>
      <c r="C4801">
        <v>2020</v>
      </c>
      <c r="D4801">
        <v>2</v>
      </c>
    </row>
    <row r="4802" spans="1:4" x14ac:dyDescent="0.35">
      <c r="A4802" s="1">
        <v>43883</v>
      </c>
      <c r="B4802">
        <v>7.6439300000000001</v>
      </c>
      <c r="C4802">
        <v>2020</v>
      </c>
      <c r="D4802">
        <v>2</v>
      </c>
    </row>
    <row r="4803" spans="1:4" x14ac:dyDescent="0.35">
      <c r="A4803" s="1">
        <v>43884</v>
      </c>
      <c r="B4803">
        <v>7.6439300000000001</v>
      </c>
      <c r="C4803">
        <v>2020</v>
      </c>
      <c r="D4803">
        <v>2</v>
      </c>
    </row>
    <row r="4804" spans="1:4" x14ac:dyDescent="0.35">
      <c r="A4804" s="1">
        <v>43885</v>
      </c>
      <c r="B4804">
        <v>7.6431899999999997</v>
      </c>
      <c r="C4804">
        <v>2020</v>
      </c>
      <c r="D4804">
        <v>2</v>
      </c>
    </row>
    <row r="4805" spans="1:4" x14ac:dyDescent="0.35">
      <c r="A4805" s="1">
        <v>43886</v>
      </c>
      <c r="B4805">
        <v>7.6461600000000001</v>
      </c>
      <c r="C4805">
        <v>2020</v>
      </c>
      <c r="D4805">
        <v>2</v>
      </c>
    </row>
    <row r="4806" spans="1:4" x14ac:dyDescent="0.35">
      <c r="A4806" s="1">
        <v>43887</v>
      </c>
      <c r="B4806">
        <v>7.6520200000000003</v>
      </c>
      <c r="C4806">
        <v>2020</v>
      </c>
      <c r="D4806">
        <v>2</v>
      </c>
    </row>
    <row r="4807" spans="1:4" x14ac:dyDescent="0.35">
      <c r="A4807" s="1">
        <v>43888</v>
      </c>
      <c r="B4807">
        <v>7.6692799999999997</v>
      </c>
      <c r="C4807">
        <v>2020</v>
      </c>
      <c r="D4807">
        <v>2</v>
      </c>
    </row>
    <row r="4808" spans="1:4" x14ac:dyDescent="0.35">
      <c r="A4808" s="1">
        <v>43889</v>
      </c>
      <c r="B4808">
        <v>7.6788400000000001</v>
      </c>
      <c r="C4808">
        <v>2020</v>
      </c>
      <c r="D4808">
        <v>2</v>
      </c>
    </row>
    <row r="4809" spans="1:4" x14ac:dyDescent="0.35">
      <c r="A4809" s="1">
        <v>43890</v>
      </c>
      <c r="B4809">
        <v>7.6788400000000001</v>
      </c>
      <c r="C4809">
        <v>2020</v>
      </c>
      <c r="D4809">
        <v>2</v>
      </c>
    </row>
    <row r="4810" spans="1:4" x14ac:dyDescent="0.35">
      <c r="A4810" s="1">
        <v>43891</v>
      </c>
      <c r="B4810">
        <v>7.6788400000000001</v>
      </c>
      <c r="C4810">
        <v>2020</v>
      </c>
      <c r="D4810">
        <v>3</v>
      </c>
    </row>
    <row r="4811" spans="1:4" x14ac:dyDescent="0.35">
      <c r="A4811" s="1">
        <v>43892</v>
      </c>
      <c r="B4811">
        <v>7.68058</v>
      </c>
      <c r="C4811">
        <v>2020</v>
      </c>
      <c r="D4811">
        <v>3</v>
      </c>
    </row>
    <row r="4812" spans="1:4" x14ac:dyDescent="0.35">
      <c r="A4812" s="1">
        <v>43893</v>
      </c>
      <c r="B4812">
        <v>7.6745400000000004</v>
      </c>
      <c r="C4812">
        <v>2020</v>
      </c>
      <c r="D4812">
        <v>3</v>
      </c>
    </row>
    <row r="4813" spans="1:4" x14ac:dyDescent="0.35">
      <c r="A4813" s="1">
        <v>43894</v>
      </c>
      <c r="B4813">
        <v>7.67279</v>
      </c>
      <c r="C4813">
        <v>2020</v>
      </c>
      <c r="D4813">
        <v>3</v>
      </c>
    </row>
    <row r="4814" spans="1:4" x14ac:dyDescent="0.35">
      <c r="A4814" s="1">
        <v>43895</v>
      </c>
      <c r="B4814">
        <v>7.6758100000000002</v>
      </c>
      <c r="C4814">
        <v>2020</v>
      </c>
      <c r="D4814">
        <v>3</v>
      </c>
    </row>
    <row r="4815" spans="1:4" x14ac:dyDescent="0.35">
      <c r="A4815" s="1">
        <v>43896</v>
      </c>
      <c r="B4815">
        <v>7.6702399999999997</v>
      </c>
      <c r="C4815">
        <v>2020</v>
      </c>
      <c r="D4815">
        <v>3</v>
      </c>
    </row>
    <row r="4816" spans="1:4" x14ac:dyDescent="0.35">
      <c r="A4816" s="1">
        <v>43897</v>
      </c>
      <c r="B4816">
        <v>7.6702399999999997</v>
      </c>
      <c r="C4816">
        <v>2020</v>
      </c>
      <c r="D4816">
        <v>3</v>
      </c>
    </row>
    <row r="4817" spans="1:4" x14ac:dyDescent="0.35">
      <c r="A4817" s="1">
        <v>43898</v>
      </c>
      <c r="B4817">
        <v>7.6702399999999997</v>
      </c>
      <c r="C4817">
        <v>2020</v>
      </c>
      <c r="D4817">
        <v>3</v>
      </c>
    </row>
    <row r="4818" spans="1:4" x14ac:dyDescent="0.35">
      <c r="A4818" s="1">
        <v>43899</v>
      </c>
      <c r="B4818">
        <v>7.6727800000000004</v>
      </c>
      <c r="C4818">
        <v>2020</v>
      </c>
      <c r="D4818">
        <v>3</v>
      </c>
    </row>
    <row r="4819" spans="1:4" x14ac:dyDescent="0.35">
      <c r="A4819" s="1">
        <v>43900</v>
      </c>
      <c r="B4819">
        <v>7.6655499999999996</v>
      </c>
      <c r="C4819">
        <v>2020</v>
      </c>
      <c r="D4819">
        <v>3</v>
      </c>
    </row>
    <row r="4820" spans="1:4" x14ac:dyDescent="0.35">
      <c r="A4820" s="1">
        <v>43901</v>
      </c>
      <c r="B4820">
        <v>7.6602100000000002</v>
      </c>
      <c r="C4820">
        <v>2020</v>
      </c>
      <c r="D4820">
        <v>3</v>
      </c>
    </row>
    <row r="4821" spans="1:4" x14ac:dyDescent="0.35">
      <c r="A4821" s="1">
        <v>43902</v>
      </c>
      <c r="B4821">
        <v>7.6538500000000003</v>
      </c>
      <c r="C4821">
        <v>2020</v>
      </c>
      <c r="D4821">
        <v>3</v>
      </c>
    </row>
    <row r="4822" spans="1:4" x14ac:dyDescent="0.35">
      <c r="A4822" s="1">
        <v>43903</v>
      </c>
      <c r="B4822">
        <v>7.6504000000000003</v>
      </c>
      <c r="C4822">
        <v>2020</v>
      </c>
      <c r="D4822">
        <v>3</v>
      </c>
    </row>
    <row r="4823" spans="1:4" x14ac:dyDescent="0.35">
      <c r="A4823" s="1">
        <v>43904</v>
      </c>
      <c r="B4823">
        <v>7.6504000000000003</v>
      </c>
      <c r="C4823">
        <v>2020</v>
      </c>
      <c r="D4823">
        <v>3</v>
      </c>
    </row>
    <row r="4824" spans="1:4" x14ac:dyDescent="0.35">
      <c r="A4824" s="1">
        <v>43905</v>
      </c>
      <c r="B4824">
        <v>7.6504000000000003</v>
      </c>
      <c r="C4824">
        <v>2020</v>
      </c>
      <c r="D4824">
        <v>3</v>
      </c>
    </row>
    <row r="4825" spans="1:4" x14ac:dyDescent="0.35">
      <c r="A4825" s="1">
        <v>43906</v>
      </c>
      <c r="B4825">
        <v>7.6467799999999997</v>
      </c>
      <c r="C4825">
        <v>2020</v>
      </c>
      <c r="D4825">
        <v>3</v>
      </c>
    </row>
    <row r="4826" spans="1:4" x14ac:dyDescent="0.35">
      <c r="A4826" s="1">
        <v>43907</v>
      </c>
      <c r="B4826">
        <v>7.6435500000000003</v>
      </c>
      <c r="C4826">
        <v>2020</v>
      </c>
      <c r="D4826">
        <v>3</v>
      </c>
    </row>
    <row r="4827" spans="1:4" x14ac:dyDescent="0.35">
      <c r="A4827" s="1">
        <v>43908</v>
      </c>
      <c r="B4827">
        <v>7.6407600000000002</v>
      </c>
      <c r="C4827">
        <v>2020</v>
      </c>
      <c r="D4827">
        <v>3</v>
      </c>
    </row>
    <row r="4828" spans="1:4" x14ac:dyDescent="0.35">
      <c r="A4828" s="1">
        <v>43909</v>
      </c>
      <c r="B4828">
        <v>7.6364299999999998</v>
      </c>
      <c r="C4828">
        <v>2020</v>
      </c>
      <c r="D4828">
        <v>3</v>
      </c>
    </row>
    <row r="4829" spans="1:4" x14ac:dyDescent="0.35">
      <c r="A4829" s="1">
        <v>43910</v>
      </c>
      <c r="B4829">
        <v>7.6430100000000003</v>
      </c>
      <c r="C4829">
        <v>2020</v>
      </c>
      <c r="D4829">
        <v>3</v>
      </c>
    </row>
    <row r="4830" spans="1:4" x14ac:dyDescent="0.35">
      <c r="A4830" s="1">
        <v>43911</v>
      </c>
      <c r="B4830">
        <v>7.6430100000000003</v>
      </c>
      <c r="C4830">
        <v>2020</v>
      </c>
      <c r="D4830">
        <v>3</v>
      </c>
    </row>
    <row r="4831" spans="1:4" x14ac:dyDescent="0.35">
      <c r="A4831" s="1">
        <v>43912</v>
      </c>
      <c r="B4831">
        <v>7.6430100000000003</v>
      </c>
      <c r="C4831">
        <v>2020</v>
      </c>
      <c r="D4831">
        <v>3</v>
      </c>
    </row>
    <row r="4832" spans="1:4" x14ac:dyDescent="0.35">
      <c r="A4832" s="1">
        <v>43913</v>
      </c>
      <c r="B4832">
        <v>7.6747399999999999</v>
      </c>
      <c r="C4832">
        <v>2020</v>
      </c>
      <c r="D4832">
        <v>3</v>
      </c>
    </row>
    <row r="4833" spans="1:4" x14ac:dyDescent="0.35">
      <c r="A4833" s="1">
        <v>43914</v>
      </c>
      <c r="B4833">
        <v>7.7521300000000002</v>
      </c>
      <c r="C4833">
        <v>2020</v>
      </c>
      <c r="D4833">
        <v>3</v>
      </c>
    </row>
    <row r="4834" spans="1:4" x14ac:dyDescent="0.35">
      <c r="A4834" s="1">
        <v>43915</v>
      </c>
      <c r="B4834">
        <v>7.9279299999999999</v>
      </c>
      <c r="C4834">
        <v>2020</v>
      </c>
      <c r="D4834">
        <v>3</v>
      </c>
    </row>
    <row r="4835" spans="1:4" x14ac:dyDescent="0.35">
      <c r="A4835" s="1">
        <v>43916</v>
      </c>
      <c r="B4835">
        <v>7.79488</v>
      </c>
      <c r="C4835">
        <v>2020</v>
      </c>
      <c r="D4835">
        <v>3</v>
      </c>
    </row>
    <row r="4836" spans="1:4" x14ac:dyDescent="0.35">
      <c r="A4836" s="1">
        <v>43917</v>
      </c>
      <c r="B4836">
        <v>7.7459100000000003</v>
      </c>
      <c r="C4836">
        <v>2020</v>
      </c>
      <c r="D4836">
        <v>3</v>
      </c>
    </row>
    <row r="4837" spans="1:4" x14ac:dyDescent="0.35">
      <c r="A4837" s="1">
        <v>43918</v>
      </c>
      <c r="B4837">
        <v>7.7459100000000003</v>
      </c>
      <c r="C4837">
        <v>2020</v>
      </c>
      <c r="D4837">
        <v>3</v>
      </c>
    </row>
    <row r="4838" spans="1:4" x14ac:dyDescent="0.35">
      <c r="A4838" s="1">
        <v>43919</v>
      </c>
      <c r="B4838">
        <v>7.7459100000000003</v>
      </c>
      <c r="C4838">
        <v>2020</v>
      </c>
      <c r="D4838">
        <v>3</v>
      </c>
    </row>
    <row r="4839" spans="1:4" x14ac:dyDescent="0.35">
      <c r="A4839" s="1">
        <v>43920</v>
      </c>
      <c r="B4839">
        <v>7.71441</v>
      </c>
      <c r="C4839">
        <v>2020</v>
      </c>
      <c r="D4839">
        <v>3</v>
      </c>
    </row>
    <row r="4840" spans="1:4" x14ac:dyDescent="0.35">
      <c r="A4840" s="1">
        <v>43921</v>
      </c>
      <c r="B4840">
        <v>7.6846699999999997</v>
      </c>
      <c r="C4840">
        <v>2020</v>
      </c>
      <c r="D4840">
        <v>3</v>
      </c>
    </row>
    <row r="4841" spans="1:4" x14ac:dyDescent="0.35">
      <c r="A4841" s="1">
        <v>43922</v>
      </c>
      <c r="B4841">
        <v>7.6977399999999996</v>
      </c>
      <c r="C4841">
        <v>2020</v>
      </c>
      <c r="D4841">
        <v>4</v>
      </c>
    </row>
    <row r="4842" spans="1:4" x14ac:dyDescent="0.35">
      <c r="A4842" s="1">
        <v>43923</v>
      </c>
      <c r="B4842">
        <v>7.7015900000000004</v>
      </c>
      <c r="C4842">
        <v>2020</v>
      </c>
      <c r="D4842">
        <v>4</v>
      </c>
    </row>
    <row r="4843" spans="1:4" x14ac:dyDescent="0.35">
      <c r="A4843" s="1">
        <v>43924</v>
      </c>
      <c r="B4843">
        <v>7.6988099999999999</v>
      </c>
      <c r="C4843">
        <v>2020</v>
      </c>
      <c r="D4843">
        <v>4</v>
      </c>
    </row>
    <row r="4844" spans="1:4" x14ac:dyDescent="0.35">
      <c r="A4844" s="1">
        <v>43925</v>
      </c>
      <c r="B4844">
        <v>7.6988099999999999</v>
      </c>
      <c r="C4844">
        <v>2020</v>
      </c>
      <c r="D4844">
        <v>4</v>
      </c>
    </row>
    <row r="4845" spans="1:4" x14ac:dyDescent="0.35">
      <c r="A4845" s="1">
        <v>43926</v>
      </c>
      <c r="B4845">
        <v>7.6988099999999999</v>
      </c>
      <c r="C4845">
        <v>2020</v>
      </c>
      <c r="D4845">
        <v>4</v>
      </c>
    </row>
    <row r="4846" spans="1:4" x14ac:dyDescent="0.35">
      <c r="A4846" s="1">
        <v>43927</v>
      </c>
      <c r="B4846">
        <v>7.7162899999999999</v>
      </c>
      <c r="C4846">
        <v>2020</v>
      </c>
      <c r="D4846">
        <v>4</v>
      </c>
    </row>
    <row r="4847" spans="1:4" x14ac:dyDescent="0.35">
      <c r="A4847" s="1">
        <v>43928</v>
      </c>
      <c r="B4847">
        <v>7.7077900000000001</v>
      </c>
      <c r="C4847">
        <v>2020</v>
      </c>
      <c r="D4847">
        <v>4</v>
      </c>
    </row>
    <row r="4848" spans="1:4" x14ac:dyDescent="0.35">
      <c r="A4848" s="1">
        <v>43929</v>
      </c>
      <c r="B4848">
        <v>7.7058499999999999</v>
      </c>
      <c r="C4848">
        <v>2020</v>
      </c>
      <c r="D4848">
        <v>4</v>
      </c>
    </row>
    <row r="4849" spans="1:4" x14ac:dyDescent="0.35">
      <c r="A4849" s="1">
        <v>43930</v>
      </c>
      <c r="B4849">
        <v>7.7058499999999999</v>
      </c>
      <c r="C4849">
        <v>2020</v>
      </c>
      <c r="D4849">
        <v>4</v>
      </c>
    </row>
    <row r="4850" spans="1:4" x14ac:dyDescent="0.35">
      <c r="A4850" s="1">
        <v>43931</v>
      </c>
      <c r="B4850">
        <v>7.7058499999999999</v>
      </c>
      <c r="C4850">
        <v>2020</v>
      </c>
      <c r="D4850">
        <v>4</v>
      </c>
    </row>
    <row r="4851" spans="1:4" x14ac:dyDescent="0.35">
      <c r="A4851" s="1">
        <v>43932</v>
      </c>
      <c r="B4851">
        <v>7.7058499999999999</v>
      </c>
      <c r="C4851">
        <v>2020</v>
      </c>
      <c r="D4851">
        <v>4</v>
      </c>
    </row>
    <row r="4852" spans="1:4" x14ac:dyDescent="0.35">
      <c r="A4852" s="1">
        <v>43933</v>
      </c>
      <c r="B4852">
        <v>7.7058499999999999</v>
      </c>
      <c r="C4852">
        <v>2020</v>
      </c>
      <c r="D4852">
        <v>4</v>
      </c>
    </row>
    <row r="4853" spans="1:4" x14ac:dyDescent="0.35">
      <c r="A4853" s="1">
        <v>43934</v>
      </c>
      <c r="B4853">
        <v>7.7065900000000003</v>
      </c>
      <c r="C4853">
        <v>2020</v>
      </c>
      <c r="D4853">
        <v>4</v>
      </c>
    </row>
    <row r="4854" spans="1:4" x14ac:dyDescent="0.35">
      <c r="A4854" s="1">
        <v>43935</v>
      </c>
      <c r="B4854">
        <v>7.7063699999999997</v>
      </c>
      <c r="C4854">
        <v>2020</v>
      </c>
      <c r="D4854">
        <v>4</v>
      </c>
    </row>
    <row r="4855" spans="1:4" x14ac:dyDescent="0.35">
      <c r="A4855" s="1">
        <v>43936</v>
      </c>
      <c r="B4855">
        <v>7.7074800000000003</v>
      </c>
      <c r="C4855">
        <v>2020</v>
      </c>
      <c r="D4855">
        <v>4</v>
      </c>
    </row>
    <row r="4856" spans="1:4" x14ac:dyDescent="0.35">
      <c r="A4856" s="1">
        <v>43937</v>
      </c>
      <c r="B4856">
        <v>7.7085600000000003</v>
      </c>
      <c r="C4856">
        <v>2020</v>
      </c>
      <c r="D4856">
        <v>4</v>
      </c>
    </row>
    <row r="4857" spans="1:4" x14ac:dyDescent="0.35">
      <c r="A4857" s="1">
        <v>43938</v>
      </c>
      <c r="B4857">
        <v>7.7103099999999998</v>
      </c>
      <c r="C4857">
        <v>2020</v>
      </c>
      <c r="D4857">
        <v>4</v>
      </c>
    </row>
    <row r="4858" spans="1:4" x14ac:dyDescent="0.35">
      <c r="A4858" s="1">
        <v>43939</v>
      </c>
      <c r="B4858">
        <v>7.7103099999999998</v>
      </c>
      <c r="C4858">
        <v>2020</v>
      </c>
      <c r="D4858">
        <v>4</v>
      </c>
    </row>
    <row r="4859" spans="1:4" x14ac:dyDescent="0.35">
      <c r="A4859" s="1">
        <v>43940</v>
      </c>
      <c r="B4859">
        <v>7.7103099999999998</v>
      </c>
      <c r="C4859">
        <v>2020</v>
      </c>
      <c r="D4859">
        <v>4</v>
      </c>
    </row>
    <row r="4860" spans="1:4" x14ac:dyDescent="0.35">
      <c r="A4860" s="1">
        <v>43941</v>
      </c>
      <c r="B4860">
        <v>7.7070699999999999</v>
      </c>
      <c r="C4860">
        <v>2020</v>
      </c>
      <c r="D4860">
        <v>4</v>
      </c>
    </row>
    <row r="4861" spans="1:4" x14ac:dyDescent="0.35">
      <c r="A4861" s="1">
        <v>43942</v>
      </c>
      <c r="B4861">
        <v>7.7104699999999999</v>
      </c>
      <c r="C4861">
        <v>2020</v>
      </c>
      <c r="D4861">
        <v>4</v>
      </c>
    </row>
    <row r="4862" spans="1:4" x14ac:dyDescent="0.35">
      <c r="A4862" s="1">
        <v>43943</v>
      </c>
      <c r="B4862">
        <v>7.7109899999999998</v>
      </c>
      <c r="C4862">
        <v>2020</v>
      </c>
      <c r="D4862">
        <v>4</v>
      </c>
    </row>
    <row r="4863" spans="1:4" x14ac:dyDescent="0.35">
      <c r="A4863" s="1">
        <v>43944</v>
      </c>
      <c r="B4863">
        <v>7.7087599999999998</v>
      </c>
      <c r="C4863">
        <v>2020</v>
      </c>
      <c r="D4863">
        <v>4</v>
      </c>
    </row>
    <row r="4864" spans="1:4" x14ac:dyDescent="0.35">
      <c r="A4864" s="1">
        <v>43945</v>
      </c>
      <c r="B4864">
        <v>7.7121000000000004</v>
      </c>
      <c r="C4864">
        <v>2020</v>
      </c>
      <c r="D4864">
        <v>4</v>
      </c>
    </row>
    <row r="4865" spans="1:4" x14ac:dyDescent="0.35">
      <c r="A4865" s="1">
        <v>43946</v>
      </c>
      <c r="B4865">
        <v>7.7121000000000004</v>
      </c>
      <c r="C4865">
        <v>2020</v>
      </c>
      <c r="D4865">
        <v>4</v>
      </c>
    </row>
    <row r="4866" spans="1:4" x14ac:dyDescent="0.35">
      <c r="A4866" s="1">
        <v>43947</v>
      </c>
      <c r="B4866">
        <v>7.7121000000000004</v>
      </c>
      <c r="C4866">
        <v>2020</v>
      </c>
      <c r="D4866">
        <v>4</v>
      </c>
    </row>
    <row r="4867" spans="1:4" x14ac:dyDescent="0.35">
      <c r="A4867" s="1">
        <v>43948</v>
      </c>
      <c r="B4867">
        <v>7.7043499999999998</v>
      </c>
      <c r="C4867">
        <v>2020</v>
      </c>
      <c r="D4867">
        <v>4</v>
      </c>
    </row>
    <row r="4868" spans="1:4" x14ac:dyDescent="0.35">
      <c r="A4868" s="1">
        <v>43949</v>
      </c>
      <c r="B4868">
        <v>7.7067699999999997</v>
      </c>
      <c r="C4868">
        <v>2020</v>
      </c>
      <c r="D4868">
        <v>4</v>
      </c>
    </row>
    <row r="4869" spans="1:4" x14ac:dyDescent="0.35">
      <c r="A4869" s="1">
        <v>43950</v>
      </c>
      <c r="B4869">
        <v>7.7140199999999997</v>
      </c>
      <c r="C4869">
        <v>2020</v>
      </c>
      <c r="D4869">
        <v>4</v>
      </c>
    </row>
    <row r="4870" spans="1:4" x14ac:dyDescent="0.35">
      <c r="A4870" s="1">
        <v>43951</v>
      </c>
      <c r="B4870">
        <v>7.71244</v>
      </c>
      <c r="C4870">
        <v>2020</v>
      </c>
      <c r="D4870">
        <v>4</v>
      </c>
    </row>
    <row r="4871" spans="1:4" x14ac:dyDescent="0.35">
      <c r="A4871" s="1">
        <v>43952</v>
      </c>
      <c r="B4871">
        <v>7.71244</v>
      </c>
      <c r="C4871">
        <v>2020</v>
      </c>
      <c r="D4871">
        <v>5</v>
      </c>
    </row>
    <row r="4872" spans="1:4" x14ac:dyDescent="0.35">
      <c r="A4872" s="1">
        <v>43953</v>
      </c>
      <c r="B4872">
        <v>7.71244</v>
      </c>
      <c r="C4872">
        <v>2020</v>
      </c>
      <c r="D4872">
        <v>5</v>
      </c>
    </row>
    <row r="4873" spans="1:4" x14ac:dyDescent="0.35">
      <c r="A4873" s="1">
        <v>43954</v>
      </c>
      <c r="B4873">
        <v>7.71244</v>
      </c>
      <c r="C4873">
        <v>2020</v>
      </c>
      <c r="D4873">
        <v>5</v>
      </c>
    </row>
    <row r="4874" spans="1:4" x14ac:dyDescent="0.35">
      <c r="A4874" s="1">
        <v>43955</v>
      </c>
      <c r="B4874">
        <v>7.7098899999999997</v>
      </c>
      <c r="C4874">
        <v>2020</v>
      </c>
      <c r="D4874">
        <v>5</v>
      </c>
    </row>
    <row r="4875" spans="1:4" x14ac:dyDescent="0.35">
      <c r="A4875" s="1">
        <v>43956</v>
      </c>
      <c r="B4875">
        <v>7.7069400000000003</v>
      </c>
      <c r="C4875">
        <v>2020</v>
      </c>
      <c r="D4875">
        <v>5</v>
      </c>
    </row>
    <row r="4876" spans="1:4" x14ac:dyDescent="0.35">
      <c r="A4876" s="1">
        <v>43957</v>
      </c>
      <c r="B4876">
        <v>7.7055199999999999</v>
      </c>
      <c r="C4876">
        <v>2020</v>
      </c>
      <c r="D4876">
        <v>5</v>
      </c>
    </row>
    <row r="4877" spans="1:4" x14ac:dyDescent="0.35">
      <c r="A4877" s="1">
        <v>43958</v>
      </c>
      <c r="B4877">
        <v>7.7041199999999996</v>
      </c>
      <c r="C4877">
        <v>2020</v>
      </c>
      <c r="D4877">
        <v>5</v>
      </c>
    </row>
    <row r="4878" spans="1:4" x14ac:dyDescent="0.35">
      <c r="A4878" s="1">
        <v>43959</v>
      </c>
      <c r="B4878">
        <v>7.7031900000000002</v>
      </c>
      <c r="C4878">
        <v>2020</v>
      </c>
      <c r="D4878">
        <v>5</v>
      </c>
    </row>
    <row r="4879" spans="1:4" x14ac:dyDescent="0.35">
      <c r="A4879" s="1">
        <v>43960</v>
      </c>
      <c r="B4879">
        <v>7.7031900000000002</v>
      </c>
      <c r="C4879">
        <v>2020</v>
      </c>
      <c r="D4879">
        <v>5</v>
      </c>
    </row>
    <row r="4880" spans="1:4" x14ac:dyDescent="0.35">
      <c r="A4880" s="1">
        <v>43961</v>
      </c>
      <c r="B4880">
        <v>7.7031900000000002</v>
      </c>
      <c r="C4880">
        <v>2020</v>
      </c>
      <c r="D4880">
        <v>5</v>
      </c>
    </row>
    <row r="4881" spans="1:4" x14ac:dyDescent="0.35">
      <c r="A4881" s="1">
        <v>43962</v>
      </c>
      <c r="B4881">
        <v>7.7027900000000002</v>
      </c>
      <c r="C4881">
        <v>2020</v>
      </c>
      <c r="D4881">
        <v>5</v>
      </c>
    </row>
    <row r="4882" spans="1:4" x14ac:dyDescent="0.35">
      <c r="A4882" s="1">
        <v>43963</v>
      </c>
      <c r="B4882">
        <v>7.6960100000000002</v>
      </c>
      <c r="C4882">
        <v>2020</v>
      </c>
      <c r="D4882">
        <v>5</v>
      </c>
    </row>
    <row r="4883" spans="1:4" x14ac:dyDescent="0.35">
      <c r="A4883" s="1">
        <v>43964</v>
      </c>
      <c r="B4883">
        <v>7.6979100000000003</v>
      </c>
      <c r="C4883">
        <v>2020</v>
      </c>
      <c r="D4883">
        <v>5</v>
      </c>
    </row>
    <row r="4884" spans="1:4" x14ac:dyDescent="0.35">
      <c r="A4884" s="1">
        <v>43965</v>
      </c>
      <c r="B4884">
        <v>7.6970999999999998</v>
      </c>
      <c r="C4884">
        <v>2020</v>
      </c>
      <c r="D4884">
        <v>5</v>
      </c>
    </row>
    <row r="4885" spans="1:4" x14ac:dyDescent="0.35">
      <c r="A4885" s="1">
        <v>43966</v>
      </c>
      <c r="B4885">
        <v>7.6993200000000002</v>
      </c>
      <c r="C4885">
        <v>2020</v>
      </c>
      <c r="D4885">
        <v>5</v>
      </c>
    </row>
    <row r="4886" spans="1:4" x14ac:dyDescent="0.35">
      <c r="A4886" s="1">
        <v>43967</v>
      </c>
      <c r="B4886">
        <v>7.6993200000000002</v>
      </c>
      <c r="C4886">
        <v>2020</v>
      </c>
      <c r="D4886">
        <v>5</v>
      </c>
    </row>
    <row r="4887" spans="1:4" x14ac:dyDescent="0.35">
      <c r="A4887" s="1">
        <v>43968</v>
      </c>
      <c r="B4887">
        <v>7.6993200000000002</v>
      </c>
      <c r="C4887">
        <v>2020</v>
      </c>
      <c r="D4887">
        <v>5</v>
      </c>
    </row>
    <row r="4888" spans="1:4" x14ac:dyDescent="0.35">
      <c r="A4888" s="1">
        <v>43969</v>
      </c>
      <c r="B4888">
        <v>7.6993200000000002</v>
      </c>
      <c r="C4888">
        <v>2020</v>
      </c>
      <c r="D4888">
        <v>5</v>
      </c>
    </row>
    <row r="4889" spans="1:4" x14ac:dyDescent="0.35">
      <c r="A4889" s="1">
        <v>43970</v>
      </c>
      <c r="B4889">
        <v>7.6944100000000004</v>
      </c>
      <c r="C4889">
        <v>2020</v>
      </c>
      <c r="D4889">
        <v>5</v>
      </c>
    </row>
    <row r="4890" spans="1:4" x14ac:dyDescent="0.35">
      <c r="A4890" s="1">
        <v>43971</v>
      </c>
      <c r="B4890">
        <v>7.6955099999999996</v>
      </c>
      <c r="C4890">
        <v>2020</v>
      </c>
      <c r="D4890">
        <v>5</v>
      </c>
    </row>
    <row r="4891" spans="1:4" x14ac:dyDescent="0.35">
      <c r="A4891" s="1">
        <v>43972</v>
      </c>
      <c r="B4891">
        <v>7.6928700000000001</v>
      </c>
      <c r="C4891">
        <v>2020</v>
      </c>
      <c r="D4891">
        <v>5</v>
      </c>
    </row>
    <row r="4892" spans="1:4" x14ac:dyDescent="0.35">
      <c r="A4892" s="1">
        <v>43973</v>
      </c>
      <c r="B4892">
        <v>7.6920299999999999</v>
      </c>
      <c r="C4892">
        <v>2020</v>
      </c>
      <c r="D4892">
        <v>5</v>
      </c>
    </row>
    <row r="4893" spans="1:4" x14ac:dyDescent="0.35">
      <c r="A4893" s="1">
        <v>43974</v>
      </c>
      <c r="B4893">
        <v>7.6920299999999999</v>
      </c>
      <c r="C4893">
        <v>2020</v>
      </c>
      <c r="D4893">
        <v>5</v>
      </c>
    </row>
    <row r="4894" spans="1:4" x14ac:dyDescent="0.35">
      <c r="A4894" s="1">
        <v>43975</v>
      </c>
      <c r="B4894">
        <v>7.6920299999999999</v>
      </c>
      <c r="C4894">
        <v>2020</v>
      </c>
      <c r="D4894">
        <v>5</v>
      </c>
    </row>
    <row r="4895" spans="1:4" x14ac:dyDescent="0.35">
      <c r="A4895" s="1">
        <v>43976</v>
      </c>
      <c r="B4895">
        <v>7.6934699999999996</v>
      </c>
      <c r="C4895">
        <v>2020</v>
      </c>
      <c r="D4895">
        <v>5</v>
      </c>
    </row>
    <row r="4896" spans="1:4" x14ac:dyDescent="0.35">
      <c r="A4896" s="1">
        <v>43977</v>
      </c>
      <c r="B4896">
        <v>7.6890999999999998</v>
      </c>
      <c r="C4896">
        <v>2020</v>
      </c>
      <c r="D4896">
        <v>5</v>
      </c>
    </row>
    <row r="4897" spans="1:4" x14ac:dyDescent="0.35">
      <c r="A4897" s="1">
        <v>43978</v>
      </c>
      <c r="B4897">
        <v>7.6921600000000003</v>
      </c>
      <c r="C4897">
        <v>2020</v>
      </c>
      <c r="D4897">
        <v>5</v>
      </c>
    </row>
    <row r="4898" spans="1:4" x14ac:dyDescent="0.35">
      <c r="A4898" s="1">
        <v>43979</v>
      </c>
      <c r="B4898">
        <v>7.6915300000000002</v>
      </c>
      <c r="C4898">
        <v>2020</v>
      </c>
      <c r="D4898">
        <v>5</v>
      </c>
    </row>
    <row r="4899" spans="1:4" x14ac:dyDescent="0.35">
      <c r="A4899" s="1">
        <v>43980</v>
      </c>
      <c r="B4899">
        <v>7.6894900000000002</v>
      </c>
      <c r="C4899">
        <v>2020</v>
      </c>
      <c r="D4899">
        <v>5</v>
      </c>
    </row>
    <row r="4900" spans="1:4" x14ac:dyDescent="0.35">
      <c r="A4900" s="1">
        <v>43981</v>
      </c>
      <c r="B4900">
        <v>7.6894900000000002</v>
      </c>
      <c r="C4900">
        <v>2020</v>
      </c>
      <c r="D4900">
        <v>5</v>
      </c>
    </row>
    <row r="4901" spans="1:4" x14ac:dyDescent="0.35">
      <c r="A4901" s="1">
        <v>43982</v>
      </c>
      <c r="B4901">
        <v>7.6894900000000002</v>
      </c>
      <c r="C4901">
        <v>2020</v>
      </c>
      <c r="D4901">
        <v>5</v>
      </c>
    </row>
    <row r="4902" spans="1:4" x14ac:dyDescent="0.35">
      <c r="A4902" s="1">
        <v>43983</v>
      </c>
      <c r="B4902">
        <v>7.6896199999999997</v>
      </c>
      <c r="C4902">
        <v>2020</v>
      </c>
      <c r="D4902">
        <v>6</v>
      </c>
    </row>
    <row r="4903" spans="1:4" x14ac:dyDescent="0.35">
      <c r="A4903" s="1">
        <v>43984</v>
      </c>
      <c r="B4903">
        <v>7.6859599999999997</v>
      </c>
      <c r="C4903">
        <v>2020</v>
      </c>
      <c r="D4903">
        <v>6</v>
      </c>
    </row>
    <row r="4904" spans="1:4" x14ac:dyDescent="0.35">
      <c r="A4904" s="1">
        <v>43985</v>
      </c>
      <c r="B4904">
        <v>7.6857100000000003</v>
      </c>
      <c r="C4904">
        <v>2020</v>
      </c>
      <c r="D4904">
        <v>6</v>
      </c>
    </row>
    <row r="4905" spans="1:4" x14ac:dyDescent="0.35">
      <c r="A4905" s="1">
        <v>43986</v>
      </c>
      <c r="B4905">
        <v>7.6835000000000004</v>
      </c>
      <c r="C4905">
        <v>2020</v>
      </c>
      <c r="D4905">
        <v>6</v>
      </c>
    </row>
    <row r="4906" spans="1:4" x14ac:dyDescent="0.35">
      <c r="A4906" s="1">
        <v>43987</v>
      </c>
      <c r="B4906">
        <v>7.6854100000000001</v>
      </c>
      <c r="C4906">
        <v>2020</v>
      </c>
      <c r="D4906">
        <v>6</v>
      </c>
    </row>
    <row r="4907" spans="1:4" x14ac:dyDescent="0.35">
      <c r="A4907" s="1">
        <v>43988</v>
      </c>
      <c r="B4907">
        <v>7.6854100000000001</v>
      </c>
      <c r="C4907">
        <v>2020</v>
      </c>
      <c r="D4907">
        <v>6</v>
      </c>
    </row>
    <row r="4908" spans="1:4" x14ac:dyDescent="0.35">
      <c r="A4908" s="1">
        <v>43989</v>
      </c>
      <c r="B4908">
        <v>7.6854100000000001</v>
      </c>
      <c r="C4908">
        <v>2020</v>
      </c>
      <c r="D4908">
        <v>6</v>
      </c>
    </row>
    <row r="4909" spans="1:4" x14ac:dyDescent="0.35">
      <c r="A4909" s="1">
        <v>43990</v>
      </c>
      <c r="B4909">
        <v>7.6882900000000003</v>
      </c>
      <c r="C4909">
        <v>2020</v>
      </c>
      <c r="D4909">
        <v>6</v>
      </c>
    </row>
    <row r="4910" spans="1:4" x14ac:dyDescent="0.35">
      <c r="A4910" s="1">
        <v>43991</v>
      </c>
      <c r="B4910">
        <v>7.6892300000000002</v>
      </c>
      <c r="C4910">
        <v>2020</v>
      </c>
      <c r="D4910">
        <v>6</v>
      </c>
    </row>
    <row r="4911" spans="1:4" x14ac:dyDescent="0.35">
      <c r="A4911" s="1">
        <v>43992</v>
      </c>
      <c r="B4911">
        <v>7.6928799999999997</v>
      </c>
      <c r="C4911">
        <v>2020</v>
      </c>
      <c r="D4911">
        <v>6</v>
      </c>
    </row>
    <row r="4912" spans="1:4" x14ac:dyDescent="0.35">
      <c r="A4912" s="1">
        <v>43993</v>
      </c>
      <c r="B4912">
        <v>7.6956300000000004</v>
      </c>
      <c r="C4912">
        <v>2020</v>
      </c>
      <c r="D4912">
        <v>6</v>
      </c>
    </row>
    <row r="4913" spans="1:4" x14ac:dyDescent="0.35">
      <c r="A4913" s="1">
        <v>43994</v>
      </c>
      <c r="B4913">
        <v>7.7004099999999998</v>
      </c>
      <c r="C4913">
        <v>2020</v>
      </c>
      <c r="D4913">
        <v>6</v>
      </c>
    </row>
    <row r="4914" spans="1:4" x14ac:dyDescent="0.35">
      <c r="A4914" s="1">
        <v>43995</v>
      </c>
      <c r="B4914">
        <v>7.7004099999999998</v>
      </c>
      <c r="C4914">
        <v>2020</v>
      </c>
      <c r="D4914">
        <v>6</v>
      </c>
    </row>
    <row r="4915" spans="1:4" x14ac:dyDescent="0.35">
      <c r="A4915" s="1">
        <v>43996</v>
      </c>
      <c r="B4915">
        <v>7.7004099999999998</v>
      </c>
      <c r="C4915">
        <v>2020</v>
      </c>
      <c r="D4915">
        <v>6</v>
      </c>
    </row>
    <row r="4916" spans="1:4" x14ac:dyDescent="0.35">
      <c r="A4916" s="1">
        <v>43997</v>
      </c>
      <c r="B4916">
        <v>7.7026199999999996</v>
      </c>
      <c r="C4916">
        <v>2020</v>
      </c>
      <c r="D4916">
        <v>6</v>
      </c>
    </row>
    <row r="4917" spans="1:4" x14ac:dyDescent="0.35">
      <c r="A4917" s="1">
        <v>43998</v>
      </c>
      <c r="B4917">
        <v>7.7079199999999997</v>
      </c>
      <c r="C4917">
        <v>2020</v>
      </c>
      <c r="D4917">
        <v>6</v>
      </c>
    </row>
    <row r="4918" spans="1:4" x14ac:dyDescent="0.35">
      <c r="A4918" s="1">
        <v>43999</v>
      </c>
      <c r="B4918">
        <v>7.7046400000000004</v>
      </c>
      <c r="C4918">
        <v>2020</v>
      </c>
      <c r="D4918">
        <v>6</v>
      </c>
    </row>
    <row r="4919" spans="1:4" x14ac:dyDescent="0.35">
      <c r="A4919" s="1">
        <v>44000</v>
      </c>
      <c r="B4919">
        <v>7.7064599999999999</v>
      </c>
      <c r="C4919">
        <v>2020</v>
      </c>
      <c r="D4919">
        <v>6</v>
      </c>
    </row>
    <row r="4920" spans="1:4" x14ac:dyDescent="0.35">
      <c r="A4920" s="1">
        <v>44001</v>
      </c>
      <c r="B4920">
        <v>7.7086699999999997</v>
      </c>
      <c r="C4920">
        <v>2020</v>
      </c>
      <c r="D4920">
        <v>6</v>
      </c>
    </row>
    <row r="4921" spans="1:4" x14ac:dyDescent="0.35">
      <c r="A4921" s="1">
        <v>44002</v>
      </c>
      <c r="B4921">
        <v>7.7086699999999997</v>
      </c>
      <c r="C4921">
        <v>2020</v>
      </c>
      <c r="D4921">
        <v>6</v>
      </c>
    </row>
    <row r="4922" spans="1:4" x14ac:dyDescent="0.35">
      <c r="A4922" s="1">
        <v>44003</v>
      </c>
      <c r="B4922">
        <v>7.7086699999999997</v>
      </c>
      <c r="C4922">
        <v>2020</v>
      </c>
      <c r="D4922">
        <v>6</v>
      </c>
    </row>
    <row r="4923" spans="1:4" x14ac:dyDescent="0.35">
      <c r="A4923" s="1">
        <v>44004</v>
      </c>
      <c r="B4923">
        <v>7.7035900000000002</v>
      </c>
      <c r="C4923">
        <v>2020</v>
      </c>
      <c r="D4923">
        <v>6</v>
      </c>
    </row>
    <row r="4924" spans="1:4" x14ac:dyDescent="0.35">
      <c r="A4924" s="1">
        <v>44005</v>
      </c>
      <c r="B4924">
        <v>7.6988899999999996</v>
      </c>
      <c r="C4924">
        <v>2020</v>
      </c>
      <c r="D4924">
        <v>6</v>
      </c>
    </row>
    <row r="4925" spans="1:4" x14ac:dyDescent="0.35">
      <c r="A4925" s="1">
        <v>44006</v>
      </c>
      <c r="B4925">
        <v>7.7027999999999999</v>
      </c>
      <c r="C4925">
        <v>2020</v>
      </c>
      <c r="D4925">
        <v>6</v>
      </c>
    </row>
    <row r="4926" spans="1:4" x14ac:dyDescent="0.35">
      <c r="A4926" s="1">
        <v>44007</v>
      </c>
      <c r="B4926">
        <v>7.7002800000000002</v>
      </c>
      <c r="C4926">
        <v>2020</v>
      </c>
      <c r="D4926">
        <v>6</v>
      </c>
    </row>
    <row r="4927" spans="1:4" x14ac:dyDescent="0.35">
      <c r="A4927" s="1">
        <v>44008</v>
      </c>
      <c r="B4927">
        <v>7.7002600000000001</v>
      </c>
      <c r="C4927">
        <v>2020</v>
      </c>
      <c r="D4927">
        <v>6</v>
      </c>
    </row>
    <row r="4928" spans="1:4" x14ac:dyDescent="0.35">
      <c r="A4928" s="1">
        <v>44009</v>
      </c>
      <c r="B4928">
        <v>7.7002600000000001</v>
      </c>
      <c r="C4928">
        <v>2020</v>
      </c>
      <c r="D4928">
        <v>6</v>
      </c>
    </row>
    <row r="4929" spans="1:4" x14ac:dyDescent="0.35">
      <c r="A4929" s="1">
        <v>44010</v>
      </c>
      <c r="B4929">
        <v>7.7002600000000001</v>
      </c>
      <c r="C4929">
        <v>2020</v>
      </c>
      <c r="D4929">
        <v>6</v>
      </c>
    </row>
    <row r="4930" spans="1:4" x14ac:dyDescent="0.35">
      <c r="A4930" s="1">
        <v>44011</v>
      </c>
      <c r="B4930">
        <v>7.7002600000000001</v>
      </c>
      <c r="C4930">
        <v>2020</v>
      </c>
      <c r="D4930">
        <v>6</v>
      </c>
    </row>
    <row r="4931" spans="1:4" x14ac:dyDescent="0.35">
      <c r="A4931" s="1">
        <v>44012</v>
      </c>
      <c r="B4931">
        <v>7.7002600000000001</v>
      </c>
      <c r="C4931">
        <v>2020</v>
      </c>
      <c r="D4931">
        <v>6</v>
      </c>
    </row>
    <row r="4932" spans="1:4" x14ac:dyDescent="0.35">
      <c r="A4932" s="1">
        <v>44013</v>
      </c>
      <c r="B4932">
        <v>7.7042099999999998</v>
      </c>
      <c r="C4932">
        <v>2020</v>
      </c>
      <c r="D4932">
        <v>7</v>
      </c>
    </row>
    <row r="4933" spans="1:4" x14ac:dyDescent="0.35">
      <c r="A4933" s="1">
        <v>44014</v>
      </c>
      <c r="B4933">
        <v>7.6991100000000001</v>
      </c>
      <c r="C4933">
        <v>2020</v>
      </c>
      <c r="D4933">
        <v>7</v>
      </c>
    </row>
    <row r="4934" spans="1:4" x14ac:dyDescent="0.35">
      <c r="A4934" s="1">
        <v>44015</v>
      </c>
      <c r="B4934">
        <v>7.7036499999999997</v>
      </c>
      <c r="C4934">
        <v>2020</v>
      </c>
      <c r="D4934">
        <v>7</v>
      </c>
    </row>
    <row r="4935" spans="1:4" x14ac:dyDescent="0.35">
      <c r="A4935" s="1">
        <v>44016</v>
      </c>
      <c r="B4935">
        <v>7.7036499999999997</v>
      </c>
      <c r="C4935">
        <v>2020</v>
      </c>
      <c r="D4935">
        <v>7</v>
      </c>
    </row>
    <row r="4936" spans="1:4" x14ac:dyDescent="0.35">
      <c r="A4936" s="1">
        <v>44017</v>
      </c>
      <c r="B4936">
        <v>7.7036499999999997</v>
      </c>
      <c r="C4936">
        <v>2020</v>
      </c>
      <c r="D4936">
        <v>7</v>
      </c>
    </row>
    <row r="4937" spans="1:4" x14ac:dyDescent="0.35">
      <c r="A4937" s="1">
        <v>44018</v>
      </c>
      <c r="B4937">
        <v>7.7041599999999999</v>
      </c>
      <c r="C4937">
        <v>2020</v>
      </c>
      <c r="D4937">
        <v>7</v>
      </c>
    </row>
    <row r="4938" spans="1:4" x14ac:dyDescent="0.35">
      <c r="A4938" s="1">
        <v>44019</v>
      </c>
      <c r="B4938">
        <v>7.7040100000000002</v>
      </c>
      <c r="C4938">
        <v>2020</v>
      </c>
      <c r="D4938">
        <v>7</v>
      </c>
    </row>
    <row r="4939" spans="1:4" x14ac:dyDescent="0.35">
      <c r="A4939" s="1">
        <v>44020</v>
      </c>
      <c r="B4939">
        <v>7.6993900000000002</v>
      </c>
      <c r="C4939">
        <v>2020</v>
      </c>
      <c r="D4939">
        <v>7</v>
      </c>
    </row>
    <row r="4940" spans="1:4" x14ac:dyDescent="0.35">
      <c r="A4940" s="1">
        <v>44021</v>
      </c>
      <c r="B4940">
        <v>7.6955099999999996</v>
      </c>
      <c r="C4940">
        <v>2020</v>
      </c>
      <c r="D4940">
        <v>7</v>
      </c>
    </row>
    <row r="4941" spans="1:4" x14ac:dyDescent="0.35">
      <c r="A4941" s="1">
        <v>44022</v>
      </c>
      <c r="B4941">
        <v>7.6977099999999998</v>
      </c>
      <c r="C4941">
        <v>2020</v>
      </c>
      <c r="D4941">
        <v>7</v>
      </c>
    </row>
    <row r="4942" spans="1:4" x14ac:dyDescent="0.35">
      <c r="A4942" s="1">
        <v>44023</v>
      </c>
      <c r="B4942">
        <v>7.6977099999999998</v>
      </c>
      <c r="C4942">
        <v>2020</v>
      </c>
      <c r="D4942">
        <v>7</v>
      </c>
    </row>
    <row r="4943" spans="1:4" x14ac:dyDescent="0.35">
      <c r="A4943" s="1">
        <v>44024</v>
      </c>
      <c r="B4943">
        <v>7.6977099999999998</v>
      </c>
      <c r="C4943">
        <v>2020</v>
      </c>
      <c r="D4943">
        <v>7</v>
      </c>
    </row>
    <row r="4944" spans="1:4" x14ac:dyDescent="0.35">
      <c r="A4944" s="1">
        <v>44025</v>
      </c>
      <c r="B4944">
        <v>7.6929600000000002</v>
      </c>
      <c r="C4944">
        <v>2020</v>
      </c>
      <c r="D4944">
        <v>7</v>
      </c>
    </row>
    <row r="4945" spans="1:4" x14ac:dyDescent="0.35">
      <c r="A4945" s="1">
        <v>44026</v>
      </c>
      <c r="B4945">
        <v>7.6919300000000002</v>
      </c>
      <c r="C4945">
        <v>2020</v>
      </c>
      <c r="D4945">
        <v>7</v>
      </c>
    </row>
    <row r="4946" spans="1:4" x14ac:dyDescent="0.35">
      <c r="A4946" s="1">
        <v>44027</v>
      </c>
      <c r="B4946">
        <v>7.6916799999999999</v>
      </c>
      <c r="C4946">
        <v>2020</v>
      </c>
      <c r="D4946">
        <v>7</v>
      </c>
    </row>
    <row r="4947" spans="1:4" x14ac:dyDescent="0.35">
      <c r="A4947" s="1">
        <v>44028</v>
      </c>
      <c r="B4947">
        <v>7.6905099999999997</v>
      </c>
      <c r="C4947">
        <v>2020</v>
      </c>
      <c r="D4947">
        <v>7</v>
      </c>
    </row>
    <row r="4948" spans="1:4" x14ac:dyDescent="0.35">
      <c r="A4948" s="1">
        <v>44029</v>
      </c>
      <c r="B4948">
        <v>7.6899199999999999</v>
      </c>
      <c r="C4948">
        <v>2020</v>
      </c>
      <c r="D4948">
        <v>7</v>
      </c>
    </row>
    <row r="4949" spans="1:4" x14ac:dyDescent="0.35">
      <c r="A4949" s="1">
        <v>44030</v>
      </c>
      <c r="B4949">
        <v>7.6899199999999999</v>
      </c>
      <c r="C4949">
        <v>2020</v>
      </c>
      <c r="D4949">
        <v>7</v>
      </c>
    </row>
    <row r="4950" spans="1:4" x14ac:dyDescent="0.35">
      <c r="A4950" s="1">
        <v>44031</v>
      </c>
      <c r="B4950">
        <v>7.6899199999999999</v>
      </c>
      <c r="C4950">
        <v>2020</v>
      </c>
      <c r="D4950">
        <v>7</v>
      </c>
    </row>
    <row r="4951" spans="1:4" x14ac:dyDescent="0.35">
      <c r="A4951" s="1">
        <v>44032</v>
      </c>
      <c r="B4951">
        <v>7.6914499999999997</v>
      </c>
      <c r="C4951">
        <v>2020</v>
      </c>
      <c r="D4951">
        <v>7</v>
      </c>
    </row>
    <row r="4952" spans="1:4" x14ac:dyDescent="0.35">
      <c r="A4952" s="1">
        <v>44033</v>
      </c>
      <c r="B4952">
        <v>7.6888500000000004</v>
      </c>
      <c r="C4952">
        <v>2020</v>
      </c>
      <c r="D4952">
        <v>7</v>
      </c>
    </row>
    <row r="4953" spans="1:4" x14ac:dyDescent="0.35">
      <c r="A4953" s="1">
        <v>44034</v>
      </c>
      <c r="B4953">
        <v>7.6917600000000004</v>
      </c>
      <c r="C4953">
        <v>2020</v>
      </c>
      <c r="D4953">
        <v>7</v>
      </c>
    </row>
    <row r="4954" spans="1:4" x14ac:dyDescent="0.35">
      <c r="A4954" s="1">
        <v>44035</v>
      </c>
      <c r="B4954">
        <v>7.69095</v>
      </c>
      <c r="C4954">
        <v>2020</v>
      </c>
      <c r="D4954">
        <v>7</v>
      </c>
    </row>
    <row r="4955" spans="1:4" x14ac:dyDescent="0.35">
      <c r="A4955" s="1">
        <v>44036</v>
      </c>
      <c r="B4955">
        <v>7.6886299999999999</v>
      </c>
      <c r="C4955">
        <v>2020</v>
      </c>
      <c r="D4955">
        <v>7</v>
      </c>
    </row>
    <row r="4956" spans="1:4" x14ac:dyDescent="0.35">
      <c r="A4956" s="1">
        <v>44037</v>
      </c>
      <c r="B4956">
        <v>7.6886299999999999</v>
      </c>
      <c r="C4956">
        <v>2020</v>
      </c>
      <c r="D4956">
        <v>7</v>
      </c>
    </row>
    <row r="4957" spans="1:4" x14ac:dyDescent="0.35">
      <c r="A4957" s="1">
        <v>44038</v>
      </c>
      <c r="B4957">
        <v>7.6886299999999999</v>
      </c>
      <c r="C4957">
        <v>2020</v>
      </c>
      <c r="D4957">
        <v>7</v>
      </c>
    </row>
    <row r="4958" spans="1:4" x14ac:dyDescent="0.35">
      <c r="A4958" s="1">
        <v>44039</v>
      </c>
      <c r="B4958">
        <v>7.6942700000000004</v>
      </c>
      <c r="C4958">
        <v>2020</v>
      </c>
      <c r="D4958">
        <v>7</v>
      </c>
    </row>
    <row r="4959" spans="1:4" x14ac:dyDescent="0.35">
      <c r="A4959" s="1">
        <v>44040</v>
      </c>
      <c r="B4959">
        <v>7.6956300000000004</v>
      </c>
      <c r="C4959">
        <v>2020</v>
      </c>
      <c r="D4959">
        <v>7</v>
      </c>
    </row>
    <row r="4960" spans="1:4" x14ac:dyDescent="0.35">
      <c r="A4960" s="1">
        <v>44041</v>
      </c>
      <c r="B4960">
        <v>7.6988000000000003</v>
      </c>
      <c r="C4960">
        <v>2020</v>
      </c>
      <c r="D4960">
        <v>7</v>
      </c>
    </row>
    <row r="4961" spans="1:4" x14ac:dyDescent="0.35">
      <c r="A4961" s="1">
        <v>44042</v>
      </c>
      <c r="B4961">
        <v>7.7013299999999996</v>
      </c>
      <c r="C4961">
        <v>2020</v>
      </c>
      <c r="D4961">
        <v>7</v>
      </c>
    </row>
    <row r="4962" spans="1:4" x14ac:dyDescent="0.35">
      <c r="A4962" s="1">
        <v>44043</v>
      </c>
      <c r="B4962">
        <v>7.70871</v>
      </c>
      <c r="C4962">
        <v>2020</v>
      </c>
      <c r="D4962">
        <v>7</v>
      </c>
    </row>
    <row r="4963" spans="1:4" x14ac:dyDescent="0.35">
      <c r="A4963" s="1">
        <v>44044</v>
      </c>
      <c r="B4963">
        <v>7.70871</v>
      </c>
      <c r="C4963">
        <v>2020</v>
      </c>
      <c r="D4963">
        <v>8</v>
      </c>
    </row>
    <row r="4964" spans="1:4" x14ac:dyDescent="0.35">
      <c r="A4964" s="1">
        <v>44045</v>
      </c>
      <c r="B4964">
        <v>7.70871</v>
      </c>
      <c r="C4964">
        <v>2020</v>
      </c>
      <c r="D4964">
        <v>8</v>
      </c>
    </row>
    <row r="4965" spans="1:4" x14ac:dyDescent="0.35">
      <c r="A4965" s="1">
        <v>44046</v>
      </c>
      <c r="B4965">
        <v>7.7088799999999997</v>
      </c>
      <c r="C4965">
        <v>2020</v>
      </c>
      <c r="D4965">
        <v>8</v>
      </c>
    </row>
    <row r="4966" spans="1:4" x14ac:dyDescent="0.35">
      <c r="A4966" s="1">
        <v>44047</v>
      </c>
      <c r="B4966">
        <v>7.7069799999999997</v>
      </c>
      <c r="C4966">
        <v>2020</v>
      </c>
      <c r="D4966">
        <v>8</v>
      </c>
    </row>
    <row r="4967" spans="1:4" x14ac:dyDescent="0.35">
      <c r="A4967" s="1">
        <v>44048</v>
      </c>
      <c r="B4967">
        <v>7.7055499999999997</v>
      </c>
      <c r="C4967">
        <v>2020</v>
      </c>
      <c r="D4967">
        <v>8</v>
      </c>
    </row>
    <row r="4968" spans="1:4" x14ac:dyDescent="0.35">
      <c r="A4968" s="1">
        <v>44049</v>
      </c>
      <c r="B4968">
        <v>7.7008599999999996</v>
      </c>
      <c r="C4968">
        <v>2020</v>
      </c>
      <c r="D4968">
        <v>8</v>
      </c>
    </row>
    <row r="4969" spans="1:4" x14ac:dyDescent="0.35">
      <c r="A4969" s="1">
        <v>44050</v>
      </c>
      <c r="B4969">
        <v>7.7007000000000003</v>
      </c>
      <c r="C4969">
        <v>2020</v>
      </c>
      <c r="D4969">
        <v>8</v>
      </c>
    </row>
    <row r="4970" spans="1:4" x14ac:dyDescent="0.35">
      <c r="A4970" s="1">
        <v>44051</v>
      </c>
      <c r="B4970">
        <v>7.7007000000000003</v>
      </c>
      <c r="C4970">
        <v>2020</v>
      </c>
      <c r="D4970">
        <v>8</v>
      </c>
    </row>
    <row r="4971" spans="1:4" x14ac:dyDescent="0.35">
      <c r="A4971" s="1">
        <v>44052</v>
      </c>
      <c r="B4971">
        <v>7.7007000000000003</v>
      </c>
      <c r="C4971">
        <v>2020</v>
      </c>
      <c r="D4971">
        <v>8</v>
      </c>
    </row>
    <row r="4972" spans="1:4" x14ac:dyDescent="0.35">
      <c r="A4972" s="1">
        <v>44053</v>
      </c>
      <c r="B4972">
        <v>7.7002499999999996</v>
      </c>
      <c r="C4972">
        <v>2020</v>
      </c>
      <c r="D4972">
        <v>8</v>
      </c>
    </row>
    <row r="4973" spans="1:4" x14ac:dyDescent="0.35">
      <c r="A4973" s="1">
        <v>44054</v>
      </c>
      <c r="B4973">
        <v>7.6997200000000001</v>
      </c>
      <c r="C4973">
        <v>2020</v>
      </c>
      <c r="D4973">
        <v>8</v>
      </c>
    </row>
    <row r="4974" spans="1:4" x14ac:dyDescent="0.35">
      <c r="A4974" s="1">
        <v>44055</v>
      </c>
      <c r="B4974">
        <v>7.70296</v>
      </c>
      <c r="C4974">
        <v>2020</v>
      </c>
      <c r="D4974">
        <v>8</v>
      </c>
    </row>
    <row r="4975" spans="1:4" x14ac:dyDescent="0.35">
      <c r="A4975" s="1">
        <v>44056</v>
      </c>
      <c r="B4975">
        <v>7.7010500000000004</v>
      </c>
      <c r="C4975">
        <v>2020</v>
      </c>
      <c r="D4975">
        <v>8</v>
      </c>
    </row>
    <row r="4976" spans="1:4" x14ac:dyDescent="0.35">
      <c r="A4976" s="1">
        <v>44057</v>
      </c>
      <c r="B4976">
        <v>7.7010500000000004</v>
      </c>
      <c r="C4976">
        <v>2020</v>
      </c>
      <c r="D4976">
        <v>8</v>
      </c>
    </row>
    <row r="4977" spans="1:4" x14ac:dyDescent="0.35">
      <c r="A4977" s="1">
        <v>44058</v>
      </c>
      <c r="B4977">
        <v>7.7010500000000004</v>
      </c>
      <c r="C4977">
        <v>2020</v>
      </c>
      <c r="D4977">
        <v>8</v>
      </c>
    </row>
    <row r="4978" spans="1:4" x14ac:dyDescent="0.35">
      <c r="A4978" s="1">
        <v>44059</v>
      </c>
      <c r="B4978">
        <v>7.7010500000000004</v>
      </c>
      <c r="C4978">
        <v>2020</v>
      </c>
      <c r="D4978">
        <v>8</v>
      </c>
    </row>
    <row r="4979" spans="1:4" x14ac:dyDescent="0.35">
      <c r="A4979" s="1">
        <v>44060</v>
      </c>
      <c r="B4979">
        <v>7.70024</v>
      </c>
      <c r="C4979">
        <v>2020</v>
      </c>
      <c r="D4979">
        <v>8</v>
      </c>
    </row>
    <row r="4980" spans="1:4" x14ac:dyDescent="0.35">
      <c r="A4980" s="1">
        <v>44061</v>
      </c>
      <c r="B4980">
        <v>7.6964800000000002</v>
      </c>
      <c r="C4980">
        <v>2020</v>
      </c>
      <c r="D4980">
        <v>8</v>
      </c>
    </row>
    <row r="4981" spans="1:4" x14ac:dyDescent="0.35">
      <c r="A4981" s="1">
        <v>44062</v>
      </c>
      <c r="B4981">
        <v>7.6989400000000003</v>
      </c>
      <c r="C4981">
        <v>2020</v>
      </c>
      <c r="D4981">
        <v>8</v>
      </c>
    </row>
    <row r="4982" spans="1:4" x14ac:dyDescent="0.35">
      <c r="A4982" s="1">
        <v>44063</v>
      </c>
      <c r="B4982">
        <v>7.69998</v>
      </c>
      <c r="C4982">
        <v>2020</v>
      </c>
      <c r="D4982">
        <v>8</v>
      </c>
    </row>
    <row r="4983" spans="1:4" x14ac:dyDescent="0.35">
      <c r="A4983" s="1">
        <v>44064</v>
      </c>
      <c r="B4983">
        <v>7.7013199999999999</v>
      </c>
      <c r="C4983">
        <v>2020</v>
      </c>
      <c r="D4983">
        <v>8</v>
      </c>
    </row>
    <row r="4984" spans="1:4" x14ac:dyDescent="0.35">
      <c r="A4984" s="1">
        <v>44065</v>
      </c>
      <c r="B4984">
        <v>7.7013199999999999</v>
      </c>
      <c r="C4984">
        <v>2020</v>
      </c>
      <c r="D4984">
        <v>8</v>
      </c>
    </row>
    <row r="4985" spans="1:4" x14ac:dyDescent="0.35">
      <c r="A4985" s="1">
        <v>44066</v>
      </c>
      <c r="B4985">
        <v>7.7013199999999999</v>
      </c>
      <c r="C4985">
        <v>2020</v>
      </c>
      <c r="D4985">
        <v>8</v>
      </c>
    </row>
    <row r="4986" spans="1:4" x14ac:dyDescent="0.35">
      <c r="A4986" s="1">
        <v>44067</v>
      </c>
      <c r="B4986">
        <v>7.6959499999999998</v>
      </c>
      <c r="C4986">
        <v>2020</v>
      </c>
      <c r="D4986">
        <v>8</v>
      </c>
    </row>
    <row r="4987" spans="1:4" x14ac:dyDescent="0.35">
      <c r="A4987" s="1">
        <v>44068</v>
      </c>
      <c r="B4987">
        <v>7.6982299999999997</v>
      </c>
      <c r="C4987">
        <v>2020</v>
      </c>
      <c r="D4987">
        <v>8</v>
      </c>
    </row>
    <row r="4988" spans="1:4" x14ac:dyDescent="0.35">
      <c r="A4988" s="1">
        <v>44069</v>
      </c>
      <c r="B4988">
        <v>7.7026199999999996</v>
      </c>
      <c r="C4988">
        <v>2020</v>
      </c>
      <c r="D4988">
        <v>8</v>
      </c>
    </row>
    <row r="4989" spans="1:4" x14ac:dyDescent="0.35">
      <c r="A4989" s="1">
        <v>44070</v>
      </c>
      <c r="B4989">
        <v>7.7102899999999996</v>
      </c>
      <c r="C4989">
        <v>2020</v>
      </c>
      <c r="D4989">
        <v>8</v>
      </c>
    </row>
    <row r="4990" spans="1:4" x14ac:dyDescent="0.35">
      <c r="A4990" s="1">
        <v>44071</v>
      </c>
      <c r="B4990">
        <v>7.7250800000000002</v>
      </c>
      <c r="C4990">
        <v>2020</v>
      </c>
      <c r="D4990">
        <v>8</v>
      </c>
    </row>
    <row r="4991" spans="1:4" x14ac:dyDescent="0.35">
      <c r="A4991" s="1">
        <v>44072</v>
      </c>
      <c r="B4991">
        <v>7.7250800000000002</v>
      </c>
      <c r="C4991">
        <v>2020</v>
      </c>
      <c r="D4991">
        <v>8</v>
      </c>
    </row>
    <row r="4992" spans="1:4" x14ac:dyDescent="0.35">
      <c r="A4992" s="1">
        <v>44073</v>
      </c>
      <c r="B4992">
        <v>7.7250800000000002</v>
      </c>
      <c r="C4992">
        <v>2020</v>
      </c>
      <c r="D4992">
        <v>8</v>
      </c>
    </row>
    <row r="4993" spans="1:4" x14ac:dyDescent="0.35">
      <c r="A4993" s="1">
        <v>44074</v>
      </c>
      <c r="B4993">
        <v>7.7299100000000003</v>
      </c>
      <c r="C4993">
        <v>2020</v>
      </c>
      <c r="D4993">
        <v>8</v>
      </c>
    </row>
    <row r="4994" spans="1:4" x14ac:dyDescent="0.35">
      <c r="A4994" s="1">
        <v>44075</v>
      </c>
      <c r="B4994">
        <v>7.7296100000000001</v>
      </c>
      <c r="C4994">
        <v>2020</v>
      </c>
      <c r="D4994">
        <v>9</v>
      </c>
    </row>
    <row r="4995" spans="1:4" x14ac:dyDescent="0.35">
      <c r="A4995" s="1">
        <v>44076</v>
      </c>
      <c r="B4995">
        <v>7.7267200000000003</v>
      </c>
      <c r="C4995">
        <v>2020</v>
      </c>
      <c r="D4995">
        <v>9</v>
      </c>
    </row>
    <row r="4996" spans="1:4" x14ac:dyDescent="0.35">
      <c r="A4996" s="1">
        <v>44077</v>
      </c>
      <c r="B4996">
        <v>7.7293799999999999</v>
      </c>
      <c r="C4996">
        <v>2020</v>
      </c>
      <c r="D4996">
        <v>9</v>
      </c>
    </row>
    <row r="4997" spans="1:4" x14ac:dyDescent="0.35">
      <c r="A4997" s="1">
        <v>44078</v>
      </c>
      <c r="B4997">
        <v>7.7348999999999997</v>
      </c>
      <c r="C4997">
        <v>2020</v>
      </c>
      <c r="D4997">
        <v>9</v>
      </c>
    </row>
    <row r="4998" spans="1:4" x14ac:dyDescent="0.35">
      <c r="A4998" s="1">
        <v>44079</v>
      </c>
      <c r="B4998">
        <v>7.7348999999999997</v>
      </c>
      <c r="C4998">
        <v>2020</v>
      </c>
      <c r="D4998">
        <v>9</v>
      </c>
    </row>
    <row r="4999" spans="1:4" x14ac:dyDescent="0.35">
      <c r="A4999" s="1">
        <v>44080</v>
      </c>
      <c r="B4999">
        <v>7.7348999999999997</v>
      </c>
      <c r="C4999">
        <v>2020</v>
      </c>
      <c r="D4999">
        <v>9</v>
      </c>
    </row>
    <row r="5000" spans="1:4" x14ac:dyDescent="0.35">
      <c r="A5000" s="1">
        <v>44081</v>
      </c>
      <c r="B5000">
        <v>7.7318199999999999</v>
      </c>
      <c r="C5000">
        <v>2020</v>
      </c>
      <c r="D5000">
        <v>9</v>
      </c>
    </row>
    <row r="5001" spans="1:4" x14ac:dyDescent="0.35">
      <c r="A5001" s="1">
        <v>44082</v>
      </c>
      <c r="B5001">
        <v>7.7393200000000002</v>
      </c>
      <c r="C5001">
        <v>2020</v>
      </c>
      <c r="D5001">
        <v>9</v>
      </c>
    </row>
    <row r="5002" spans="1:4" x14ac:dyDescent="0.35">
      <c r="A5002" s="1">
        <v>44083</v>
      </c>
      <c r="B5002">
        <v>7.7413100000000004</v>
      </c>
      <c r="C5002">
        <v>2020</v>
      </c>
      <c r="D5002">
        <v>9</v>
      </c>
    </row>
    <row r="5003" spans="1:4" x14ac:dyDescent="0.35">
      <c r="A5003" s="1">
        <v>44084</v>
      </c>
      <c r="B5003">
        <v>7.7532800000000002</v>
      </c>
      <c r="C5003">
        <v>2020</v>
      </c>
      <c r="D5003">
        <v>9</v>
      </c>
    </row>
    <row r="5004" spans="1:4" x14ac:dyDescent="0.35">
      <c r="A5004" s="1">
        <v>44085</v>
      </c>
      <c r="B5004">
        <v>7.7585800000000003</v>
      </c>
      <c r="C5004">
        <v>2020</v>
      </c>
      <c r="D5004">
        <v>9</v>
      </c>
    </row>
    <row r="5005" spans="1:4" x14ac:dyDescent="0.35">
      <c r="A5005" s="1">
        <v>44086</v>
      </c>
      <c r="B5005">
        <v>7.7585800000000003</v>
      </c>
      <c r="C5005">
        <v>2020</v>
      </c>
      <c r="D5005">
        <v>9</v>
      </c>
    </row>
    <row r="5006" spans="1:4" x14ac:dyDescent="0.35">
      <c r="A5006" s="1">
        <v>44087</v>
      </c>
      <c r="B5006">
        <v>7.7585800000000003</v>
      </c>
      <c r="C5006">
        <v>2020</v>
      </c>
      <c r="D5006">
        <v>9</v>
      </c>
    </row>
    <row r="5007" spans="1:4" x14ac:dyDescent="0.35">
      <c r="A5007" s="1">
        <v>44088</v>
      </c>
      <c r="B5007">
        <v>7.7592699999999999</v>
      </c>
      <c r="C5007">
        <v>2020</v>
      </c>
      <c r="D5007">
        <v>9</v>
      </c>
    </row>
    <row r="5008" spans="1:4" x14ac:dyDescent="0.35">
      <c r="A5008" s="1">
        <v>44089</v>
      </c>
      <c r="B5008">
        <v>7.7592699999999999</v>
      </c>
      <c r="C5008">
        <v>2020</v>
      </c>
      <c r="D5008">
        <v>9</v>
      </c>
    </row>
    <row r="5009" spans="1:4" x14ac:dyDescent="0.35">
      <c r="A5009" s="1">
        <v>44090</v>
      </c>
      <c r="B5009">
        <v>7.7530299999999999</v>
      </c>
      <c r="C5009">
        <v>2020</v>
      </c>
      <c r="D5009">
        <v>9</v>
      </c>
    </row>
    <row r="5010" spans="1:4" x14ac:dyDescent="0.35">
      <c r="A5010" s="1">
        <v>44091</v>
      </c>
      <c r="B5010">
        <v>7.7565</v>
      </c>
      <c r="C5010">
        <v>2020</v>
      </c>
      <c r="D5010">
        <v>9</v>
      </c>
    </row>
    <row r="5011" spans="1:4" x14ac:dyDescent="0.35">
      <c r="A5011" s="1">
        <v>44092</v>
      </c>
      <c r="B5011">
        <v>7.7568700000000002</v>
      </c>
      <c r="C5011">
        <v>2020</v>
      </c>
      <c r="D5011">
        <v>9</v>
      </c>
    </row>
    <row r="5012" spans="1:4" x14ac:dyDescent="0.35">
      <c r="A5012" s="1">
        <v>44093</v>
      </c>
      <c r="B5012">
        <v>7.7568700000000002</v>
      </c>
      <c r="C5012">
        <v>2020</v>
      </c>
      <c r="D5012">
        <v>9</v>
      </c>
    </row>
    <row r="5013" spans="1:4" x14ac:dyDescent="0.35">
      <c r="A5013" s="1">
        <v>44094</v>
      </c>
      <c r="B5013">
        <v>7.7568700000000002</v>
      </c>
      <c r="C5013">
        <v>2020</v>
      </c>
      <c r="D5013">
        <v>9</v>
      </c>
    </row>
    <row r="5014" spans="1:4" x14ac:dyDescent="0.35">
      <c r="A5014" s="1">
        <v>44095</v>
      </c>
      <c r="B5014">
        <v>7.7660999999999998</v>
      </c>
      <c r="C5014">
        <v>2020</v>
      </c>
      <c r="D5014">
        <v>9</v>
      </c>
    </row>
    <row r="5015" spans="1:4" x14ac:dyDescent="0.35">
      <c r="A5015" s="1">
        <v>44096</v>
      </c>
      <c r="B5015">
        <v>7.7588800000000004</v>
      </c>
      <c r="C5015">
        <v>2020</v>
      </c>
      <c r="D5015">
        <v>9</v>
      </c>
    </row>
    <row r="5016" spans="1:4" x14ac:dyDescent="0.35">
      <c r="A5016" s="1">
        <v>44097</v>
      </c>
      <c r="B5016">
        <v>7.7667700000000002</v>
      </c>
      <c r="C5016">
        <v>2020</v>
      </c>
      <c r="D5016">
        <v>9</v>
      </c>
    </row>
    <row r="5017" spans="1:4" x14ac:dyDescent="0.35">
      <c r="A5017" s="1">
        <v>44098</v>
      </c>
      <c r="B5017">
        <v>7.7862999999999998</v>
      </c>
      <c r="C5017">
        <v>2020</v>
      </c>
      <c r="D5017">
        <v>9</v>
      </c>
    </row>
    <row r="5018" spans="1:4" x14ac:dyDescent="0.35">
      <c r="A5018" s="1">
        <v>44099</v>
      </c>
      <c r="B5018">
        <v>7.7845899999999997</v>
      </c>
      <c r="C5018">
        <v>2020</v>
      </c>
      <c r="D5018">
        <v>9</v>
      </c>
    </row>
    <row r="5019" spans="1:4" x14ac:dyDescent="0.35">
      <c r="A5019" s="1">
        <v>44100</v>
      </c>
      <c r="B5019">
        <v>7.7845899999999997</v>
      </c>
      <c r="C5019">
        <v>2020</v>
      </c>
      <c r="D5019">
        <v>9</v>
      </c>
    </row>
    <row r="5020" spans="1:4" x14ac:dyDescent="0.35">
      <c r="A5020" s="1">
        <v>44101</v>
      </c>
      <c r="B5020">
        <v>7.7845899999999997</v>
      </c>
      <c r="C5020">
        <v>2020</v>
      </c>
      <c r="D5020">
        <v>9</v>
      </c>
    </row>
    <row r="5021" spans="1:4" x14ac:dyDescent="0.35">
      <c r="A5021" s="1">
        <v>44102</v>
      </c>
      <c r="B5021">
        <v>7.7823000000000002</v>
      </c>
      <c r="C5021">
        <v>2020</v>
      </c>
      <c r="D5021">
        <v>9</v>
      </c>
    </row>
    <row r="5022" spans="1:4" x14ac:dyDescent="0.35">
      <c r="A5022" s="1">
        <v>44103</v>
      </c>
      <c r="B5022">
        <v>7.7854299999999999</v>
      </c>
      <c r="C5022">
        <v>2020</v>
      </c>
      <c r="D5022">
        <v>9</v>
      </c>
    </row>
    <row r="5023" spans="1:4" x14ac:dyDescent="0.35">
      <c r="A5023" s="1">
        <v>44104</v>
      </c>
      <c r="B5023">
        <v>7.7860199999999997</v>
      </c>
      <c r="C5023">
        <v>2020</v>
      </c>
      <c r="D5023">
        <v>9</v>
      </c>
    </row>
    <row r="5024" spans="1:4" x14ac:dyDescent="0.35">
      <c r="A5024" s="1">
        <v>44105</v>
      </c>
      <c r="B5024">
        <v>7.7837500000000004</v>
      </c>
      <c r="C5024">
        <v>2020</v>
      </c>
      <c r="D5024">
        <v>10</v>
      </c>
    </row>
    <row r="5025" spans="1:4" x14ac:dyDescent="0.35">
      <c r="A5025" s="1">
        <v>44106</v>
      </c>
      <c r="B5025">
        <v>7.7822199999999997</v>
      </c>
      <c r="C5025">
        <v>2020</v>
      </c>
      <c r="D5025">
        <v>10</v>
      </c>
    </row>
    <row r="5026" spans="1:4" x14ac:dyDescent="0.35">
      <c r="A5026" s="1">
        <v>44107</v>
      </c>
      <c r="B5026">
        <v>7.7822199999999997</v>
      </c>
      <c r="C5026">
        <v>2020</v>
      </c>
      <c r="D5026">
        <v>10</v>
      </c>
    </row>
    <row r="5027" spans="1:4" x14ac:dyDescent="0.35">
      <c r="A5027" s="1">
        <v>44108</v>
      </c>
      <c r="B5027">
        <v>7.7822199999999997</v>
      </c>
      <c r="C5027">
        <v>2020</v>
      </c>
      <c r="D5027">
        <v>10</v>
      </c>
    </row>
    <row r="5028" spans="1:4" x14ac:dyDescent="0.35">
      <c r="A5028" s="1">
        <v>44109</v>
      </c>
      <c r="B5028">
        <v>7.7771800000000004</v>
      </c>
      <c r="C5028">
        <v>2020</v>
      </c>
      <c r="D5028">
        <v>10</v>
      </c>
    </row>
    <row r="5029" spans="1:4" x14ac:dyDescent="0.35">
      <c r="A5029" s="1">
        <v>44110</v>
      </c>
      <c r="B5029">
        <v>7.7784800000000001</v>
      </c>
      <c r="C5029">
        <v>2020</v>
      </c>
      <c r="D5029">
        <v>10</v>
      </c>
    </row>
    <row r="5030" spans="1:4" x14ac:dyDescent="0.35">
      <c r="A5030" s="1">
        <v>44111</v>
      </c>
      <c r="B5030">
        <v>7.7768600000000001</v>
      </c>
      <c r="C5030">
        <v>2020</v>
      </c>
      <c r="D5030">
        <v>10</v>
      </c>
    </row>
    <row r="5031" spans="1:4" x14ac:dyDescent="0.35">
      <c r="A5031" s="1">
        <v>44112</v>
      </c>
      <c r="B5031">
        <v>7.7770299999999999</v>
      </c>
      <c r="C5031">
        <v>2020</v>
      </c>
      <c r="D5031">
        <v>10</v>
      </c>
    </row>
    <row r="5032" spans="1:4" x14ac:dyDescent="0.35">
      <c r="A5032" s="1">
        <v>44113</v>
      </c>
      <c r="B5032">
        <v>7.7751400000000004</v>
      </c>
      <c r="C5032">
        <v>2020</v>
      </c>
      <c r="D5032">
        <v>10</v>
      </c>
    </row>
    <row r="5033" spans="1:4" x14ac:dyDescent="0.35">
      <c r="A5033" s="1">
        <v>44114</v>
      </c>
      <c r="B5033">
        <v>7.7751400000000004</v>
      </c>
      <c r="C5033">
        <v>2020</v>
      </c>
      <c r="D5033">
        <v>10</v>
      </c>
    </row>
    <row r="5034" spans="1:4" x14ac:dyDescent="0.35">
      <c r="A5034" s="1">
        <v>44115</v>
      </c>
      <c r="B5034">
        <v>7.7751400000000004</v>
      </c>
      <c r="C5034">
        <v>2020</v>
      </c>
      <c r="D5034">
        <v>10</v>
      </c>
    </row>
    <row r="5035" spans="1:4" x14ac:dyDescent="0.35">
      <c r="A5035" s="1">
        <v>44116</v>
      </c>
      <c r="B5035">
        <v>7.7751400000000004</v>
      </c>
      <c r="C5035">
        <v>2020</v>
      </c>
      <c r="D5035">
        <v>10</v>
      </c>
    </row>
    <row r="5036" spans="1:4" x14ac:dyDescent="0.35">
      <c r="A5036" s="1">
        <v>44117</v>
      </c>
      <c r="B5036">
        <v>7.78165</v>
      </c>
      <c r="C5036">
        <v>2020</v>
      </c>
      <c r="D5036">
        <v>10</v>
      </c>
    </row>
    <row r="5037" spans="1:4" x14ac:dyDescent="0.35">
      <c r="A5037" s="1">
        <v>44118</v>
      </c>
      <c r="B5037">
        <v>7.7769599999999999</v>
      </c>
      <c r="C5037">
        <v>2020</v>
      </c>
      <c r="D5037">
        <v>10</v>
      </c>
    </row>
    <row r="5038" spans="1:4" x14ac:dyDescent="0.35">
      <c r="A5038" s="1">
        <v>44119</v>
      </c>
      <c r="B5038">
        <v>7.7794999999999996</v>
      </c>
      <c r="C5038">
        <v>2020</v>
      </c>
      <c r="D5038">
        <v>10</v>
      </c>
    </row>
    <row r="5039" spans="1:4" x14ac:dyDescent="0.35">
      <c r="A5039" s="1">
        <v>44120</v>
      </c>
      <c r="B5039">
        <v>7.7823099999999998</v>
      </c>
      <c r="C5039">
        <v>2020</v>
      </c>
      <c r="D5039">
        <v>10</v>
      </c>
    </row>
    <row r="5040" spans="1:4" x14ac:dyDescent="0.35">
      <c r="A5040" s="1">
        <v>44121</v>
      </c>
      <c r="B5040">
        <v>7.7823099999999998</v>
      </c>
      <c r="C5040">
        <v>2020</v>
      </c>
      <c r="D5040">
        <v>10</v>
      </c>
    </row>
    <row r="5041" spans="1:4" x14ac:dyDescent="0.35">
      <c r="A5041" s="1">
        <v>44122</v>
      </c>
      <c r="B5041">
        <v>7.7823099999999998</v>
      </c>
      <c r="C5041">
        <v>2020</v>
      </c>
      <c r="D5041">
        <v>10</v>
      </c>
    </row>
    <row r="5042" spans="1:4" x14ac:dyDescent="0.35">
      <c r="A5042" s="1">
        <v>44123</v>
      </c>
      <c r="B5042">
        <v>7.78355</v>
      </c>
      <c r="C5042">
        <v>2020</v>
      </c>
      <c r="D5042">
        <v>10</v>
      </c>
    </row>
    <row r="5043" spans="1:4" x14ac:dyDescent="0.35">
      <c r="A5043" s="1">
        <v>44124</v>
      </c>
      <c r="B5043">
        <v>7.78355</v>
      </c>
      <c r="C5043">
        <v>2020</v>
      </c>
      <c r="D5043">
        <v>10</v>
      </c>
    </row>
    <row r="5044" spans="1:4" x14ac:dyDescent="0.35">
      <c r="A5044" s="1">
        <v>44125</v>
      </c>
      <c r="B5044">
        <v>7.7778999999999998</v>
      </c>
      <c r="C5044">
        <v>2020</v>
      </c>
      <c r="D5044">
        <v>10</v>
      </c>
    </row>
    <row r="5045" spans="1:4" x14ac:dyDescent="0.35">
      <c r="A5045" s="1">
        <v>44126</v>
      </c>
      <c r="B5045">
        <v>7.7804599999999997</v>
      </c>
      <c r="C5045">
        <v>2020</v>
      </c>
      <c r="D5045">
        <v>10</v>
      </c>
    </row>
    <row r="5046" spans="1:4" x14ac:dyDescent="0.35">
      <c r="A5046" s="1">
        <v>44127</v>
      </c>
      <c r="B5046">
        <v>7.7803500000000003</v>
      </c>
      <c r="C5046">
        <v>2020</v>
      </c>
      <c r="D5046">
        <v>10</v>
      </c>
    </row>
    <row r="5047" spans="1:4" x14ac:dyDescent="0.35">
      <c r="A5047" s="1">
        <v>44128</v>
      </c>
      <c r="B5047">
        <v>7.7803500000000003</v>
      </c>
      <c r="C5047">
        <v>2020</v>
      </c>
      <c r="D5047">
        <v>10</v>
      </c>
    </row>
    <row r="5048" spans="1:4" x14ac:dyDescent="0.35">
      <c r="A5048" s="1">
        <v>44129</v>
      </c>
      <c r="B5048">
        <v>7.7803500000000003</v>
      </c>
      <c r="C5048">
        <v>2020</v>
      </c>
      <c r="D5048">
        <v>10</v>
      </c>
    </row>
    <row r="5049" spans="1:4" x14ac:dyDescent="0.35">
      <c r="A5049" s="1">
        <v>44130</v>
      </c>
      <c r="B5049">
        <v>7.7798299999999996</v>
      </c>
      <c r="C5049">
        <v>2020</v>
      </c>
      <c r="D5049">
        <v>10</v>
      </c>
    </row>
    <row r="5050" spans="1:4" x14ac:dyDescent="0.35">
      <c r="A5050" s="1">
        <v>44131</v>
      </c>
      <c r="B5050">
        <v>7.7804200000000003</v>
      </c>
      <c r="C5050">
        <v>2020</v>
      </c>
      <c r="D5050">
        <v>10</v>
      </c>
    </row>
    <row r="5051" spans="1:4" x14ac:dyDescent="0.35">
      <c r="A5051" s="1">
        <v>44132</v>
      </c>
      <c r="B5051">
        <v>7.7861900000000004</v>
      </c>
      <c r="C5051">
        <v>2020</v>
      </c>
      <c r="D5051">
        <v>10</v>
      </c>
    </row>
    <row r="5052" spans="1:4" x14ac:dyDescent="0.35">
      <c r="A5052" s="1">
        <v>44133</v>
      </c>
      <c r="B5052">
        <v>7.7916499999999997</v>
      </c>
      <c r="C5052">
        <v>2020</v>
      </c>
      <c r="D5052">
        <v>10</v>
      </c>
    </row>
    <row r="5053" spans="1:4" x14ac:dyDescent="0.35">
      <c r="A5053" s="1">
        <v>44134</v>
      </c>
      <c r="B5053">
        <v>7.7959500000000004</v>
      </c>
      <c r="C5053">
        <v>2020</v>
      </c>
      <c r="D5053">
        <v>10</v>
      </c>
    </row>
    <row r="5054" spans="1:4" x14ac:dyDescent="0.35">
      <c r="A5054" s="1">
        <v>44135</v>
      </c>
      <c r="B5054">
        <v>7.7959500000000004</v>
      </c>
      <c r="C5054">
        <v>2020</v>
      </c>
      <c r="D5054">
        <v>10</v>
      </c>
    </row>
    <row r="5055" spans="1:4" x14ac:dyDescent="0.35">
      <c r="A5055" s="1">
        <v>44136</v>
      </c>
      <c r="B5055">
        <v>7.7959500000000004</v>
      </c>
      <c r="C5055">
        <v>2020</v>
      </c>
      <c r="D5055">
        <v>11</v>
      </c>
    </row>
    <row r="5056" spans="1:4" x14ac:dyDescent="0.35">
      <c r="A5056" s="1">
        <v>44137</v>
      </c>
      <c r="B5056">
        <v>7.7959500000000004</v>
      </c>
      <c r="C5056">
        <v>2020</v>
      </c>
      <c r="D5056">
        <v>11</v>
      </c>
    </row>
    <row r="5057" spans="1:4" x14ac:dyDescent="0.35">
      <c r="A5057" s="1">
        <v>44138</v>
      </c>
      <c r="B5057">
        <v>7.7885799999999996</v>
      </c>
      <c r="C5057">
        <v>2020</v>
      </c>
      <c r="D5057">
        <v>11</v>
      </c>
    </row>
    <row r="5058" spans="1:4" x14ac:dyDescent="0.35">
      <c r="A5058" s="1">
        <v>44139</v>
      </c>
      <c r="B5058">
        <v>7.7860199999999997</v>
      </c>
      <c r="C5058">
        <v>2020</v>
      </c>
      <c r="D5058">
        <v>11</v>
      </c>
    </row>
    <row r="5059" spans="1:4" x14ac:dyDescent="0.35">
      <c r="A5059" s="1">
        <v>44140</v>
      </c>
      <c r="B5059">
        <v>7.7831799999999998</v>
      </c>
      <c r="C5059">
        <v>2020</v>
      </c>
      <c r="D5059">
        <v>11</v>
      </c>
    </row>
    <row r="5060" spans="1:4" x14ac:dyDescent="0.35">
      <c r="A5060" s="1">
        <v>44141</v>
      </c>
      <c r="B5060">
        <v>7.7821400000000001</v>
      </c>
      <c r="C5060">
        <v>2020</v>
      </c>
      <c r="D5060">
        <v>11</v>
      </c>
    </row>
    <row r="5061" spans="1:4" x14ac:dyDescent="0.35">
      <c r="A5061" s="1">
        <v>44142</v>
      </c>
      <c r="B5061">
        <v>7.7821400000000001</v>
      </c>
      <c r="C5061">
        <v>2020</v>
      </c>
      <c r="D5061">
        <v>11</v>
      </c>
    </row>
    <row r="5062" spans="1:4" x14ac:dyDescent="0.35">
      <c r="A5062" s="1">
        <v>44143</v>
      </c>
      <c r="B5062">
        <v>7.7821400000000001</v>
      </c>
      <c r="C5062">
        <v>2020</v>
      </c>
      <c r="D5062">
        <v>11</v>
      </c>
    </row>
    <row r="5063" spans="1:4" x14ac:dyDescent="0.35">
      <c r="A5063" s="1">
        <v>44144</v>
      </c>
      <c r="B5063">
        <v>7.7795699999999997</v>
      </c>
      <c r="C5063">
        <v>2020</v>
      </c>
      <c r="D5063">
        <v>11</v>
      </c>
    </row>
    <row r="5064" spans="1:4" x14ac:dyDescent="0.35">
      <c r="A5064" s="1">
        <v>44145</v>
      </c>
      <c r="B5064">
        <v>7.7753699999999997</v>
      </c>
      <c r="C5064">
        <v>2020</v>
      </c>
      <c r="D5064">
        <v>11</v>
      </c>
    </row>
    <row r="5065" spans="1:4" x14ac:dyDescent="0.35">
      <c r="A5065" s="1">
        <v>44146</v>
      </c>
      <c r="B5065">
        <v>7.7756699999999999</v>
      </c>
      <c r="C5065">
        <v>2020</v>
      </c>
      <c r="D5065">
        <v>11</v>
      </c>
    </row>
    <row r="5066" spans="1:4" x14ac:dyDescent="0.35">
      <c r="A5066" s="1">
        <v>44147</v>
      </c>
      <c r="B5066">
        <v>7.7830899999999996</v>
      </c>
      <c r="C5066">
        <v>2020</v>
      </c>
      <c r="D5066">
        <v>11</v>
      </c>
    </row>
    <row r="5067" spans="1:4" x14ac:dyDescent="0.35">
      <c r="A5067" s="1">
        <v>44148</v>
      </c>
      <c r="B5067">
        <v>7.77684</v>
      </c>
      <c r="C5067">
        <v>2020</v>
      </c>
      <c r="D5067">
        <v>11</v>
      </c>
    </row>
    <row r="5068" spans="1:4" x14ac:dyDescent="0.35">
      <c r="A5068" s="1">
        <v>44149</v>
      </c>
      <c r="B5068">
        <v>7.77684</v>
      </c>
      <c r="C5068">
        <v>2020</v>
      </c>
      <c r="D5068">
        <v>11</v>
      </c>
    </row>
    <row r="5069" spans="1:4" x14ac:dyDescent="0.35">
      <c r="A5069" s="1">
        <v>44150</v>
      </c>
      <c r="B5069">
        <v>7.77684</v>
      </c>
      <c r="C5069">
        <v>2020</v>
      </c>
      <c r="D5069">
        <v>11</v>
      </c>
    </row>
    <row r="5070" spans="1:4" x14ac:dyDescent="0.35">
      <c r="A5070" s="1">
        <v>44151</v>
      </c>
      <c r="B5070">
        <v>7.7772699999999997</v>
      </c>
      <c r="C5070">
        <v>2020</v>
      </c>
      <c r="D5070">
        <v>11</v>
      </c>
    </row>
    <row r="5071" spans="1:4" x14ac:dyDescent="0.35">
      <c r="A5071" s="1">
        <v>44152</v>
      </c>
      <c r="B5071">
        <v>7.77956</v>
      </c>
      <c r="C5071">
        <v>2020</v>
      </c>
      <c r="D5071">
        <v>11</v>
      </c>
    </row>
    <row r="5072" spans="1:4" x14ac:dyDescent="0.35">
      <c r="A5072" s="1">
        <v>44153</v>
      </c>
      <c r="B5072">
        <v>7.78</v>
      </c>
      <c r="C5072">
        <v>2020</v>
      </c>
      <c r="D5072">
        <v>11</v>
      </c>
    </row>
    <row r="5073" spans="1:4" x14ac:dyDescent="0.35">
      <c r="A5073" s="1">
        <v>44154</v>
      </c>
      <c r="B5073">
        <v>7.7784199999999997</v>
      </c>
      <c r="C5073">
        <v>2020</v>
      </c>
      <c r="D5073">
        <v>11</v>
      </c>
    </row>
    <row r="5074" spans="1:4" x14ac:dyDescent="0.35">
      <c r="A5074" s="1">
        <v>44155</v>
      </c>
      <c r="B5074">
        <v>7.78348</v>
      </c>
      <c r="C5074">
        <v>2020</v>
      </c>
      <c r="D5074">
        <v>11</v>
      </c>
    </row>
    <row r="5075" spans="1:4" x14ac:dyDescent="0.35">
      <c r="A5075" s="1">
        <v>44156</v>
      </c>
      <c r="B5075">
        <v>7.78348</v>
      </c>
      <c r="C5075">
        <v>2020</v>
      </c>
      <c r="D5075">
        <v>11</v>
      </c>
    </row>
    <row r="5076" spans="1:4" x14ac:dyDescent="0.35">
      <c r="A5076" s="1">
        <v>44157</v>
      </c>
      <c r="B5076">
        <v>7.78348</v>
      </c>
      <c r="C5076">
        <v>2020</v>
      </c>
      <c r="D5076">
        <v>11</v>
      </c>
    </row>
    <row r="5077" spans="1:4" x14ac:dyDescent="0.35">
      <c r="A5077" s="1">
        <v>44158</v>
      </c>
      <c r="B5077">
        <v>7.7858599999999996</v>
      </c>
      <c r="C5077">
        <v>2020</v>
      </c>
      <c r="D5077">
        <v>11</v>
      </c>
    </row>
    <row r="5078" spans="1:4" x14ac:dyDescent="0.35">
      <c r="A5078" s="1">
        <v>44159</v>
      </c>
      <c r="B5078">
        <v>7.7921199999999997</v>
      </c>
      <c r="C5078">
        <v>2020</v>
      </c>
      <c r="D5078">
        <v>11</v>
      </c>
    </row>
    <row r="5079" spans="1:4" x14ac:dyDescent="0.35">
      <c r="A5079" s="1">
        <v>44160</v>
      </c>
      <c r="B5079">
        <v>7.8005300000000002</v>
      </c>
      <c r="C5079">
        <v>2020</v>
      </c>
      <c r="D5079">
        <v>11</v>
      </c>
    </row>
    <row r="5080" spans="1:4" x14ac:dyDescent="0.35">
      <c r="A5080" s="1">
        <v>44161</v>
      </c>
      <c r="B5080">
        <v>7.8082000000000003</v>
      </c>
      <c r="C5080">
        <v>2020</v>
      </c>
      <c r="D5080">
        <v>11</v>
      </c>
    </row>
    <row r="5081" spans="1:4" x14ac:dyDescent="0.35">
      <c r="A5081" s="1">
        <v>44162</v>
      </c>
      <c r="B5081">
        <v>7.8198499999999997</v>
      </c>
      <c r="C5081">
        <v>2020</v>
      </c>
      <c r="D5081">
        <v>11</v>
      </c>
    </row>
    <row r="5082" spans="1:4" x14ac:dyDescent="0.35">
      <c r="A5082" s="1">
        <v>44163</v>
      </c>
      <c r="B5082">
        <v>7.8198499999999997</v>
      </c>
      <c r="C5082">
        <v>2020</v>
      </c>
      <c r="D5082">
        <v>11</v>
      </c>
    </row>
    <row r="5083" spans="1:4" x14ac:dyDescent="0.35">
      <c r="A5083" s="1">
        <v>44164</v>
      </c>
      <c r="B5083">
        <v>7.8198499999999997</v>
      </c>
      <c r="C5083">
        <v>2020</v>
      </c>
      <c r="D5083">
        <v>11</v>
      </c>
    </row>
    <row r="5084" spans="1:4" x14ac:dyDescent="0.35">
      <c r="A5084" s="1">
        <v>44165</v>
      </c>
      <c r="B5084">
        <v>7.8140499999999999</v>
      </c>
      <c r="C5084">
        <v>2020</v>
      </c>
      <c r="D5084">
        <v>11</v>
      </c>
    </row>
    <row r="5085" spans="1:4" x14ac:dyDescent="0.35">
      <c r="A5085" s="1">
        <v>44166</v>
      </c>
      <c r="B5085">
        <v>7.8114800000000004</v>
      </c>
      <c r="C5085">
        <v>2020</v>
      </c>
      <c r="D5085">
        <v>12</v>
      </c>
    </row>
    <row r="5086" spans="1:4" x14ac:dyDescent="0.35">
      <c r="A5086" s="1">
        <v>44167</v>
      </c>
      <c r="B5086">
        <v>7.8132099999999998</v>
      </c>
      <c r="C5086">
        <v>2020</v>
      </c>
      <c r="D5086">
        <v>12</v>
      </c>
    </row>
    <row r="5087" spans="1:4" x14ac:dyDescent="0.35">
      <c r="A5087" s="1">
        <v>44168</v>
      </c>
      <c r="B5087">
        <v>7.8177300000000001</v>
      </c>
      <c r="C5087">
        <v>2020</v>
      </c>
      <c r="D5087">
        <v>12</v>
      </c>
    </row>
    <row r="5088" spans="1:4" x14ac:dyDescent="0.35">
      <c r="A5088" s="1">
        <v>44169</v>
      </c>
      <c r="B5088">
        <v>7.8168100000000003</v>
      </c>
      <c r="C5088">
        <v>2020</v>
      </c>
      <c r="D5088">
        <v>12</v>
      </c>
    </row>
    <row r="5089" spans="1:4" x14ac:dyDescent="0.35">
      <c r="A5089" s="1">
        <v>44170</v>
      </c>
      <c r="B5089">
        <v>7.8168100000000003</v>
      </c>
      <c r="C5089">
        <v>2020</v>
      </c>
      <c r="D5089">
        <v>12</v>
      </c>
    </row>
    <row r="5090" spans="1:4" x14ac:dyDescent="0.35">
      <c r="A5090" s="1">
        <v>44171</v>
      </c>
      <c r="B5090">
        <v>7.8168100000000003</v>
      </c>
      <c r="C5090">
        <v>2020</v>
      </c>
      <c r="D5090">
        <v>12</v>
      </c>
    </row>
    <row r="5091" spans="1:4" x14ac:dyDescent="0.35">
      <c r="A5091" s="1">
        <v>44172</v>
      </c>
      <c r="B5091">
        <v>7.8109900000000003</v>
      </c>
      <c r="C5091">
        <v>2020</v>
      </c>
      <c r="D5091">
        <v>12</v>
      </c>
    </row>
    <row r="5092" spans="1:4" x14ac:dyDescent="0.35">
      <c r="A5092" s="1">
        <v>44173</v>
      </c>
      <c r="B5092">
        <v>7.8103499999999997</v>
      </c>
      <c r="C5092">
        <v>2020</v>
      </c>
      <c r="D5092">
        <v>12</v>
      </c>
    </row>
    <row r="5093" spans="1:4" x14ac:dyDescent="0.35">
      <c r="A5093" s="1">
        <v>44174</v>
      </c>
      <c r="B5093">
        <v>7.8073600000000001</v>
      </c>
      <c r="C5093">
        <v>2020</v>
      </c>
      <c r="D5093">
        <v>12</v>
      </c>
    </row>
    <row r="5094" spans="1:4" x14ac:dyDescent="0.35">
      <c r="A5094" s="1">
        <v>44175</v>
      </c>
      <c r="B5094">
        <v>7.8032700000000004</v>
      </c>
      <c r="C5094">
        <v>2020</v>
      </c>
      <c r="D5094">
        <v>12</v>
      </c>
    </row>
    <row r="5095" spans="1:4" x14ac:dyDescent="0.35">
      <c r="A5095" s="1">
        <v>44176</v>
      </c>
      <c r="B5095">
        <v>7.8053699999999999</v>
      </c>
      <c r="C5095">
        <v>2020</v>
      </c>
      <c r="D5095">
        <v>12</v>
      </c>
    </row>
    <row r="5096" spans="1:4" x14ac:dyDescent="0.35">
      <c r="A5096" s="1">
        <v>44177</v>
      </c>
      <c r="B5096">
        <v>7.8053699999999999</v>
      </c>
      <c r="C5096">
        <v>2020</v>
      </c>
      <c r="D5096">
        <v>12</v>
      </c>
    </row>
    <row r="5097" spans="1:4" x14ac:dyDescent="0.35">
      <c r="A5097" s="1">
        <v>44178</v>
      </c>
      <c r="B5097">
        <v>7.8053699999999999</v>
      </c>
      <c r="C5097">
        <v>2020</v>
      </c>
      <c r="D5097">
        <v>12</v>
      </c>
    </row>
    <row r="5098" spans="1:4" x14ac:dyDescent="0.35">
      <c r="A5098" s="1">
        <v>44179</v>
      </c>
      <c r="B5098">
        <v>7.8023300000000004</v>
      </c>
      <c r="C5098">
        <v>2020</v>
      </c>
      <c r="D5098">
        <v>12</v>
      </c>
    </row>
    <row r="5099" spans="1:4" x14ac:dyDescent="0.35">
      <c r="A5099" s="1">
        <v>44180</v>
      </c>
      <c r="B5099">
        <v>7.79678</v>
      </c>
      <c r="C5099">
        <v>2020</v>
      </c>
      <c r="D5099">
        <v>12</v>
      </c>
    </row>
    <row r="5100" spans="1:4" x14ac:dyDescent="0.35">
      <c r="A5100" s="1">
        <v>44181</v>
      </c>
      <c r="B5100">
        <v>7.7962100000000003</v>
      </c>
      <c r="C5100">
        <v>2020</v>
      </c>
      <c r="D5100">
        <v>12</v>
      </c>
    </row>
    <row r="5101" spans="1:4" x14ac:dyDescent="0.35">
      <c r="A5101" s="1">
        <v>44182</v>
      </c>
      <c r="B5101">
        <v>7.79413</v>
      </c>
      <c r="C5101">
        <v>2020</v>
      </c>
      <c r="D5101">
        <v>12</v>
      </c>
    </row>
    <row r="5102" spans="1:4" x14ac:dyDescent="0.35">
      <c r="A5102" s="1">
        <v>44183</v>
      </c>
      <c r="B5102">
        <v>7.7946099999999996</v>
      </c>
      <c r="C5102">
        <v>2020</v>
      </c>
      <c r="D5102">
        <v>12</v>
      </c>
    </row>
    <row r="5103" spans="1:4" x14ac:dyDescent="0.35">
      <c r="A5103" s="1">
        <v>44184</v>
      </c>
      <c r="B5103">
        <v>7.7946099999999996</v>
      </c>
      <c r="C5103">
        <v>2020</v>
      </c>
      <c r="D5103">
        <v>12</v>
      </c>
    </row>
    <row r="5104" spans="1:4" x14ac:dyDescent="0.35">
      <c r="A5104" s="1">
        <v>44185</v>
      </c>
      <c r="B5104">
        <v>7.7946099999999996</v>
      </c>
      <c r="C5104">
        <v>2020</v>
      </c>
      <c r="D5104">
        <v>12</v>
      </c>
    </row>
    <row r="5105" spans="1:4" x14ac:dyDescent="0.35">
      <c r="A5105" s="1">
        <v>44186</v>
      </c>
      <c r="B5105">
        <v>7.7945500000000001</v>
      </c>
      <c r="C5105">
        <v>2020</v>
      </c>
      <c r="D5105">
        <v>12</v>
      </c>
    </row>
    <row r="5106" spans="1:4" x14ac:dyDescent="0.35">
      <c r="A5106" s="1">
        <v>44187</v>
      </c>
      <c r="B5106">
        <v>7.7934000000000001</v>
      </c>
      <c r="C5106">
        <v>2020</v>
      </c>
      <c r="D5106">
        <v>12</v>
      </c>
    </row>
    <row r="5107" spans="1:4" x14ac:dyDescent="0.35">
      <c r="A5107" s="1">
        <v>44188</v>
      </c>
      <c r="B5107">
        <v>7.7949599999999997</v>
      </c>
      <c r="C5107">
        <v>2020</v>
      </c>
      <c r="D5107">
        <v>12</v>
      </c>
    </row>
    <row r="5108" spans="1:4" x14ac:dyDescent="0.35">
      <c r="A5108" s="1">
        <v>44189</v>
      </c>
      <c r="B5108">
        <v>7.7924100000000003</v>
      </c>
      <c r="C5108">
        <v>2020</v>
      </c>
      <c r="D5108">
        <v>12</v>
      </c>
    </row>
    <row r="5109" spans="1:4" x14ac:dyDescent="0.35">
      <c r="A5109" s="1">
        <v>44190</v>
      </c>
      <c r="B5109">
        <v>7.7924100000000003</v>
      </c>
      <c r="C5109">
        <v>2020</v>
      </c>
      <c r="D5109">
        <v>12</v>
      </c>
    </row>
    <row r="5110" spans="1:4" x14ac:dyDescent="0.35">
      <c r="A5110" s="1">
        <v>44191</v>
      </c>
      <c r="B5110">
        <v>7.7924100000000003</v>
      </c>
      <c r="C5110">
        <v>2020</v>
      </c>
      <c r="D5110">
        <v>12</v>
      </c>
    </row>
    <row r="5111" spans="1:4" x14ac:dyDescent="0.35">
      <c r="A5111" s="1">
        <v>44192</v>
      </c>
      <c r="B5111">
        <v>7.7924100000000003</v>
      </c>
      <c r="C5111">
        <v>2020</v>
      </c>
      <c r="D5111">
        <v>12</v>
      </c>
    </row>
    <row r="5112" spans="1:4" x14ac:dyDescent="0.35">
      <c r="A5112" s="1">
        <v>44193</v>
      </c>
      <c r="B5112">
        <v>7.7900499999999999</v>
      </c>
      <c r="C5112">
        <v>2020</v>
      </c>
      <c r="D5112">
        <v>12</v>
      </c>
    </row>
    <row r="5113" spans="1:4" x14ac:dyDescent="0.35">
      <c r="A5113" s="1">
        <v>44194</v>
      </c>
      <c r="B5113">
        <v>7.7933300000000001</v>
      </c>
      <c r="C5113">
        <v>2020</v>
      </c>
      <c r="D5113">
        <v>12</v>
      </c>
    </row>
    <row r="5114" spans="1:4" x14ac:dyDescent="0.35">
      <c r="A5114" s="1">
        <v>44195</v>
      </c>
      <c r="B5114">
        <v>7.7938200000000002</v>
      </c>
      <c r="C5114">
        <v>2020</v>
      </c>
      <c r="D5114">
        <v>12</v>
      </c>
    </row>
    <row r="5115" spans="1:4" x14ac:dyDescent="0.35">
      <c r="A5115" s="1">
        <v>44196</v>
      </c>
      <c r="B5115">
        <v>7.7938200000000002</v>
      </c>
      <c r="C5115">
        <v>2020</v>
      </c>
      <c r="D5115">
        <v>12</v>
      </c>
    </row>
    <row r="5116" spans="1:4" x14ac:dyDescent="0.35">
      <c r="A5116" s="1">
        <v>44197</v>
      </c>
      <c r="B5116">
        <v>7.7938200000000002</v>
      </c>
      <c r="C5116">
        <v>2021</v>
      </c>
      <c r="D5116">
        <v>1</v>
      </c>
    </row>
    <row r="5117" spans="1:4" x14ac:dyDescent="0.35">
      <c r="A5117" s="1">
        <v>44198</v>
      </c>
      <c r="B5117">
        <v>7.7938200000000002</v>
      </c>
      <c r="C5117">
        <v>2021</v>
      </c>
      <c r="D5117">
        <v>1</v>
      </c>
    </row>
    <row r="5118" spans="1:4" x14ac:dyDescent="0.35">
      <c r="A5118" s="1">
        <v>44199</v>
      </c>
      <c r="B5118">
        <v>7.7938200000000002</v>
      </c>
      <c r="C5118">
        <v>2021</v>
      </c>
      <c r="D5118">
        <v>1</v>
      </c>
    </row>
    <row r="5119" spans="1:4" x14ac:dyDescent="0.35">
      <c r="A5119" s="1">
        <v>44200</v>
      </c>
      <c r="B5119">
        <v>7.7941700000000003</v>
      </c>
      <c r="C5119">
        <v>2021</v>
      </c>
      <c r="D5119">
        <v>1</v>
      </c>
    </row>
    <row r="5120" spans="1:4" x14ac:dyDescent="0.35">
      <c r="A5120" s="1">
        <v>44201</v>
      </c>
      <c r="B5120">
        <v>7.7936899999999998</v>
      </c>
      <c r="C5120">
        <v>2021</v>
      </c>
      <c r="D5120">
        <v>1</v>
      </c>
    </row>
    <row r="5121" spans="1:4" x14ac:dyDescent="0.35">
      <c r="A5121" s="1">
        <v>44202</v>
      </c>
      <c r="B5121">
        <v>7.7973499999999998</v>
      </c>
      <c r="C5121">
        <v>2021</v>
      </c>
      <c r="D5121">
        <v>1</v>
      </c>
    </row>
    <row r="5122" spans="1:4" x14ac:dyDescent="0.35">
      <c r="A5122" s="1">
        <v>44203</v>
      </c>
      <c r="B5122">
        <v>7.7949299999999999</v>
      </c>
      <c r="C5122">
        <v>2021</v>
      </c>
      <c r="D5122">
        <v>1</v>
      </c>
    </row>
    <row r="5123" spans="1:4" x14ac:dyDescent="0.35">
      <c r="A5123" s="1">
        <v>44204</v>
      </c>
      <c r="B5123">
        <v>7.8008899999999999</v>
      </c>
      <c r="C5123">
        <v>2021</v>
      </c>
      <c r="D5123">
        <v>1</v>
      </c>
    </row>
    <row r="5124" spans="1:4" x14ac:dyDescent="0.35">
      <c r="A5124" s="1">
        <v>44205</v>
      </c>
      <c r="B5124">
        <v>7.8008899999999999</v>
      </c>
      <c r="C5124">
        <v>2021</v>
      </c>
      <c r="D5124">
        <v>1</v>
      </c>
    </row>
    <row r="5125" spans="1:4" x14ac:dyDescent="0.35">
      <c r="A5125" s="1">
        <v>44206</v>
      </c>
      <c r="B5125">
        <v>7.8008899999999999</v>
      </c>
      <c r="C5125">
        <v>2021</v>
      </c>
      <c r="D5125">
        <v>1</v>
      </c>
    </row>
    <row r="5126" spans="1:4" x14ac:dyDescent="0.35">
      <c r="A5126" s="1">
        <v>44207</v>
      </c>
      <c r="B5126">
        <v>7.7958100000000004</v>
      </c>
      <c r="C5126">
        <v>2021</v>
      </c>
      <c r="D5126">
        <v>1</v>
      </c>
    </row>
    <row r="5127" spans="1:4" x14ac:dyDescent="0.35">
      <c r="A5127" s="1">
        <v>44208</v>
      </c>
      <c r="B5127">
        <v>7.7961999999999998</v>
      </c>
      <c r="C5127">
        <v>2021</v>
      </c>
      <c r="D5127">
        <v>1</v>
      </c>
    </row>
    <row r="5128" spans="1:4" x14ac:dyDescent="0.35">
      <c r="A5128" s="1">
        <v>44209</v>
      </c>
      <c r="B5128">
        <v>7.7968599999999997</v>
      </c>
      <c r="C5128">
        <v>2021</v>
      </c>
      <c r="D5128">
        <v>1</v>
      </c>
    </row>
    <row r="5129" spans="1:4" x14ac:dyDescent="0.35">
      <c r="A5129" s="1">
        <v>44210</v>
      </c>
      <c r="B5129">
        <v>7.7912400000000002</v>
      </c>
      <c r="C5129">
        <v>2021</v>
      </c>
      <c r="D5129">
        <v>1</v>
      </c>
    </row>
    <row r="5130" spans="1:4" x14ac:dyDescent="0.35">
      <c r="A5130" s="1">
        <v>44211</v>
      </c>
      <c r="B5130">
        <v>7.7890300000000003</v>
      </c>
      <c r="C5130">
        <v>2021</v>
      </c>
      <c r="D5130">
        <v>1</v>
      </c>
    </row>
    <row r="5131" spans="1:4" x14ac:dyDescent="0.35">
      <c r="A5131" s="1">
        <v>44212</v>
      </c>
      <c r="B5131">
        <v>7.7890300000000003</v>
      </c>
      <c r="C5131">
        <v>2021</v>
      </c>
      <c r="D5131">
        <v>1</v>
      </c>
    </row>
    <row r="5132" spans="1:4" x14ac:dyDescent="0.35">
      <c r="A5132" s="1">
        <v>44213</v>
      </c>
      <c r="B5132">
        <v>7.7890300000000003</v>
      </c>
      <c r="C5132">
        <v>2021</v>
      </c>
      <c r="D5132">
        <v>1</v>
      </c>
    </row>
    <row r="5133" spans="1:4" x14ac:dyDescent="0.35">
      <c r="A5133" s="1">
        <v>44214</v>
      </c>
      <c r="B5133">
        <v>7.7855999999999996</v>
      </c>
      <c r="C5133">
        <v>2021</v>
      </c>
      <c r="D5133">
        <v>1</v>
      </c>
    </row>
    <row r="5134" spans="1:4" x14ac:dyDescent="0.35">
      <c r="A5134" s="1">
        <v>44215</v>
      </c>
      <c r="B5134">
        <v>7.79345</v>
      </c>
      <c r="C5134">
        <v>2021</v>
      </c>
      <c r="D5134">
        <v>1</v>
      </c>
    </row>
    <row r="5135" spans="1:4" x14ac:dyDescent="0.35">
      <c r="A5135" s="1">
        <v>44216</v>
      </c>
      <c r="B5135">
        <v>7.7872500000000002</v>
      </c>
      <c r="C5135">
        <v>2021</v>
      </c>
      <c r="D5135">
        <v>1</v>
      </c>
    </row>
    <row r="5136" spans="1:4" x14ac:dyDescent="0.35">
      <c r="A5136" s="1">
        <v>44217</v>
      </c>
      <c r="B5136">
        <v>7.7820900000000002</v>
      </c>
      <c r="C5136">
        <v>2021</v>
      </c>
      <c r="D5136">
        <v>1</v>
      </c>
    </row>
    <row r="5137" spans="1:4" x14ac:dyDescent="0.35">
      <c r="A5137" s="1">
        <v>44218</v>
      </c>
      <c r="B5137">
        <v>7.7816200000000002</v>
      </c>
      <c r="C5137">
        <v>2021</v>
      </c>
      <c r="D5137">
        <v>1</v>
      </c>
    </row>
    <row r="5138" spans="1:4" x14ac:dyDescent="0.35">
      <c r="A5138" s="1">
        <v>44219</v>
      </c>
      <c r="B5138">
        <v>7.7816200000000002</v>
      </c>
      <c r="C5138">
        <v>2021</v>
      </c>
      <c r="D5138">
        <v>1</v>
      </c>
    </row>
    <row r="5139" spans="1:4" x14ac:dyDescent="0.35">
      <c r="A5139" s="1">
        <v>44220</v>
      </c>
      <c r="B5139">
        <v>7.7816200000000002</v>
      </c>
      <c r="C5139">
        <v>2021</v>
      </c>
      <c r="D5139">
        <v>1</v>
      </c>
    </row>
    <row r="5140" spans="1:4" x14ac:dyDescent="0.35">
      <c r="A5140" s="1">
        <v>44221</v>
      </c>
      <c r="B5140">
        <v>7.7812400000000004</v>
      </c>
      <c r="C5140">
        <v>2021</v>
      </c>
      <c r="D5140">
        <v>1</v>
      </c>
    </row>
    <row r="5141" spans="1:4" x14ac:dyDescent="0.35">
      <c r="A5141" s="1">
        <v>44222</v>
      </c>
      <c r="B5141">
        <v>7.7795800000000002</v>
      </c>
      <c r="C5141">
        <v>2021</v>
      </c>
      <c r="D5141">
        <v>1</v>
      </c>
    </row>
    <row r="5142" spans="1:4" x14ac:dyDescent="0.35">
      <c r="A5142" s="1">
        <v>44223</v>
      </c>
      <c r="B5142">
        <v>7.7848300000000004</v>
      </c>
      <c r="C5142">
        <v>2021</v>
      </c>
      <c r="D5142">
        <v>1</v>
      </c>
    </row>
    <row r="5143" spans="1:4" x14ac:dyDescent="0.35">
      <c r="A5143" s="1">
        <v>44224</v>
      </c>
      <c r="B5143">
        <v>7.7826199999999996</v>
      </c>
      <c r="C5143">
        <v>2021</v>
      </c>
      <c r="D5143">
        <v>1</v>
      </c>
    </row>
    <row r="5144" spans="1:4" x14ac:dyDescent="0.35">
      <c r="A5144" s="1">
        <v>44225</v>
      </c>
      <c r="B5144">
        <v>7.7863800000000003</v>
      </c>
      <c r="C5144">
        <v>2021</v>
      </c>
      <c r="D5144">
        <v>1</v>
      </c>
    </row>
    <row r="5145" spans="1:4" x14ac:dyDescent="0.35">
      <c r="A5145" s="1">
        <v>44226</v>
      </c>
      <c r="B5145">
        <v>7.7863800000000003</v>
      </c>
      <c r="C5145">
        <v>2021</v>
      </c>
      <c r="D5145">
        <v>1</v>
      </c>
    </row>
    <row r="5146" spans="1:4" x14ac:dyDescent="0.35">
      <c r="A5146" s="1">
        <v>44227</v>
      </c>
      <c r="B5146">
        <v>7.7863800000000003</v>
      </c>
      <c r="C5146">
        <v>2021</v>
      </c>
      <c r="D5146">
        <v>1</v>
      </c>
    </row>
    <row r="5147" spans="1:4" x14ac:dyDescent="0.35">
      <c r="A5147" s="1">
        <v>44228</v>
      </c>
      <c r="B5147">
        <v>7.78003</v>
      </c>
      <c r="C5147">
        <v>2021</v>
      </c>
      <c r="D5147">
        <v>2</v>
      </c>
    </row>
    <row r="5148" spans="1:4" x14ac:dyDescent="0.35">
      <c r="A5148" s="1">
        <v>44229</v>
      </c>
      <c r="B5148">
        <v>7.7783600000000002</v>
      </c>
      <c r="C5148">
        <v>2021</v>
      </c>
      <c r="D5148">
        <v>2</v>
      </c>
    </row>
    <row r="5149" spans="1:4" x14ac:dyDescent="0.35">
      <c r="A5149" s="1">
        <v>44230</v>
      </c>
      <c r="B5149">
        <v>7.7785700000000002</v>
      </c>
      <c r="C5149">
        <v>2021</v>
      </c>
      <c r="D5149">
        <v>2</v>
      </c>
    </row>
    <row r="5150" spans="1:4" x14ac:dyDescent="0.35">
      <c r="A5150" s="1">
        <v>44231</v>
      </c>
      <c r="B5150">
        <v>7.7765199999999997</v>
      </c>
      <c r="C5150">
        <v>2021</v>
      </c>
      <c r="D5150">
        <v>2</v>
      </c>
    </row>
    <row r="5151" spans="1:4" x14ac:dyDescent="0.35">
      <c r="A5151" s="1">
        <v>44232</v>
      </c>
      <c r="B5151">
        <v>7.7662699999999996</v>
      </c>
      <c r="C5151">
        <v>2021</v>
      </c>
      <c r="D5151">
        <v>2</v>
      </c>
    </row>
    <row r="5152" spans="1:4" x14ac:dyDescent="0.35">
      <c r="A5152" s="1">
        <v>44233</v>
      </c>
      <c r="B5152">
        <v>7.7662699999999996</v>
      </c>
      <c r="C5152">
        <v>2021</v>
      </c>
      <c r="D5152">
        <v>2</v>
      </c>
    </row>
    <row r="5153" spans="1:4" x14ac:dyDescent="0.35">
      <c r="A5153" s="1">
        <v>44234</v>
      </c>
      <c r="B5153">
        <v>7.7662699999999996</v>
      </c>
      <c r="C5153">
        <v>2021</v>
      </c>
      <c r="D5153">
        <v>2</v>
      </c>
    </row>
    <row r="5154" spans="1:4" x14ac:dyDescent="0.35">
      <c r="A5154" s="1">
        <v>44235</v>
      </c>
      <c r="B5154">
        <v>7.7661100000000003</v>
      </c>
      <c r="C5154">
        <v>2021</v>
      </c>
      <c r="D5154">
        <v>2</v>
      </c>
    </row>
    <row r="5155" spans="1:4" x14ac:dyDescent="0.35">
      <c r="A5155" s="1">
        <v>44236</v>
      </c>
      <c r="B5155">
        <v>7.7629099999999998</v>
      </c>
      <c r="C5155">
        <v>2021</v>
      </c>
      <c r="D5155">
        <v>2</v>
      </c>
    </row>
    <row r="5156" spans="1:4" x14ac:dyDescent="0.35">
      <c r="A5156" s="1">
        <v>44237</v>
      </c>
      <c r="B5156">
        <v>7.7587299999999999</v>
      </c>
      <c r="C5156">
        <v>2021</v>
      </c>
      <c r="D5156">
        <v>2</v>
      </c>
    </row>
    <row r="5157" spans="1:4" x14ac:dyDescent="0.35">
      <c r="A5157" s="1">
        <v>44238</v>
      </c>
      <c r="B5157">
        <v>7.7551899999999998</v>
      </c>
      <c r="C5157">
        <v>2021</v>
      </c>
      <c r="D5157">
        <v>2</v>
      </c>
    </row>
    <row r="5158" spans="1:4" x14ac:dyDescent="0.35">
      <c r="A5158" s="1">
        <v>44239</v>
      </c>
      <c r="B5158">
        <v>7.7500200000000001</v>
      </c>
      <c r="C5158">
        <v>2021</v>
      </c>
      <c r="D5158">
        <v>2</v>
      </c>
    </row>
    <row r="5159" spans="1:4" x14ac:dyDescent="0.35">
      <c r="A5159" s="1">
        <v>44240</v>
      </c>
      <c r="B5159">
        <v>7.7500200000000001</v>
      </c>
      <c r="C5159">
        <v>2021</v>
      </c>
      <c r="D5159">
        <v>2</v>
      </c>
    </row>
    <row r="5160" spans="1:4" x14ac:dyDescent="0.35">
      <c r="A5160" s="1">
        <v>44241</v>
      </c>
      <c r="B5160">
        <v>7.7500200000000001</v>
      </c>
      <c r="C5160">
        <v>2021</v>
      </c>
      <c r="D5160">
        <v>2</v>
      </c>
    </row>
    <row r="5161" spans="1:4" x14ac:dyDescent="0.35">
      <c r="A5161" s="1">
        <v>44242</v>
      </c>
      <c r="B5161">
        <v>7.7466699999999999</v>
      </c>
      <c r="C5161">
        <v>2021</v>
      </c>
      <c r="D5161">
        <v>2</v>
      </c>
    </row>
    <row r="5162" spans="1:4" x14ac:dyDescent="0.35">
      <c r="A5162" s="1">
        <v>44243</v>
      </c>
      <c r="B5162">
        <v>7.7464000000000004</v>
      </c>
      <c r="C5162">
        <v>2021</v>
      </c>
      <c r="D5162">
        <v>2</v>
      </c>
    </row>
    <row r="5163" spans="1:4" x14ac:dyDescent="0.35">
      <c r="A5163" s="1">
        <v>44244</v>
      </c>
      <c r="B5163">
        <v>7.7418500000000003</v>
      </c>
      <c r="C5163">
        <v>2021</v>
      </c>
      <c r="D5163">
        <v>2</v>
      </c>
    </row>
    <row r="5164" spans="1:4" x14ac:dyDescent="0.35">
      <c r="A5164" s="1">
        <v>44245</v>
      </c>
      <c r="B5164">
        <v>7.73698</v>
      </c>
      <c r="C5164">
        <v>2021</v>
      </c>
      <c r="D5164">
        <v>2</v>
      </c>
    </row>
    <row r="5165" spans="1:4" x14ac:dyDescent="0.35">
      <c r="A5165" s="1">
        <v>44246</v>
      </c>
      <c r="B5165">
        <v>7.7319699999999996</v>
      </c>
      <c r="C5165">
        <v>2021</v>
      </c>
      <c r="D5165">
        <v>2</v>
      </c>
    </row>
    <row r="5166" spans="1:4" x14ac:dyDescent="0.35">
      <c r="A5166" s="1">
        <v>44247</v>
      </c>
      <c r="B5166">
        <v>7.7319699999999996</v>
      </c>
      <c r="C5166">
        <v>2021</v>
      </c>
      <c r="D5166">
        <v>2</v>
      </c>
    </row>
    <row r="5167" spans="1:4" x14ac:dyDescent="0.35">
      <c r="A5167" s="1">
        <v>44248</v>
      </c>
      <c r="B5167">
        <v>7.7319699999999996</v>
      </c>
      <c r="C5167">
        <v>2021</v>
      </c>
      <c r="D5167">
        <v>2</v>
      </c>
    </row>
    <row r="5168" spans="1:4" x14ac:dyDescent="0.35">
      <c r="A5168" s="1">
        <v>44249</v>
      </c>
      <c r="B5168">
        <v>7.71868</v>
      </c>
      <c r="C5168">
        <v>2021</v>
      </c>
      <c r="D5168">
        <v>2</v>
      </c>
    </row>
    <row r="5169" spans="1:4" x14ac:dyDescent="0.35">
      <c r="A5169" s="1">
        <v>44250</v>
      </c>
      <c r="B5169">
        <v>7.7202099999999998</v>
      </c>
      <c r="C5169">
        <v>2021</v>
      </c>
      <c r="D5169">
        <v>2</v>
      </c>
    </row>
    <row r="5170" spans="1:4" x14ac:dyDescent="0.35">
      <c r="A5170" s="1">
        <v>44251</v>
      </c>
      <c r="B5170">
        <v>7.7156799999999999</v>
      </c>
      <c r="C5170">
        <v>2021</v>
      </c>
      <c r="D5170">
        <v>2</v>
      </c>
    </row>
    <row r="5171" spans="1:4" x14ac:dyDescent="0.35">
      <c r="A5171" s="1">
        <v>44252</v>
      </c>
      <c r="B5171">
        <v>7.7148000000000003</v>
      </c>
      <c r="C5171">
        <v>2021</v>
      </c>
      <c r="D5171">
        <v>2</v>
      </c>
    </row>
    <row r="5172" spans="1:4" x14ac:dyDescent="0.35">
      <c r="A5172" s="1">
        <v>44253</v>
      </c>
      <c r="B5172">
        <v>7.7092200000000002</v>
      </c>
      <c r="C5172">
        <v>2021</v>
      </c>
      <c r="D5172">
        <v>2</v>
      </c>
    </row>
    <row r="5173" spans="1:4" x14ac:dyDescent="0.35">
      <c r="A5173" s="1">
        <v>44254</v>
      </c>
      <c r="B5173">
        <v>7.7092200000000002</v>
      </c>
      <c r="C5173">
        <v>2021</v>
      </c>
      <c r="D5173">
        <v>2</v>
      </c>
    </row>
    <row r="5174" spans="1:4" x14ac:dyDescent="0.35">
      <c r="A5174" s="1">
        <v>44255</v>
      </c>
      <c r="B5174">
        <v>7.7092200000000002</v>
      </c>
      <c r="C5174">
        <v>2021</v>
      </c>
      <c r="D5174">
        <v>2</v>
      </c>
    </row>
    <row r="5175" spans="1:4" x14ac:dyDescent="0.35">
      <c r="A5175" s="1">
        <v>44256</v>
      </c>
      <c r="B5175">
        <v>7.7060599999999999</v>
      </c>
      <c r="C5175">
        <v>2021</v>
      </c>
      <c r="D5175">
        <v>3</v>
      </c>
    </row>
    <row r="5176" spans="1:4" x14ac:dyDescent="0.35">
      <c r="A5176" s="1">
        <v>44257</v>
      </c>
      <c r="B5176">
        <v>7.7027099999999997</v>
      </c>
      <c r="C5176">
        <v>2021</v>
      </c>
      <c r="D5176">
        <v>3</v>
      </c>
    </row>
    <row r="5177" spans="1:4" x14ac:dyDescent="0.35">
      <c r="A5177" s="1">
        <v>44258</v>
      </c>
      <c r="B5177">
        <v>7.70784</v>
      </c>
      <c r="C5177">
        <v>2021</v>
      </c>
      <c r="D5177">
        <v>3</v>
      </c>
    </row>
    <row r="5178" spans="1:4" x14ac:dyDescent="0.35">
      <c r="A5178" s="1">
        <v>44259</v>
      </c>
      <c r="B5178">
        <v>7.71007</v>
      </c>
      <c r="C5178">
        <v>2021</v>
      </c>
      <c r="D5178">
        <v>3</v>
      </c>
    </row>
    <row r="5179" spans="1:4" x14ac:dyDescent="0.35">
      <c r="A5179" s="1">
        <v>44260</v>
      </c>
      <c r="B5179">
        <v>7.7155300000000002</v>
      </c>
      <c r="C5179">
        <v>2021</v>
      </c>
      <c r="D5179">
        <v>3</v>
      </c>
    </row>
    <row r="5180" spans="1:4" x14ac:dyDescent="0.35">
      <c r="A5180" s="1">
        <v>44261</v>
      </c>
      <c r="B5180">
        <v>7.7155300000000002</v>
      </c>
      <c r="C5180">
        <v>2021</v>
      </c>
      <c r="D5180">
        <v>3</v>
      </c>
    </row>
    <row r="5181" spans="1:4" x14ac:dyDescent="0.35">
      <c r="A5181" s="1">
        <v>44262</v>
      </c>
      <c r="B5181">
        <v>7.7155300000000002</v>
      </c>
      <c r="C5181">
        <v>2021</v>
      </c>
      <c r="D5181">
        <v>3</v>
      </c>
    </row>
    <row r="5182" spans="1:4" x14ac:dyDescent="0.35">
      <c r="A5182" s="1">
        <v>44263</v>
      </c>
      <c r="B5182">
        <v>7.7127600000000003</v>
      </c>
      <c r="C5182">
        <v>2021</v>
      </c>
      <c r="D5182">
        <v>3</v>
      </c>
    </row>
    <row r="5183" spans="1:4" x14ac:dyDescent="0.35">
      <c r="A5183" s="1">
        <v>44264</v>
      </c>
      <c r="B5183">
        <v>7.7169800000000004</v>
      </c>
      <c r="C5183">
        <v>2021</v>
      </c>
      <c r="D5183">
        <v>3</v>
      </c>
    </row>
    <row r="5184" spans="1:4" x14ac:dyDescent="0.35">
      <c r="A5184" s="1">
        <v>44265</v>
      </c>
      <c r="B5184">
        <v>7.7302099999999996</v>
      </c>
      <c r="C5184">
        <v>2021</v>
      </c>
      <c r="D5184">
        <v>3</v>
      </c>
    </row>
    <row r="5185" spans="1:4" x14ac:dyDescent="0.35">
      <c r="A5185" s="1">
        <v>44266</v>
      </c>
      <c r="B5185">
        <v>7.7237799999999996</v>
      </c>
      <c r="C5185">
        <v>2021</v>
      </c>
      <c r="D5185">
        <v>3</v>
      </c>
    </row>
    <row r="5186" spans="1:4" x14ac:dyDescent="0.35">
      <c r="A5186" s="1">
        <v>44267</v>
      </c>
      <c r="B5186">
        <v>7.7305700000000002</v>
      </c>
      <c r="C5186">
        <v>2021</v>
      </c>
      <c r="D5186">
        <v>3</v>
      </c>
    </row>
    <row r="5187" spans="1:4" x14ac:dyDescent="0.35">
      <c r="A5187" s="1">
        <v>44268</v>
      </c>
      <c r="B5187">
        <v>7.7305700000000002</v>
      </c>
      <c r="C5187">
        <v>2021</v>
      </c>
      <c r="D5187">
        <v>3</v>
      </c>
    </row>
    <row r="5188" spans="1:4" x14ac:dyDescent="0.35">
      <c r="A5188" s="1">
        <v>44269</v>
      </c>
      <c r="B5188">
        <v>7.7305700000000002</v>
      </c>
      <c r="C5188">
        <v>2021</v>
      </c>
      <c r="D5188">
        <v>3</v>
      </c>
    </row>
    <row r="5189" spans="1:4" x14ac:dyDescent="0.35">
      <c r="A5189" s="1">
        <v>44270</v>
      </c>
      <c r="B5189">
        <v>7.7242899999999999</v>
      </c>
      <c r="C5189">
        <v>2021</v>
      </c>
      <c r="D5189">
        <v>3</v>
      </c>
    </row>
    <row r="5190" spans="1:4" x14ac:dyDescent="0.35">
      <c r="A5190" s="1">
        <v>44271</v>
      </c>
      <c r="B5190">
        <v>7.7208399999999999</v>
      </c>
      <c r="C5190">
        <v>2021</v>
      </c>
      <c r="D5190">
        <v>3</v>
      </c>
    </row>
    <row r="5191" spans="1:4" x14ac:dyDescent="0.35">
      <c r="A5191" s="1">
        <v>44272</v>
      </c>
      <c r="B5191">
        <v>7.7246199999999998</v>
      </c>
      <c r="C5191">
        <v>2021</v>
      </c>
      <c r="D5191">
        <v>3</v>
      </c>
    </row>
    <row r="5192" spans="1:4" x14ac:dyDescent="0.35">
      <c r="A5192" s="1">
        <v>44273</v>
      </c>
      <c r="B5192">
        <v>7.7205899999999996</v>
      </c>
      <c r="C5192">
        <v>2021</v>
      </c>
      <c r="D5192">
        <v>3</v>
      </c>
    </row>
    <row r="5193" spans="1:4" x14ac:dyDescent="0.35">
      <c r="A5193" s="1">
        <v>44274</v>
      </c>
      <c r="B5193">
        <v>7.7215600000000002</v>
      </c>
      <c r="C5193">
        <v>2021</v>
      </c>
      <c r="D5193">
        <v>3</v>
      </c>
    </row>
    <row r="5194" spans="1:4" x14ac:dyDescent="0.35">
      <c r="A5194" s="1">
        <v>44275</v>
      </c>
      <c r="B5194">
        <v>7.7215600000000002</v>
      </c>
      <c r="C5194">
        <v>2021</v>
      </c>
      <c r="D5194">
        <v>3</v>
      </c>
    </row>
    <row r="5195" spans="1:4" x14ac:dyDescent="0.35">
      <c r="A5195" s="1">
        <v>44276</v>
      </c>
      <c r="B5195">
        <v>7.7215600000000002</v>
      </c>
      <c r="C5195">
        <v>2021</v>
      </c>
      <c r="D5195">
        <v>3</v>
      </c>
    </row>
    <row r="5196" spans="1:4" x14ac:dyDescent="0.35">
      <c r="A5196" s="1">
        <v>44277</v>
      </c>
      <c r="B5196">
        <v>7.7227399999999999</v>
      </c>
      <c r="C5196">
        <v>2021</v>
      </c>
      <c r="D5196">
        <v>3</v>
      </c>
    </row>
    <row r="5197" spans="1:4" x14ac:dyDescent="0.35">
      <c r="A5197" s="1">
        <v>44278</v>
      </c>
      <c r="B5197">
        <v>7.7200199999999999</v>
      </c>
      <c r="C5197">
        <v>2021</v>
      </c>
      <c r="D5197">
        <v>3</v>
      </c>
    </row>
    <row r="5198" spans="1:4" x14ac:dyDescent="0.35">
      <c r="A5198" s="1">
        <v>44279</v>
      </c>
      <c r="B5198">
        <v>7.7275799999999997</v>
      </c>
      <c r="C5198">
        <v>2021</v>
      </c>
      <c r="D5198">
        <v>3</v>
      </c>
    </row>
    <row r="5199" spans="1:4" x14ac:dyDescent="0.35">
      <c r="A5199" s="1">
        <v>44280</v>
      </c>
      <c r="B5199">
        <v>7.7271900000000002</v>
      </c>
      <c r="C5199">
        <v>2021</v>
      </c>
      <c r="D5199">
        <v>3</v>
      </c>
    </row>
    <row r="5200" spans="1:4" x14ac:dyDescent="0.35">
      <c r="A5200" s="1">
        <v>44281</v>
      </c>
      <c r="B5200">
        <v>7.7237900000000002</v>
      </c>
      <c r="C5200">
        <v>2021</v>
      </c>
      <c r="D5200">
        <v>3</v>
      </c>
    </row>
    <row r="5201" spans="1:4" x14ac:dyDescent="0.35">
      <c r="A5201" s="1">
        <v>44282</v>
      </c>
      <c r="B5201">
        <v>7.7237900000000002</v>
      </c>
      <c r="C5201">
        <v>2021</v>
      </c>
      <c r="D5201">
        <v>3</v>
      </c>
    </row>
    <row r="5202" spans="1:4" x14ac:dyDescent="0.35">
      <c r="A5202" s="1">
        <v>44283</v>
      </c>
      <c r="B5202">
        <v>7.7237900000000002</v>
      </c>
      <c r="C5202">
        <v>2021</v>
      </c>
      <c r="D5202">
        <v>3</v>
      </c>
    </row>
    <row r="5203" spans="1:4" x14ac:dyDescent="0.35">
      <c r="A5203" s="1">
        <v>44284</v>
      </c>
      <c r="B5203">
        <v>7.7226699999999999</v>
      </c>
      <c r="C5203">
        <v>2021</v>
      </c>
      <c r="D5203">
        <v>3</v>
      </c>
    </row>
    <row r="5204" spans="1:4" x14ac:dyDescent="0.35">
      <c r="A5204" s="1">
        <v>44285</v>
      </c>
      <c r="B5204">
        <v>7.7199</v>
      </c>
      <c r="C5204">
        <v>2021</v>
      </c>
      <c r="D5204">
        <v>3</v>
      </c>
    </row>
    <row r="5205" spans="1:4" x14ac:dyDescent="0.35">
      <c r="A5205" s="1">
        <v>44286</v>
      </c>
      <c r="B5205">
        <v>7.7149799999999997</v>
      </c>
      <c r="C5205">
        <v>2021</v>
      </c>
      <c r="D5205">
        <v>3</v>
      </c>
    </row>
    <row r="5206" spans="1:4" x14ac:dyDescent="0.35">
      <c r="A5206" s="1">
        <v>44287</v>
      </c>
      <c r="B5206">
        <v>7.7149799999999997</v>
      </c>
      <c r="C5206">
        <v>2021</v>
      </c>
      <c r="D5206">
        <v>4</v>
      </c>
    </row>
    <row r="5207" spans="1:4" x14ac:dyDescent="0.35">
      <c r="A5207" s="1">
        <v>44288</v>
      </c>
      <c r="B5207">
        <v>7.7149799999999997</v>
      </c>
      <c r="C5207">
        <v>2021</v>
      </c>
      <c r="D5207">
        <v>4</v>
      </c>
    </row>
    <row r="5208" spans="1:4" x14ac:dyDescent="0.35">
      <c r="A5208" s="1">
        <v>44289</v>
      </c>
      <c r="B5208">
        <v>7.7149799999999997</v>
      </c>
      <c r="C5208">
        <v>2021</v>
      </c>
      <c r="D5208">
        <v>4</v>
      </c>
    </row>
    <row r="5209" spans="1:4" x14ac:dyDescent="0.35">
      <c r="A5209" s="1">
        <v>44290</v>
      </c>
      <c r="B5209">
        <v>7.7149799999999997</v>
      </c>
      <c r="C5209">
        <v>2021</v>
      </c>
      <c r="D5209">
        <v>4</v>
      </c>
    </row>
    <row r="5210" spans="1:4" x14ac:dyDescent="0.35">
      <c r="A5210" s="1">
        <v>44291</v>
      </c>
      <c r="B5210">
        <v>7.7179000000000002</v>
      </c>
      <c r="C5210">
        <v>2021</v>
      </c>
      <c r="D5210">
        <v>4</v>
      </c>
    </row>
    <row r="5211" spans="1:4" x14ac:dyDescent="0.35">
      <c r="A5211" s="1">
        <v>44292</v>
      </c>
      <c r="B5211">
        <v>7.7227699999999997</v>
      </c>
      <c r="C5211">
        <v>2021</v>
      </c>
      <c r="D5211">
        <v>4</v>
      </c>
    </row>
    <row r="5212" spans="1:4" x14ac:dyDescent="0.35">
      <c r="A5212" s="1">
        <v>44293</v>
      </c>
      <c r="B5212">
        <v>7.7181499999999996</v>
      </c>
      <c r="C5212">
        <v>2021</v>
      </c>
      <c r="D5212">
        <v>4</v>
      </c>
    </row>
    <row r="5213" spans="1:4" x14ac:dyDescent="0.35">
      <c r="A5213" s="1">
        <v>44294</v>
      </c>
      <c r="B5213">
        <v>7.7172499999999999</v>
      </c>
      <c r="C5213">
        <v>2021</v>
      </c>
      <c r="D5213">
        <v>4</v>
      </c>
    </row>
    <row r="5214" spans="1:4" x14ac:dyDescent="0.35">
      <c r="A5214" s="1">
        <v>44295</v>
      </c>
      <c r="B5214">
        <v>7.7220899999999997</v>
      </c>
      <c r="C5214">
        <v>2021</v>
      </c>
      <c r="D5214">
        <v>4</v>
      </c>
    </row>
    <row r="5215" spans="1:4" x14ac:dyDescent="0.35">
      <c r="A5215" s="1">
        <v>44296</v>
      </c>
      <c r="B5215">
        <v>7.7220899999999997</v>
      </c>
      <c r="C5215">
        <v>2021</v>
      </c>
      <c r="D5215">
        <v>4</v>
      </c>
    </row>
    <row r="5216" spans="1:4" x14ac:dyDescent="0.35">
      <c r="A5216" s="1">
        <v>44297</v>
      </c>
      <c r="B5216">
        <v>7.7220899999999997</v>
      </c>
      <c r="C5216">
        <v>2021</v>
      </c>
      <c r="D5216">
        <v>4</v>
      </c>
    </row>
    <row r="5217" spans="1:4" x14ac:dyDescent="0.35">
      <c r="A5217" s="1">
        <v>44298</v>
      </c>
      <c r="B5217">
        <v>7.7174800000000001</v>
      </c>
      <c r="C5217">
        <v>2021</v>
      </c>
      <c r="D5217">
        <v>4</v>
      </c>
    </row>
    <row r="5218" spans="1:4" x14ac:dyDescent="0.35">
      <c r="A5218" s="1">
        <v>44299</v>
      </c>
      <c r="B5218">
        <v>7.7145400000000004</v>
      </c>
      <c r="C5218">
        <v>2021</v>
      </c>
      <c r="D5218">
        <v>4</v>
      </c>
    </row>
    <row r="5219" spans="1:4" x14ac:dyDescent="0.35">
      <c r="A5219" s="1">
        <v>44300</v>
      </c>
      <c r="B5219">
        <v>7.7179099999999998</v>
      </c>
      <c r="C5219">
        <v>2021</v>
      </c>
      <c r="D5219">
        <v>4</v>
      </c>
    </row>
    <row r="5220" spans="1:4" x14ac:dyDescent="0.35">
      <c r="A5220" s="1">
        <v>44301</v>
      </c>
      <c r="B5220">
        <v>7.7187700000000001</v>
      </c>
      <c r="C5220">
        <v>2021</v>
      </c>
      <c r="D5220">
        <v>4</v>
      </c>
    </row>
    <row r="5221" spans="1:4" x14ac:dyDescent="0.35">
      <c r="A5221" s="1">
        <v>44302</v>
      </c>
      <c r="B5221">
        <v>7.7183200000000003</v>
      </c>
      <c r="C5221">
        <v>2021</v>
      </c>
      <c r="D5221">
        <v>4</v>
      </c>
    </row>
    <row r="5222" spans="1:4" x14ac:dyDescent="0.35">
      <c r="A5222" s="1">
        <v>44303</v>
      </c>
      <c r="B5222">
        <v>7.7183200000000003</v>
      </c>
      <c r="C5222">
        <v>2021</v>
      </c>
      <c r="D5222">
        <v>4</v>
      </c>
    </row>
    <row r="5223" spans="1:4" x14ac:dyDescent="0.35">
      <c r="A5223" s="1">
        <v>44304</v>
      </c>
      <c r="B5223">
        <v>7.7183200000000003</v>
      </c>
      <c r="C5223">
        <v>2021</v>
      </c>
      <c r="D5223">
        <v>4</v>
      </c>
    </row>
    <row r="5224" spans="1:4" x14ac:dyDescent="0.35">
      <c r="A5224" s="1">
        <v>44305</v>
      </c>
      <c r="B5224">
        <v>7.7121599999999999</v>
      </c>
      <c r="C5224">
        <v>2021</v>
      </c>
      <c r="D5224">
        <v>4</v>
      </c>
    </row>
    <row r="5225" spans="1:4" x14ac:dyDescent="0.35">
      <c r="A5225" s="1">
        <v>44306</v>
      </c>
      <c r="B5225">
        <v>7.7110300000000001</v>
      </c>
      <c r="C5225">
        <v>2021</v>
      </c>
      <c r="D5225">
        <v>4</v>
      </c>
    </row>
    <row r="5226" spans="1:4" x14ac:dyDescent="0.35">
      <c r="A5226" s="1">
        <v>44307</v>
      </c>
      <c r="B5226">
        <v>7.7120600000000001</v>
      </c>
      <c r="C5226">
        <v>2021</v>
      </c>
      <c r="D5226">
        <v>4</v>
      </c>
    </row>
    <row r="5227" spans="1:4" x14ac:dyDescent="0.35">
      <c r="A5227" s="1">
        <v>44308</v>
      </c>
      <c r="B5227">
        <v>7.7143199999999998</v>
      </c>
      <c r="C5227">
        <v>2021</v>
      </c>
      <c r="D5227">
        <v>4</v>
      </c>
    </row>
    <row r="5228" spans="1:4" x14ac:dyDescent="0.35">
      <c r="A5228" s="1">
        <v>44309</v>
      </c>
      <c r="B5228">
        <v>7.7146299999999997</v>
      </c>
      <c r="C5228">
        <v>2021</v>
      </c>
      <c r="D5228">
        <v>4</v>
      </c>
    </row>
    <row r="5229" spans="1:4" x14ac:dyDescent="0.35">
      <c r="A5229" s="1">
        <v>44310</v>
      </c>
      <c r="B5229">
        <v>7.7146299999999997</v>
      </c>
      <c r="C5229">
        <v>2021</v>
      </c>
      <c r="D5229">
        <v>4</v>
      </c>
    </row>
    <row r="5230" spans="1:4" x14ac:dyDescent="0.35">
      <c r="A5230" s="1">
        <v>44311</v>
      </c>
      <c r="B5230">
        <v>7.7146299999999997</v>
      </c>
      <c r="C5230">
        <v>2021</v>
      </c>
      <c r="D5230">
        <v>4</v>
      </c>
    </row>
    <row r="5231" spans="1:4" x14ac:dyDescent="0.35">
      <c r="A5231" s="1">
        <v>44312</v>
      </c>
      <c r="B5231">
        <v>7.7123799999999996</v>
      </c>
      <c r="C5231">
        <v>2021</v>
      </c>
      <c r="D5231">
        <v>4</v>
      </c>
    </row>
    <row r="5232" spans="1:4" x14ac:dyDescent="0.35">
      <c r="A5232" s="1">
        <v>44313</v>
      </c>
      <c r="B5232">
        <v>7.7116699999999998</v>
      </c>
      <c r="C5232">
        <v>2021</v>
      </c>
      <c r="D5232">
        <v>4</v>
      </c>
    </row>
    <row r="5233" spans="1:4" x14ac:dyDescent="0.35">
      <c r="A5233" s="1">
        <v>44314</v>
      </c>
      <c r="B5233">
        <v>7.7193399999999999</v>
      </c>
      <c r="C5233">
        <v>2021</v>
      </c>
      <c r="D5233">
        <v>4</v>
      </c>
    </row>
    <row r="5234" spans="1:4" x14ac:dyDescent="0.35">
      <c r="A5234" s="1">
        <v>44315</v>
      </c>
      <c r="B5234">
        <v>7.7164900000000003</v>
      </c>
      <c r="C5234">
        <v>2021</v>
      </c>
      <c r="D5234">
        <v>4</v>
      </c>
    </row>
    <row r="5235" spans="1:4" x14ac:dyDescent="0.35">
      <c r="A5235" s="1">
        <v>44316</v>
      </c>
      <c r="B5235">
        <v>7.7181199999999999</v>
      </c>
      <c r="C5235">
        <v>2021</v>
      </c>
      <c r="D5235">
        <v>4</v>
      </c>
    </row>
    <row r="5236" spans="1:4" x14ac:dyDescent="0.35">
      <c r="A5236" s="1">
        <v>44317</v>
      </c>
      <c r="B5236">
        <v>7.7181199999999999</v>
      </c>
      <c r="C5236">
        <v>2021</v>
      </c>
      <c r="D5236">
        <v>5</v>
      </c>
    </row>
    <row r="5237" spans="1:4" x14ac:dyDescent="0.35">
      <c r="A5237" s="1">
        <v>44318</v>
      </c>
      <c r="B5237">
        <v>7.7181199999999999</v>
      </c>
      <c r="C5237">
        <v>2021</v>
      </c>
      <c r="D5237">
        <v>5</v>
      </c>
    </row>
    <row r="5238" spans="1:4" x14ac:dyDescent="0.35">
      <c r="A5238" s="1">
        <v>44319</v>
      </c>
      <c r="B5238">
        <v>7.7181199999999999</v>
      </c>
      <c r="C5238">
        <v>2021</v>
      </c>
      <c r="D5238">
        <v>5</v>
      </c>
    </row>
    <row r="5239" spans="1:4" x14ac:dyDescent="0.35">
      <c r="A5239" s="1">
        <v>44320</v>
      </c>
      <c r="B5239">
        <v>7.7133599999999998</v>
      </c>
      <c r="C5239">
        <v>2021</v>
      </c>
      <c r="D5239">
        <v>5</v>
      </c>
    </row>
    <row r="5240" spans="1:4" x14ac:dyDescent="0.35">
      <c r="A5240" s="1">
        <v>44321</v>
      </c>
      <c r="B5240">
        <v>7.7128800000000002</v>
      </c>
      <c r="C5240">
        <v>2021</v>
      </c>
      <c r="D5240">
        <v>5</v>
      </c>
    </row>
    <row r="5241" spans="1:4" x14ac:dyDescent="0.35">
      <c r="A5241" s="1">
        <v>44322</v>
      </c>
      <c r="B5241">
        <v>7.7117000000000004</v>
      </c>
      <c r="C5241">
        <v>2021</v>
      </c>
      <c r="D5241">
        <v>5</v>
      </c>
    </row>
    <row r="5242" spans="1:4" x14ac:dyDescent="0.35">
      <c r="A5242" s="1">
        <v>44323</v>
      </c>
      <c r="B5242">
        <v>7.7113300000000002</v>
      </c>
      <c r="C5242">
        <v>2021</v>
      </c>
      <c r="D5242">
        <v>5</v>
      </c>
    </row>
    <row r="5243" spans="1:4" x14ac:dyDescent="0.35">
      <c r="A5243" s="1">
        <v>44324</v>
      </c>
      <c r="B5243">
        <v>7.7113300000000002</v>
      </c>
      <c r="C5243">
        <v>2021</v>
      </c>
      <c r="D5243">
        <v>5</v>
      </c>
    </row>
    <row r="5244" spans="1:4" x14ac:dyDescent="0.35">
      <c r="A5244" s="1">
        <v>44325</v>
      </c>
      <c r="B5244">
        <v>7.7113300000000002</v>
      </c>
      <c r="C5244">
        <v>2021</v>
      </c>
      <c r="D5244">
        <v>5</v>
      </c>
    </row>
    <row r="5245" spans="1:4" x14ac:dyDescent="0.35">
      <c r="A5245" s="1">
        <v>44326</v>
      </c>
      <c r="B5245">
        <v>7.7104799999999996</v>
      </c>
      <c r="C5245">
        <v>2021</v>
      </c>
      <c r="D5245">
        <v>5</v>
      </c>
    </row>
    <row r="5246" spans="1:4" x14ac:dyDescent="0.35">
      <c r="A5246" s="1">
        <v>44327</v>
      </c>
      <c r="B5246">
        <v>7.7086100000000002</v>
      </c>
      <c r="C5246">
        <v>2021</v>
      </c>
      <c r="D5246">
        <v>5</v>
      </c>
    </row>
    <row r="5247" spans="1:4" x14ac:dyDescent="0.35">
      <c r="A5247" s="1">
        <v>44328</v>
      </c>
      <c r="B5247">
        <v>7.7103400000000004</v>
      </c>
      <c r="C5247">
        <v>2021</v>
      </c>
      <c r="D5247">
        <v>5</v>
      </c>
    </row>
    <row r="5248" spans="1:4" x14ac:dyDescent="0.35">
      <c r="A5248" s="1">
        <v>44329</v>
      </c>
      <c r="B5248">
        <v>7.7089800000000004</v>
      </c>
      <c r="C5248">
        <v>2021</v>
      </c>
      <c r="D5248">
        <v>5</v>
      </c>
    </row>
    <row r="5249" spans="1:4" x14ac:dyDescent="0.35">
      <c r="A5249" s="1">
        <v>44330</v>
      </c>
      <c r="B5249">
        <v>7.7102000000000004</v>
      </c>
      <c r="C5249">
        <v>2021</v>
      </c>
      <c r="D5249">
        <v>5</v>
      </c>
    </row>
    <row r="5250" spans="1:4" x14ac:dyDescent="0.35">
      <c r="A5250" s="1">
        <v>44331</v>
      </c>
      <c r="B5250">
        <v>7.7102000000000004</v>
      </c>
      <c r="C5250">
        <v>2021</v>
      </c>
      <c r="D5250">
        <v>5</v>
      </c>
    </row>
    <row r="5251" spans="1:4" x14ac:dyDescent="0.35">
      <c r="A5251" s="1">
        <v>44332</v>
      </c>
      <c r="B5251">
        <v>7.7102000000000004</v>
      </c>
      <c r="C5251">
        <v>2021</v>
      </c>
      <c r="D5251">
        <v>5</v>
      </c>
    </row>
    <row r="5252" spans="1:4" x14ac:dyDescent="0.35">
      <c r="A5252" s="1">
        <v>44333</v>
      </c>
      <c r="B5252">
        <v>7.7092299999999998</v>
      </c>
      <c r="C5252">
        <v>2021</v>
      </c>
      <c r="D5252">
        <v>5</v>
      </c>
    </row>
    <row r="5253" spans="1:4" x14ac:dyDescent="0.35">
      <c r="A5253" s="1">
        <v>44334</v>
      </c>
      <c r="B5253">
        <v>7.7092000000000001</v>
      </c>
      <c r="C5253">
        <v>2021</v>
      </c>
      <c r="D5253">
        <v>5</v>
      </c>
    </row>
    <row r="5254" spans="1:4" x14ac:dyDescent="0.35">
      <c r="A5254" s="1">
        <v>44335</v>
      </c>
      <c r="B5254">
        <v>7.7124600000000001</v>
      </c>
      <c r="C5254">
        <v>2021</v>
      </c>
      <c r="D5254">
        <v>5</v>
      </c>
    </row>
    <row r="5255" spans="1:4" x14ac:dyDescent="0.35">
      <c r="A5255" s="1">
        <v>44336</v>
      </c>
      <c r="B5255">
        <v>7.7120300000000004</v>
      </c>
      <c r="C5255">
        <v>2021</v>
      </c>
      <c r="D5255">
        <v>5</v>
      </c>
    </row>
    <row r="5256" spans="1:4" x14ac:dyDescent="0.35">
      <c r="A5256" s="1">
        <v>44337</v>
      </c>
      <c r="B5256">
        <v>7.7182199999999996</v>
      </c>
      <c r="C5256">
        <v>2021</v>
      </c>
      <c r="D5256">
        <v>5</v>
      </c>
    </row>
    <row r="5257" spans="1:4" x14ac:dyDescent="0.35">
      <c r="A5257" s="1">
        <v>44338</v>
      </c>
      <c r="B5257">
        <v>7.7182199999999996</v>
      </c>
      <c r="C5257">
        <v>2021</v>
      </c>
      <c r="D5257">
        <v>5</v>
      </c>
    </row>
    <row r="5258" spans="1:4" x14ac:dyDescent="0.35">
      <c r="A5258" s="1">
        <v>44339</v>
      </c>
      <c r="B5258">
        <v>7.7182199999999996</v>
      </c>
      <c r="C5258">
        <v>2021</v>
      </c>
      <c r="D5258">
        <v>5</v>
      </c>
    </row>
    <row r="5259" spans="1:4" x14ac:dyDescent="0.35">
      <c r="A5259" s="1">
        <v>44340</v>
      </c>
      <c r="B5259">
        <v>7.7154400000000001</v>
      </c>
      <c r="C5259">
        <v>2021</v>
      </c>
      <c r="D5259">
        <v>5</v>
      </c>
    </row>
    <row r="5260" spans="1:4" x14ac:dyDescent="0.35">
      <c r="A5260" s="1">
        <v>44341</v>
      </c>
      <c r="B5260">
        <v>7.7179099999999998</v>
      </c>
      <c r="C5260">
        <v>2021</v>
      </c>
      <c r="D5260">
        <v>5</v>
      </c>
    </row>
    <row r="5261" spans="1:4" x14ac:dyDescent="0.35">
      <c r="A5261" s="1">
        <v>44342</v>
      </c>
      <c r="B5261">
        <v>7.7194200000000004</v>
      </c>
      <c r="C5261">
        <v>2021</v>
      </c>
      <c r="D5261">
        <v>5</v>
      </c>
    </row>
    <row r="5262" spans="1:4" x14ac:dyDescent="0.35">
      <c r="A5262" s="1">
        <v>44343</v>
      </c>
      <c r="B5262">
        <v>7.7218999999999998</v>
      </c>
      <c r="C5262">
        <v>2021</v>
      </c>
      <c r="D5262">
        <v>5</v>
      </c>
    </row>
    <row r="5263" spans="1:4" x14ac:dyDescent="0.35">
      <c r="A5263" s="1">
        <v>44344</v>
      </c>
      <c r="B5263">
        <v>7.7245900000000001</v>
      </c>
      <c r="C5263">
        <v>2021</v>
      </c>
      <c r="D5263">
        <v>5</v>
      </c>
    </row>
    <row r="5264" spans="1:4" x14ac:dyDescent="0.35">
      <c r="A5264" s="1">
        <v>44345</v>
      </c>
      <c r="B5264">
        <v>7.7245900000000001</v>
      </c>
      <c r="C5264">
        <v>2021</v>
      </c>
      <c r="D5264">
        <v>5</v>
      </c>
    </row>
    <row r="5265" spans="1:4" x14ac:dyDescent="0.35">
      <c r="A5265" s="1">
        <v>44346</v>
      </c>
      <c r="B5265">
        <v>7.7245900000000001</v>
      </c>
      <c r="C5265">
        <v>2021</v>
      </c>
      <c r="D5265">
        <v>5</v>
      </c>
    </row>
    <row r="5266" spans="1:4" x14ac:dyDescent="0.35">
      <c r="A5266" s="1">
        <v>44347</v>
      </c>
      <c r="B5266">
        <v>7.7211699999999999</v>
      </c>
      <c r="C5266">
        <v>2021</v>
      </c>
      <c r="D5266">
        <v>5</v>
      </c>
    </row>
    <row r="5267" spans="1:4" x14ac:dyDescent="0.35">
      <c r="A5267" s="1">
        <v>44348</v>
      </c>
      <c r="B5267">
        <v>7.7293500000000002</v>
      </c>
      <c r="C5267">
        <v>2021</v>
      </c>
      <c r="D5267">
        <v>6</v>
      </c>
    </row>
    <row r="5268" spans="1:4" x14ac:dyDescent="0.35">
      <c r="A5268" s="1">
        <v>44349</v>
      </c>
      <c r="B5268">
        <v>7.7217900000000004</v>
      </c>
      <c r="C5268">
        <v>2021</v>
      </c>
      <c r="D5268">
        <v>6</v>
      </c>
    </row>
    <row r="5269" spans="1:4" x14ac:dyDescent="0.35">
      <c r="A5269" s="1">
        <v>44350</v>
      </c>
      <c r="B5269">
        <v>7.7253299999999996</v>
      </c>
      <c r="C5269">
        <v>2021</v>
      </c>
      <c r="D5269">
        <v>6</v>
      </c>
    </row>
    <row r="5270" spans="1:4" x14ac:dyDescent="0.35">
      <c r="A5270" s="1">
        <v>44351</v>
      </c>
      <c r="B5270">
        <v>7.72994</v>
      </c>
      <c r="C5270">
        <v>2021</v>
      </c>
      <c r="D5270">
        <v>6</v>
      </c>
    </row>
    <row r="5271" spans="1:4" x14ac:dyDescent="0.35">
      <c r="A5271" s="1">
        <v>44352</v>
      </c>
      <c r="B5271">
        <v>7.72994</v>
      </c>
      <c r="C5271">
        <v>2021</v>
      </c>
      <c r="D5271">
        <v>6</v>
      </c>
    </row>
    <row r="5272" spans="1:4" x14ac:dyDescent="0.35">
      <c r="A5272" s="1">
        <v>44353</v>
      </c>
      <c r="B5272">
        <v>7.72994</v>
      </c>
      <c r="C5272">
        <v>2021</v>
      </c>
      <c r="D5272">
        <v>6</v>
      </c>
    </row>
    <row r="5273" spans="1:4" x14ac:dyDescent="0.35">
      <c r="A5273" s="1">
        <v>44354</v>
      </c>
      <c r="B5273">
        <v>7.7239300000000002</v>
      </c>
      <c r="C5273">
        <v>2021</v>
      </c>
      <c r="D5273">
        <v>6</v>
      </c>
    </row>
    <row r="5274" spans="1:4" x14ac:dyDescent="0.35">
      <c r="A5274" s="1">
        <v>44355</v>
      </c>
      <c r="B5274">
        <v>7.7248099999999997</v>
      </c>
      <c r="C5274">
        <v>2021</v>
      </c>
      <c r="D5274">
        <v>6</v>
      </c>
    </row>
    <row r="5275" spans="1:4" x14ac:dyDescent="0.35">
      <c r="A5275" s="1">
        <v>44356</v>
      </c>
      <c r="B5275">
        <v>7.7318600000000002</v>
      </c>
      <c r="C5275">
        <v>2021</v>
      </c>
      <c r="D5275">
        <v>6</v>
      </c>
    </row>
    <row r="5276" spans="1:4" x14ac:dyDescent="0.35">
      <c r="A5276" s="1">
        <v>44357</v>
      </c>
      <c r="B5276">
        <v>7.7380199999999997</v>
      </c>
      <c r="C5276">
        <v>2021</v>
      </c>
      <c r="D5276">
        <v>6</v>
      </c>
    </row>
    <row r="5277" spans="1:4" x14ac:dyDescent="0.35">
      <c r="A5277" s="1">
        <v>44358</v>
      </c>
      <c r="B5277">
        <v>7.7407199999999996</v>
      </c>
      <c r="C5277">
        <v>2021</v>
      </c>
      <c r="D5277">
        <v>6</v>
      </c>
    </row>
    <row r="5278" spans="1:4" x14ac:dyDescent="0.35">
      <c r="A5278" s="1">
        <v>44359</v>
      </c>
      <c r="B5278">
        <v>7.7407199999999996</v>
      </c>
      <c r="C5278">
        <v>2021</v>
      </c>
      <c r="D5278">
        <v>6</v>
      </c>
    </row>
    <row r="5279" spans="1:4" x14ac:dyDescent="0.35">
      <c r="A5279" s="1">
        <v>44360</v>
      </c>
      <c r="B5279">
        <v>7.7407199999999996</v>
      </c>
      <c r="C5279">
        <v>2021</v>
      </c>
      <c r="D5279">
        <v>6</v>
      </c>
    </row>
    <row r="5280" spans="1:4" x14ac:dyDescent="0.35">
      <c r="A5280" s="1">
        <v>44361</v>
      </c>
      <c r="B5280">
        <v>7.7370000000000001</v>
      </c>
      <c r="C5280">
        <v>2021</v>
      </c>
      <c r="D5280">
        <v>6</v>
      </c>
    </row>
    <row r="5281" spans="1:4" x14ac:dyDescent="0.35">
      <c r="A5281" s="1">
        <v>44362</v>
      </c>
      <c r="B5281">
        <v>7.7358200000000004</v>
      </c>
      <c r="C5281">
        <v>2021</v>
      </c>
      <c r="D5281">
        <v>6</v>
      </c>
    </row>
    <row r="5282" spans="1:4" x14ac:dyDescent="0.35">
      <c r="A5282" s="1">
        <v>44363</v>
      </c>
      <c r="B5282">
        <v>7.7411099999999999</v>
      </c>
      <c r="C5282">
        <v>2021</v>
      </c>
      <c r="D5282">
        <v>6</v>
      </c>
    </row>
    <row r="5283" spans="1:4" x14ac:dyDescent="0.35">
      <c r="A5283" s="1">
        <v>44364</v>
      </c>
      <c r="B5283">
        <v>7.74153</v>
      </c>
      <c r="C5283">
        <v>2021</v>
      </c>
      <c r="D5283">
        <v>6</v>
      </c>
    </row>
    <row r="5284" spans="1:4" x14ac:dyDescent="0.35">
      <c r="A5284" s="1">
        <v>44365</v>
      </c>
      <c r="B5284">
        <v>7.7444300000000004</v>
      </c>
      <c r="C5284">
        <v>2021</v>
      </c>
      <c r="D5284">
        <v>6</v>
      </c>
    </row>
    <row r="5285" spans="1:4" x14ac:dyDescent="0.35">
      <c r="A5285" s="1">
        <v>44366</v>
      </c>
      <c r="B5285">
        <v>7.7444300000000004</v>
      </c>
      <c r="C5285">
        <v>2021</v>
      </c>
      <c r="D5285">
        <v>6</v>
      </c>
    </row>
    <row r="5286" spans="1:4" x14ac:dyDescent="0.35">
      <c r="A5286" s="1">
        <v>44367</v>
      </c>
      <c r="B5286">
        <v>7.7444300000000004</v>
      </c>
      <c r="C5286">
        <v>2021</v>
      </c>
      <c r="D5286">
        <v>6</v>
      </c>
    </row>
    <row r="5287" spans="1:4" x14ac:dyDescent="0.35">
      <c r="A5287" s="1">
        <v>44368</v>
      </c>
      <c r="B5287">
        <v>7.7375699999999998</v>
      </c>
      <c r="C5287">
        <v>2021</v>
      </c>
      <c r="D5287">
        <v>6</v>
      </c>
    </row>
    <row r="5288" spans="1:4" x14ac:dyDescent="0.35">
      <c r="A5288" s="1">
        <v>44369</v>
      </c>
      <c r="B5288">
        <v>7.7380000000000004</v>
      </c>
      <c r="C5288">
        <v>2021</v>
      </c>
      <c r="D5288">
        <v>6</v>
      </c>
    </row>
    <row r="5289" spans="1:4" x14ac:dyDescent="0.35">
      <c r="A5289" s="1">
        <v>44370</v>
      </c>
      <c r="B5289">
        <v>7.7441199999999997</v>
      </c>
      <c r="C5289">
        <v>2021</v>
      </c>
      <c r="D5289">
        <v>6</v>
      </c>
    </row>
    <row r="5290" spans="1:4" x14ac:dyDescent="0.35">
      <c r="A5290" s="1">
        <v>44371</v>
      </c>
      <c r="B5290">
        <v>7.7442799999999998</v>
      </c>
      <c r="C5290">
        <v>2021</v>
      </c>
      <c r="D5290">
        <v>6</v>
      </c>
    </row>
    <row r="5291" spans="1:4" x14ac:dyDescent="0.35">
      <c r="A5291" s="1">
        <v>44372</v>
      </c>
      <c r="B5291">
        <v>7.7503299999999999</v>
      </c>
      <c r="C5291">
        <v>2021</v>
      </c>
      <c r="D5291">
        <v>6</v>
      </c>
    </row>
    <row r="5292" spans="1:4" x14ac:dyDescent="0.35">
      <c r="A5292" s="1">
        <v>44373</v>
      </c>
      <c r="B5292">
        <v>7.7503299999999999</v>
      </c>
      <c r="C5292">
        <v>2021</v>
      </c>
      <c r="D5292">
        <v>6</v>
      </c>
    </row>
    <row r="5293" spans="1:4" x14ac:dyDescent="0.35">
      <c r="A5293" s="1">
        <v>44374</v>
      </c>
      <c r="B5293">
        <v>7.7503299999999999</v>
      </c>
      <c r="C5293">
        <v>2021</v>
      </c>
      <c r="D5293">
        <v>6</v>
      </c>
    </row>
    <row r="5294" spans="1:4" x14ac:dyDescent="0.35">
      <c r="A5294" s="1">
        <v>44375</v>
      </c>
      <c r="B5294">
        <v>7.7503299999999999</v>
      </c>
      <c r="C5294">
        <v>2021</v>
      </c>
      <c r="D5294">
        <v>6</v>
      </c>
    </row>
    <row r="5295" spans="1:4" x14ac:dyDescent="0.35">
      <c r="A5295" s="1">
        <v>44376</v>
      </c>
      <c r="B5295">
        <v>7.7503299999999999</v>
      </c>
      <c r="C5295">
        <v>2021</v>
      </c>
      <c r="D5295">
        <v>6</v>
      </c>
    </row>
    <row r="5296" spans="1:4" x14ac:dyDescent="0.35">
      <c r="A5296" s="1">
        <v>44377</v>
      </c>
      <c r="B5296">
        <v>7.74404</v>
      </c>
      <c r="C5296">
        <v>2021</v>
      </c>
      <c r="D5296">
        <v>6</v>
      </c>
    </row>
    <row r="5297" spans="1:4" x14ac:dyDescent="0.35">
      <c r="A5297" s="1">
        <v>44378</v>
      </c>
      <c r="B5297">
        <v>7.7439999999999998</v>
      </c>
      <c r="C5297">
        <v>2021</v>
      </c>
      <c r="D5297">
        <v>7</v>
      </c>
    </row>
    <row r="5298" spans="1:4" x14ac:dyDescent="0.35">
      <c r="A5298" s="1">
        <v>44379</v>
      </c>
      <c r="B5298">
        <v>7.7450200000000002</v>
      </c>
      <c r="C5298">
        <v>2021</v>
      </c>
      <c r="D5298">
        <v>7</v>
      </c>
    </row>
    <row r="5299" spans="1:4" x14ac:dyDescent="0.35">
      <c r="A5299" s="1">
        <v>44380</v>
      </c>
      <c r="B5299">
        <v>7.7450200000000002</v>
      </c>
      <c r="C5299">
        <v>2021</v>
      </c>
      <c r="D5299">
        <v>7</v>
      </c>
    </row>
    <row r="5300" spans="1:4" x14ac:dyDescent="0.35">
      <c r="A5300" s="1">
        <v>44381</v>
      </c>
      <c r="B5300">
        <v>7.7450200000000002</v>
      </c>
      <c r="C5300">
        <v>2021</v>
      </c>
      <c r="D5300">
        <v>7</v>
      </c>
    </row>
    <row r="5301" spans="1:4" x14ac:dyDescent="0.35">
      <c r="A5301" s="1">
        <v>44382</v>
      </c>
      <c r="B5301">
        <v>7.7423500000000001</v>
      </c>
      <c r="C5301">
        <v>2021</v>
      </c>
      <c r="D5301">
        <v>7</v>
      </c>
    </row>
    <row r="5302" spans="1:4" x14ac:dyDescent="0.35">
      <c r="A5302" s="1">
        <v>44383</v>
      </c>
      <c r="B5302">
        <v>7.7427400000000004</v>
      </c>
      <c r="C5302">
        <v>2021</v>
      </c>
      <c r="D5302">
        <v>7</v>
      </c>
    </row>
    <row r="5303" spans="1:4" x14ac:dyDescent="0.35">
      <c r="A5303" s="1">
        <v>44384</v>
      </c>
      <c r="B5303">
        <v>7.7433899999999998</v>
      </c>
      <c r="C5303">
        <v>2021</v>
      </c>
      <c r="D5303">
        <v>7</v>
      </c>
    </row>
    <row r="5304" spans="1:4" x14ac:dyDescent="0.35">
      <c r="A5304" s="1">
        <v>44385</v>
      </c>
      <c r="B5304">
        <v>7.7447100000000004</v>
      </c>
      <c r="C5304">
        <v>2021</v>
      </c>
      <c r="D5304">
        <v>7</v>
      </c>
    </row>
    <row r="5305" spans="1:4" x14ac:dyDescent="0.35">
      <c r="A5305" s="1">
        <v>44386</v>
      </c>
      <c r="B5305">
        <v>7.7476799999999999</v>
      </c>
      <c r="C5305">
        <v>2021</v>
      </c>
      <c r="D5305">
        <v>7</v>
      </c>
    </row>
    <row r="5306" spans="1:4" x14ac:dyDescent="0.35">
      <c r="A5306" s="1">
        <v>44387</v>
      </c>
      <c r="B5306">
        <v>7.7476799999999999</v>
      </c>
      <c r="C5306">
        <v>2021</v>
      </c>
      <c r="D5306">
        <v>7</v>
      </c>
    </row>
    <row r="5307" spans="1:4" x14ac:dyDescent="0.35">
      <c r="A5307" s="1">
        <v>44388</v>
      </c>
      <c r="B5307">
        <v>7.7476799999999999</v>
      </c>
      <c r="C5307">
        <v>2021</v>
      </c>
      <c r="D5307">
        <v>7</v>
      </c>
    </row>
    <row r="5308" spans="1:4" x14ac:dyDescent="0.35">
      <c r="A5308" s="1">
        <v>44389</v>
      </c>
      <c r="B5308">
        <v>7.7479899999999997</v>
      </c>
      <c r="C5308">
        <v>2021</v>
      </c>
      <c r="D5308">
        <v>7</v>
      </c>
    </row>
    <row r="5309" spans="1:4" x14ac:dyDescent="0.35">
      <c r="A5309" s="1">
        <v>44390</v>
      </c>
      <c r="B5309">
        <v>7.7413400000000001</v>
      </c>
      <c r="C5309">
        <v>2021</v>
      </c>
      <c r="D5309">
        <v>7</v>
      </c>
    </row>
    <row r="5310" spans="1:4" x14ac:dyDescent="0.35">
      <c r="A5310" s="1">
        <v>44391</v>
      </c>
      <c r="B5310">
        <v>7.7430899999999996</v>
      </c>
      <c r="C5310">
        <v>2021</v>
      </c>
      <c r="D5310">
        <v>7</v>
      </c>
    </row>
    <row r="5311" spans="1:4" x14ac:dyDescent="0.35">
      <c r="A5311" s="1">
        <v>44392</v>
      </c>
      <c r="B5311">
        <v>7.7434099999999999</v>
      </c>
      <c r="C5311">
        <v>2021</v>
      </c>
      <c r="D5311">
        <v>7</v>
      </c>
    </row>
    <row r="5312" spans="1:4" x14ac:dyDescent="0.35">
      <c r="A5312" s="1">
        <v>44393</v>
      </c>
      <c r="B5312">
        <v>7.7447800000000004</v>
      </c>
      <c r="C5312">
        <v>2021</v>
      </c>
      <c r="D5312">
        <v>7</v>
      </c>
    </row>
    <row r="5313" spans="1:4" x14ac:dyDescent="0.35">
      <c r="A5313" s="1">
        <v>44394</v>
      </c>
      <c r="B5313">
        <v>7.7447800000000004</v>
      </c>
      <c r="C5313">
        <v>2021</v>
      </c>
      <c r="D5313">
        <v>7</v>
      </c>
    </row>
    <row r="5314" spans="1:4" x14ac:dyDescent="0.35">
      <c r="A5314" s="1">
        <v>44395</v>
      </c>
      <c r="B5314">
        <v>7.7447800000000004</v>
      </c>
      <c r="C5314">
        <v>2021</v>
      </c>
      <c r="D5314">
        <v>7</v>
      </c>
    </row>
    <row r="5315" spans="1:4" x14ac:dyDescent="0.35">
      <c r="A5315" s="1">
        <v>44396</v>
      </c>
      <c r="B5315">
        <v>7.7453500000000002</v>
      </c>
      <c r="C5315">
        <v>2021</v>
      </c>
      <c r="D5315">
        <v>7</v>
      </c>
    </row>
    <row r="5316" spans="1:4" x14ac:dyDescent="0.35">
      <c r="A5316" s="1">
        <v>44397</v>
      </c>
      <c r="B5316">
        <v>7.7427900000000003</v>
      </c>
      <c r="C5316">
        <v>2021</v>
      </c>
      <c r="D5316">
        <v>7</v>
      </c>
    </row>
    <row r="5317" spans="1:4" x14ac:dyDescent="0.35">
      <c r="A5317" s="1">
        <v>44398</v>
      </c>
      <c r="B5317">
        <v>7.7445700000000004</v>
      </c>
      <c r="C5317">
        <v>2021</v>
      </c>
      <c r="D5317">
        <v>7</v>
      </c>
    </row>
    <row r="5318" spans="1:4" x14ac:dyDescent="0.35">
      <c r="A5318" s="1">
        <v>44399</v>
      </c>
      <c r="B5318">
        <v>7.7461500000000001</v>
      </c>
      <c r="C5318">
        <v>2021</v>
      </c>
      <c r="D5318">
        <v>7</v>
      </c>
    </row>
    <row r="5319" spans="1:4" x14ac:dyDescent="0.35">
      <c r="A5319" s="1">
        <v>44400</v>
      </c>
      <c r="B5319">
        <v>7.7467100000000002</v>
      </c>
      <c r="C5319">
        <v>2021</v>
      </c>
      <c r="D5319">
        <v>7</v>
      </c>
    </row>
    <row r="5320" spans="1:4" x14ac:dyDescent="0.35">
      <c r="A5320" s="1">
        <v>44401</v>
      </c>
      <c r="B5320">
        <v>7.7467100000000002</v>
      </c>
      <c r="C5320">
        <v>2021</v>
      </c>
      <c r="D5320">
        <v>7</v>
      </c>
    </row>
    <row r="5321" spans="1:4" x14ac:dyDescent="0.35">
      <c r="A5321" s="1">
        <v>44402</v>
      </c>
      <c r="B5321">
        <v>7.7467100000000002</v>
      </c>
      <c r="C5321">
        <v>2021</v>
      </c>
      <c r="D5321">
        <v>7</v>
      </c>
    </row>
    <row r="5322" spans="1:4" x14ac:dyDescent="0.35">
      <c r="A5322" s="1">
        <v>44403</v>
      </c>
      <c r="B5322">
        <v>7.7442500000000001</v>
      </c>
      <c r="C5322">
        <v>2021</v>
      </c>
      <c r="D5322">
        <v>7</v>
      </c>
    </row>
    <row r="5323" spans="1:4" x14ac:dyDescent="0.35">
      <c r="A5323" s="1">
        <v>44404</v>
      </c>
      <c r="B5323">
        <v>7.7431200000000002</v>
      </c>
      <c r="C5323">
        <v>2021</v>
      </c>
      <c r="D5323">
        <v>7</v>
      </c>
    </row>
    <row r="5324" spans="1:4" x14ac:dyDescent="0.35">
      <c r="A5324" s="1">
        <v>44405</v>
      </c>
      <c r="B5324">
        <v>7.7432800000000004</v>
      </c>
      <c r="C5324">
        <v>2021</v>
      </c>
      <c r="D5324">
        <v>7</v>
      </c>
    </row>
    <row r="5325" spans="1:4" x14ac:dyDescent="0.35">
      <c r="A5325" s="1">
        <v>44406</v>
      </c>
      <c r="B5325">
        <v>7.7476200000000004</v>
      </c>
      <c r="C5325">
        <v>2021</v>
      </c>
      <c r="D5325">
        <v>7</v>
      </c>
    </row>
    <row r="5326" spans="1:4" x14ac:dyDescent="0.35">
      <c r="A5326" s="1">
        <v>44407</v>
      </c>
      <c r="B5326">
        <v>7.7475100000000001</v>
      </c>
      <c r="C5326">
        <v>2021</v>
      </c>
      <c r="D5326">
        <v>7</v>
      </c>
    </row>
    <row r="5327" spans="1:4" x14ac:dyDescent="0.35">
      <c r="A5327" s="1">
        <v>44408</v>
      </c>
      <c r="B5327">
        <v>7.7475100000000001</v>
      </c>
      <c r="C5327">
        <v>2021</v>
      </c>
      <c r="D5327">
        <v>7</v>
      </c>
    </row>
    <row r="5328" spans="1:4" x14ac:dyDescent="0.35">
      <c r="A5328" s="1">
        <v>44409</v>
      </c>
      <c r="B5328">
        <v>7.7475100000000001</v>
      </c>
      <c r="C5328">
        <v>2021</v>
      </c>
      <c r="D5328">
        <v>8</v>
      </c>
    </row>
    <row r="5329" spans="1:4" x14ac:dyDescent="0.35">
      <c r="A5329" s="1">
        <v>44410</v>
      </c>
      <c r="B5329">
        <v>7.7484599999999997</v>
      </c>
      <c r="C5329">
        <v>2021</v>
      </c>
      <c r="D5329">
        <v>8</v>
      </c>
    </row>
    <row r="5330" spans="1:4" x14ac:dyDescent="0.35">
      <c r="A5330" s="1">
        <v>44411</v>
      </c>
      <c r="B5330">
        <v>7.7418100000000001</v>
      </c>
      <c r="C5330">
        <v>2021</v>
      </c>
      <c r="D5330">
        <v>8</v>
      </c>
    </row>
    <row r="5331" spans="1:4" x14ac:dyDescent="0.35">
      <c r="A5331" s="1">
        <v>44412</v>
      </c>
      <c r="B5331">
        <v>7.7457900000000004</v>
      </c>
      <c r="C5331">
        <v>2021</v>
      </c>
      <c r="D5331">
        <v>8</v>
      </c>
    </row>
    <row r="5332" spans="1:4" x14ac:dyDescent="0.35">
      <c r="A5332" s="1">
        <v>44413</v>
      </c>
      <c r="B5332">
        <v>7.7476500000000001</v>
      </c>
      <c r="C5332">
        <v>2021</v>
      </c>
      <c r="D5332">
        <v>8</v>
      </c>
    </row>
    <row r="5333" spans="1:4" x14ac:dyDescent="0.35">
      <c r="A5333" s="1">
        <v>44414</v>
      </c>
      <c r="B5333">
        <v>7.7482100000000003</v>
      </c>
      <c r="C5333">
        <v>2021</v>
      </c>
      <c r="D5333">
        <v>8</v>
      </c>
    </row>
    <row r="5334" spans="1:4" x14ac:dyDescent="0.35">
      <c r="A5334" s="1">
        <v>44415</v>
      </c>
      <c r="B5334">
        <v>7.7482100000000003</v>
      </c>
      <c r="C5334">
        <v>2021</v>
      </c>
      <c r="D5334">
        <v>8</v>
      </c>
    </row>
    <row r="5335" spans="1:4" x14ac:dyDescent="0.35">
      <c r="A5335" s="1">
        <v>44416</v>
      </c>
      <c r="B5335">
        <v>7.7482100000000003</v>
      </c>
      <c r="C5335">
        <v>2021</v>
      </c>
      <c r="D5335">
        <v>8</v>
      </c>
    </row>
    <row r="5336" spans="1:4" x14ac:dyDescent="0.35">
      <c r="A5336" s="1">
        <v>44417</v>
      </c>
      <c r="B5336">
        <v>7.7467100000000002</v>
      </c>
      <c r="C5336">
        <v>2021</v>
      </c>
      <c r="D5336">
        <v>8</v>
      </c>
    </row>
    <row r="5337" spans="1:4" x14ac:dyDescent="0.35">
      <c r="A5337" s="1">
        <v>44418</v>
      </c>
      <c r="B5337">
        <v>7.7413400000000001</v>
      </c>
      <c r="C5337">
        <v>2021</v>
      </c>
      <c r="D5337">
        <v>8</v>
      </c>
    </row>
    <row r="5338" spans="1:4" x14ac:dyDescent="0.35">
      <c r="A5338" s="1">
        <v>44419</v>
      </c>
      <c r="B5338">
        <v>7.7394999999999996</v>
      </c>
      <c r="C5338">
        <v>2021</v>
      </c>
      <c r="D5338">
        <v>8</v>
      </c>
    </row>
    <row r="5339" spans="1:4" x14ac:dyDescent="0.35">
      <c r="A5339" s="1">
        <v>44420</v>
      </c>
      <c r="B5339">
        <v>7.7396900000000004</v>
      </c>
      <c r="C5339">
        <v>2021</v>
      </c>
      <c r="D5339">
        <v>8</v>
      </c>
    </row>
    <row r="5340" spans="1:4" x14ac:dyDescent="0.35">
      <c r="A5340" s="1">
        <v>44421</v>
      </c>
      <c r="B5340">
        <v>7.7380199999999997</v>
      </c>
      <c r="C5340">
        <v>2021</v>
      </c>
      <c r="D5340">
        <v>8</v>
      </c>
    </row>
    <row r="5341" spans="1:4" x14ac:dyDescent="0.35">
      <c r="A5341" s="1">
        <v>44422</v>
      </c>
      <c r="B5341">
        <v>7.7380199999999997</v>
      </c>
      <c r="C5341">
        <v>2021</v>
      </c>
      <c r="D5341">
        <v>8</v>
      </c>
    </row>
    <row r="5342" spans="1:4" x14ac:dyDescent="0.35">
      <c r="A5342" s="1">
        <v>44423</v>
      </c>
      <c r="B5342">
        <v>7.7380199999999997</v>
      </c>
      <c r="C5342">
        <v>2021</v>
      </c>
      <c r="D5342">
        <v>8</v>
      </c>
    </row>
    <row r="5343" spans="1:4" x14ac:dyDescent="0.35">
      <c r="A5343" s="1">
        <v>44424</v>
      </c>
      <c r="B5343">
        <v>7.7380199999999997</v>
      </c>
      <c r="C5343">
        <v>2021</v>
      </c>
      <c r="D5343">
        <v>8</v>
      </c>
    </row>
    <row r="5344" spans="1:4" x14ac:dyDescent="0.35">
      <c r="A5344" s="1">
        <v>44425</v>
      </c>
      <c r="B5344">
        <v>7.7357699999999996</v>
      </c>
      <c r="C5344">
        <v>2021</v>
      </c>
      <c r="D5344">
        <v>8</v>
      </c>
    </row>
    <row r="5345" spans="1:4" x14ac:dyDescent="0.35">
      <c r="A5345" s="1">
        <v>44426</v>
      </c>
      <c r="B5345">
        <v>7.73522</v>
      </c>
      <c r="C5345">
        <v>2021</v>
      </c>
      <c r="D5345">
        <v>8</v>
      </c>
    </row>
    <row r="5346" spans="1:4" x14ac:dyDescent="0.35">
      <c r="A5346" s="1">
        <v>44427</v>
      </c>
      <c r="B5346">
        <v>7.7363600000000003</v>
      </c>
      <c r="C5346">
        <v>2021</v>
      </c>
      <c r="D5346">
        <v>8</v>
      </c>
    </row>
    <row r="5347" spans="1:4" x14ac:dyDescent="0.35">
      <c r="A5347" s="1">
        <v>44428</v>
      </c>
      <c r="B5347">
        <v>7.7350099999999999</v>
      </c>
      <c r="C5347">
        <v>2021</v>
      </c>
      <c r="D5347">
        <v>8</v>
      </c>
    </row>
    <row r="5348" spans="1:4" x14ac:dyDescent="0.35">
      <c r="A5348" s="1">
        <v>44429</v>
      </c>
      <c r="B5348">
        <v>7.7350099999999999</v>
      </c>
      <c r="C5348">
        <v>2021</v>
      </c>
      <c r="D5348">
        <v>8</v>
      </c>
    </row>
    <row r="5349" spans="1:4" x14ac:dyDescent="0.35">
      <c r="A5349" s="1">
        <v>44430</v>
      </c>
      <c r="B5349">
        <v>7.7350099999999999</v>
      </c>
      <c r="C5349">
        <v>2021</v>
      </c>
      <c r="D5349">
        <v>8</v>
      </c>
    </row>
    <row r="5350" spans="1:4" x14ac:dyDescent="0.35">
      <c r="A5350" s="1">
        <v>44431</v>
      </c>
      <c r="B5350">
        <v>7.7324799999999998</v>
      </c>
      <c r="C5350">
        <v>2021</v>
      </c>
      <c r="D5350">
        <v>8</v>
      </c>
    </row>
    <row r="5351" spans="1:4" x14ac:dyDescent="0.35">
      <c r="A5351" s="1">
        <v>44432</v>
      </c>
      <c r="B5351">
        <v>7.7321600000000004</v>
      </c>
      <c r="C5351">
        <v>2021</v>
      </c>
      <c r="D5351">
        <v>8</v>
      </c>
    </row>
    <row r="5352" spans="1:4" x14ac:dyDescent="0.35">
      <c r="A5352" s="1">
        <v>44433</v>
      </c>
      <c r="B5352">
        <v>7.7327300000000001</v>
      </c>
      <c r="C5352">
        <v>2021</v>
      </c>
      <c r="D5352">
        <v>8</v>
      </c>
    </row>
    <row r="5353" spans="1:4" x14ac:dyDescent="0.35">
      <c r="A5353" s="1">
        <v>44434</v>
      </c>
      <c r="B5353">
        <v>7.7325600000000003</v>
      </c>
      <c r="C5353">
        <v>2021</v>
      </c>
      <c r="D5353">
        <v>8</v>
      </c>
    </row>
    <row r="5354" spans="1:4" x14ac:dyDescent="0.35">
      <c r="A5354" s="1">
        <v>44435</v>
      </c>
      <c r="B5354">
        <v>7.7317900000000002</v>
      </c>
      <c r="C5354">
        <v>2021</v>
      </c>
      <c r="D5354">
        <v>8</v>
      </c>
    </row>
    <row r="5355" spans="1:4" x14ac:dyDescent="0.35">
      <c r="A5355" s="1">
        <v>44436</v>
      </c>
      <c r="B5355">
        <v>7.7317900000000002</v>
      </c>
      <c r="C5355">
        <v>2021</v>
      </c>
      <c r="D5355">
        <v>8</v>
      </c>
    </row>
    <row r="5356" spans="1:4" x14ac:dyDescent="0.35">
      <c r="A5356" s="1">
        <v>44437</v>
      </c>
      <c r="B5356">
        <v>7.7317900000000002</v>
      </c>
      <c r="C5356">
        <v>2021</v>
      </c>
      <c r="D5356">
        <v>8</v>
      </c>
    </row>
    <row r="5357" spans="1:4" x14ac:dyDescent="0.35">
      <c r="A5357" s="1">
        <v>44438</v>
      </c>
      <c r="B5357">
        <v>7.7275200000000002</v>
      </c>
      <c r="C5357">
        <v>2021</v>
      </c>
      <c r="D5357">
        <v>8</v>
      </c>
    </row>
    <row r="5358" spans="1:4" x14ac:dyDescent="0.35">
      <c r="A5358" s="1">
        <v>44439</v>
      </c>
      <c r="B5358">
        <v>7.7295699999999998</v>
      </c>
      <c r="C5358">
        <v>2021</v>
      </c>
      <c r="D5358">
        <v>8</v>
      </c>
    </row>
    <row r="5359" spans="1:4" x14ac:dyDescent="0.35">
      <c r="A5359" s="1">
        <v>44440</v>
      </c>
      <c r="B5359">
        <v>7.7308000000000003</v>
      </c>
      <c r="C5359">
        <v>2021</v>
      </c>
      <c r="D5359">
        <v>9</v>
      </c>
    </row>
    <row r="5360" spans="1:4" x14ac:dyDescent="0.35">
      <c r="A5360" s="1">
        <v>44441</v>
      </c>
      <c r="B5360">
        <v>7.7341499999999996</v>
      </c>
      <c r="C5360">
        <v>2021</v>
      </c>
      <c r="D5360">
        <v>9</v>
      </c>
    </row>
    <row r="5361" spans="1:4" x14ac:dyDescent="0.35">
      <c r="A5361" s="1">
        <v>44442</v>
      </c>
      <c r="B5361">
        <v>7.7321299999999997</v>
      </c>
      <c r="C5361">
        <v>2021</v>
      </c>
      <c r="D5361">
        <v>9</v>
      </c>
    </row>
    <row r="5362" spans="1:4" x14ac:dyDescent="0.35">
      <c r="A5362" s="1">
        <v>44443</v>
      </c>
      <c r="B5362">
        <v>7.7321299999999997</v>
      </c>
      <c r="C5362">
        <v>2021</v>
      </c>
      <c r="D5362">
        <v>9</v>
      </c>
    </row>
    <row r="5363" spans="1:4" x14ac:dyDescent="0.35">
      <c r="A5363" s="1">
        <v>44444</v>
      </c>
      <c r="B5363">
        <v>7.7321299999999997</v>
      </c>
      <c r="C5363">
        <v>2021</v>
      </c>
      <c r="D5363">
        <v>9</v>
      </c>
    </row>
    <row r="5364" spans="1:4" x14ac:dyDescent="0.35">
      <c r="A5364" s="1">
        <v>44445</v>
      </c>
      <c r="B5364">
        <v>7.7292199999999998</v>
      </c>
      <c r="C5364">
        <v>2021</v>
      </c>
      <c r="D5364">
        <v>9</v>
      </c>
    </row>
    <row r="5365" spans="1:4" x14ac:dyDescent="0.35">
      <c r="A5365" s="1">
        <v>44446</v>
      </c>
      <c r="B5365">
        <v>7.7343200000000003</v>
      </c>
      <c r="C5365">
        <v>2021</v>
      </c>
      <c r="D5365">
        <v>9</v>
      </c>
    </row>
    <row r="5366" spans="1:4" x14ac:dyDescent="0.35">
      <c r="A5366" s="1">
        <v>44447</v>
      </c>
      <c r="B5366">
        <v>7.7314400000000001</v>
      </c>
      <c r="C5366">
        <v>2021</v>
      </c>
      <c r="D5366">
        <v>9</v>
      </c>
    </row>
    <row r="5367" spans="1:4" x14ac:dyDescent="0.35">
      <c r="A5367" s="1">
        <v>44448</v>
      </c>
      <c r="B5367">
        <v>7.7290000000000001</v>
      </c>
      <c r="C5367">
        <v>2021</v>
      </c>
      <c r="D5367">
        <v>9</v>
      </c>
    </row>
    <row r="5368" spans="1:4" x14ac:dyDescent="0.35">
      <c r="A5368" s="1">
        <v>44449</v>
      </c>
      <c r="B5368">
        <v>7.7302499999999998</v>
      </c>
      <c r="C5368">
        <v>2021</v>
      </c>
      <c r="D5368">
        <v>9</v>
      </c>
    </row>
    <row r="5369" spans="1:4" x14ac:dyDescent="0.35">
      <c r="A5369" s="1">
        <v>44450</v>
      </c>
      <c r="B5369">
        <v>7.7302499999999998</v>
      </c>
      <c r="C5369">
        <v>2021</v>
      </c>
      <c r="D5369">
        <v>9</v>
      </c>
    </row>
    <row r="5370" spans="1:4" x14ac:dyDescent="0.35">
      <c r="A5370" s="1">
        <v>44451</v>
      </c>
      <c r="B5370">
        <v>7.7302499999999998</v>
      </c>
      <c r="C5370">
        <v>2021</v>
      </c>
      <c r="D5370">
        <v>9</v>
      </c>
    </row>
    <row r="5371" spans="1:4" x14ac:dyDescent="0.35">
      <c r="A5371" s="1">
        <v>44452</v>
      </c>
      <c r="B5371">
        <v>7.7290900000000002</v>
      </c>
      <c r="C5371">
        <v>2021</v>
      </c>
      <c r="D5371">
        <v>9</v>
      </c>
    </row>
    <row r="5372" spans="1:4" x14ac:dyDescent="0.35">
      <c r="A5372" s="1">
        <v>44453</v>
      </c>
      <c r="B5372">
        <v>7.7275999999999998</v>
      </c>
      <c r="C5372">
        <v>2021</v>
      </c>
      <c r="D5372">
        <v>9</v>
      </c>
    </row>
    <row r="5373" spans="1:4" x14ac:dyDescent="0.35">
      <c r="A5373" s="1">
        <v>44454</v>
      </c>
      <c r="B5373">
        <v>7.7275999999999998</v>
      </c>
      <c r="C5373">
        <v>2021</v>
      </c>
      <c r="D5373">
        <v>9</v>
      </c>
    </row>
    <row r="5374" spans="1:4" x14ac:dyDescent="0.35">
      <c r="A5374" s="1">
        <v>44455</v>
      </c>
      <c r="B5374">
        <v>7.7282700000000002</v>
      </c>
      <c r="C5374">
        <v>2021</v>
      </c>
      <c r="D5374">
        <v>9</v>
      </c>
    </row>
    <row r="5375" spans="1:4" x14ac:dyDescent="0.35">
      <c r="A5375" s="1">
        <v>44456</v>
      </c>
      <c r="B5375">
        <v>7.7327199999999996</v>
      </c>
      <c r="C5375">
        <v>2021</v>
      </c>
      <c r="D5375">
        <v>9</v>
      </c>
    </row>
    <row r="5376" spans="1:4" x14ac:dyDescent="0.35">
      <c r="A5376" s="1">
        <v>44457</v>
      </c>
      <c r="B5376">
        <v>7.7327199999999996</v>
      </c>
      <c r="C5376">
        <v>2021</v>
      </c>
      <c r="D5376">
        <v>9</v>
      </c>
    </row>
    <row r="5377" spans="1:4" x14ac:dyDescent="0.35">
      <c r="A5377" s="1">
        <v>44458</v>
      </c>
      <c r="B5377">
        <v>7.7327199999999996</v>
      </c>
      <c r="C5377">
        <v>2021</v>
      </c>
      <c r="D5377">
        <v>9</v>
      </c>
    </row>
    <row r="5378" spans="1:4" x14ac:dyDescent="0.35">
      <c r="A5378" s="1">
        <v>44459</v>
      </c>
      <c r="B5378">
        <v>7.7308199999999996</v>
      </c>
      <c r="C5378">
        <v>2021</v>
      </c>
      <c r="D5378">
        <v>9</v>
      </c>
    </row>
    <row r="5379" spans="1:4" x14ac:dyDescent="0.35">
      <c r="A5379" s="1">
        <v>44460</v>
      </c>
      <c r="B5379">
        <v>7.7286799999999998</v>
      </c>
      <c r="C5379">
        <v>2021</v>
      </c>
      <c r="D5379">
        <v>9</v>
      </c>
    </row>
    <row r="5380" spans="1:4" x14ac:dyDescent="0.35">
      <c r="A5380" s="1">
        <v>44461</v>
      </c>
      <c r="B5380">
        <v>7.7320599999999997</v>
      </c>
      <c r="C5380">
        <v>2021</v>
      </c>
      <c r="D5380">
        <v>9</v>
      </c>
    </row>
    <row r="5381" spans="1:4" x14ac:dyDescent="0.35">
      <c r="A5381" s="1">
        <v>44462</v>
      </c>
      <c r="B5381">
        <v>7.7334500000000004</v>
      </c>
      <c r="C5381">
        <v>2021</v>
      </c>
      <c r="D5381">
        <v>9</v>
      </c>
    </row>
    <row r="5382" spans="1:4" x14ac:dyDescent="0.35">
      <c r="A5382" s="1">
        <v>44463</v>
      </c>
      <c r="B5382">
        <v>7.7369000000000003</v>
      </c>
      <c r="C5382">
        <v>2021</v>
      </c>
      <c r="D5382">
        <v>9</v>
      </c>
    </row>
    <row r="5383" spans="1:4" x14ac:dyDescent="0.35">
      <c r="A5383" s="1">
        <v>44464</v>
      </c>
      <c r="B5383">
        <v>7.7369000000000003</v>
      </c>
      <c r="C5383">
        <v>2021</v>
      </c>
      <c r="D5383">
        <v>9</v>
      </c>
    </row>
    <row r="5384" spans="1:4" x14ac:dyDescent="0.35">
      <c r="A5384" s="1">
        <v>44465</v>
      </c>
      <c r="B5384">
        <v>7.7369000000000003</v>
      </c>
      <c r="C5384">
        <v>2021</v>
      </c>
      <c r="D5384">
        <v>9</v>
      </c>
    </row>
    <row r="5385" spans="1:4" x14ac:dyDescent="0.35">
      <c r="A5385" s="1">
        <v>44466</v>
      </c>
      <c r="B5385">
        <v>7.7327700000000004</v>
      </c>
      <c r="C5385">
        <v>2021</v>
      </c>
      <c r="D5385">
        <v>9</v>
      </c>
    </row>
    <row r="5386" spans="1:4" x14ac:dyDescent="0.35">
      <c r="A5386" s="1">
        <v>44467</v>
      </c>
      <c r="B5386">
        <v>7.7317499999999999</v>
      </c>
      <c r="C5386">
        <v>2021</v>
      </c>
      <c r="D5386">
        <v>9</v>
      </c>
    </row>
    <row r="5387" spans="1:4" x14ac:dyDescent="0.35">
      <c r="A5387" s="1">
        <v>44468</v>
      </c>
      <c r="B5387">
        <v>7.7352400000000001</v>
      </c>
      <c r="C5387">
        <v>2021</v>
      </c>
      <c r="D5387">
        <v>9</v>
      </c>
    </row>
    <row r="5388" spans="1:4" x14ac:dyDescent="0.35">
      <c r="A5388" s="1">
        <v>44469</v>
      </c>
      <c r="B5388">
        <v>7.7336499999999999</v>
      </c>
      <c r="C5388">
        <v>2021</v>
      </c>
      <c r="D5388">
        <v>9</v>
      </c>
    </row>
    <row r="5389" spans="1:4" x14ac:dyDescent="0.35">
      <c r="A5389" s="1">
        <v>44470</v>
      </c>
      <c r="B5389">
        <v>7.7336900000000002</v>
      </c>
      <c r="C5389">
        <v>2021</v>
      </c>
      <c r="D5389">
        <v>10</v>
      </c>
    </row>
    <row r="5390" spans="1:4" x14ac:dyDescent="0.35">
      <c r="A5390" s="1">
        <v>44471</v>
      </c>
      <c r="B5390">
        <v>7.7336900000000002</v>
      </c>
      <c r="C5390">
        <v>2021</v>
      </c>
      <c r="D5390">
        <v>10</v>
      </c>
    </row>
    <row r="5391" spans="1:4" x14ac:dyDescent="0.35">
      <c r="A5391" s="1">
        <v>44472</v>
      </c>
      <c r="B5391">
        <v>7.7336900000000002</v>
      </c>
      <c r="C5391">
        <v>2021</v>
      </c>
      <c r="D5391">
        <v>10</v>
      </c>
    </row>
    <row r="5392" spans="1:4" x14ac:dyDescent="0.35">
      <c r="A5392" s="1">
        <v>44473</v>
      </c>
      <c r="B5392">
        <v>7.7299499999999997</v>
      </c>
      <c r="C5392">
        <v>2021</v>
      </c>
      <c r="D5392">
        <v>10</v>
      </c>
    </row>
    <row r="5393" spans="1:4" x14ac:dyDescent="0.35">
      <c r="A5393" s="1">
        <v>44474</v>
      </c>
      <c r="B5393">
        <v>7.7293099999999999</v>
      </c>
      <c r="C5393">
        <v>2021</v>
      </c>
      <c r="D5393">
        <v>10</v>
      </c>
    </row>
    <row r="5394" spans="1:4" x14ac:dyDescent="0.35">
      <c r="A5394" s="1">
        <v>44475</v>
      </c>
      <c r="B5394">
        <v>7.73116</v>
      </c>
      <c r="C5394">
        <v>2021</v>
      </c>
      <c r="D5394">
        <v>10</v>
      </c>
    </row>
    <row r="5395" spans="1:4" x14ac:dyDescent="0.35">
      <c r="A5395" s="1">
        <v>44476</v>
      </c>
      <c r="B5395">
        <v>7.7321600000000004</v>
      </c>
      <c r="C5395">
        <v>2021</v>
      </c>
      <c r="D5395">
        <v>10</v>
      </c>
    </row>
    <row r="5396" spans="1:4" x14ac:dyDescent="0.35">
      <c r="A5396" s="1">
        <v>44477</v>
      </c>
      <c r="B5396">
        <v>7.7312799999999999</v>
      </c>
      <c r="C5396">
        <v>2021</v>
      </c>
      <c r="D5396">
        <v>10</v>
      </c>
    </row>
    <row r="5397" spans="1:4" x14ac:dyDescent="0.35">
      <c r="A5397" s="1">
        <v>44478</v>
      </c>
      <c r="B5397">
        <v>7.7312799999999999</v>
      </c>
      <c r="C5397">
        <v>2021</v>
      </c>
      <c r="D5397">
        <v>10</v>
      </c>
    </row>
    <row r="5398" spans="1:4" x14ac:dyDescent="0.35">
      <c r="A5398" s="1">
        <v>44479</v>
      </c>
      <c r="B5398">
        <v>7.7312799999999999</v>
      </c>
      <c r="C5398">
        <v>2021</v>
      </c>
      <c r="D5398">
        <v>10</v>
      </c>
    </row>
    <row r="5399" spans="1:4" x14ac:dyDescent="0.35">
      <c r="A5399" s="1">
        <v>44480</v>
      </c>
      <c r="B5399">
        <v>7.72898</v>
      </c>
      <c r="C5399">
        <v>2021</v>
      </c>
      <c r="D5399">
        <v>10</v>
      </c>
    </row>
    <row r="5400" spans="1:4" x14ac:dyDescent="0.35">
      <c r="A5400" s="1">
        <v>44481</v>
      </c>
      <c r="B5400">
        <v>7.72898</v>
      </c>
      <c r="C5400">
        <v>2021</v>
      </c>
      <c r="D5400">
        <v>10</v>
      </c>
    </row>
    <row r="5401" spans="1:4" x14ac:dyDescent="0.35">
      <c r="A5401" s="1">
        <v>44482</v>
      </c>
      <c r="B5401">
        <v>7.73177</v>
      </c>
      <c r="C5401">
        <v>2021</v>
      </c>
      <c r="D5401">
        <v>10</v>
      </c>
    </row>
    <row r="5402" spans="1:4" x14ac:dyDescent="0.35">
      <c r="A5402" s="1">
        <v>44483</v>
      </c>
      <c r="B5402">
        <v>7.7289099999999999</v>
      </c>
      <c r="C5402">
        <v>2021</v>
      </c>
      <c r="D5402">
        <v>10</v>
      </c>
    </row>
    <row r="5403" spans="1:4" x14ac:dyDescent="0.35">
      <c r="A5403" s="1">
        <v>44484</v>
      </c>
      <c r="B5403">
        <v>7.7314699999999998</v>
      </c>
      <c r="C5403">
        <v>2021</v>
      </c>
      <c r="D5403">
        <v>10</v>
      </c>
    </row>
    <row r="5404" spans="1:4" x14ac:dyDescent="0.35">
      <c r="A5404" s="1">
        <v>44485</v>
      </c>
      <c r="B5404">
        <v>7.7314699999999998</v>
      </c>
      <c r="C5404">
        <v>2021</v>
      </c>
      <c r="D5404">
        <v>10</v>
      </c>
    </row>
    <row r="5405" spans="1:4" x14ac:dyDescent="0.35">
      <c r="A5405" s="1">
        <v>44486</v>
      </c>
      <c r="B5405">
        <v>7.7314699999999998</v>
      </c>
      <c r="C5405">
        <v>2021</v>
      </c>
      <c r="D5405">
        <v>10</v>
      </c>
    </row>
    <row r="5406" spans="1:4" x14ac:dyDescent="0.35">
      <c r="A5406" s="1">
        <v>44487</v>
      </c>
      <c r="B5406">
        <v>7.7301700000000002</v>
      </c>
      <c r="C5406">
        <v>2021</v>
      </c>
      <c r="D5406">
        <v>10</v>
      </c>
    </row>
    <row r="5407" spans="1:4" x14ac:dyDescent="0.35">
      <c r="A5407" s="1">
        <v>44488</v>
      </c>
      <c r="B5407">
        <v>7.7275600000000004</v>
      </c>
      <c r="C5407">
        <v>2021</v>
      </c>
      <c r="D5407">
        <v>10</v>
      </c>
    </row>
    <row r="5408" spans="1:4" x14ac:dyDescent="0.35">
      <c r="A5408" s="1">
        <v>44489</v>
      </c>
      <c r="B5408">
        <v>7.7275600000000004</v>
      </c>
      <c r="C5408">
        <v>2021</v>
      </c>
      <c r="D5408">
        <v>10</v>
      </c>
    </row>
    <row r="5409" spans="1:4" x14ac:dyDescent="0.35">
      <c r="A5409" s="1">
        <v>44490</v>
      </c>
      <c r="B5409">
        <v>7.7297500000000001</v>
      </c>
      <c r="C5409">
        <v>2021</v>
      </c>
      <c r="D5409">
        <v>10</v>
      </c>
    </row>
    <row r="5410" spans="1:4" x14ac:dyDescent="0.35">
      <c r="A5410" s="1">
        <v>44491</v>
      </c>
      <c r="B5410">
        <v>7.73264</v>
      </c>
      <c r="C5410">
        <v>2021</v>
      </c>
      <c r="D5410">
        <v>10</v>
      </c>
    </row>
    <row r="5411" spans="1:4" x14ac:dyDescent="0.35">
      <c r="A5411" s="1">
        <v>44492</v>
      </c>
      <c r="B5411">
        <v>7.73264</v>
      </c>
      <c r="C5411">
        <v>2021</v>
      </c>
      <c r="D5411">
        <v>10</v>
      </c>
    </row>
    <row r="5412" spans="1:4" x14ac:dyDescent="0.35">
      <c r="A5412" s="1">
        <v>44493</v>
      </c>
      <c r="B5412">
        <v>7.73264</v>
      </c>
      <c r="C5412">
        <v>2021</v>
      </c>
      <c r="D5412">
        <v>10</v>
      </c>
    </row>
    <row r="5413" spans="1:4" x14ac:dyDescent="0.35">
      <c r="A5413" s="1">
        <v>44494</v>
      </c>
      <c r="B5413">
        <v>7.7294799999999997</v>
      </c>
      <c r="C5413">
        <v>2021</v>
      </c>
      <c r="D5413">
        <v>10</v>
      </c>
    </row>
    <row r="5414" spans="1:4" x14ac:dyDescent="0.35">
      <c r="A5414" s="1">
        <v>44495</v>
      </c>
      <c r="B5414">
        <v>7.7290799999999997</v>
      </c>
      <c r="C5414">
        <v>2021</v>
      </c>
      <c r="D5414">
        <v>10</v>
      </c>
    </row>
    <row r="5415" spans="1:4" x14ac:dyDescent="0.35">
      <c r="A5415" s="1">
        <v>44496</v>
      </c>
      <c r="B5415">
        <v>7.7333100000000004</v>
      </c>
      <c r="C5415">
        <v>2021</v>
      </c>
      <c r="D5415">
        <v>10</v>
      </c>
    </row>
    <row r="5416" spans="1:4" x14ac:dyDescent="0.35">
      <c r="A5416" s="1">
        <v>44497</v>
      </c>
      <c r="B5416">
        <v>7.7364699999999997</v>
      </c>
      <c r="C5416">
        <v>2021</v>
      </c>
      <c r="D5416">
        <v>10</v>
      </c>
    </row>
    <row r="5417" spans="1:4" x14ac:dyDescent="0.35">
      <c r="A5417" s="1">
        <v>44498</v>
      </c>
      <c r="B5417">
        <v>7.7346399999999997</v>
      </c>
      <c r="C5417">
        <v>2021</v>
      </c>
      <c r="D5417">
        <v>10</v>
      </c>
    </row>
    <row r="5418" spans="1:4" x14ac:dyDescent="0.35">
      <c r="A5418" s="1">
        <v>44499</v>
      </c>
      <c r="B5418">
        <v>7.7346399999999997</v>
      </c>
      <c r="C5418">
        <v>2021</v>
      </c>
      <c r="D5418">
        <v>10</v>
      </c>
    </row>
    <row r="5419" spans="1:4" x14ac:dyDescent="0.35">
      <c r="A5419" s="1">
        <v>44500</v>
      </c>
      <c r="B5419">
        <v>7.7346399999999997</v>
      </c>
      <c r="C5419">
        <v>2021</v>
      </c>
      <c r="D5419">
        <v>10</v>
      </c>
    </row>
    <row r="5420" spans="1:4" x14ac:dyDescent="0.35">
      <c r="A5420" s="1">
        <v>44501</v>
      </c>
      <c r="B5420">
        <v>7.7346399999999997</v>
      </c>
      <c r="C5420">
        <v>2021</v>
      </c>
      <c r="D5420">
        <v>11</v>
      </c>
    </row>
    <row r="5421" spans="1:4" x14ac:dyDescent="0.35">
      <c r="A5421" s="1">
        <v>44502</v>
      </c>
      <c r="B5421">
        <v>7.7355400000000003</v>
      </c>
      <c r="C5421">
        <v>2021</v>
      </c>
      <c r="D5421">
        <v>11</v>
      </c>
    </row>
    <row r="5422" spans="1:4" x14ac:dyDescent="0.35">
      <c r="A5422" s="1">
        <v>44503</v>
      </c>
      <c r="B5422">
        <v>7.7309099999999997</v>
      </c>
      <c r="C5422">
        <v>2021</v>
      </c>
      <c r="D5422">
        <v>11</v>
      </c>
    </row>
    <row r="5423" spans="1:4" x14ac:dyDescent="0.35">
      <c r="A5423" s="1">
        <v>44504</v>
      </c>
      <c r="B5423">
        <v>7.7320599999999997</v>
      </c>
      <c r="C5423">
        <v>2021</v>
      </c>
      <c r="D5423">
        <v>11</v>
      </c>
    </row>
    <row r="5424" spans="1:4" x14ac:dyDescent="0.35">
      <c r="A5424" s="1">
        <v>44505</v>
      </c>
      <c r="B5424">
        <v>7.7322100000000002</v>
      </c>
      <c r="C5424">
        <v>2021</v>
      </c>
      <c r="D5424">
        <v>11</v>
      </c>
    </row>
    <row r="5425" spans="1:4" x14ac:dyDescent="0.35">
      <c r="A5425" s="1">
        <v>44506</v>
      </c>
      <c r="B5425">
        <v>7.7322100000000002</v>
      </c>
      <c r="C5425">
        <v>2021</v>
      </c>
      <c r="D5425">
        <v>11</v>
      </c>
    </row>
    <row r="5426" spans="1:4" x14ac:dyDescent="0.35">
      <c r="A5426" s="1">
        <v>44507</v>
      </c>
      <c r="B5426">
        <v>7.7322100000000002</v>
      </c>
      <c r="C5426">
        <v>2021</v>
      </c>
      <c r="D5426">
        <v>11</v>
      </c>
    </row>
    <row r="5427" spans="1:4" x14ac:dyDescent="0.35">
      <c r="A5427" s="1">
        <v>44508</v>
      </c>
      <c r="B5427">
        <v>7.7299100000000003</v>
      </c>
      <c r="C5427">
        <v>2021</v>
      </c>
      <c r="D5427">
        <v>11</v>
      </c>
    </row>
    <row r="5428" spans="1:4" x14ac:dyDescent="0.35">
      <c r="A5428" s="1">
        <v>44509</v>
      </c>
      <c r="B5428">
        <v>7.72837</v>
      </c>
      <c r="C5428">
        <v>2021</v>
      </c>
      <c r="D5428">
        <v>11</v>
      </c>
    </row>
    <row r="5429" spans="1:4" x14ac:dyDescent="0.35">
      <c r="A5429" s="1">
        <v>44510</v>
      </c>
      <c r="B5429">
        <v>7.7268699999999999</v>
      </c>
      <c r="C5429">
        <v>2021</v>
      </c>
      <c r="D5429">
        <v>11</v>
      </c>
    </row>
    <row r="5430" spans="1:4" x14ac:dyDescent="0.35">
      <c r="A5430" s="1">
        <v>44511</v>
      </c>
      <c r="B5430">
        <v>7.7275</v>
      </c>
      <c r="C5430">
        <v>2021</v>
      </c>
      <c r="D5430">
        <v>11</v>
      </c>
    </row>
    <row r="5431" spans="1:4" x14ac:dyDescent="0.35">
      <c r="A5431" s="1">
        <v>44512</v>
      </c>
      <c r="B5431">
        <v>7.7317099999999996</v>
      </c>
      <c r="C5431">
        <v>2021</v>
      </c>
      <c r="D5431">
        <v>11</v>
      </c>
    </row>
    <row r="5432" spans="1:4" x14ac:dyDescent="0.35">
      <c r="A5432" s="1">
        <v>44513</v>
      </c>
      <c r="B5432">
        <v>7.7317099999999996</v>
      </c>
      <c r="C5432">
        <v>2021</v>
      </c>
      <c r="D5432">
        <v>11</v>
      </c>
    </row>
    <row r="5433" spans="1:4" x14ac:dyDescent="0.35">
      <c r="A5433" s="1">
        <v>44514</v>
      </c>
      <c r="B5433">
        <v>7.7317099999999996</v>
      </c>
      <c r="C5433">
        <v>2021</v>
      </c>
      <c r="D5433">
        <v>11</v>
      </c>
    </row>
    <row r="5434" spans="1:4" x14ac:dyDescent="0.35">
      <c r="A5434" s="1">
        <v>44515</v>
      </c>
      <c r="B5434">
        <v>7.7297700000000003</v>
      </c>
      <c r="C5434">
        <v>2021</v>
      </c>
      <c r="D5434">
        <v>11</v>
      </c>
    </row>
    <row r="5435" spans="1:4" x14ac:dyDescent="0.35">
      <c r="A5435" s="1">
        <v>44516</v>
      </c>
      <c r="B5435">
        <v>7.7269600000000001</v>
      </c>
      <c r="C5435">
        <v>2021</v>
      </c>
      <c r="D5435">
        <v>11</v>
      </c>
    </row>
    <row r="5436" spans="1:4" x14ac:dyDescent="0.35">
      <c r="A5436" s="1">
        <v>44517</v>
      </c>
      <c r="B5436">
        <v>7.7328999999999999</v>
      </c>
      <c r="C5436">
        <v>2021</v>
      </c>
      <c r="D5436">
        <v>11</v>
      </c>
    </row>
    <row r="5437" spans="1:4" x14ac:dyDescent="0.35">
      <c r="A5437" s="1">
        <v>44518</v>
      </c>
      <c r="B5437">
        <v>7.73088</v>
      </c>
      <c r="C5437">
        <v>2021</v>
      </c>
      <c r="D5437">
        <v>11</v>
      </c>
    </row>
    <row r="5438" spans="1:4" x14ac:dyDescent="0.35">
      <c r="A5438" s="1">
        <v>44519</v>
      </c>
      <c r="B5438">
        <v>7.7329800000000004</v>
      </c>
      <c r="C5438">
        <v>2021</v>
      </c>
      <c r="D5438">
        <v>11</v>
      </c>
    </row>
    <row r="5439" spans="1:4" x14ac:dyDescent="0.35">
      <c r="A5439" s="1">
        <v>44520</v>
      </c>
      <c r="B5439">
        <v>7.7329800000000004</v>
      </c>
      <c r="C5439">
        <v>2021</v>
      </c>
      <c r="D5439">
        <v>11</v>
      </c>
    </row>
    <row r="5440" spans="1:4" x14ac:dyDescent="0.35">
      <c r="A5440" s="1">
        <v>44521</v>
      </c>
      <c r="B5440">
        <v>7.7329800000000004</v>
      </c>
      <c r="C5440">
        <v>2021</v>
      </c>
      <c r="D5440">
        <v>11</v>
      </c>
    </row>
    <row r="5441" spans="1:4" x14ac:dyDescent="0.35">
      <c r="A5441" s="1">
        <v>44522</v>
      </c>
      <c r="B5441">
        <v>7.7253999999999996</v>
      </c>
      <c r="C5441">
        <v>2021</v>
      </c>
      <c r="D5441">
        <v>11</v>
      </c>
    </row>
    <row r="5442" spans="1:4" x14ac:dyDescent="0.35">
      <c r="A5442" s="1">
        <v>44523</v>
      </c>
      <c r="B5442">
        <v>7.7292100000000001</v>
      </c>
      <c r="C5442">
        <v>2021</v>
      </c>
      <c r="D5442">
        <v>11</v>
      </c>
    </row>
    <row r="5443" spans="1:4" x14ac:dyDescent="0.35">
      <c r="A5443" s="1">
        <v>44524</v>
      </c>
      <c r="B5443">
        <v>7.7314600000000002</v>
      </c>
      <c r="C5443">
        <v>2021</v>
      </c>
      <c r="D5443">
        <v>11</v>
      </c>
    </row>
    <row r="5444" spans="1:4" x14ac:dyDescent="0.35">
      <c r="A5444" s="1">
        <v>44525</v>
      </c>
      <c r="B5444">
        <v>7.7314400000000001</v>
      </c>
      <c r="C5444">
        <v>2021</v>
      </c>
      <c r="D5444">
        <v>11</v>
      </c>
    </row>
    <row r="5445" spans="1:4" x14ac:dyDescent="0.35">
      <c r="A5445" s="1">
        <v>44526</v>
      </c>
      <c r="B5445">
        <v>7.7348299999999997</v>
      </c>
      <c r="C5445">
        <v>2021</v>
      </c>
      <c r="D5445">
        <v>11</v>
      </c>
    </row>
    <row r="5446" spans="1:4" x14ac:dyDescent="0.35">
      <c r="A5446" s="1">
        <v>44527</v>
      </c>
      <c r="B5446">
        <v>7.7348299999999997</v>
      </c>
      <c r="C5446">
        <v>2021</v>
      </c>
      <c r="D5446">
        <v>11</v>
      </c>
    </row>
    <row r="5447" spans="1:4" x14ac:dyDescent="0.35">
      <c r="A5447" s="1">
        <v>44528</v>
      </c>
      <c r="B5447">
        <v>7.7348299999999997</v>
      </c>
      <c r="C5447">
        <v>2021</v>
      </c>
      <c r="D5447">
        <v>11</v>
      </c>
    </row>
    <row r="5448" spans="1:4" x14ac:dyDescent="0.35">
      <c r="A5448" s="1">
        <v>44529</v>
      </c>
      <c r="B5448">
        <v>7.73149</v>
      </c>
      <c r="C5448">
        <v>2021</v>
      </c>
      <c r="D5448">
        <v>11</v>
      </c>
    </row>
    <row r="5449" spans="1:4" x14ac:dyDescent="0.35">
      <c r="A5449" s="1">
        <v>44530</v>
      </c>
      <c r="B5449">
        <v>7.7305799999999998</v>
      </c>
      <c r="C5449">
        <v>2021</v>
      </c>
      <c r="D5449">
        <v>11</v>
      </c>
    </row>
    <row r="5450" spans="1:4" x14ac:dyDescent="0.35">
      <c r="A5450" s="1">
        <v>44531</v>
      </c>
      <c r="B5450">
        <v>7.7321900000000001</v>
      </c>
      <c r="C5450">
        <v>2021</v>
      </c>
      <c r="D5450">
        <v>12</v>
      </c>
    </row>
    <row r="5451" spans="1:4" x14ac:dyDescent="0.35">
      <c r="A5451" s="1">
        <v>44532</v>
      </c>
      <c r="B5451">
        <v>7.7308000000000003</v>
      </c>
      <c r="C5451">
        <v>2021</v>
      </c>
      <c r="D5451">
        <v>12</v>
      </c>
    </row>
    <row r="5452" spans="1:4" x14ac:dyDescent="0.35">
      <c r="A5452" s="1">
        <v>44533</v>
      </c>
      <c r="B5452">
        <v>7.7365399999999998</v>
      </c>
      <c r="C5452">
        <v>2021</v>
      </c>
      <c r="D5452">
        <v>12</v>
      </c>
    </row>
    <row r="5453" spans="1:4" x14ac:dyDescent="0.35">
      <c r="A5453" s="1">
        <v>44534</v>
      </c>
      <c r="B5453">
        <v>7.7365399999999998</v>
      </c>
      <c r="C5453">
        <v>2021</v>
      </c>
      <c r="D5453">
        <v>12</v>
      </c>
    </row>
    <row r="5454" spans="1:4" x14ac:dyDescent="0.35">
      <c r="A5454" s="1">
        <v>44535</v>
      </c>
      <c r="B5454">
        <v>7.7365399999999998</v>
      </c>
      <c r="C5454">
        <v>2021</v>
      </c>
      <c r="D5454">
        <v>12</v>
      </c>
    </row>
    <row r="5455" spans="1:4" x14ac:dyDescent="0.35">
      <c r="A5455" s="1">
        <v>44536</v>
      </c>
      <c r="B5455">
        <v>7.7281899999999997</v>
      </c>
      <c r="C5455">
        <v>2021</v>
      </c>
      <c r="D5455">
        <v>12</v>
      </c>
    </row>
    <row r="5456" spans="1:4" x14ac:dyDescent="0.35">
      <c r="A5456" s="1">
        <v>44537</v>
      </c>
      <c r="B5456">
        <v>7.7282500000000001</v>
      </c>
      <c r="C5456">
        <v>2021</v>
      </c>
      <c r="D5456">
        <v>12</v>
      </c>
    </row>
    <row r="5457" spans="1:4" x14ac:dyDescent="0.35">
      <c r="A5457" s="1">
        <v>44538</v>
      </c>
      <c r="B5457">
        <v>7.7317</v>
      </c>
      <c r="C5457">
        <v>2021</v>
      </c>
      <c r="D5457">
        <v>12</v>
      </c>
    </row>
    <row r="5458" spans="1:4" x14ac:dyDescent="0.35">
      <c r="A5458" s="1">
        <v>44539</v>
      </c>
      <c r="B5458">
        <v>7.7286000000000001</v>
      </c>
      <c r="C5458">
        <v>2021</v>
      </c>
      <c r="D5458">
        <v>12</v>
      </c>
    </row>
    <row r="5459" spans="1:4" x14ac:dyDescent="0.35">
      <c r="A5459" s="1">
        <v>44540</v>
      </c>
      <c r="B5459">
        <v>7.7324400000000004</v>
      </c>
      <c r="C5459">
        <v>2021</v>
      </c>
      <c r="D5459">
        <v>12</v>
      </c>
    </row>
    <row r="5460" spans="1:4" x14ac:dyDescent="0.35">
      <c r="A5460" s="1">
        <v>44541</v>
      </c>
      <c r="B5460">
        <v>7.7324400000000004</v>
      </c>
      <c r="C5460">
        <v>2021</v>
      </c>
      <c r="D5460">
        <v>12</v>
      </c>
    </row>
    <row r="5461" spans="1:4" x14ac:dyDescent="0.35">
      <c r="A5461" s="1">
        <v>44542</v>
      </c>
      <c r="B5461">
        <v>7.7324400000000004</v>
      </c>
      <c r="C5461">
        <v>2021</v>
      </c>
      <c r="D5461">
        <v>12</v>
      </c>
    </row>
    <row r="5462" spans="1:4" x14ac:dyDescent="0.35">
      <c r="A5462" s="1">
        <v>44543</v>
      </c>
      <c r="B5462">
        <v>7.7275999999999998</v>
      </c>
      <c r="C5462">
        <v>2021</v>
      </c>
      <c r="D5462">
        <v>12</v>
      </c>
    </row>
    <row r="5463" spans="1:4" x14ac:dyDescent="0.35">
      <c r="A5463" s="1">
        <v>44544</v>
      </c>
      <c r="B5463">
        <v>7.72471</v>
      </c>
      <c r="C5463">
        <v>2021</v>
      </c>
      <c r="D5463">
        <v>12</v>
      </c>
    </row>
    <row r="5464" spans="1:4" x14ac:dyDescent="0.35">
      <c r="A5464" s="1">
        <v>44545</v>
      </c>
      <c r="B5464">
        <v>7.72525</v>
      </c>
      <c r="C5464">
        <v>2021</v>
      </c>
      <c r="D5464">
        <v>12</v>
      </c>
    </row>
    <row r="5465" spans="1:4" x14ac:dyDescent="0.35">
      <c r="A5465" s="1">
        <v>44546</v>
      </c>
      <c r="B5465">
        <v>7.7237400000000003</v>
      </c>
      <c r="C5465">
        <v>2021</v>
      </c>
      <c r="D5465">
        <v>12</v>
      </c>
    </row>
    <row r="5466" spans="1:4" x14ac:dyDescent="0.35">
      <c r="A5466" s="1">
        <v>44547</v>
      </c>
      <c r="B5466">
        <v>7.72464</v>
      </c>
      <c r="C5466">
        <v>2021</v>
      </c>
      <c r="D5466">
        <v>12</v>
      </c>
    </row>
    <row r="5467" spans="1:4" x14ac:dyDescent="0.35">
      <c r="A5467" s="1">
        <v>44548</v>
      </c>
      <c r="B5467">
        <v>7.72464</v>
      </c>
      <c r="C5467">
        <v>2021</v>
      </c>
      <c r="D5467">
        <v>12</v>
      </c>
    </row>
    <row r="5468" spans="1:4" x14ac:dyDescent="0.35">
      <c r="A5468" s="1">
        <v>44549</v>
      </c>
      <c r="B5468">
        <v>7.72464</v>
      </c>
      <c r="C5468">
        <v>2021</v>
      </c>
      <c r="D5468">
        <v>12</v>
      </c>
    </row>
    <row r="5469" spans="1:4" x14ac:dyDescent="0.35">
      <c r="A5469" s="1">
        <v>44550</v>
      </c>
      <c r="B5469">
        <v>7.7221000000000002</v>
      </c>
      <c r="C5469">
        <v>2021</v>
      </c>
      <c r="D5469">
        <v>12</v>
      </c>
    </row>
    <row r="5470" spans="1:4" x14ac:dyDescent="0.35">
      <c r="A5470" s="1">
        <v>44551</v>
      </c>
      <c r="B5470">
        <v>7.7176900000000002</v>
      </c>
      <c r="C5470">
        <v>2021</v>
      </c>
      <c r="D5470">
        <v>12</v>
      </c>
    </row>
    <row r="5471" spans="1:4" x14ac:dyDescent="0.35">
      <c r="A5471" s="1">
        <v>44552</v>
      </c>
      <c r="B5471">
        <v>7.7208199999999998</v>
      </c>
      <c r="C5471">
        <v>2021</v>
      </c>
      <c r="D5471">
        <v>12</v>
      </c>
    </row>
    <row r="5472" spans="1:4" x14ac:dyDescent="0.35">
      <c r="A5472" s="1">
        <v>44553</v>
      </c>
      <c r="B5472">
        <v>7.7182700000000004</v>
      </c>
      <c r="C5472">
        <v>2021</v>
      </c>
      <c r="D5472">
        <v>12</v>
      </c>
    </row>
    <row r="5473" spans="1:4" x14ac:dyDescent="0.35">
      <c r="A5473" s="1">
        <v>44554</v>
      </c>
      <c r="B5473">
        <v>7.7162800000000002</v>
      </c>
      <c r="C5473">
        <v>2021</v>
      </c>
      <c r="D5473">
        <v>12</v>
      </c>
    </row>
    <row r="5474" spans="1:4" x14ac:dyDescent="0.35">
      <c r="A5474" s="1">
        <v>44555</v>
      </c>
      <c r="B5474">
        <v>7.7162800000000002</v>
      </c>
      <c r="C5474">
        <v>2021</v>
      </c>
      <c r="D5474">
        <v>12</v>
      </c>
    </row>
    <row r="5475" spans="1:4" x14ac:dyDescent="0.35">
      <c r="A5475" s="1">
        <v>44556</v>
      </c>
      <c r="B5475">
        <v>7.7162800000000002</v>
      </c>
      <c r="C5475">
        <v>2021</v>
      </c>
      <c r="D5475">
        <v>12</v>
      </c>
    </row>
    <row r="5476" spans="1:4" x14ac:dyDescent="0.35">
      <c r="A5476" s="1">
        <v>44557</v>
      </c>
      <c r="B5476">
        <v>7.7162800000000002</v>
      </c>
      <c r="C5476">
        <v>2021</v>
      </c>
      <c r="D5476">
        <v>12</v>
      </c>
    </row>
    <row r="5477" spans="1:4" x14ac:dyDescent="0.35">
      <c r="A5477" s="1">
        <v>44558</v>
      </c>
      <c r="B5477">
        <v>7.7244700000000002</v>
      </c>
      <c r="C5477">
        <v>2021</v>
      </c>
      <c r="D5477">
        <v>12</v>
      </c>
    </row>
    <row r="5478" spans="1:4" x14ac:dyDescent="0.35">
      <c r="A5478" s="1">
        <v>44559</v>
      </c>
      <c r="B5478">
        <v>7.7192400000000001</v>
      </c>
      <c r="C5478">
        <v>2021</v>
      </c>
      <c r="D5478">
        <v>12</v>
      </c>
    </row>
    <row r="5479" spans="1:4" x14ac:dyDescent="0.35">
      <c r="A5479" s="1">
        <v>44560</v>
      </c>
      <c r="B5479">
        <v>7.7191200000000002</v>
      </c>
      <c r="C5479">
        <v>2021</v>
      </c>
      <c r="D5479">
        <v>12</v>
      </c>
    </row>
    <row r="5480" spans="1:4" x14ac:dyDescent="0.35">
      <c r="A5480" s="1">
        <v>44561</v>
      </c>
      <c r="B5480">
        <v>7.7191200000000002</v>
      </c>
      <c r="C5480">
        <v>2021</v>
      </c>
      <c r="D5480">
        <v>12</v>
      </c>
    </row>
    <row r="5481" spans="1:4" x14ac:dyDescent="0.35">
      <c r="A5481" s="1">
        <v>44562</v>
      </c>
      <c r="B5481">
        <v>7.7191200000000002</v>
      </c>
      <c r="C5481">
        <v>2022</v>
      </c>
      <c r="D5481">
        <v>1</v>
      </c>
    </row>
    <row r="5482" spans="1:4" x14ac:dyDescent="0.35">
      <c r="A5482" s="1">
        <v>44563</v>
      </c>
      <c r="B5482">
        <v>7.7191200000000002</v>
      </c>
      <c r="C5482">
        <v>2022</v>
      </c>
      <c r="D5482">
        <v>1</v>
      </c>
    </row>
    <row r="5483" spans="1:4" x14ac:dyDescent="0.35">
      <c r="A5483" s="1">
        <v>44564</v>
      </c>
      <c r="B5483">
        <v>7.7191200000000002</v>
      </c>
      <c r="C5483">
        <v>2022</v>
      </c>
      <c r="D5483">
        <v>1</v>
      </c>
    </row>
    <row r="5484" spans="1:4" x14ac:dyDescent="0.35">
      <c r="A5484" s="1">
        <v>44565</v>
      </c>
      <c r="B5484">
        <v>7.7174500000000004</v>
      </c>
      <c r="C5484">
        <v>2022</v>
      </c>
      <c r="D5484">
        <v>1</v>
      </c>
    </row>
    <row r="5485" spans="1:4" x14ac:dyDescent="0.35">
      <c r="A5485" s="1">
        <v>44566</v>
      </c>
      <c r="B5485">
        <v>7.7155800000000001</v>
      </c>
      <c r="C5485">
        <v>2022</v>
      </c>
      <c r="D5485">
        <v>1</v>
      </c>
    </row>
    <row r="5486" spans="1:4" x14ac:dyDescent="0.35">
      <c r="A5486" s="1">
        <v>44567</v>
      </c>
      <c r="B5486">
        <v>7.7182300000000001</v>
      </c>
      <c r="C5486">
        <v>2022</v>
      </c>
      <c r="D5486">
        <v>1</v>
      </c>
    </row>
    <row r="5487" spans="1:4" x14ac:dyDescent="0.35">
      <c r="A5487" s="1">
        <v>44568</v>
      </c>
      <c r="B5487">
        <v>7.7134299999999998</v>
      </c>
      <c r="C5487">
        <v>2022</v>
      </c>
      <c r="D5487">
        <v>1</v>
      </c>
    </row>
    <row r="5488" spans="1:4" x14ac:dyDescent="0.35">
      <c r="A5488" s="1">
        <v>44569</v>
      </c>
      <c r="B5488">
        <v>7.7134299999999998</v>
      </c>
      <c r="C5488">
        <v>2022</v>
      </c>
      <c r="D5488">
        <v>1</v>
      </c>
    </row>
    <row r="5489" spans="1:4" x14ac:dyDescent="0.35">
      <c r="A5489" s="1">
        <v>44570</v>
      </c>
      <c r="B5489">
        <v>7.7134299999999998</v>
      </c>
      <c r="C5489">
        <v>2022</v>
      </c>
      <c r="D5489">
        <v>1</v>
      </c>
    </row>
    <row r="5490" spans="1:4" x14ac:dyDescent="0.35">
      <c r="A5490" s="1">
        <v>44571</v>
      </c>
      <c r="B5490">
        <v>7.7110099999999999</v>
      </c>
      <c r="C5490">
        <v>2022</v>
      </c>
      <c r="D5490">
        <v>1</v>
      </c>
    </row>
    <row r="5491" spans="1:4" x14ac:dyDescent="0.35">
      <c r="A5491" s="1">
        <v>44572</v>
      </c>
      <c r="B5491">
        <v>7.7083199999999996</v>
      </c>
      <c r="C5491">
        <v>2022</v>
      </c>
      <c r="D5491">
        <v>1</v>
      </c>
    </row>
    <row r="5492" spans="1:4" x14ac:dyDescent="0.35">
      <c r="A5492" s="1">
        <v>44573</v>
      </c>
      <c r="B5492">
        <v>7.7089800000000004</v>
      </c>
      <c r="C5492">
        <v>2022</v>
      </c>
      <c r="D5492">
        <v>1</v>
      </c>
    </row>
    <row r="5493" spans="1:4" x14ac:dyDescent="0.35">
      <c r="A5493" s="1">
        <v>44574</v>
      </c>
      <c r="B5493">
        <v>7.7061999999999999</v>
      </c>
      <c r="C5493">
        <v>2022</v>
      </c>
      <c r="D5493">
        <v>1</v>
      </c>
    </row>
    <row r="5494" spans="1:4" x14ac:dyDescent="0.35">
      <c r="A5494" s="1">
        <v>44575</v>
      </c>
      <c r="B5494">
        <v>7.70777</v>
      </c>
      <c r="C5494">
        <v>2022</v>
      </c>
      <c r="D5494">
        <v>1</v>
      </c>
    </row>
    <row r="5495" spans="1:4" x14ac:dyDescent="0.35">
      <c r="A5495" s="1">
        <v>44576</v>
      </c>
      <c r="B5495">
        <v>7.70777</v>
      </c>
      <c r="C5495">
        <v>2022</v>
      </c>
      <c r="D5495">
        <v>1</v>
      </c>
    </row>
    <row r="5496" spans="1:4" x14ac:dyDescent="0.35">
      <c r="A5496" s="1">
        <v>44577</v>
      </c>
      <c r="B5496">
        <v>7.70777</v>
      </c>
      <c r="C5496">
        <v>2022</v>
      </c>
      <c r="D5496">
        <v>1</v>
      </c>
    </row>
    <row r="5497" spans="1:4" x14ac:dyDescent="0.35">
      <c r="A5497" s="1">
        <v>44578</v>
      </c>
      <c r="B5497">
        <v>7.7004599999999996</v>
      </c>
      <c r="C5497">
        <v>2022</v>
      </c>
      <c r="D5497">
        <v>1</v>
      </c>
    </row>
    <row r="5498" spans="1:4" x14ac:dyDescent="0.35">
      <c r="A5498" s="1">
        <v>44579</v>
      </c>
      <c r="B5498">
        <v>7.7045300000000001</v>
      </c>
      <c r="C5498">
        <v>2022</v>
      </c>
      <c r="D5498">
        <v>1</v>
      </c>
    </row>
    <row r="5499" spans="1:4" x14ac:dyDescent="0.35">
      <c r="A5499" s="1">
        <v>44580</v>
      </c>
      <c r="B5499">
        <v>7.6995800000000001</v>
      </c>
      <c r="C5499">
        <v>2022</v>
      </c>
      <c r="D5499">
        <v>1</v>
      </c>
    </row>
    <row r="5500" spans="1:4" x14ac:dyDescent="0.35">
      <c r="A5500" s="1">
        <v>44581</v>
      </c>
      <c r="B5500">
        <v>7.6953699999999996</v>
      </c>
      <c r="C5500">
        <v>2022</v>
      </c>
      <c r="D5500">
        <v>1</v>
      </c>
    </row>
    <row r="5501" spans="1:4" x14ac:dyDescent="0.35">
      <c r="A5501" s="1">
        <v>44582</v>
      </c>
      <c r="B5501">
        <v>7.6919500000000003</v>
      </c>
      <c r="C5501">
        <v>2022</v>
      </c>
      <c r="D5501">
        <v>1</v>
      </c>
    </row>
    <row r="5502" spans="1:4" x14ac:dyDescent="0.35">
      <c r="A5502" s="1">
        <v>44583</v>
      </c>
      <c r="B5502">
        <v>7.6919500000000003</v>
      </c>
      <c r="C5502">
        <v>2022</v>
      </c>
      <c r="D5502">
        <v>1</v>
      </c>
    </row>
    <row r="5503" spans="1:4" x14ac:dyDescent="0.35">
      <c r="A5503" s="1">
        <v>44584</v>
      </c>
      <c r="B5503">
        <v>7.6919500000000003</v>
      </c>
      <c r="C5503">
        <v>2022</v>
      </c>
      <c r="D5503">
        <v>1</v>
      </c>
    </row>
    <row r="5504" spans="1:4" x14ac:dyDescent="0.35">
      <c r="A5504" s="1">
        <v>44585</v>
      </c>
      <c r="B5504">
        <v>7.6885500000000002</v>
      </c>
      <c r="C5504">
        <v>2022</v>
      </c>
      <c r="D5504">
        <v>1</v>
      </c>
    </row>
    <row r="5505" spans="1:4" x14ac:dyDescent="0.35">
      <c r="A5505" s="1">
        <v>44586</v>
      </c>
      <c r="B5505">
        <v>7.68581</v>
      </c>
      <c r="C5505">
        <v>2022</v>
      </c>
      <c r="D5505">
        <v>1</v>
      </c>
    </row>
    <row r="5506" spans="1:4" x14ac:dyDescent="0.35">
      <c r="A5506" s="1">
        <v>44587</v>
      </c>
      <c r="B5506">
        <v>7.6854100000000001</v>
      </c>
      <c r="C5506">
        <v>2022</v>
      </c>
      <c r="D5506">
        <v>1</v>
      </c>
    </row>
    <row r="5507" spans="1:4" x14ac:dyDescent="0.35">
      <c r="A5507" s="1">
        <v>44588</v>
      </c>
      <c r="B5507">
        <v>7.68649</v>
      </c>
      <c r="C5507">
        <v>2022</v>
      </c>
      <c r="D5507">
        <v>1</v>
      </c>
    </row>
    <row r="5508" spans="1:4" x14ac:dyDescent="0.35">
      <c r="A5508" s="1">
        <v>44589</v>
      </c>
      <c r="B5508">
        <v>7.6899499999999996</v>
      </c>
      <c r="C5508">
        <v>2022</v>
      </c>
      <c r="D5508">
        <v>1</v>
      </c>
    </row>
    <row r="5509" spans="1:4" x14ac:dyDescent="0.35">
      <c r="A5509" s="1">
        <v>44590</v>
      </c>
      <c r="B5509">
        <v>7.6899499999999996</v>
      </c>
      <c r="C5509">
        <v>2022</v>
      </c>
      <c r="D5509">
        <v>1</v>
      </c>
    </row>
    <row r="5510" spans="1:4" x14ac:dyDescent="0.35">
      <c r="A5510" s="1">
        <v>44591</v>
      </c>
      <c r="B5510">
        <v>7.6899499999999996</v>
      </c>
      <c r="C5510">
        <v>2022</v>
      </c>
      <c r="D5510">
        <v>1</v>
      </c>
    </row>
    <row r="5511" spans="1:4" x14ac:dyDescent="0.35">
      <c r="A5511" s="1">
        <v>44592</v>
      </c>
      <c r="B5511">
        <v>7.6898099999999996</v>
      </c>
      <c r="C5511">
        <v>2022</v>
      </c>
      <c r="D5511">
        <v>1</v>
      </c>
    </row>
    <row r="5512" spans="1:4" x14ac:dyDescent="0.35">
      <c r="A5512" s="1">
        <v>44593</v>
      </c>
      <c r="B5512">
        <v>7.6855500000000001</v>
      </c>
      <c r="C5512">
        <v>2022</v>
      </c>
      <c r="D5512">
        <v>2</v>
      </c>
    </row>
    <row r="5513" spans="1:4" x14ac:dyDescent="0.35">
      <c r="A5513" s="1">
        <v>44594</v>
      </c>
      <c r="B5513">
        <v>7.6922100000000002</v>
      </c>
      <c r="C5513">
        <v>2022</v>
      </c>
      <c r="D5513">
        <v>2</v>
      </c>
    </row>
    <row r="5514" spans="1:4" x14ac:dyDescent="0.35">
      <c r="A5514" s="1">
        <v>44595</v>
      </c>
      <c r="B5514">
        <v>7.6918899999999999</v>
      </c>
      <c r="C5514">
        <v>2022</v>
      </c>
      <c r="D5514">
        <v>2</v>
      </c>
    </row>
    <row r="5515" spans="1:4" x14ac:dyDescent="0.35">
      <c r="A5515" s="1">
        <v>44596</v>
      </c>
      <c r="B5515">
        <v>7.6949500000000004</v>
      </c>
      <c r="C5515">
        <v>2022</v>
      </c>
      <c r="D5515">
        <v>2</v>
      </c>
    </row>
    <row r="5516" spans="1:4" x14ac:dyDescent="0.35">
      <c r="A5516" s="1">
        <v>44597</v>
      </c>
      <c r="B5516">
        <v>7.6949500000000004</v>
      </c>
      <c r="C5516">
        <v>2022</v>
      </c>
      <c r="D5516">
        <v>2</v>
      </c>
    </row>
    <row r="5517" spans="1:4" x14ac:dyDescent="0.35">
      <c r="A5517" s="1">
        <v>44598</v>
      </c>
      <c r="B5517">
        <v>7.6949500000000004</v>
      </c>
      <c r="C5517">
        <v>2022</v>
      </c>
      <c r="D5517">
        <v>2</v>
      </c>
    </row>
    <row r="5518" spans="1:4" x14ac:dyDescent="0.35">
      <c r="A5518" s="1">
        <v>44599</v>
      </c>
      <c r="B5518">
        <v>7.6912200000000004</v>
      </c>
      <c r="C5518">
        <v>2022</v>
      </c>
      <c r="D5518">
        <v>2</v>
      </c>
    </row>
    <row r="5519" spans="1:4" x14ac:dyDescent="0.35">
      <c r="A5519" s="1">
        <v>44600</v>
      </c>
      <c r="B5519">
        <v>7.6886000000000001</v>
      </c>
      <c r="C5519">
        <v>2022</v>
      </c>
      <c r="D5519">
        <v>2</v>
      </c>
    </row>
    <row r="5520" spans="1:4" x14ac:dyDescent="0.35">
      <c r="A5520" s="1">
        <v>44601</v>
      </c>
      <c r="B5520">
        <v>7.6922899999999998</v>
      </c>
      <c r="C5520">
        <v>2022</v>
      </c>
      <c r="D5520">
        <v>2</v>
      </c>
    </row>
    <row r="5521" spans="1:4" x14ac:dyDescent="0.35">
      <c r="A5521" s="1">
        <v>44602</v>
      </c>
      <c r="B5521">
        <v>7.6953100000000001</v>
      </c>
      <c r="C5521">
        <v>2022</v>
      </c>
      <c r="D5521">
        <v>2</v>
      </c>
    </row>
    <row r="5522" spans="1:4" x14ac:dyDescent="0.35">
      <c r="A5522" s="1">
        <v>44603</v>
      </c>
      <c r="B5522">
        <v>7.6922600000000001</v>
      </c>
      <c r="C5522">
        <v>2022</v>
      </c>
      <c r="D5522">
        <v>2</v>
      </c>
    </row>
    <row r="5523" spans="1:4" x14ac:dyDescent="0.35">
      <c r="A5523" s="1">
        <v>44604</v>
      </c>
      <c r="B5523">
        <v>7.6922600000000001</v>
      </c>
      <c r="C5523">
        <v>2022</v>
      </c>
      <c r="D5523">
        <v>2</v>
      </c>
    </row>
    <row r="5524" spans="1:4" x14ac:dyDescent="0.35">
      <c r="A5524" s="1">
        <v>44605</v>
      </c>
      <c r="B5524">
        <v>7.6922600000000001</v>
      </c>
      <c r="C5524">
        <v>2022</v>
      </c>
      <c r="D5524">
        <v>2</v>
      </c>
    </row>
    <row r="5525" spans="1:4" x14ac:dyDescent="0.35">
      <c r="A5525" s="1">
        <v>44606</v>
      </c>
      <c r="B5525">
        <v>7.6925499999999998</v>
      </c>
      <c r="C5525">
        <v>2022</v>
      </c>
      <c r="D5525">
        <v>2</v>
      </c>
    </row>
    <row r="5526" spans="1:4" x14ac:dyDescent="0.35">
      <c r="A5526" s="1">
        <v>44607</v>
      </c>
      <c r="B5526">
        <v>7.6884100000000002</v>
      </c>
      <c r="C5526">
        <v>2022</v>
      </c>
      <c r="D5526">
        <v>2</v>
      </c>
    </row>
    <row r="5527" spans="1:4" x14ac:dyDescent="0.35">
      <c r="A5527" s="1">
        <v>44608</v>
      </c>
      <c r="B5527">
        <v>7.6956199999999999</v>
      </c>
      <c r="C5527">
        <v>2022</v>
      </c>
      <c r="D5527">
        <v>2</v>
      </c>
    </row>
    <row r="5528" spans="1:4" x14ac:dyDescent="0.35">
      <c r="A5528" s="1">
        <v>44609</v>
      </c>
      <c r="B5528">
        <v>7.6934899999999997</v>
      </c>
      <c r="C5528">
        <v>2022</v>
      </c>
      <c r="D5528">
        <v>2</v>
      </c>
    </row>
    <row r="5529" spans="1:4" x14ac:dyDescent="0.35">
      <c r="A5529" s="1">
        <v>44610</v>
      </c>
      <c r="B5529">
        <v>7.7003899999999996</v>
      </c>
      <c r="C5529">
        <v>2022</v>
      </c>
      <c r="D5529">
        <v>2</v>
      </c>
    </row>
    <row r="5530" spans="1:4" x14ac:dyDescent="0.35">
      <c r="A5530" s="1">
        <v>44611</v>
      </c>
      <c r="B5530">
        <v>7.7003899999999996</v>
      </c>
      <c r="C5530">
        <v>2022</v>
      </c>
      <c r="D5530">
        <v>2</v>
      </c>
    </row>
    <row r="5531" spans="1:4" x14ac:dyDescent="0.35">
      <c r="A5531" s="1">
        <v>44612</v>
      </c>
      <c r="B5531">
        <v>7.7003899999999996</v>
      </c>
      <c r="C5531">
        <v>2022</v>
      </c>
      <c r="D5531">
        <v>2</v>
      </c>
    </row>
    <row r="5532" spans="1:4" x14ac:dyDescent="0.35">
      <c r="A5532" s="1">
        <v>44613</v>
      </c>
      <c r="B5532">
        <v>7.6984899999999996</v>
      </c>
      <c r="C5532">
        <v>2022</v>
      </c>
      <c r="D5532">
        <v>2</v>
      </c>
    </row>
    <row r="5533" spans="1:4" x14ac:dyDescent="0.35">
      <c r="A5533" s="1">
        <v>44614</v>
      </c>
      <c r="B5533">
        <v>7.7078800000000003</v>
      </c>
      <c r="C5533">
        <v>2022</v>
      </c>
      <c r="D5533">
        <v>2</v>
      </c>
    </row>
    <row r="5534" spans="1:4" x14ac:dyDescent="0.35">
      <c r="A5534" s="1">
        <v>44615</v>
      </c>
      <c r="B5534">
        <v>7.7046799999999998</v>
      </c>
      <c r="C5534">
        <v>2022</v>
      </c>
      <c r="D5534">
        <v>2</v>
      </c>
    </row>
    <row r="5535" spans="1:4" x14ac:dyDescent="0.35">
      <c r="A5535" s="1">
        <v>44616</v>
      </c>
      <c r="B5535">
        <v>7.7128500000000004</v>
      </c>
      <c r="C5535">
        <v>2022</v>
      </c>
      <c r="D5535">
        <v>2</v>
      </c>
    </row>
    <row r="5536" spans="1:4" x14ac:dyDescent="0.35">
      <c r="A5536" s="1">
        <v>44617</v>
      </c>
      <c r="B5536">
        <v>7.7168999999999999</v>
      </c>
      <c r="C5536">
        <v>2022</v>
      </c>
      <c r="D5536">
        <v>2</v>
      </c>
    </row>
    <row r="5537" spans="1:4" x14ac:dyDescent="0.35">
      <c r="A5537" s="1">
        <v>44618</v>
      </c>
      <c r="B5537">
        <v>7.7168999999999999</v>
      </c>
      <c r="C5537">
        <v>2022</v>
      </c>
      <c r="D5537">
        <v>2</v>
      </c>
    </row>
    <row r="5538" spans="1:4" x14ac:dyDescent="0.35">
      <c r="A5538" s="1">
        <v>44619</v>
      </c>
      <c r="B5538">
        <v>7.7168999999999999</v>
      </c>
      <c r="C5538">
        <v>2022</v>
      </c>
      <c r="D5538">
        <v>2</v>
      </c>
    </row>
    <row r="5539" spans="1:4" x14ac:dyDescent="0.35">
      <c r="A5539" s="1">
        <v>44620</v>
      </c>
      <c r="B5539">
        <v>7.7132199999999997</v>
      </c>
      <c r="C5539">
        <v>2022</v>
      </c>
      <c r="D5539">
        <v>2</v>
      </c>
    </row>
    <row r="5540" spans="1:4" x14ac:dyDescent="0.35">
      <c r="A5540" s="1">
        <v>44621</v>
      </c>
      <c r="B5540">
        <v>7.7043999999999997</v>
      </c>
      <c r="C5540">
        <v>2022</v>
      </c>
      <c r="D5540">
        <v>3</v>
      </c>
    </row>
    <row r="5541" spans="1:4" x14ac:dyDescent="0.35">
      <c r="A5541" s="1">
        <v>44622</v>
      </c>
      <c r="B5541">
        <v>7.7054299999999998</v>
      </c>
      <c r="C5541">
        <v>2022</v>
      </c>
      <c r="D5541">
        <v>3</v>
      </c>
    </row>
    <row r="5542" spans="1:4" x14ac:dyDescent="0.35">
      <c r="A5542" s="1">
        <v>44623</v>
      </c>
      <c r="B5542">
        <v>7.7119900000000001</v>
      </c>
      <c r="C5542">
        <v>2022</v>
      </c>
      <c r="D5542">
        <v>3</v>
      </c>
    </row>
    <row r="5543" spans="1:4" x14ac:dyDescent="0.35">
      <c r="A5543" s="1">
        <v>44624</v>
      </c>
      <c r="B5543">
        <v>7.7100200000000001</v>
      </c>
      <c r="C5543">
        <v>2022</v>
      </c>
      <c r="D5543">
        <v>3</v>
      </c>
    </row>
    <row r="5544" spans="1:4" x14ac:dyDescent="0.35">
      <c r="A5544" s="1">
        <v>44625</v>
      </c>
      <c r="B5544">
        <v>7.7100200000000001</v>
      </c>
      <c r="C5544">
        <v>2022</v>
      </c>
      <c r="D5544">
        <v>3</v>
      </c>
    </row>
    <row r="5545" spans="1:4" x14ac:dyDescent="0.35">
      <c r="A5545" s="1">
        <v>44626</v>
      </c>
      <c r="B5545">
        <v>7.7100200000000001</v>
      </c>
      <c r="C5545">
        <v>2022</v>
      </c>
      <c r="D5545">
        <v>3</v>
      </c>
    </row>
    <row r="5546" spans="1:4" x14ac:dyDescent="0.35">
      <c r="A5546" s="1">
        <v>44627</v>
      </c>
      <c r="B5546">
        <v>7.7043100000000004</v>
      </c>
      <c r="C5546">
        <v>2022</v>
      </c>
      <c r="D5546">
        <v>3</v>
      </c>
    </row>
    <row r="5547" spans="1:4" x14ac:dyDescent="0.35">
      <c r="A5547" s="1">
        <v>44628</v>
      </c>
      <c r="B5547">
        <v>7.6993200000000002</v>
      </c>
      <c r="C5547">
        <v>2022</v>
      </c>
      <c r="D5547">
        <v>3</v>
      </c>
    </row>
    <row r="5548" spans="1:4" x14ac:dyDescent="0.35">
      <c r="A5548" s="1">
        <v>44629</v>
      </c>
      <c r="B5548">
        <v>7.7011000000000003</v>
      </c>
      <c r="C5548">
        <v>2022</v>
      </c>
      <c r="D5548">
        <v>3</v>
      </c>
    </row>
    <row r="5549" spans="1:4" x14ac:dyDescent="0.35">
      <c r="A5549" s="1">
        <v>44630</v>
      </c>
      <c r="B5549">
        <v>7.7016400000000003</v>
      </c>
      <c r="C5549">
        <v>2022</v>
      </c>
      <c r="D5549">
        <v>3</v>
      </c>
    </row>
    <row r="5550" spans="1:4" x14ac:dyDescent="0.35">
      <c r="A5550" s="1">
        <v>44631</v>
      </c>
      <c r="B5550">
        <v>7.7010500000000004</v>
      </c>
      <c r="C5550">
        <v>2022</v>
      </c>
      <c r="D5550">
        <v>3</v>
      </c>
    </row>
    <row r="5551" spans="1:4" x14ac:dyDescent="0.35">
      <c r="A5551" s="1">
        <v>44632</v>
      </c>
      <c r="B5551">
        <v>7.7010500000000004</v>
      </c>
      <c r="C5551">
        <v>2022</v>
      </c>
      <c r="D5551">
        <v>3</v>
      </c>
    </row>
    <row r="5552" spans="1:4" x14ac:dyDescent="0.35">
      <c r="A5552" s="1">
        <v>44633</v>
      </c>
      <c r="B5552">
        <v>7.7010500000000004</v>
      </c>
      <c r="C5552">
        <v>2022</v>
      </c>
      <c r="D5552">
        <v>3</v>
      </c>
    </row>
    <row r="5553" spans="1:4" x14ac:dyDescent="0.35">
      <c r="A5553" s="1">
        <v>44634</v>
      </c>
      <c r="B5553">
        <v>7.6979300000000004</v>
      </c>
      <c r="C5553">
        <v>2022</v>
      </c>
      <c r="D5553">
        <v>3</v>
      </c>
    </row>
    <row r="5554" spans="1:4" x14ac:dyDescent="0.35">
      <c r="A5554" s="1">
        <v>44635</v>
      </c>
      <c r="B5554">
        <v>7.6914600000000002</v>
      </c>
      <c r="C5554">
        <v>2022</v>
      </c>
      <c r="D5554">
        <v>3</v>
      </c>
    </row>
    <row r="5555" spans="1:4" x14ac:dyDescent="0.35">
      <c r="A5555" s="1">
        <v>44636</v>
      </c>
      <c r="B5555">
        <v>7.6951000000000001</v>
      </c>
      <c r="C5555">
        <v>2022</v>
      </c>
      <c r="D5555">
        <v>3</v>
      </c>
    </row>
    <row r="5556" spans="1:4" x14ac:dyDescent="0.35">
      <c r="A5556" s="1">
        <v>44637</v>
      </c>
      <c r="B5556">
        <v>7.6938000000000004</v>
      </c>
      <c r="C5556">
        <v>2022</v>
      </c>
      <c r="D5556">
        <v>3</v>
      </c>
    </row>
    <row r="5557" spans="1:4" x14ac:dyDescent="0.35">
      <c r="A5557" s="1">
        <v>44638</v>
      </c>
      <c r="B5557">
        <v>7.6915899999999997</v>
      </c>
      <c r="C5557">
        <v>2022</v>
      </c>
      <c r="D5557">
        <v>3</v>
      </c>
    </row>
    <row r="5558" spans="1:4" x14ac:dyDescent="0.35">
      <c r="A5558" s="1">
        <v>44639</v>
      </c>
      <c r="B5558">
        <v>7.6915899999999997</v>
      </c>
      <c r="C5558">
        <v>2022</v>
      </c>
      <c r="D5558">
        <v>3</v>
      </c>
    </row>
    <row r="5559" spans="1:4" x14ac:dyDescent="0.35">
      <c r="A5559" s="1">
        <v>44640</v>
      </c>
      <c r="B5559">
        <v>7.6915899999999997</v>
      </c>
      <c r="C5559">
        <v>2022</v>
      </c>
      <c r="D5559">
        <v>3</v>
      </c>
    </row>
    <row r="5560" spans="1:4" x14ac:dyDescent="0.35">
      <c r="A5560" s="1">
        <v>44641</v>
      </c>
      <c r="B5560">
        <v>7.6883699999999999</v>
      </c>
      <c r="C5560">
        <v>2022</v>
      </c>
      <c r="D5560">
        <v>3</v>
      </c>
    </row>
    <row r="5561" spans="1:4" x14ac:dyDescent="0.35">
      <c r="A5561" s="1">
        <v>44642</v>
      </c>
      <c r="B5561">
        <v>7.6846399999999999</v>
      </c>
      <c r="C5561">
        <v>2022</v>
      </c>
      <c r="D5561">
        <v>3</v>
      </c>
    </row>
    <row r="5562" spans="1:4" x14ac:dyDescent="0.35">
      <c r="A5562" s="1">
        <v>44643</v>
      </c>
      <c r="B5562">
        <v>7.68438</v>
      </c>
      <c r="C5562">
        <v>2022</v>
      </c>
      <c r="D5562">
        <v>3</v>
      </c>
    </row>
    <row r="5563" spans="1:4" x14ac:dyDescent="0.35">
      <c r="A5563" s="1">
        <v>44644</v>
      </c>
      <c r="B5563">
        <v>7.6826999999999996</v>
      </c>
      <c r="C5563">
        <v>2022</v>
      </c>
      <c r="D5563">
        <v>3</v>
      </c>
    </row>
    <row r="5564" spans="1:4" x14ac:dyDescent="0.35">
      <c r="A5564" s="1">
        <v>44645</v>
      </c>
      <c r="B5564">
        <v>7.6816899999999997</v>
      </c>
      <c r="C5564">
        <v>2022</v>
      </c>
      <c r="D5564">
        <v>3</v>
      </c>
    </row>
    <row r="5565" spans="1:4" x14ac:dyDescent="0.35">
      <c r="A5565" s="1">
        <v>44646</v>
      </c>
      <c r="B5565">
        <v>7.6816899999999997</v>
      </c>
      <c r="C5565">
        <v>2022</v>
      </c>
      <c r="D5565">
        <v>3</v>
      </c>
    </row>
    <row r="5566" spans="1:4" x14ac:dyDescent="0.35">
      <c r="A5566" s="1">
        <v>44647</v>
      </c>
      <c r="B5566">
        <v>7.6816899999999997</v>
      </c>
      <c r="C5566">
        <v>2022</v>
      </c>
      <c r="D5566">
        <v>3</v>
      </c>
    </row>
    <row r="5567" spans="1:4" x14ac:dyDescent="0.35">
      <c r="A5567" s="1">
        <v>44648</v>
      </c>
      <c r="B5567">
        <v>7.67889</v>
      </c>
      <c r="C5567">
        <v>2022</v>
      </c>
      <c r="D5567">
        <v>3</v>
      </c>
    </row>
    <row r="5568" spans="1:4" x14ac:dyDescent="0.35">
      <c r="A5568" s="1">
        <v>44649</v>
      </c>
      <c r="B5568">
        <v>7.6783000000000001</v>
      </c>
      <c r="C5568">
        <v>2022</v>
      </c>
      <c r="D5568">
        <v>3</v>
      </c>
    </row>
    <row r="5569" spans="1:4" x14ac:dyDescent="0.35">
      <c r="A5569" s="1">
        <v>44650</v>
      </c>
      <c r="B5569">
        <v>7.6805199999999996</v>
      </c>
      <c r="C5569">
        <v>2022</v>
      </c>
      <c r="D5569">
        <v>3</v>
      </c>
    </row>
    <row r="5570" spans="1:4" x14ac:dyDescent="0.35">
      <c r="A5570" s="1">
        <v>44651</v>
      </c>
      <c r="B5570">
        <v>7.68025</v>
      </c>
      <c r="C5570">
        <v>2022</v>
      </c>
      <c r="D5570">
        <v>3</v>
      </c>
    </row>
    <row r="5571" spans="1:4" x14ac:dyDescent="0.35">
      <c r="A5571" s="1">
        <v>44652</v>
      </c>
      <c r="B5571">
        <v>7.6794700000000002</v>
      </c>
      <c r="C5571">
        <v>2022</v>
      </c>
      <c r="D5571">
        <v>4</v>
      </c>
    </row>
    <row r="5572" spans="1:4" x14ac:dyDescent="0.35">
      <c r="A5572" s="1">
        <v>44653</v>
      </c>
      <c r="B5572">
        <v>7.6794700000000002</v>
      </c>
      <c r="C5572">
        <v>2022</v>
      </c>
      <c r="D5572">
        <v>4</v>
      </c>
    </row>
    <row r="5573" spans="1:4" x14ac:dyDescent="0.35">
      <c r="A5573" s="1">
        <v>44654</v>
      </c>
      <c r="B5573">
        <v>7.6794700000000002</v>
      </c>
      <c r="C5573">
        <v>2022</v>
      </c>
      <c r="D5573">
        <v>4</v>
      </c>
    </row>
    <row r="5574" spans="1:4" x14ac:dyDescent="0.35">
      <c r="A5574" s="1">
        <v>44655</v>
      </c>
      <c r="B5574">
        <v>7.6749900000000002</v>
      </c>
      <c r="C5574">
        <v>2022</v>
      </c>
      <c r="D5574">
        <v>4</v>
      </c>
    </row>
    <row r="5575" spans="1:4" x14ac:dyDescent="0.35">
      <c r="A5575" s="1">
        <v>44656</v>
      </c>
      <c r="B5575">
        <v>7.6729799999999999</v>
      </c>
      <c r="C5575">
        <v>2022</v>
      </c>
      <c r="D5575">
        <v>4</v>
      </c>
    </row>
    <row r="5576" spans="1:4" x14ac:dyDescent="0.35">
      <c r="A5576" s="1">
        <v>44657</v>
      </c>
      <c r="B5576">
        <v>7.6749999999999998</v>
      </c>
      <c r="C5576">
        <v>2022</v>
      </c>
      <c r="D5576">
        <v>4</v>
      </c>
    </row>
    <row r="5577" spans="1:4" x14ac:dyDescent="0.35">
      <c r="A5577" s="1">
        <v>44658</v>
      </c>
      <c r="B5577">
        <v>7.6699299999999999</v>
      </c>
      <c r="C5577">
        <v>2022</v>
      </c>
      <c r="D5577">
        <v>4</v>
      </c>
    </row>
    <row r="5578" spans="1:4" x14ac:dyDescent="0.35">
      <c r="A5578" s="1">
        <v>44659</v>
      </c>
      <c r="B5578">
        <v>7.6687399999999997</v>
      </c>
      <c r="C5578">
        <v>2022</v>
      </c>
      <c r="D5578">
        <v>4</v>
      </c>
    </row>
    <row r="5579" spans="1:4" x14ac:dyDescent="0.35">
      <c r="A5579" s="1">
        <v>44660</v>
      </c>
      <c r="B5579">
        <v>7.6687399999999997</v>
      </c>
      <c r="C5579">
        <v>2022</v>
      </c>
      <c r="D5579">
        <v>4</v>
      </c>
    </row>
    <row r="5580" spans="1:4" x14ac:dyDescent="0.35">
      <c r="A5580" s="1">
        <v>44661</v>
      </c>
      <c r="B5580">
        <v>7.6687399999999997</v>
      </c>
      <c r="C5580">
        <v>2022</v>
      </c>
      <c r="D5580">
        <v>4</v>
      </c>
    </row>
    <row r="5581" spans="1:4" x14ac:dyDescent="0.35">
      <c r="A5581" s="1">
        <v>44662</v>
      </c>
      <c r="B5581">
        <v>7.6651199999999999</v>
      </c>
      <c r="C5581">
        <v>2022</v>
      </c>
      <c r="D5581">
        <v>4</v>
      </c>
    </row>
    <row r="5582" spans="1:4" x14ac:dyDescent="0.35">
      <c r="A5582" s="1">
        <v>44663</v>
      </c>
      <c r="B5582">
        <v>7.6635600000000004</v>
      </c>
      <c r="C5582">
        <v>2022</v>
      </c>
      <c r="D5582">
        <v>4</v>
      </c>
    </row>
    <row r="5583" spans="1:4" x14ac:dyDescent="0.35">
      <c r="A5583" s="1">
        <v>44664</v>
      </c>
      <c r="B5583">
        <v>7.6590100000000003</v>
      </c>
      <c r="C5583">
        <v>2022</v>
      </c>
      <c r="D5583">
        <v>4</v>
      </c>
    </row>
    <row r="5584" spans="1:4" x14ac:dyDescent="0.35">
      <c r="A5584" s="1">
        <v>44665</v>
      </c>
      <c r="B5584">
        <v>7.6590100000000003</v>
      </c>
      <c r="C5584">
        <v>2022</v>
      </c>
      <c r="D5584">
        <v>4</v>
      </c>
    </row>
    <row r="5585" spans="1:4" x14ac:dyDescent="0.35">
      <c r="A5585" s="1">
        <v>44666</v>
      </c>
      <c r="B5585">
        <v>7.6590100000000003</v>
      </c>
      <c r="C5585">
        <v>2022</v>
      </c>
      <c r="D5585">
        <v>4</v>
      </c>
    </row>
    <row r="5586" spans="1:4" x14ac:dyDescent="0.35">
      <c r="A5586" s="1">
        <v>44667</v>
      </c>
      <c r="B5586">
        <v>7.6590100000000003</v>
      </c>
      <c r="C5586">
        <v>2022</v>
      </c>
      <c r="D5586">
        <v>4</v>
      </c>
    </row>
    <row r="5587" spans="1:4" x14ac:dyDescent="0.35">
      <c r="A5587" s="1">
        <v>44668</v>
      </c>
      <c r="B5587">
        <v>7.6590100000000003</v>
      </c>
      <c r="C5587">
        <v>2022</v>
      </c>
      <c r="D5587">
        <v>4</v>
      </c>
    </row>
    <row r="5588" spans="1:4" x14ac:dyDescent="0.35">
      <c r="A5588" s="1">
        <v>44669</v>
      </c>
      <c r="B5588">
        <v>7.6584899999999996</v>
      </c>
      <c r="C5588">
        <v>2022</v>
      </c>
      <c r="D5588">
        <v>4</v>
      </c>
    </row>
    <row r="5589" spans="1:4" x14ac:dyDescent="0.35">
      <c r="A5589" s="1">
        <v>44670</v>
      </c>
      <c r="B5589">
        <v>7.6559900000000001</v>
      </c>
      <c r="C5589">
        <v>2022</v>
      </c>
      <c r="D5589">
        <v>4</v>
      </c>
    </row>
    <row r="5590" spans="1:4" x14ac:dyDescent="0.35">
      <c r="A5590" s="1">
        <v>44671</v>
      </c>
      <c r="B5590">
        <v>7.6557599999999999</v>
      </c>
      <c r="C5590">
        <v>2022</v>
      </c>
      <c r="D5590">
        <v>4</v>
      </c>
    </row>
    <row r="5591" spans="1:4" x14ac:dyDescent="0.35">
      <c r="A5591" s="1">
        <v>44672</v>
      </c>
      <c r="B5591">
        <v>7.6544600000000003</v>
      </c>
      <c r="C5591">
        <v>2022</v>
      </c>
      <c r="D5591">
        <v>4</v>
      </c>
    </row>
    <row r="5592" spans="1:4" x14ac:dyDescent="0.35">
      <c r="A5592" s="1">
        <v>44673</v>
      </c>
      <c r="B5592">
        <v>7.6530899999999997</v>
      </c>
      <c r="C5592">
        <v>2022</v>
      </c>
      <c r="D5592">
        <v>4</v>
      </c>
    </row>
    <row r="5593" spans="1:4" x14ac:dyDescent="0.35">
      <c r="A5593" s="1">
        <v>44674</v>
      </c>
      <c r="B5593">
        <v>7.6530899999999997</v>
      </c>
      <c r="C5593">
        <v>2022</v>
      </c>
      <c r="D5593">
        <v>4</v>
      </c>
    </row>
    <row r="5594" spans="1:4" x14ac:dyDescent="0.35">
      <c r="A5594" s="1">
        <v>44675</v>
      </c>
      <c r="B5594">
        <v>7.6530899999999997</v>
      </c>
      <c r="C5594">
        <v>2022</v>
      </c>
      <c r="D5594">
        <v>4</v>
      </c>
    </row>
    <row r="5595" spans="1:4" x14ac:dyDescent="0.35">
      <c r="A5595" s="1">
        <v>44676</v>
      </c>
      <c r="B5595">
        <v>7.6509</v>
      </c>
      <c r="C5595">
        <v>2022</v>
      </c>
      <c r="D5595">
        <v>4</v>
      </c>
    </row>
    <row r="5596" spans="1:4" x14ac:dyDescent="0.35">
      <c r="A5596" s="1">
        <v>44677</v>
      </c>
      <c r="B5596">
        <v>7.65144</v>
      </c>
      <c r="C5596">
        <v>2022</v>
      </c>
      <c r="D5596">
        <v>4</v>
      </c>
    </row>
    <row r="5597" spans="1:4" x14ac:dyDescent="0.35">
      <c r="A5597" s="1">
        <v>44678</v>
      </c>
      <c r="B5597">
        <v>7.6535299999999999</v>
      </c>
      <c r="C5597">
        <v>2022</v>
      </c>
      <c r="D5597">
        <v>4</v>
      </c>
    </row>
    <row r="5598" spans="1:4" x14ac:dyDescent="0.35">
      <c r="A5598" s="1">
        <v>44679</v>
      </c>
      <c r="B5598">
        <v>7.6577500000000001</v>
      </c>
      <c r="C5598">
        <v>2022</v>
      </c>
      <c r="D5598">
        <v>4</v>
      </c>
    </row>
    <row r="5599" spans="1:4" x14ac:dyDescent="0.35">
      <c r="A5599" s="1">
        <v>44680</v>
      </c>
      <c r="B5599">
        <v>7.6651699999999998</v>
      </c>
      <c r="C5599">
        <v>2022</v>
      </c>
      <c r="D5599">
        <v>4</v>
      </c>
    </row>
    <row r="5600" spans="1:4" x14ac:dyDescent="0.35">
      <c r="A5600" s="1">
        <v>44681</v>
      </c>
      <c r="B5600">
        <v>7.6651699999999998</v>
      </c>
      <c r="C5600">
        <v>2022</v>
      </c>
      <c r="D5600">
        <v>4</v>
      </c>
    </row>
    <row r="5601" spans="1:4" x14ac:dyDescent="0.35">
      <c r="A5601" s="1">
        <v>44682</v>
      </c>
      <c r="B5601">
        <v>7.6651699999999998</v>
      </c>
      <c r="C5601">
        <v>2022</v>
      </c>
      <c r="D5601">
        <v>5</v>
      </c>
    </row>
    <row r="5602" spans="1:4" x14ac:dyDescent="0.35">
      <c r="A5602" s="1">
        <v>44683</v>
      </c>
      <c r="B5602">
        <v>7.6651699999999998</v>
      </c>
      <c r="C5602">
        <v>2022</v>
      </c>
      <c r="D5602">
        <v>5</v>
      </c>
    </row>
    <row r="5603" spans="1:4" x14ac:dyDescent="0.35">
      <c r="A5603" s="1">
        <v>44684</v>
      </c>
      <c r="B5603">
        <v>7.6614000000000004</v>
      </c>
      <c r="C5603">
        <v>2022</v>
      </c>
      <c r="D5603">
        <v>5</v>
      </c>
    </row>
    <row r="5604" spans="1:4" x14ac:dyDescent="0.35">
      <c r="A5604" s="1">
        <v>44685</v>
      </c>
      <c r="B5604">
        <v>7.6658200000000001</v>
      </c>
      <c r="C5604">
        <v>2022</v>
      </c>
      <c r="D5604">
        <v>5</v>
      </c>
    </row>
    <row r="5605" spans="1:4" x14ac:dyDescent="0.35">
      <c r="A5605" s="1">
        <v>44686</v>
      </c>
      <c r="B5605">
        <v>7.67075</v>
      </c>
      <c r="C5605">
        <v>2022</v>
      </c>
      <c r="D5605">
        <v>5</v>
      </c>
    </row>
    <row r="5606" spans="1:4" x14ac:dyDescent="0.35">
      <c r="A5606" s="1">
        <v>44687</v>
      </c>
      <c r="B5606">
        <v>7.6679500000000003</v>
      </c>
      <c r="C5606">
        <v>2022</v>
      </c>
      <c r="D5606">
        <v>5</v>
      </c>
    </row>
    <row r="5607" spans="1:4" x14ac:dyDescent="0.35">
      <c r="A5607" s="1">
        <v>44688</v>
      </c>
      <c r="B5607">
        <v>7.6679500000000003</v>
      </c>
      <c r="C5607">
        <v>2022</v>
      </c>
      <c r="D5607">
        <v>5</v>
      </c>
    </row>
    <row r="5608" spans="1:4" x14ac:dyDescent="0.35">
      <c r="A5608" s="1">
        <v>44689</v>
      </c>
      <c r="B5608">
        <v>7.6679500000000003</v>
      </c>
      <c r="C5608">
        <v>2022</v>
      </c>
      <c r="D5608">
        <v>5</v>
      </c>
    </row>
    <row r="5609" spans="1:4" x14ac:dyDescent="0.35">
      <c r="A5609" s="1">
        <v>44690</v>
      </c>
      <c r="B5609">
        <v>7.6670600000000002</v>
      </c>
      <c r="C5609">
        <v>2022</v>
      </c>
      <c r="D5609">
        <v>5</v>
      </c>
    </row>
    <row r="5610" spans="1:4" x14ac:dyDescent="0.35">
      <c r="A5610" s="1">
        <v>44691</v>
      </c>
      <c r="B5610">
        <v>7.6632600000000002</v>
      </c>
      <c r="C5610">
        <v>2022</v>
      </c>
      <c r="D5610">
        <v>5</v>
      </c>
    </row>
    <row r="5611" spans="1:4" x14ac:dyDescent="0.35">
      <c r="A5611" s="1">
        <v>44692</v>
      </c>
      <c r="B5611">
        <v>7.6676399999999996</v>
      </c>
      <c r="C5611">
        <v>2022</v>
      </c>
      <c r="D5611">
        <v>5</v>
      </c>
    </row>
    <row r="5612" spans="1:4" x14ac:dyDescent="0.35">
      <c r="A5612" s="1">
        <v>44693</v>
      </c>
      <c r="B5612">
        <v>7.6694500000000003</v>
      </c>
      <c r="C5612">
        <v>2022</v>
      </c>
      <c r="D5612">
        <v>5</v>
      </c>
    </row>
    <row r="5613" spans="1:4" x14ac:dyDescent="0.35">
      <c r="A5613" s="1">
        <v>44694</v>
      </c>
      <c r="B5613">
        <v>7.6691500000000001</v>
      </c>
      <c r="C5613">
        <v>2022</v>
      </c>
      <c r="D5613">
        <v>5</v>
      </c>
    </row>
    <row r="5614" spans="1:4" x14ac:dyDescent="0.35">
      <c r="A5614" s="1">
        <v>44695</v>
      </c>
      <c r="B5614">
        <v>7.6691500000000001</v>
      </c>
      <c r="C5614">
        <v>2022</v>
      </c>
      <c r="D5614">
        <v>5</v>
      </c>
    </row>
    <row r="5615" spans="1:4" x14ac:dyDescent="0.35">
      <c r="A5615" s="1">
        <v>44696</v>
      </c>
      <c r="B5615">
        <v>7.6691500000000001</v>
      </c>
      <c r="C5615">
        <v>2022</v>
      </c>
      <c r="D5615">
        <v>5</v>
      </c>
    </row>
    <row r="5616" spans="1:4" x14ac:dyDescent="0.35">
      <c r="A5616" s="1">
        <v>44697</v>
      </c>
      <c r="B5616">
        <v>7.6647499999999997</v>
      </c>
      <c r="C5616">
        <v>2022</v>
      </c>
      <c r="D5616">
        <v>5</v>
      </c>
    </row>
    <row r="5617" spans="1:4" x14ac:dyDescent="0.35">
      <c r="A5617" s="1">
        <v>44698</v>
      </c>
      <c r="B5617">
        <v>7.6661200000000003</v>
      </c>
      <c r="C5617">
        <v>2022</v>
      </c>
      <c r="D5617">
        <v>5</v>
      </c>
    </row>
    <row r="5618" spans="1:4" x14ac:dyDescent="0.35">
      <c r="A5618" s="1">
        <v>44699</v>
      </c>
      <c r="B5618">
        <v>7.6664199999999996</v>
      </c>
      <c r="C5618">
        <v>2022</v>
      </c>
      <c r="D5618">
        <v>5</v>
      </c>
    </row>
    <row r="5619" spans="1:4" x14ac:dyDescent="0.35">
      <c r="A5619" s="1">
        <v>44700</v>
      </c>
      <c r="B5619">
        <v>7.6670299999999996</v>
      </c>
      <c r="C5619">
        <v>2022</v>
      </c>
      <c r="D5619">
        <v>5</v>
      </c>
    </row>
    <row r="5620" spans="1:4" x14ac:dyDescent="0.35">
      <c r="A5620" s="1">
        <v>44701</v>
      </c>
      <c r="B5620">
        <v>7.6669200000000002</v>
      </c>
      <c r="C5620">
        <v>2022</v>
      </c>
      <c r="D5620">
        <v>5</v>
      </c>
    </row>
    <row r="5621" spans="1:4" x14ac:dyDescent="0.35">
      <c r="A5621" s="1">
        <v>44702</v>
      </c>
      <c r="B5621">
        <v>7.6669200000000002</v>
      </c>
      <c r="C5621">
        <v>2022</v>
      </c>
      <c r="D5621">
        <v>5</v>
      </c>
    </row>
    <row r="5622" spans="1:4" x14ac:dyDescent="0.35">
      <c r="A5622" s="1">
        <v>44703</v>
      </c>
      <c r="B5622">
        <v>7.6669200000000002</v>
      </c>
      <c r="C5622">
        <v>2022</v>
      </c>
      <c r="D5622">
        <v>5</v>
      </c>
    </row>
    <row r="5623" spans="1:4" x14ac:dyDescent="0.35">
      <c r="A5623" s="1">
        <v>44704</v>
      </c>
      <c r="B5623">
        <v>7.6690300000000002</v>
      </c>
      <c r="C5623">
        <v>2022</v>
      </c>
      <c r="D5623">
        <v>5</v>
      </c>
    </row>
    <row r="5624" spans="1:4" x14ac:dyDescent="0.35">
      <c r="A5624" s="1">
        <v>44705</v>
      </c>
      <c r="B5624">
        <v>7.6677400000000002</v>
      </c>
      <c r="C5624">
        <v>2022</v>
      </c>
      <c r="D5624">
        <v>5</v>
      </c>
    </row>
    <row r="5625" spans="1:4" x14ac:dyDescent="0.35">
      <c r="A5625" s="1">
        <v>44706</v>
      </c>
      <c r="B5625">
        <v>7.67577</v>
      </c>
      <c r="C5625">
        <v>2022</v>
      </c>
      <c r="D5625">
        <v>5</v>
      </c>
    </row>
    <row r="5626" spans="1:4" x14ac:dyDescent="0.35">
      <c r="A5626" s="1">
        <v>44707</v>
      </c>
      <c r="B5626">
        <v>7.6731800000000003</v>
      </c>
      <c r="C5626">
        <v>2022</v>
      </c>
      <c r="D5626">
        <v>5</v>
      </c>
    </row>
    <row r="5627" spans="1:4" x14ac:dyDescent="0.35">
      <c r="A5627" s="1">
        <v>44708</v>
      </c>
      <c r="B5627">
        <v>7.6818999999999997</v>
      </c>
      <c r="C5627">
        <v>2022</v>
      </c>
      <c r="D5627">
        <v>5</v>
      </c>
    </row>
    <row r="5628" spans="1:4" x14ac:dyDescent="0.35">
      <c r="A5628" s="1">
        <v>44709</v>
      </c>
      <c r="B5628">
        <v>7.6818999999999997</v>
      </c>
      <c r="C5628">
        <v>2022</v>
      </c>
      <c r="D5628">
        <v>5</v>
      </c>
    </row>
    <row r="5629" spans="1:4" x14ac:dyDescent="0.35">
      <c r="A5629" s="1">
        <v>44710</v>
      </c>
      <c r="B5629">
        <v>7.6818999999999997</v>
      </c>
      <c r="C5629">
        <v>2022</v>
      </c>
      <c r="D5629">
        <v>5</v>
      </c>
    </row>
    <row r="5630" spans="1:4" x14ac:dyDescent="0.35">
      <c r="A5630" s="1">
        <v>44711</v>
      </c>
      <c r="B5630">
        <v>7.6776499999999999</v>
      </c>
      <c r="C5630">
        <v>2022</v>
      </c>
      <c r="D5630">
        <v>5</v>
      </c>
    </row>
    <row r="5631" spans="1:4" x14ac:dyDescent="0.35">
      <c r="A5631" s="1">
        <v>44712</v>
      </c>
      <c r="B5631">
        <v>7.6843399999999997</v>
      </c>
      <c r="C5631">
        <v>2022</v>
      </c>
      <c r="D5631">
        <v>5</v>
      </c>
    </row>
    <row r="5632" spans="1:4" x14ac:dyDescent="0.35">
      <c r="A5632" s="1">
        <v>44713</v>
      </c>
      <c r="B5632">
        <v>7.6955200000000001</v>
      </c>
      <c r="C5632">
        <v>2022</v>
      </c>
      <c r="D5632">
        <v>6</v>
      </c>
    </row>
    <row r="5633" spans="1:4" x14ac:dyDescent="0.35">
      <c r="A5633" s="1">
        <v>44714</v>
      </c>
      <c r="B5633">
        <v>7.7075800000000001</v>
      </c>
      <c r="C5633">
        <v>2022</v>
      </c>
      <c r="D5633">
        <v>6</v>
      </c>
    </row>
    <row r="5634" spans="1:4" x14ac:dyDescent="0.35">
      <c r="A5634" s="1">
        <v>44715</v>
      </c>
      <c r="B5634">
        <v>7.7124199999999998</v>
      </c>
      <c r="C5634">
        <v>2022</v>
      </c>
      <c r="D5634">
        <v>6</v>
      </c>
    </row>
    <row r="5635" spans="1:4" x14ac:dyDescent="0.35">
      <c r="A5635" s="1">
        <v>44716</v>
      </c>
      <c r="B5635">
        <v>7.7124199999999998</v>
      </c>
      <c r="C5635">
        <v>2022</v>
      </c>
      <c r="D5635">
        <v>6</v>
      </c>
    </row>
    <row r="5636" spans="1:4" x14ac:dyDescent="0.35">
      <c r="A5636" s="1">
        <v>44717</v>
      </c>
      <c r="B5636">
        <v>7.7124199999999998</v>
      </c>
      <c r="C5636">
        <v>2022</v>
      </c>
      <c r="D5636">
        <v>6</v>
      </c>
    </row>
    <row r="5637" spans="1:4" x14ac:dyDescent="0.35">
      <c r="A5637" s="1">
        <v>44718</v>
      </c>
      <c r="B5637">
        <v>7.7046599999999996</v>
      </c>
      <c r="C5637">
        <v>2022</v>
      </c>
      <c r="D5637">
        <v>6</v>
      </c>
    </row>
    <row r="5638" spans="1:4" x14ac:dyDescent="0.35">
      <c r="A5638" s="1">
        <v>44719</v>
      </c>
      <c r="B5638">
        <v>7.7070299999999996</v>
      </c>
      <c r="C5638">
        <v>2022</v>
      </c>
      <c r="D5638">
        <v>6</v>
      </c>
    </row>
    <row r="5639" spans="1:4" x14ac:dyDescent="0.35">
      <c r="A5639" s="1">
        <v>44720</v>
      </c>
      <c r="B5639">
        <v>7.7207400000000002</v>
      </c>
      <c r="C5639">
        <v>2022</v>
      </c>
      <c r="D5639">
        <v>6</v>
      </c>
    </row>
    <row r="5640" spans="1:4" x14ac:dyDescent="0.35">
      <c r="A5640" s="1">
        <v>44721</v>
      </c>
      <c r="B5640">
        <v>7.7260900000000001</v>
      </c>
      <c r="C5640">
        <v>2022</v>
      </c>
      <c r="D5640">
        <v>6</v>
      </c>
    </row>
    <row r="5641" spans="1:4" x14ac:dyDescent="0.35">
      <c r="A5641" s="1">
        <v>44722</v>
      </c>
      <c r="B5641">
        <v>7.7320599999999997</v>
      </c>
      <c r="C5641">
        <v>2022</v>
      </c>
      <c r="D5641">
        <v>6</v>
      </c>
    </row>
    <row r="5642" spans="1:4" x14ac:dyDescent="0.35">
      <c r="A5642" s="1">
        <v>44723</v>
      </c>
      <c r="B5642">
        <v>7.7320599999999997</v>
      </c>
      <c r="C5642">
        <v>2022</v>
      </c>
      <c r="D5642">
        <v>6</v>
      </c>
    </row>
    <row r="5643" spans="1:4" x14ac:dyDescent="0.35">
      <c r="A5643" s="1">
        <v>44724</v>
      </c>
      <c r="B5643">
        <v>7.7320599999999997</v>
      </c>
      <c r="C5643">
        <v>2022</v>
      </c>
      <c r="D5643">
        <v>6</v>
      </c>
    </row>
    <row r="5644" spans="1:4" x14ac:dyDescent="0.35">
      <c r="A5644" s="1">
        <v>44725</v>
      </c>
      <c r="B5644">
        <v>7.7310400000000001</v>
      </c>
      <c r="C5644">
        <v>2022</v>
      </c>
      <c r="D5644">
        <v>6</v>
      </c>
    </row>
    <row r="5645" spans="1:4" x14ac:dyDescent="0.35">
      <c r="A5645" s="1">
        <v>44726</v>
      </c>
      <c r="B5645">
        <v>7.7328099999999997</v>
      </c>
      <c r="C5645">
        <v>2022</v>
      </c>
      <c r="D5645">
        <v>6</v>
      </c>
    </row>
    <row r="5646" spans="1:4" x14ac:dyDescent="0.35">
      <c r="A5646" s="1">
        <v>44727</v>
      </c>
      <c r="B5646">
        <v>7.7388599999999999</v>
      </c>
      <c r="C5646">
        <v>2022</v>
      </c>
      <c r="D5646">
        <v>6</v>
      </c>
    </row>
    <row r="5647" spans="1:4" x14ac:dyDescent="0.35">
      <c r="A5647" s="1">
        <v>44728</v>
      </c>
      <c r="B5647">
        <v>7.7388899999999996</v>
      </c>
      <c r="C5647">
        <v>2022</v>
      </c>
      <c r="D5647">
        <v>6</v>
      </c>
    </row>
    <row r="5648" spans="1:4" x14ac:dyDescent="0.35">
      <c r="A5648" s="1">
        <v>44729</v>
      </c>
      <c r="B5648">
        <v>7.7404599999999997</v>
      </c>
      <c r="C5648">
        <v>2022</v>
      </c>
      <c r="D5648">
        <v>6</v>
      </c>
    </row>
    <row r="5649" spans="1:4" x14ac:dyDescent="0.35">
      <c r="A5649" s="1">
        <v>44730</v>
      </c>
      <c r="B5649">
        <v>7.7404599999999997</v>
      </c>
      <c r="C5649">
        <v>2022</v>
      </c>
      <c r="D5649">
        <v>6</v>
      </c>
    </row>
    <row r="5650" spans="1:4" x14ac:dyDescent="0.35">
      <c r="A5650" s="1">
        <v>44731</v>
      </c>
      <c r="B5650">
        <v>7.7404599999999997</v>
      </c>
      <c r="C5650">
        <v>2022</v>
      </c>
      <c r="D5650">
        <v>6</v>
      </c>
    </row>
    <row r="5651" spans="1:4" x14ac:dyDescent="0.35">
      <c r="A5651" s="1">
        <v>44732</v>
      </c>
      <c r="B5651">
        <v>7.7410199999999998</v>
      </c>
      <c r="C5651">
        <v>2022</v>
      </c>
      <c r="D5651">
        <v>6</v>
      </c>
    </row>
    <row r="5652" spans="1:4" x14ac:dyDescent="0.35">
      <c r="A5652" s="1">
        <v>44733</v>
      </c>
      <c r="B5652">
        <v>7.7496900000000002</v>
      </c>
      <c r="C5652">
        <v>2022</v>
      </c>
      <c r="D5652">
        <v>6</v>
      </c>
    </row>
    <row r="5653" spans="1:4" x14ac:dyDescent="0.35">
      <c r="A5653" s="1">
        <v>44734</v>
      </c>
      <c r="B5653">
        <v>7.7474499999999997</v>
      </c>
      <c r="C5653">
        <v>2022</v>
      </c>
      <c r="D5653">
        <v>6</v>
      </c>
    </row>
    <row r="5654" spans="1:4" x14ac:dyDescent="0.35">
      <c r="A5654" s="1">
        <v>44735</v>
      </c>
      <c r="B5654">
        <v>7.7510399999999997</v>
      </c>
      <c r="C5654">
        <v>2022</v>
      </c>
      <c r="D5654">
        <v>6</v>
      </c>
    </row>
    <row r="5655" spans="1:4" x14ac:dyDescent="0.35">
      <c r="A5655" s="1">
        <v>44736</v>
      </c>
      <c r="B5655">
        <v>7.7588999999999997</v>
      </c>
      <c r="C5655">
        <v>2022</v>
      </c>
      <c r="D5655">
        <v>6</v>
      </c>
    </row>
    <row r="5656" spans="1:4" x14ac:dyDescent="0.35">
      <c r="A5656" s="1">
        <v>44737</v>
      </c>
      <c r="B5656">
        <v>7.7588999999999997</v>
      </c>
      <c r="C5656">
        <v>2022</v>
      </c>
      <c r="D5656">
        <v>6</v>
      </c>
    </row>
    <row r="5657" spans="1:4" x14ac:dyDescent="0.35">
      <c r="A5657" s="1">
        <v>44738</v>
      </c>
      <c r="B5657">
        <v>7.7588999999999997</v>
      </c>
      <c r="C5657">
        <v>2022</v>
      </c>
      <c r="D5657">
        <v>6</v>
      </c>
    </row>
    <row r="5658" spans="1:4" x14ac:dyDescent="0.35">
      <c r="A5658" s="1">
        <v>44739</v>
      </c>
      <c r="B5658">
        <v>7.7540399999999998</v>
      </c>
      <c r="C5658">
        <v>2022</v>
      </c>
      <c r="D5658">
        <v>6</v>
      </c>
    </row>
    <row r="5659" spans="1:4" x14ac:dyDescent="0.35">
      <c r="A5659" s="1">
        <v>44740</v>
      </c>
      <c r="B5659">
        <v>7.7598000000000003</v>
      </c>
      <c r="C5659">
        <v>2022</v>
      </c>
      <c r="D5659">
        <v>6</v>
      </c>
    </row>
    <row r="5660" spans="1:4" x14ac:dyDescent="0.35">
      <c r="A5660" s="1">
        <v>44741</v>
      </c>
      <c r="B5660">
        <v>7.7581899999999999</v>
      </c>
      <c r="C5660">
        <v>2022</v>
      </c>
      <c r="D5660">
        <v>6</v>
      </c>
    </row>
    <row r="5661" spans="1:4" x14ac:dyDescent="0.35">
      <c r="A5661" s="1">
        <v>44742</v>
      </c>
      <c r="B5661">
        <v>7.7560799999999999</v>
      </c>
      <c r="C5661">
        <v>2022</v>
      </c>
      <c r="D5661">
        <v>6</v>
      </c>
    </row>
    <row r="5662" spans="1:4" x14ac:dyDescent="0.35">
      <c r="A5662" s="1">
        <v>44743</v>
      </c>
      <c r="B5662">
        <v>7.7560799999999999</v>
      </c>
      <c r="C5662">
        <v>2022</v>
      </c>
      <c r="D5662">
        <v>7</v>
      </c>
    </row>
    <row r="5663" spans="1:4" x14ac:dyDescent="0.35">
      <c r="A5663" s="1">
        <v>44744</v>
      </c>
      <c r="B5663">
        <v>7.7560799999999999</v>
      </c>
      <c r="C5663">
        <v>2022</v>
      </c>
      <c r="D5663">
        <v>7</v>
      </c>
    </row>
    <row r="5664" spans="1:4" x14ac:dyDescent="0.35">
      <c r="A5664" s="1">
        <v>44745</v>
      </c>
      <c r="B5664">
        <v>7.7560799999999999</v>
      </c>
      <c r="C5664">
        <v>2022</v>
      </c>
      <c r="D5664">
        <v>7</v>
      </c>
    </row>
    <row r="5665" spans="1:4" x14ac:dyDescent="0.35">
      <c r="A5665" s="1">
        <v>44746</v>
      </c>
      <c r="B5665">
        <v>7.7560799999999999</v>
      </c>
      <c r="C5665">
        <v>2022</v>
      </c>
      <c r="D5665">
        <v>7</v>
      </c>
    </row>
    <row r="5666" spans="1:4" x14ac:dyDescent="0.35">
      <c r="A5666" s="1">
        <v>44747</v>
      </c>
      <c r="B5666">
        <v>7.7528100000000002</v>
      </c>
      <c r="C5666">
        <v>2022</v>
      </c>
      <c r="D5666">
        <v>7</v>
      </c>
    </row>
    <row r="5667" spans="1:4" x14ac:dyDescent="0.35">
      <c r="A5667" s="1">
        <v>44748</v>
      </c>
      <c r="B5667">
        <v>7.74979</v>
      </c>
      <c r="C5667">
        <v>2022</v>
      </c>
      <c r="D5667">
        <v>7</v>
      </c>
    </row>
    <row r="5668" spans="1:4" x14ac:dyDescent="0.35">
      <c r="A5668" s="1">
        <v>44749</v>
      </c>
      <c r="B5668">
        <v>7.7465900000000003</v>
      </c>
      <c r="C5668">
        <v>2022</v>
      </c>
      <c r="D5668">
        <v>7</v>
      </c>
    </row>
    <row r="5669" spans="1:4" x14ac:dyDescent="0.35">
      <c r="A5669" s="1">
        <v>44750</v>
      </c>
      <c r="B5669">
        <v>7.7471199999999998</v>
      </c>
      <c r="C5669">
        <v>2022</v>
      </c>
      <c r="D5669">
        <v>7</v>
      </c>
    </row>
    <row r="5670" spans="1:4" x14ac:dyDescent="0.35">
      <c r="A5670" s="1">
        <v>44751</v>
      </c>
      <c r="B5670">
        <v>7.7471199999999998</v>
      </c>
      <c r="C5670">
        <v>2022</v>
      </c>
      <c r="D5670">
        <v>7</v>
      </c>
    </row>
    <row r="5671" spans="1:4" x14ac:dyDescent="0.35">
      <c r="A5671" s="1">
        <v>44752</v>
      </c>
      <c r="B5671">
        <v>7.7471199999999998</v>
      </c>
      <c r="C5671">
        <v>2022</v>
      </c>
      <c r="D5671">
        <v>7</v>
      </c>
    </row>
    <row r="5672" spans="1:4" x14ac:dyDescent="0.35">
      <c r="A5672" s="1">
        <v>44753</v>
      </c>
      <c r="B5672">
        <v>7.7436999999999996</v>
      </c>
      <c r="C5672">
        <v>2022</v>
      </c>
      <c r="D5672">
        <v>7</v>
      </c>
    </row>
    <row r="5673" spans="1:4" x14ac:dyDescent="0.35">
      <c r="A5673" s="1">
        <v>44754</v>
      </c>
      <c r="B5673">
        <v>7.7402800000000003</v>
      </c>
      <c r="C5673">
        <v>2022</v>
      </c>
      <c r="D5673">
        <v>7</v>
      </c>
    </row>
    <row r="5674" spans="1:4" x14ac:dyDescent="0.35">
      <c r="A5674" s="1">
        <v>44755</v>
      </c>
      <c r="B5674">
        <v>7.7385900000000003</v>
      </c>
      <c r="C5674">
        <v>2022</v>
      </c>
      <c r="D5674">
        <v>7</v>
      </c>
    </row>
    <row r="5675" spans="1:4" x14ac:dyDescent="0.35">
      <c r="A5675" s="1">
        <v>44756</v>
      </c>
      <c r="B5675">
        <v>7.7352600000000002</v>
      </c>
      <c r="C5675">
        <v>2022</v>
      </c>
      <c r="D5675">
        <v>7</v>
      </c>
    </row>
    <row r="5676" spans="1:4" x14ac:dyDescent="0.35">
      <c r="A5676" s="1">
        <v>44757</v>
      </c>
      <c r="B5676">
        <v>7.7355600000000004</v>
      </c>
      <c r="C5676">
        <v>2022</v>
      </c>
      <c r="D5676">
        <v>7</v>
      </c>
    </row>
    <row r="5677" spans="1:4" x14ac:dyDescent="0.35">
      <c r="A5677" s="1">
        <v>44758</v>
      </c>
      <c r="B5677">
        <v>7.7355600000000004</v>
      </c>
      <c r="C5677">
        <v>2022</v>
      </c>
      <c r="D5677">
        <v>7</v>
      </c>
    </row>
    <row r="5678" spans="1:4" x14ac:dyDescent="0.35">
      <c r="A5678" s="1">
        <v>44759</v>
      </c>
      <c r="B5678">
        <v>7.7355600000000004</v>
      </c>
      <c r="C5678">
        <v>2022</v>
      </c>
      <c r="D5678">
        <v>7</v>
      </c>
    </row>
    <row r="5679" spans="1:4" x14ac:dyDescent="0.35">
      <c r="A5679" s="1">
        <v>44760</v>
      </c>
      <c r="B5679">
        <v>7.7315899999999997</v>
      </c>
      <c r="C5679">
        <v>2022</v>
      </c>
      <c r="D5679">
        <v>7</v>
      </c>
    </row>
    <row r="5680" spans="1:4" x14ac:dyDescent="0.35">
      <c r="A5680" s="1">
        <v>44761</v>
      </c>
      <c r="B5680">
        <v>7.7279299999999997</v>
      </c>
      <c r="C5680">
        <v>2022</v>
      </c>
      <c r="D5680">
        <v>7</v>
      </c>
    </row>
    <row r="5681" spans="1:4" x14ac:dyDescent="0.35">
      <c r="A5681" s="1">
        <v>44762</v>
      </c>
      <c r="B5681">
        <v>7.7317400000000003</v>
      </c>
      <c r="C5681">
        <v>2022</v>
      </c>
      <c r="D5681">
        <v>7</v>
      </c>
    </row>
    <row r="5682" spans="1:4" x14ac:dyDescent="0.35">
      <c r="A5682" s="1">
        <v>44763</v>
      </c>
      <c r="B5682">
        <v>7.7292399999999999</v>
      </c>
      <c r="C5682">
        <v>2022</v>
      </c>
      <c r="D5682">
        <v>7</v>
      </c>
    </row>
    <row r="5683" spans="1:4" x14ac:dyDescent="0.35">
      <c r="A5683" s="1">
        <v>44764</v>
      </c>
      <c r="B5683">
        <v>7.7305200000000003</v>
      </c>
      <c r="C5683">
        <v>2022</v>
      </c>
      <c r="D5683">
        <v>7</v>
      </c>
    </row>
    <row r="5684" spans="1:4" x14ac:dyDescent="0.35">
      <c r="A5684" s="1">
        <v>44765</v>
      </c>
      <c r="B5684">
        <v>7.7305200000000003</v>
      </c>
      <c r="C5684">
        <v>2022</v>
      </c>
      <c r="D5684">
        <v>7</v>
      </c>
    </row>
    <row r="5685" spans="1:4" x14ac:dyDescent="0.35">
      <c r="A5685" s="1">
        <v>44766</v>
      </c>
      <c r="B5685">
        <v>7.7305200000000003</v>
      </c>
      <c r="C5685">
        <v>2022</v>
      </c>
      <c r="D5685">
        <v>7</v>
      </c>
    </row>
    <row r="5686" spans="1:4" x14ac:dyDescent="0.35">
      <c r="A5686" s="1">
        <v>44767</v>
      </c>
      <c r="B5686">
        <v>7.7278000000000002</v>
      </c>
      <c r="C5686">
        <v>2022</v>
      </c>
      <c r="D5686">
        <v>7</v>
      </c>
    </row>
    <row r="5687" spans="1:4" x14ac:dyDescent="0.35">
      <c r="A5687" s="1">
        <v>44768</v>
      </c>
      <c r="B5687">
        <v>7.7283299999999997</v>
      </c>
      <c r="C5687">
        <v>2022</v>
      </c>
      <c r="D5687">
        <v>7</v>
      </c>
    </row>
    <row r="5688" spans="1:4" x14ac:dyDescent="0.35">
      <c r="A5688" s="1">
        <v>44769</v>
      </c>
      <c r="B5688">
        <v>7.7317099999999996</v>
      </c>
      <c r="C5688">
        <v>2022</v>
      </c>
      <c r="D5688">
        <v>7</v>
      </c>
    </row>
    <row r="5689" spans="1:4" x14ac:dyDescent="0.35">
      <c r="A5689" s="1">
        <v>44770</v>
      </c>
      <c r="B5689">
        <v>7.7348499999999998</v>
      </c>
      <c r="C5689">
        <v>2022</v>
      </c>
      <c r="D5689">
        <v>7</v>
      </c>
    </row>
    <row r="5690" spans="1:4" x14ac:dyDescent="0.35">
      <c r="A5690" s="1">
        <v>44771</v>
      </c>
      <c r="B5690">
        <v>7.7365399999999998</v>
      </c>
      <c r="C5690">
        <v>2022</v>
      </c>
      <c r="D5690">
        <v>7</v>
      </c>
    </row>
    <row r="5691" spans="1:4" x14ac:dyDescent="0.35">
      <c r="A5691" s="1">
        <v>44772</v>
      </c>
      <c r="B5691">
        <v>7.7365399999999998</v>
      </c>
      <c r="C5691">
        <v>2022</v>
      </c>
      <c r="D5691">
        <v>7</v>
      </c>
    </row>
    <row r="5692" spans="1:4" x14ac:dyDescent="0.35">
      <c r="A5692" s="1">
        <v>44773</v>
      </c>
      <c r="B5692">
        <v>7.7365399999999998</v>
      </c>
      <c r="C5692">
        <v>2022</v>
      </c>
      <c r="D5692">
        <v>7</v>
      </c>
    </row>
    <row r="5693" spans="1:4" x14ac:dyDescent="0.35">
      <c r="A5693" s="1">
        <v>44774</v>
      </c>
      <c r="B5693">
        <v>7.7294600000000004</v>
      </c>
      <c r="C5693">
        <v>2022</v>
      </c>
      <c r="D5693">
        <v>8</v>
      </c>
    </row>
    <row r="5694" spans="1:4" x14ac:dyDescent="0.35">
      <c r="A5694" s="1">
        <v>44775</v>
      </c>
      <c r="B5694">
        <v>7.7284800000000002</v>
      </c>
      <c r="C5694">
        <v>2022</v>
      </c>
      <c r="D5694">
        <v>8</v>
      </c>
    </row>
    <row r="5695" spans="1:4" x14ac:dyDescent="0.35">
      <c r="A5695" s="1">
        <v>44776</v>
      </c>
      <c r="B5695">
        <v>7.73292</v>
      </c>
      <c r="C5695">
        <v>2022</v>
      </c>
      <c r="D5695">
        <v>8</v>
      </c>
    </row>
    <row r="5696" spans="1:4" x14ac:dyDescent="0.35">
      <c r="A5696" s="1">
        <v>44777</v>
      </c>
      <c r="B5696">
        <v>7.7332999999999998</v>
      </c>
      <c r="C5696">
        <v>2022</v>
      </c>
      <c r="D5696">
        <v>8</v>
      </c>
    </row>
    <row r="5697" spans="1:4" x14ac:dyDescent="0.35">
      <c r="A5697" s="1">
        <v>44778</v>
      </c>
      <c r="B5697">
        <v>7.7333699999999999</v>
      </c>
      <c r="C5697">
        <v>2022</v>
      </c>
      <c r="D5697">
        <v>8</v>
      </c>
    </row>
    <row r="5698" spans="1:4" x14ac:dyDescent="0.35">
      <c r="A5698" s="1">
        <v>44779</v>
      </c>
      <c r="B5698">
        <v>7.7333699999999999</v>
      </c>
      <c r="C5698">
        <v>2022</v>
      </c>
      <c r="D5698">
        <v>8</v>
      </c>
    </row>
    <row r="5699" spans="1:4" x14ac:dyDescent="0.35">
      <c r="A5699" s="1">
        <v>44780</v>
      </c>
      <c r="B5699">
        <v>7.7333699999999999</v>
      </c>
      <c r="C5699">
        <v>2022</v>
      </c>
      <c r="D5699">
        <v>8</v>
      </c>
    </row>
    <row r="5700" spans="1:4" x14ac:dyDescent="0.35">
      <c r="A5700" s="1">
        <v>44781</v>
      </c>
      <c r="B5700">
        <v>7.7298900000000001</v>
      </c>
      <c r="C5700">
        <v>2022</v>
      </c>
      <c r="D5700">
        <v>8</v>
      </c>
    </row>
    <row r="5701" spans="1:4" x14ac:dyDescent="0.35">
      <c r="A5701" s="1">
        <v>44782</v>
      </c>
      <c r="B5701">
        <v>7.7257999999999996</v>
      </c>
      <c r="C5701">
        <v>2022</v>
      </c>
      <c r="D5701">
        <v>8</v>
      </c>
    </row>
    <row r="5702" spans="1:4" x14ac:dyDescent="0.35">
      <c r="A5702" s="1">
        <v>44783</v>
      </c>
      <c r="B5702">
        <v>7.7324799999999998</v>
      </c>
      <c r="C5702">
        <v>2022</v>
      </c>
      <c r="D5702">
        <v>8</v>
      </c>
    </row>
    <row r="5703" spans="1:4" x14ac:dyDescent="0.35">
      <c r="A5703" s="1">
        <v>44784</v>
      </c>
      <c r="B5703">
        <v>7.7313200000000002</v>
      </c>
      <c r="C5703">
        <v>2022</v>
      </c>
      <c r="D5703">
        <v>8</v>
      </c>
    </row>
    <row r="5704" spans="1:4" x14ac:dyDescent="0.35">
      <c r="A5704" s="1">
        <v>44785</v>
      </c>
      <c r="B5704">
        <v>7.734</v>
      </c>
      <c r="C5704">
        <v>2022</v>
      </c>
      <c r="D5704">
        <v>8</v>
      </c>
    </row>
    <row r="5705" spans="1:4" x14ac:dyDescent="0.35">
      <c r="A5705" s="1">
        <v>44786</v>
      </c>
      <c r="B5705">
        <v>7.734</v>
      </c>
      <c r="C5705">
        <v>2022</v>
      </c>
      <c r="D5705">
        <v>8</v>
      </c>
    </row>
    <row r="5706" spans="1:4" x14ac:dyDescent="0.35">
      <c r="A5706" s="1">
        <v>44787</v>
      </c>
      <c r="B5706">
        <v>7.734</v>
      </c>
      <c r="C5706">
        <v>2022</v>
      </c>
      <c r="D5706">
        <v>8</v>
      </c>
    </row>
    <row r="5707" spans="1:4" x14ac:dyDescent="0.35">
      <c r="A5707" s="1">
        <v>44788</v>
      </c>
      <c r="B5707">
        <v>7.734</v>
      </c>
      <c r="C5707">
        <v>2022</v>
      </c>
      <c r="D5707">
        <v>8</v>
      </c>
    </row>
    <row r="5708" spans="1:4" x14ac:dyDescent="0.35">
      <c r="A5708" s="1">
        <v>44789</v>
      </c>
      <c r="B5708">
        <v>7.7264900000000001</v>
      </c>
      <c r="C5708">
        <v>2022</v>
      </c>
      <c r="D5708">
        <v>8</v>
      </c>
    </row>
    <row r="5709" spans="1:4" x14ac:dyDescent="0.35">
      <c r="A5709" s="1">
        <v>44790</v>
      </c>
      <c r="B5709">
        <v>7.72851</v>
      </c>
      <c r="C5709">
        <v>2022</v>
      </c>
      <c r="D5709">
        <v>8</v>
      </c>
    </row>
    <row r="5710" spans="1:4" x14ac:dyDescent="0.35">
      <c r="A5710" s="1">
        <v>44791</v>
      </c>
      <c r="B5710">
        <v>7.73095</v>
      </c>
      <c r="C5710">
        <v>2022</v>
      </c>
      <c r="D5710">
        <v>8</v>
      </c>
    </row>
    <row r="5711" spans="1:4" x14ac:dyDescent="0.35">
      <c r="A5711" s="1">
        <v>44792</v>
      </c>
      <c r="B5711">
        <v>7.7278000000000002</v>
      </c>
      <c r="C5711">
        <v>2022</v>
      </c>
      <c r="D5711">
        <v>8</v>
      </c>
    </row>
    <row r="5712" spans="1:4" x14ac:dyDescent="0.35">
      <c r="A5712" s="1">
        <v>44793</v>
      </c>
      <c r="B5712">
        <v>7.7278000000000002</v>
      </c>
      <c r="C5712">
        <v>2022</v>
      </c>
      <c r="D5712">
        <v>8</v>
      </c>
    </row>
    <row r="5713" spans="1:4" x14ac:dyDescent="0.35">
      <c r="A5713" s="1">
        <v>44794</v>
      </c>
      <c r="B5713">
        <v>7.7278000000000002</v>
      </c>
      <c r="C5713">
        <v>2022</v>
      </c>
      <c r="D5713">
        <v>8</v>
      </c>
    </row>
    <row r="5714" spans="1:4" x14ac:dyDescent="0.35">
      <c r="A5714" s="1">
        <v>44795</v>
      </c>
      <c r="B5714">
        <v>7.7271599999999996</v>
      </c>
      <c r="C5714">
        <v>2022</v>
      </c>
      <c r="D5714">
        <v>8</v>
      </c>
    </row>
    <row r="5715" spans="1:4" x14ac:dyDescent="0.35">
      <c r="A5715" s="1">
        <v>44796</v>
      </c>
      <c r="B5715">
        <v>7.7281500000000003</v>
      </c>
      <c r="C5715">
        <v>2022</v>
      </c>
      <c r="D5715">
        <v>8</v>
      </c>
    </row>
    <row r="5716" spans="1:4" x14ac:dyDescent="0.35">
      <c r="A5716" s="1">
        <v>44797</v>
      </c>
      <c r="B5716">
        <v>7.7305299999999999</v>
      </c>
      <c r="C5716">
        <v>2022</v>
      </c>
      <c r="D5716">
        <v>8</v>
      </c>
    </row>
    <row r="5717" spans="1:4" x14ac:dyDescent="0.35">
      <c r="A5717" s="1">
        <v>44798</v>
      </c>
      <c r="B5717">
        <v>7.7337999999999996</v>
      </c>
      <c r="C5717">
        <v>2022</v>
      </c>
      <c r="D5717">
        <v>8</v>
      </c>
    </row>
    <row r="5718" spans="1:4" x14ac:dyDescent="0.35">
      <c r="A5718" s="1">
        <v>44799</v>
      </c>
      <c r="B5718">
        <v>7.7336799999999997</v>
      </c>
      <c r="C5718">
        <v>2022</v>
      </c>
      <c r="D5718">
        <v>8</v>
      </c>
    </row>
    <row r="5719" spans="1:4" x14ac:dyDescent="0.35">
      <c r="A5719" s="1">
        <v>44800</v>
      </c>
      <c r="B5719">
        <v>7.7336799999999997</v>
      </c>
      <c r="C5719">
        <v>2022</v>
      </c>
      <c r="D5719">
        <v>8</v>
      </c>
    </row>
    <row r="5720" spans="1:4" x14ac:dyDescent="0.35">
      <c r="A5720" s="1">
        <v>44801</v>
      </c>
      <c r="B5720">
        <v>7.7336799999999997</v>
      </c>
      <c r="C5720">
        <v>2022</v>
      </c>
      <c r="D5720">
        <v>8</v>
      </c>
    </row>
    <row r="5721" spans="1:4" x14ac:dyDescent="0.35">
      <c r="A5721" s="1">
        <v>44802</v>
      </c>
      <c r="B5721">
        <v>7.7314699999999998</v>
      </c>
      <c r="C5721">
        <v>2022</v>
      </c>
      <c r="D5721">
        <v>8</v>
      </c>
    </row>
    <row r="5722" spans="1:4" x14ac:dyDescent="0.35">
      <c r="A5722" s="1">
        <v>44803</v>
      </c>
      <c r="B5722">
        <v>7.7309900000000003</v>
      </c>
      <c r="C5722">
        <v>2022</v>
      </c>
      <c r="D5722">
        <v>8</v>
      </c>
    </row>
    <row r="5723" spans="1:4" x14ac:dyDescent="0.35">
      <c r="A5723" s="1">
        <v>44804</v>
      </c>
      <c r="B5723">
        <v>7.7381900000000003</v>
      </c>
      <c r="C5723">
        <v>2022</v>
      </c>
      <c r="D5723">
        <v>8</v>
      </c>
    </row>
    <row r="5724" spans="1:4" x14ac:dyDescent="0.35">
      <c r="A5724" s="1">
        <v>44805</v>
      </c>
      <c r="B5724">
        <v>7.7408000000000001</v>
      </c>
      <c r="C5724">
        <v>2022</v>
      </c>
      <c r="D5724">
        <v>9</v>
      </c>
    </row>
    <row r="5725" spans="1:4" x14ac:dyDescent="0.35">
      <c r="A5725" s="1">
        <v>44806</v>
      </c>
      <c r="B5725">
        <v>7.74268</v>
      </c>
      <c r="C5725">
        <v>2022</v>
      </c>
      <c r="D5725">
        <v>9</v>
      </c>
    </row>
    <row r="5726" spans="1:4" x14ac:dyDescent="0.35">
      <c r="A5726" s="1">
        <v>44807</v>
      </c>
      <c r="B5726">
        <v>7.74268</v>
      </c>
      <c r="C5726">
        <v>2022</v>
      </c>
      <c r="D5726">
        <v>9</v>
      </c>
    </row>
    <row r="5727" spans="1:4" x14ac:dyDescent="0.35">
      <c r="A5727" s="1">
        <v>44808</v>
      </c>
      <c r="B5727">
        <v>7.74268</v>
      </c>
      <c r="C5727">
        <v>2022</v>
      </c>
      <c r="D5727">
        <v>9</v>
      </c>
    </row>
    <row r="5728" spans="1:4" x14ac:dyDescent="0.35">
      <c r="A5728" s="1">
        <v>44809</v>
      </c>
      <c r="B5728">
        <v>7.7410800000000002</v>
      </c>
      <c r="C5728">
        <v>2022</v>
      </c>
      <c r="D5728">
        <v>9</v>
      </c>
    </row>
    <row r="5729" spans="1:4" x14ac:dyDescent="0.35">
      <c r="A5729" s="1">
        <v>44810</v>
      </c>
      <c r="B5729">
        <v>7.7575500000000002</v>
      </c>
      <c r="C5729">
        <v>2022</v>
      </c>
      <c r="D5729">
        <v>9</v>
      </c>
    </row>
    <row r="5730" spans="1:4" x14ac:dyDescent="0.35">
      <c r="A5730" s="1">
        <v>44811</v>
      </c>
      <c r="B5730">
        <v>7.7584200000000001</v>
      </c>
      <c r="C5730">
        <v>2022</v>
      </c>
      <c r="D5730">
        <v>9</v>
      </c>
    </row>
    <row r="5731" spans="1:4" x14ac:dyDescent="0.35">
      <c r="A5731" s="1">
        <v>44812</v>
      </c>
      <c r="B5731">
        <v>7.7789299999999999</v>
      </c>
      <c r="C5731">
        <v>2022</v>
      </c>
      <c r="D5731">
        <v>9</v>
      </c>
    </row>
    <row r="5732" spans="1:4" x14ac:dyDescent="0.35">
      <c r="A5732" s="1">
        <v>44813</v>
      </c>
      <c r="B5732">
        <v>7.7968799999999998</v>
      </c>
      <c r="C5732">
        <v>2022</v>
      </c>
      <c r="D5732">
        <v>9</v>
      </c>
    </row>
    <row r="5733" spans="1:4" x14ac:dyDescent="0.35">
      <c r="A5733" s="1">
        <v>44814</v>
      </c>
      <c r="B5733">
        <v>7.7968799999999998</v>
      </c>
      <c r="C5733">
        <v>2022</v>
      </c>
      <c r="D5733">
        <v>9</v>
      </c>
    </row>
    <row r="5734" spans="1:4" x14ac:dyDescent="0.35">
      <c r="A5734" s="1">
        <v>44815</v>
      </c>
      <c r="B5734">
        <v>7.7968799999999998</v>
      </c>
      <c r="C5734">
        <v>2022</v>
      </c>
      <c r="D5734">
        <v>9</v>
      </c>
    </row>
    <row r="5735" spans="1:4" x14ac:dyDescent="0.35">
      <c r="A5735" s="1">
        <v>44816</v>
      </c>
      <c r="B5735">
        <v>7.7877400000000003</v>
      </c>
      <c r="C5735">
        <v>2022</v>
      </c>
      <c r="D5735">
        <v>9</v>
      </c>
    </row>
    <row r="5736" spans="1:4" x14ac:dyDescent="0.35">
      <c r="A5736" s="1">
        <v>44817</v>
      </c>
      <c r="B5736">
        <v>7.7889799999999996</v>
      </c>
      <c r="C5736">
        <v>2022</v>
      </c>
      <c r="D5736">
        <v>9</v>
      </c>
    </row>
    <row r="5737" spans="1:4" x14ac:dyDescent="0.35">
      <c r="A5737" s="1">
        <v>44818</v>
      </c>
      <c r="B5737">
        <v>7.7958499999999997</v>
      </c>
      <c r="C5737">
        <v>2022</v>
      </c>
      <c r="D5737">
        <v>9</v>
      </c>
    </row>
    <row r="5738" spans="1:4" x14ac:dyDescent="0.35">
      <c r="A5738" s="1">
        <v>44819</v>
      </c>
      <c r="B5738">
        <v>7.7958499999999997</v>
      </c>
      <c r="C5738">
        <v>2022</v>
      </c>
      <c r="D5738">
        <v>9</v>
      </c>
    </row>
    <row r="5739" spans="1:4" x14ac:dyDescent="0.35">
      <c r="A5739" s="1">
        <v>44820</v>
      </c>
      <c r="B5739">
        <v>7.7962600000000002</v>
      </c>
      <c r="C5739">
        <v>2022</v>
      </c>
      <c r="D5739">
        <v>9</v>
      </c>
    </row>
    <row r="5740" spans="1:4" x14ac:dyDescent="0.35">
      <c r="A5740" s="1">
        <v>44821</v>
      </c>
      <c r="B5740">
        <v>7.7962600000000002</v>
      </c>
      <c r="C5740">
        <v>2022</v>
      </c>
      <c r="D5740">
        <v>9</v>
      </c>
    </row>
    <row r="5741" spans="1:4" x14ac:dyDescent="0.35">
      <c r="A5741" s="1">
        <v>44822</v>
      </c>
      <c r="B5741">
        <v>7.7962600000000002</v>
      </c>
      <c r="C5741">
        <v>2022</v>
      </c>
      <c r="D5741">
        <v>9</v>
      </c>
    </row>
    <row r="5742" spans="1:4" x14ac:dyDescent="0.35">
      <c r="A5742" s="1">
        <v>44823</v>
      </c>
      <c r="B5742">
        <v>7.7998599999999998</v>
      </c>
      <c r="C5742">
        <v>2022</v>
      </c>
      <c r="D5742">
        <v>9</v>
      </c>
    </row>
    <row r="5743" spans="1:4" x14ac:dyDescent="0.35">
      <c r="A5743" s="1">
        <v>44824</v>
      </c>
      <c r="B5743">
        <v>7.80091</v>
      </c>
      <c r="C5743">
        <v>2022</v>
      </c>
      <c r="D5743">
        <v>9</v>
      </c>
    </row>
    <row r="5744" spans="1:4" x14ac:dyDescent="0.35">
      <c r="A5744" s="1">
        <v>44825</v>
      </c>
      <c r="B5744">
        <v>7.8138399999999999</v>
      </c>
      <c r="C5744">
        <v>2022</v>
      </c>
      <c r="D5744">
        <v>9</v>
      </c>
    </row>
    <row r="5745" spans="1:4" x14ac:dyDescent="0.35">
      <c r="A5745" s="1">
        <v>44826</v>
      </c>
      <c r="B5745">
        <v>7.8297499999999998</v>
      </c>
      <c r="C5745">
        <v>2022</v>
      </c>
      <c r="D5745">
        <v>9</v>
      </c>
    </row>
    <row r="5746" spans="1:4" x14ac:dyDescent="0.35">
      <c r="A5746" s="1">
        <v>44827</v>
      </c>
      <c r="B5746">
        <v>7.8419999999999996</v>
      </c>
      <c r="C5746">
        <v>2022</v>
      </c>
      <c r="D5746">
        <v>9</v>
      </c>
    </row>
    <row r="5747" spans="1:4" x14ac:dyDescent="0.35">
      <c r="A5747" s="1">
        <v>44828</v>
      </c>
      <c r="B5747">
        <v>7.8419999999999996</v>
      </c>
      <c r="C5747">
        <v>2022</v>
      </c>
      <c r="D5747">
        <v>9</v>
      </c>
    </row>
    <row r="5748" spans="1:4" x14ac:dyDescent="0.35">
      <c r="A5748" s="1">
        <v>44829</v>
      </c>
      <c r="B5748">
        <v>7.8419999999999996</v>
      </c>
      <c r="C5748">
        <v>2022</v>
      </c>
      <c r="D5748">
        <v>9</v>
      </c>
    </row>
    <row r="5749" spans="1:4" x14ac:dyDescent="0.35">
      <c r="A5749" s="1">
        <v>44830</v>
      </c>
      <c r="B5749">
        <v>7.8421799999999999</v>
      </c>
      <c r="C5749">
        <v>2022</v>
      </c>
      <c r="D5749">
        <v>9</v>
      </c>
    </row>
    <row r="5750" spans="1:4" x14ac:dyDescent="0.35">
      <c r="A5750" s="1">
        <v>44831</v>
      </c>
      <c r="B5750">
        <v>7.8457800000000004</v>
      </c>
      <c r="C5750">
        <v>2022</v>
      </c>
      <c r="D5750">
        <v>9</v>
      </c>
    </row>
    <row r="5751" spans="1:4" x14ac:dyDescent="0.35">
      <c r="A5751" s="1">
        <v>44832</v>
      </c>
      <c r="B5751">
        <v>7.85501</v>
      </c>
      <c r="C5751">
        <v>2022</v>
      </c>
      <c r="D5751">
        <v>9</v>
      </c>
    </row>
    <row r="5752" spans="1:4" x14ac:dyDescent="0.35">
      <c r="A5752" s="1">
        <v>44833</v>
      </c>
      <c r="B5752">
        <v>7.8628400000000003</v>
      </c>
      <c r="C5752">
        <v>2022</v>
      </c>
      <c r="D5752">
        <v>9</v>
      </c>
    </row>
    <row r="5753" spans="1:4" x14ac:dyDescent="0.35">
      <c r="A5753" s="1">
        <v>44834</v>
      </c>
      <c r="B5753">
        <v>7.88368</v>
      </c>
      <c r="C5753">
        <v>2022</v>
      </c>
      <c r="D5753">
        <v>9</v>
      </c>
    </row>
    <row r="5754" spans="1:4" x14ac:dyDescent="0.35">
      <c r="A5754" s="1">
        <v>44835</v>
      </c>
      <c r="B5754">
        <v>7.88368</v>
      </c>
      <c r="C5754">
        <v>2022</v>
      </c>
      <c r="D5754">
        <v>10</v>
      </c>
    </row>
    <row r="5755" spans="1:4" x14ac:dyDescent="0.35">
      <c r="A5755" s="1">
        <v>44836</v>
      </c>
      <c r="B5755">
        <v>7.88368</v>
      </c>
      <c r="C5755">
        <v>2022</v>
      </c>
      <c r="D5755">
        <v>10</v>
      </c>
    </row>
    <row r="5756" spans="1:4" x14ac:dyDescent="0.35">
      <c r="A5756" s="1">
        <v>44837</v>
      </c>
      <c r="B5756">
        <v>7.8985599999999998</v>
      </c>
      <c r="C5756">
        <v>2022</v>
      </c>
      <c r="D5756">
        <v>10</v>
      </c>
    </row>
    <row r="5757" spans="1:4" x14ac:dyDescent="0.35">
      <c r="A5757" s="1">
        <v>44838</v>
      </c>
      <c r="B5757">
        <v>7.9096299999999999</v>
      </c>
      <c r="C5757">
        <v>2022</v>
      </c>
      <c r="D5757">
        <v>10</v>
      </c>
    </row>
    <row r="5758" spans="1:4" x14ac:dyDescent="0.35">
      <c r="A5758" s="1">
        <v>44839</v>
      </c>
      <c r="B5758">
        <v>7.9123299999999999</v>
      </c>
      <c r="C5758">
        <v>2022</v>
      </c>
      <c r="D5758">
        <v>10</v>
      </c>
    </row>
    <row r="5759" spans="1:4" x14ac:dyDescent="0.35">
      <c r="A5759" s="1">
        <v>44840</v>
      </c>
      <c r="B5759">
        <v>7.9025999999999996</v>
      </c>
      <c r="C5759">
        <v>2022</v>
      </c>
      <c r="D5759">
        <v>10</v>
      </c>
    </row>
    <row r="5760" spans="1:4" x14ac:dyDescent="0.35">
      <c r="A5760" s="1">
        <v>44841</v>
      </c>
      <c r="B5760">
        <v>7.8933400000000002</v>
      </c>
      <c r="C5760">
        <v>2022</v>
      </c>
      <c r="D5760">
        <v>10</v>
      </c>
    </row>
    <row r="5761" spans="1:4" x14ac:dyDescent="0.35">
      <c r="A5761" s="1">
        <v>44842</v>
      </c>
      <c r="B5761">
        <v>7.8933400000000002</v>
      </c>
      <c r="C5761">
        <v>2022</v>
      </c>
      <c r="D5761">
        <v>10</v>
      </c>
    </row>
    <row r="5762" spans="1:4" x14ac:dyDescent="0.35">
      <c r="A5762" s="1">
        <v>44843</v>
      </c>
      <c r="B5762">
        <v>7.8933400000000002</v>
      </c>
      <c r="C5762">
        <v>2022</v>
      </c>
      <c r="D5762">
        <v>10</v>
      </c>
    </row>
    <row r="5763" spans="1:4" x14ac:dyDescent="0.35">
      <c r="A5763" s="1">
        <v>44844</v>
      </c>
      <c r="B5763">
        <v>7.87662</v>
      </c>
      <c r="C5763">
        <v>2022</v>
      </c>
      <c r="D5763">
        <v>10</v>
      </c>
    </row>
    <row r="5764" spans="1:4" x14ac:dyDescent="0.35">
      <c r="A5764" s="1">
        <v>44845</v>
      </c>
      <c r="B5764">
        <v>7.8757000000000001</v>
      </c>
      <c r="C5764">
        <v>2022</v>
      </c>
      <c r="D5764">
        <v>10</v>
      </c>
    </row>
    <row r="5765" spans="1:4" x14ac:dyDescent="0.35">
      <c r="A5765" s="1">
        <v>44846</v>
      </c>
      <c r="B5765">
        <v>7.8757000000000001</v>
      </c>
      <c r="C5765">
        <v>2022</v>
      </c>
      <c r="D5765">
        <v>10</v>
      </c>
    </row>
    <row r="5766" spans="1:4" x14ac:dyDescent="0.35">
      <c r="A5766" s="1">
        <v>44847</v>
      </c>
      <c r="B5766">
        <v>7.86625</v>
      </c>
      <c r="C5766">
        <v>2022</v>
      </c>
      <c r="D5766">
        <v>10</v>
      </c>
    </row>
    <row r="5767" spans="1:4" x14ac:dyDescent="0.35">
      <c r="A5767" s="1">
        <v>44848</v>
      </c>
      <c r="B5767">
        <v>7.86252</v>
      </c>
      <c r="C5767">
        <v>2022</v>
      </c>
      <c r="D5767">
        <v>10</v>
      </c>
    </row>
    <row r="5768" spans="1:4" x14ac:dyDescent="0.35">
      <c r="A5768" s="1">
        <v>44849</v>
      </c>
      <c r="B5768">
        <v>7.86252</v>
      </c>
      <c r="C5768">
        <v>2022</v>
      </c>
      <c r="D5768">
        <v>10</v>
      </c>
    </row>
    <row r="5769" spans="1:4" x14ac:dyDescent="0.35">
      <c r="A5769" s="1">
        <v>44850</v>
      </c>
      <c r="B5769">
        <v>7.86252</v>
      </c>
      <c r="C5769">
        <v>2022</v>
      </c>
      <c r="D5769">
        <v>10</v>
      </c>
    </row>
    <row r="5770" spans="1:4" x14ac:dyDescent="0.35">
      <c r="A5770" s="1">
        <v>44851</v>
      </c>
      <c r="B5770">
        <v>7.8576800000000002</v>
      </c>
      <c r="C5770">
        <v>2022</v>
      </c>
      <c r="D5770">
        <v>10</v>
      </c>
    </row>
    <row r="5771" spans="1:4" x14ac:dyDescent="0.35">
      <c r="A5771" s="1">
        <v>44852</v>
      </c>
      <c r="B5771">
        <v>7.8527500000000003</v>
      </c>
      <c r="C5771">
        <v>2022</v>
      </c>
      <c r="D5771">
        <v>10</v>
      </c>
    </row>
    <row r="5772" spans="1:4" x14ac:dyDescent="0.35">
      <c r="A5772" s="1">
        <v>44853</v>
      </c>
      <c r="B5772">
        <v>7.8515699999999997</v>
      </c>
      <c r="C5772">
        <v>2022</v>
      </c>
      <c r="D5772">
        <v>10</v>
      </c>
    </row>
    <row r="5773" spans="1:4" x14ac:dyDescent="0.35">
      <c r="A5773" s="1">
        <v>44854</v>
      </c>
      <c r="B5773">
        <v>7.8515699999999997</v>
      </c>
      <c r="C5773">
        <v>2022</v>
      </c>
      <c r="D5773">
        <v>10</v>
      </c>
    </row>
    <row r="5774" spans="1:4" x14ac:dyDescent="0.35">
      <c r="A5774" s="1">
        <v>44855</v>
      </c>
      <c r="B5774">
        <v>7.8483099999999997</v>
      </c>
      <c r="C5774">
        <v>2022</v>
      </c>
      <c r="D5774">
        <v>10</v>
      </c>
    </row>
    <row r="5775" spans="1:4" x14ac:dyDescent="0.35">
      <c r="A5775" s="1">
        <v>44856</v>
      </c>
      <c r="B5775">
        <v>7.8483099999999997</v>
      </c>
      <c r="C5775">
        <v>2022</v>
      </c>
      <c r="D5775">
        <v>10</v>
      </c>
    </row>
    <row r="5776" spans="1:4" x14ac:dyDescent="0.35">
      <c r="A5776" s="1">
        <v>44857</v>
      </c>
      <c r="B5776">
        <v>7.8483099999999997</v>
      </c>
      <c r="C5776">
        <v>2022</v>
      </c>
      <c r="D5776">
        <v>10</v>
      </c>
    </row>
    <row r="5777" spans="1:4" x14ac:dyDescent="0.35">
      <c r="A5777" s="1">
        <v>44858</v>
      </c>
      <c r="B5777">
        <v>7.8424800000000001</v>
      </c>
      <c r="C5777">
        <v>2022</v>
      </c>
      <c r="D5777">
        <v>10</v>
      </c>
    </row>
    <row r="5778" spans="1:4" x14ac:dyDescent="0.35">
      <c r="A5778" s="1">
        <v>44859</v>
      </c>
      <c r="B5778">
        <v>7.84511</v>
      </c>
      <c r="C5778">
        <v>2022</v>
      </c>
      <c r="D5778">
        <v>10</v>
      </c>
    </row>
    <row r="5779" spans="1:4" x14ac:dyDescent="0.35">
      <c r="A5779" s="1">
        <v>44860</v>
      </c>
      <c r="B5779">
        <v>7.8439899999999998</v>
      </c>
      <c r="C5779">
        <v>2022</v>
      </c>
      <c r="D5779">
        <v>10</v>
      </c>
    </row>
    <row r="5780" spans="1:4" x14ac:dyDescent="0.35">
      <c r="A5780" s="1">
        <v>44861</v>
      </c>
      <c r="B5780">
        <v>7.8365499999999999</v>
      </c>
      <c r="C5780">
        <v>2022</v>
      </c>
      <c r="D5780">
        <v>10</v>
      </c>
    </row>
    <row r="5781" spans="1:4" x14ac:dyDescent="0.35">
      <c r="A5781" s="1">
        <v>44862</v>
      </c>
      <c r="B5781">
        <v>7.83772</v>
      </c>
      <c r="C5781">
        <v>2022</v>
      </c>
      <c r="D5781">
        <v>10</v>
      </c>
    </row>
    <row r="5782" spans="1:4" x14ac:dyDescent="0.35">
      <c r="A5782" s="1">
        <v>44863</v>
      </c>
      <c r="B5782">
        <v>7.83772</v>
      </c>
      <c r="C5782">
        <v>2022</v>
      </c>
      <c r="D5782">
        <v>10</v>
      </c>
    </row>
    <row r="5783" spans="1:4" x14ac:dyDescent="0.35">
      <c r="A5783" s="1">
        <v>44864</v>
      </c>
      <c r="B5783">
        <v>7.83772</v>
      </c>
      <c r="C5783">
        <v>2022</v>
      </c>
      <c r="D5783">
        <v>10</v>
      </c>
    </row>
    <row r="5784" spans="1:4" x14ac:dyDescent="0.35">
      <c r="A5784" s="1">
        <v>44865</v>
      </c>
      <c r="B5784">
        <v>7.82857</v>
      </c>
      <c r="C5784">
        <v>2022</v>
      </c>
      <c r="D5784">
        <v>10</v>
      </c>
    </row>
    <row r="5785" spans="1:4" x14ac:dyDescent="0.35">
      <c r="A5785" s="1">
        <v>44866</v>
      </c>
      <c r="B5785">
        <v>7.82857</v>
      </c>
      <c r="C5785">
        <v>2022</v>
      </c>
      <c r="D5785">
        <v>11</v>
      </c>
    </row>
    <row r="5786" spans="1:4" x14ac:dyDescent="0.35">
      <c r="A5786" s="1">
        <v>44867</v>
      </c>
      <c r="B5786">
        <v>7.8249700000000004</v>
      </c>
      <c r="C5786">
        <v>2022</v>
      </c>
      <c r="D5786">
        <v>11</v>
      </c>
    </row>
    <row r="5787" spans="1:4" x14ac:dyDescent="0.35">
      <c r="A5787" s="1">
        <v>44868</v>
      </c>
      <c r="B5787">
        <v>7.8278400000000001</v>
      </c>
      <c r="C5787">
        <v>2022</v>
      </c>
      <c r="D5787">
        <v>11</v>
      </c>
    </row>
    <row r="5788" spans="1:4" x14ac:dyDescent="0.35">
      <c r="A5788" s="1">
        <v>44869</v>
      </c>
      <c r="B5788">
        <v>7.8219599999999998</v>
      </c>
      <c r="C5788">
        <v>2022</v>
      </c>
      <c r="D5788">
        <v>11</v>
      </c>
    </row>
    <row r="5789" spans="1:4" x14ac:dyDescent="0.35">
      <c r="A5789" s="1">
        <v>44870</v>
      </c>
      <c r="B5789">
        <v>7.8219599999999998</v>
      </c>
      <c r="C5789">
        <v>2022</v>
      </c>
      <c r="D5789">
        <v>11</v>
      </c>
    </row>
    <row r="5790" spans="1:4" x14ac:dyDescent="0.35">
      <c r="A5790" s="1">
        <v>44871</v>
      </c>
      <c r="B5790">
        <v>7.8219599999999998</v>
      </c>
      <c r="C5790">
        <v>2022</v>
      </c>
      <c r="D5790">
        <v>11</v>
      </c>
    </row>
    <row r="5791" spans="1:4" x14ac:dyDescent="0.35">
      <c r="A5791" s="1">
        <v>44872</v>
      </c>
      <c r="B5791">
        <v>7.8189799999999998</v>
      </c>
      <c r="C5791">
        <v>2022</v>
      </c>
      <c r="D5791">
        <v>11</v>
      </c>
    </row>
    <row r="5792" spans="1:4" x14ac:dyDescent="0.35">
      <c r="A5792" s="1">
        <v>44873</v>
      </c>
      <c r="B5792">
        <v>7.8131399999999998</v>
      </c>
      <c r="C5792">
        <v>2022</v>
      </c>
      <c r="D5792">
        <v>11</v>
      </c>
    </row>
    <row r="5793" spans="1:4" x14ac:dyDescent="0.35">
      <c r="A5793" s="1">
        <v>44874</v>
      </c>
      <c r="B5793">
        <v>7.8125900000000001</v>
      </c>
      <c r="C5793">
        <v>2022</v>
      </c>
      <c r="D5793">
        <v>11</v>
      </c>
    </row>
    <row r="5794" spans="1:4" x14ac:dyDescent="0.35">
      <c r="A5794" s="1">
        <v>44875</v>
      </c>
      <c r="B5794">
        <v>7.8116000000000003</v>
      </c>
      <c r="C5794">
        <v>2022</v>
      </c>
      <c r="D5794">
        <v>11</v>
      </c>
    </row>
    <row r="5795" spans="1:4" x14ac:dyDescent="0.35">
      <c r="A5795" s="1">
        <v>44876</v>
      </c>
      <c r="B5795">
        <v>7.8069199999999999</v>
      </c>
      <c r="C5795">
        <v>2022</v>
      </c>
      <c r="D5795">
        <v>11</v>
      </c>
    </row>
    <row r="5796" spans="1:4" x14ac:dyDescent="0.35">
      <c r="A5796" s="1">
        <v>44877</v>
      </c>
      <c r="B5796">
        <v>7.8069199999999999</v>
      </c>
      <c r="C5796">
        <v>2022</v>
      </c>
      <c r="D5796">
        <v>11</v>
      </c>
    </row>
    <row r="5797" spans="1:4" x14ac:dyDescent="0.35">
      <c r="A5797" s="1">
        <v>44878</v>
      </c>
      <c r="B5797">
        <v>7.8069199999999999</v>
      </c>
      <c r="C5797">
        <v>2022</v>
      </c>
      <c r="D5797">
        <v>11</v>
      </c>
    </row>
    <row r="5798" spans="1:4" x14ac:dyDescent="0.35">
      <c r="A5798" s="1">
        <v>44879</v>
      </c>
      <c r="B5798">
        <v>7.8053600000000003</v>
      </c>
      <c r="C5798">
        <v>2022</v>
      </c>
      <c r="D5798">
        <v>11</v>
      </c>
    </row>
    <row r="5799" spans="1:4" x14ac:dyDescent="0.35">
      <c r="A5799" s="1">
        <v>44880</v>
      </c>
      <c r="B5799">
        <v>7.7982300000000002</v>
      </c>
      <c r="C5799">
        <v>2022</v>
      </c>
      <c r="D5799">
        <v>11</v>
      </c>
    </row>
    <row r="5800" spans="1:4" x14ac:dyDescent="0.35">
      <c r="A5800" s="1">
        <v>44881</v>
      </c>
      <c r="B5800">
        <v>7.7983900000000004</v>
      </c>
      <c r="C5800">
        <v>2022</v>
      </c>
      <c r="D5800">
        <v>11</v>
      </c>
    </row>
    <row r="5801" spans="1:4" x14ac:dyDescent="0.35">
      <c r="A5801" s="1">
        <v>44882</v>
      </c>
      <c r="B5801">
        <v>7.7993600000000001</v>
      </c>
      <c r="C5801">
        <v>2022</v>
      </c>
      <c r="D5801">
        <v>11</v>
      </c>
    </row>
    <row r="5802" spans="1:4" x14ac:dyDescent="0.35">
      <c r="A5802" s="1">
        <v>44883</v>
      </c>
      <c r="B5802">
        <v>7.7977299999999996</v>
      </c>
      <c r="C5802">
        <v>2022</v>
      </c>
      <c r="D5802">
        <v>11</v>
      </c>
    </row>
    <row r="5803" spans="1:4" x14ac:dyDescent="0.35">
      <c r="A5803" s="1">
        <v>44884</v>
      </c>
      <c r="B5803">
        <v>7.7977299999999996</v>
      </c>
      <c r="C5803">
        <v>2022</v>
      </c>
      <c r="D5803">
        <v>11</v>
      </c>
    </row>
    <row r="5804" spans="1:4" x14ac:dyDescent="0.35">
      <c r="A5804" s="1">
        <v>44885</v>
      </c>
      <c r="B5804">
        <v>7.7977299999999996</v>
      </c>
      <c r="C5804">
        <v>2022</v>
      </c>
      <c r="D5804">
        <v>11</v>
      </c>
    </row>
    <row r="5805" spans="1:4" x14ac:dyDescent="0.35">
      <c r="A5805" s="1">
        <v>44886</v>
      </c>
      <c r="B5805">
        <v>7.7937200000000004</v>
      </c>
      <c r="C5805">
        <v>2022</v>
      </c>
      <c r="D5805">
        <v>11</v>
      </c>
    </row>
    <row r="5806" spans="1:4" x14ac:dyDescent="0.35">
      <c r="A5806" s="1">
        <v>44887</v>
      </c>
      <c r="B5806">
        <v>7.80497</v>
      </c>
      <c r="C5806">
        <v>2022</v>
      </c>
      <c r="D5806">
        <v>11</v>
      </c>
    </row>
    <row r="5807" spans="1:4" x14ac:dyDescent="0.35">
      <c r="A5807" s="1">
        <v>44888</v>
      </c>
      <c r="B5807">
        <v>7.8146800000000001</v>
      </c>
      <c r="C5807">
        <v>2022</v>
      </c>
      <c r="D5807">
        <v>11</v>
      </c>
    </row>
    <row r="5808" spans="1:4" x14ac:dyDescent="0.35">
      <c r="A5808" s="1">
        <v>44889</v>
      </c>
      <c r="B5808">
        <v>7.8182999999999998</v>
      </c>
      <c r="C5808">
        <v>2022</v>
      </c>
      <c r="D5808">
        <v>11</v>
      </c>
    </row>
    <row r="5809" spans="1:4" x14ac:dyDescent="0.35">
      <c r="A5809" s="1">
        <v>44890</v>
      </c>
      <c r="B5809">
        <v>7.8261900000000004</v>
      </c>
      <c r="C5809">
        <v>2022</v>
      </c>
      <c r="D5809">
        <v>11</v>
      </c>
    </row>
    <row r="5810" spans="1:4" x14ac:dyDescent="0.35">
      <c r="A5810" s="1">
        <v>44891</v>
      </c>
      <c r="B5810">
        <v>7.8261900000000004</v>
      </c>
      <c r="C5810">
        <v>2022</v>
      </c>
      <c r="D5810">
        <v>11</v>
      </c>
    </row>
    <row r="5811" spans="1:4" x14ac:dyDescent="0.35">
      <c r="A5811" s="1">
        <v>44892</v>
      </c>
      <c r="B5811">
        <v>7.8261900000000004</v>
      </c>
      <c r="C5811">
        <v>2022</v>
      </c>
      <c r="D5811">
        <v>11</v>
      </c>
    </row>
    <row r="5812" spans="1:4" x14ac:dyDescent="0.35">
      <c r="A5812" s="1">
        <v>44893</v>
      </c>
      <c r="B5812">
        <v>7.8199800000000002</v>
      </c>
      <c r="C5812">
        <v>2022</v>
      </c>
      <c r="D5812">
        <v>11</v>
      </c>
    </row>
    <row r="5813" spans="1:4" x14ac:dyDescent="0.35">
      <c r="A5813" s="1">
        <v>44894</v>
      </c>
      <c r="B5813">
        <v>7.8276599999999998</v>
      </c>
      <c r="C5813">
        <v>2022</v>
      </c>
      <c r="D5813">
        <v>11</v>
      </c>
    </row>
    <row r="5814" spans="1:4" x14ac:dyDescent="0.35">
      <c r="A5814" s="1">
        <v>44895</v>
      </c>
      <c r="B5814">
        <v>7.8413399999999998</v>
      </c>
      <c r="C5814">
        <v>2022</v>
      </c>
      <c r="D5814">
        <v>11</v>
      </c>
    </row>
    <row r="5815" spans="1:4" x14ac:dyDescent="0.35">
      <c r="A5815" s="1">
        <v>44896</v>
      </c>
      <c r="B5815">
        <v>7.8414299999999999</v>
      </c>
      <c r="C5815">
        <v>2022</v>
      </c>
      <c r="D5815">
        <v>12</v>
      </c>
    </row>
    <row r="5816" spans="1:4" x14ac:dyDescent="0.35">
      <c r="A5816" s="1">
        <v>44897</v>
      </c>
      <c r="B5816">
        <v>7.8587499999999997</v>
      </c>
      <c r="C5816">
        <v>2022</v>
      </c>
      <c r="D5816">
        <v>12</v>
      </c>
    </row>
    <row r="5817" spans="1:4" x14ac:dyDescent="0.35">
      <c r="A5817" s="1">
        <v>44898</v>
      </c>
      <c r="B5817">
        <v>7.8587499999999997</v>
      </c>
      <c r="C5817">
        <v>2022</v>
      </c>
      <c r="D5817">
        <v>12</v>
      </c>
    </row>
    <row r="5818" spans="1:4" x14ac:dyDescent="0.35">
      <c r="A5818" s="1">
        <v>44899</v>
      </c>
      <c r="B5818">
        <v>7.8587499999999997</v>
      </c>
      <c r="C5818">
        <v>2022</v>
      </c>
      <c r="D5818">
        <v>12</v>
      </c>
    </row>
    <row r="5819" spans="1:4" x14ac:dyDescent="0.35">
      <c r="A5819" s="1">
        <v>44900</v>
      </c>
      <c r="B5819">
        <v>7.8753399999999996</v>
      </c>
      <c r="C5819">
        <v>2022</v>
      </c>
      <c r="D5819">
        <v>12</v>
      </c>
    </row>
    <row r="5820" spans="1:4" x14ac:dyDescent="0.35">
      <c r="A5820" s="1">
        <v>44901</v>
      </c>
      <c r="B5820">
        <v>7.9091199999999997</v>
      </c>
      <c r="C5820">
        <v>2022</v>
      </c>
      <c r="D5820">
        <v>12</v>
      </c>
    </row>
    <row r="5821" spans="1:4" x14ac:dyDescent="0.35">
      <c r="A5821" s="1">
        <v>44902</v>
      </c>
      <c r="B5821">
        <v>7.9302400000000004</v>
      </c>
      <c r="C5821">
        <v>2022</v>
      </c>
      <c r="D5821">
        <v>12</v>
      </c>
    </row>
    <row r="5822" spans="1:4" x14ac:dyDescent="0.35">
      <c r="A5822" s="1">
        <v>44903</v>
      </c>
      <c r="B5822">
        <v>7.9090100000000003</v>
      </c>
      <c r="C5822">
        <v>2022</v>
      </c>
      <c r="D5822">
        <v>12</v>
      </c>
    </row>
    <row r="5823" spans="1:4" x14ac:dyDescent="0.35">
      <c r="A5823" s="1">
        <v>44904</v>
      </c>
      <c r="B5823">
        <v>7.8963400000000004</v>
      </c>
      <c r="C5823">
        <v>2022</v>
      </c>
      <c r="D5823">
        <v>12</v>
      </c>
    </row>
    <row r="5824" spans="1:4" x14ac:dyDescent="0.35">
      <c r="A5824" s="1">
        <v>44905</v>
      </c>
      <c r="B5824">
        <v>7.8963400000000004</v>
      </c>
      <c r="C5824">
        <v>2022</v>
      </c>
      <c r="D5824">
        <v>12</v>
      </c>
    </row>
    <row r="5825" spans="1:4" x14ac:dyDescent="0.35">
      <c r="A5825" s="1">
        <v>44906</v>
      </c>
      <c r="B5825">
        <v>7.8963400000000004</v>
      </c>
      <c r="C5825">
        <v>2022</v>
      </c>
      <c r="D5825">
        <v>12</v>
      </c>
    </row>
    <row r="5826" spans="1:4" x14ac:dyDescent="0.35">
      <c r="A5826" s="1">
        <v>44907</v>
      </c>
      <c r="B5826">
        <v>7.8817399999999997</v>
      </c>
      <c r="C5826">
        <v>2022</v>
      </c>
      <c r="D5826">
        <v>12</v>
      </c>
    </row>
    <row r="5827" spans="1:4" x14ac:dyDescent="0.35">
      <c r="A5827" s="1">
        <v>44908</v>
      </c>
      <c r="B5827">
        <v>7.8740199999999998</v>
      </c>
      <c r="C5827">
        <v>2022</v>
      </c>
      <c r="D5827">
        <v>12</v>
      </c>
    </row>
    <row r="5828" spans="1:4" x14ac:dyDescent="0.35">
      <c r="A5828" s="1">
        <v>44909</v>
      </c>
      <c r="B5828">
        <v>7.8770199999999999</v>
      </c>
      <c r="C5828">
        <v>2022</v>
      </c>
      <c r="D5828">
        <v>12</v>
      </c>
    </row>
    <row r="5829" spans="1:4" x14ac:dyDescent="0.35">
      <c r="A5829" s="1">
        <v>44910</v>
      </c>
      <c r="B5829">
        <v>7.8662700000000001</v>
      </c>
      <c r="C5829">
        <v>2022</v>
      </c>
      <c r="D5829">
        <v>12</v>
      </c>
    </row>
    <row r="5830" spans="1:4" x14ac:dyDescent="0.35">
      <c r="A5830" s="1">
        <v>44911</v>
      </c>
      <c r="B5830">
        <v>7.8691199999999997</v>
      </c>
      <c r="C5830">
        <v>2022</v>
      </c>
      <c r="D5830">
        <v>12</v>
      </c>
    </row>
    <row r="5831" spans="1:4" x14ac:dyDescent="0.35">
      <c r="A5831" s="1">
        <v>44912</v>
      </c>
      <c r="B5831">
        <v>7.8691199999999997</v>
      </c>
      <c r="C5831">
        <v>2022</v>
      </c>
      <c r="D5831">
        <v>12</v>
      </c>
    </row>
    <row r="5832" spans="1:4" x14ac:dyDescent="0.35">
      <c r="A5832" s="1">
        <v>44913</v>
      </c>
      <c r="B5832">
        <v>7.8691199999999997</v>
      </c>
      <c r="C5832">
        <v>2022</v>
      </c>
      <c r="D5832">
        <v>12</v>
      </c>
    </row>
    <row r="5833" spans="1:4" x14ac:dyDescent="0.35">
      <c r="A5833" s="1">
        <v>44914</v>
      </c>
      <c r="B5833">
        <v>7.8583600000000002</v>
      </c>
      <c r="C5833">
        <v>2022</v>
      </c>
      <c r="D5833">
        <v>12</v>
      </c>
    </row>
    <row r="5834" spans="1:4" x14ac:dyDescent="0.35">
      <c r="A5834" s="1">
        <v>44915</v>
      </c>
      <c r="B5834">
        <v>7.8559900000000003</v>
      </c>
      <c r="C5834">
        <v>2022</v>
      </c>
      <c r="D5834">
        <v>12</v>
      </c>
    </row>
    <row r="5835" spans="1:4" x14ac:dyDescent="0.35">
      <c r="A5835" s="1">
        <v>44916</v>
      </c>
      <c r="B5835">
        <v>7.85419</v>
      </c>
      <c r="C5835">
        <v>2022</v>
      </c>
      <c r="D5835">
        <v>12</v>
      </c>
    </row>
    <row r="5836" spans="1:4" x14ac:dyDescent="0.35">
      <c r="A5836" s="1">
        <v>44917</v>
      </c>
      <c r="B5836">
        <v>7.85527</v>
      </c>
      <c r="C5836">
        <v>2022</v>
      </c>
      <c r="D5836">
        <v>12</v>
      </c>
    </row>
    <row r="5837" spans="1:4" x14ac:dyDescent="0.35">
      <c r="A5837" s="1">
        <v>44918</v>
      </c>
      <c r="B5837">
        <v>7.8491400000000002</v>
      </c>
      <c r="C5837">
        <v>2022</v>
      </c>
      <c r="D5837">
        <v>12</v>
      </c>
    </row>
    <row r="5838" spans="1:4" x14ac:dyDescent="0.35">
      <c r="A5838" s="1">
        <v>44919</v>
      </c>
      <c r="B5838">
        <v>7.8491400000000002</v>
      </c>
      <c r="C5838">
        <v>2022</v>
      </c>
      <c r="D5838">
        <v>12</v>
      </c>
    </row>
    <row r="5839" spans="1:4" x14ac:dyDescent="0.35">
      <c r="A5839" s="1">
        <v>44920</v>
      </c>
      <c r="B5839">
        <v>7.8491400000000002</v>
      </c>
      <c r="C5839">
        <v>2022</v>
      </c>
      <c r="D5839">
        <v>12</v>
      </c>
    </row>
    <row r="5840" spans="1:4" x14ac:dyDescent="0.35">
      <c r="A5840" s="1">
        <v>44921</v>
      </c>
      <c r="B5840">
        <v>7.8491400000000002</v>
      </c>
      <c r="C5840">
        <v>2022</v>
      </c>
      <c r="D5840">
        <v>12</v>
      </c>
    </row>
    <row r="5841" spans="1:4" x14ac:dyDescent="0.35">
      <c r="A5841" s="1">
        <v>44922</v>
      </c>
      <c r="B5841">
        <v>7.8473899999999999</v>
      </c>
      <c r="C5841">
        <v>2022</v>
      </c>
      <c r="D5841">
        <v>12</v>
      </c>
    </row>
    <row r="5842" spans="1:4" x14ac:dyDescent="0.35">
      <c r="A5842" s="1">
        <v>44923</v>
      </c>
      <c r="B5842">
        <v>7.8502799999999997</v>
      </c>
      <c r="C5842">
        <v>2022</v>
      </c>
      <c r="D5842">
        <v>12</v>
      </c>
    </row>
    <row r="5843" spans="1:4" x14ac:dyDescent="0.35">
      <c r="A5843" s="1">
        <v>44924</v>
      </c>
      <c r="B5843">
        <v>7.85222</v>
      </c>
      <c r="C5843">
        <v>2022</v>
      </c>
      <c r="D5843">
        <v>12</v>
      </c>
    </row>
    <row r="5844" spans="1:4" x14ac:dyDescent="0.35">
      <c r="A5844" s="1">
        <v>44925</v>
      </c>
      <c r="B5844">
        <v>7.85222</v>
      </c>
      <c r="C5844">
        <v>2022</v>
      </c>
      <c r="D5844">
        <v>12</v>
      </c>
    </row>
    <row r="5845" spans="1:4" x14ac:dyDescent="0.35">
      <c r="A5845" s="1">
        <v>44926</v>
      </c>
      <c r="B5845">
        <v>7.85222</v>
      </c>
      <c r="C5845">
        <v>2022</v>
      </c>
      <c r="D5845">
        <v>12</v>
      </c>
    </row>
    <row r="5846" spans="1:4" x14ac:dyDescent="0.35">
      <c r="A5846" s="1">
        <v>44927</v>
      </c>
      <c r="B5846">
        <v>7.85222</v>
      </c>
      <c r="C5846">
        <v>2023</v>
      </c>
      <c r="D5846">
        <v>1</v>
      </c>
    </row>
    <row r="5847" spans="1:4" x14ac:dyDescent="0.35">
      <c r="A5847" s="1">
        <v>44928</v>
      </c>
      <c r="B5847">
        <v>7.85222</v>
      </c>
      <c r="C5847">
        <v>2023</v>
      </c>
      <c r="D5847">
        <v>1</v>
      </c>
    </row>
    <row r="5848" spans="1:4" x14ac:dyDescent="0.35">
      <c r="A5848" s="1">
        <v>44929</v>
      </c>
      <c r="B5848">
        <v>7.8477300000000003</v>
      </c>
      <c r="C5848">
        <v>2023</v>
      </c>
      <c r="D5848">
        <v>1</v>
      </c>
    </row>
    <row r="5849" spans="1:4" x14ac:dyDescent="0.35">
      <c r="A5849" s="1">
        <v>44930</v>
      </c>
      <c r="B5849">
        <v>7.8490599999999997</v>
      </c>
      <c r="C5849">
        <v>2023</v>
      </c>
      <c r="D5849">
        <v>1</v>
      </c>
    </row>
    <row r="5850" spans="1:4" x14ac:dyDescent="0.35">
      <c r="A5850" s="1">
        <v>44931</v>
      </c>
      <c r="B5850">
        <v>7.8522100000000004</v>
      </c>
      <c r="C5850">
        <v>2023</v>
      </c>
      <c r="D5850">
        <v>1</v>
      </c>
    </row>
    <row r="5851" spans="1:4" x14ac:dyDescent="0.35">
      <c r="A5851" s="1">
        <v>44932</v>
      </c>
      <c r="B5851">
        <v>7.84856</v>
      </c>
      <c r="C5851">
        <v>2023</v>
      </c>
      <c r="D5851">
        <v>1</v>
      </c>
    </row>
    <row r="5852" spans="1:4" x14ac:dyDescent="0.35">
      <c r="A5852" s="1">
        <v>44933</v>
      </c>
      <c r="B5852">
        <v>7.84856</v>
      </c>
      <c r="C5852">
        <v>2023</v>
      </c>
      <c r="D5852">
        <v>1</v>
      </c>
    </row>
    <row r="5853" spans="1:4" x14ac:dyDescent="0.35">
      <c r="A5853" s="1">
        <v>44934</v>
      </c>
      <c r="B5853">
        <v>7.84856</v>
      </c>
      <c r="C5853">
        <v>2023</v>
      </c>
      <c r="D5853">
        <v>1</v>
      </c>
    </row>
    <row r="5854" spans="1:4" x14ac:dyDescent="0.35">
      <c r="A5854" s="1">
        <v>44935</v>
      </c>
      <c r="B5854">
        <v>7.8462800000000001</v>
      </c>
      <c r="C5854">
        <v>2023</v>
      </c>
      <c r="D5854">
        <v>1</v>
      </c>
    </row>
    <row r="5855" spans="1:4" x14ac:dyDescent="0.35">
      <c r="A5855" s="1">
        <v>44936</v>
      </c>
      <c r="B5855">
        <v>7.8439500000000004</v>
      </c>
      <c r="C5855">
        <v>2023</v>
      </c>
      <c r="D5855">
        <v>1</v>
      </c>
    </row>
    <row r="5856" spans="1:4" x14ac:dyDescent="0.35">
      <c r="A5856" s="1">
        <v>44937</v>
      </c>
      <c r="B5856">
        <v>7.8487999999999998</v>
      </c>
      <c r="C5856">
        <v>2023</v>
      </c>
      <c r="D5856">
        <v>1</v>
      </c>
    </row>
    <row r="5857" spans="1:4" x14ac:dyDescent="0.35">
      <c r="A5857" s="1">
        <v>44938</v>
      </c>
      <c r="B5857">
        <v>7.85</v>
      </c>
      <c r="C5857">
        <v>2023</v>
      </c>
      <c r="D5857">
        <v>1</v>
      </c>
    </row>
    <row r="5858" spans="1:4" x14ac:dyDescent="0.35">
      <c r="A5858" s="1">
        <v>44939</v>
      </c>
      <c r="B5858">
        <v>7.8494200000000003</v>
      </c>
      <c r="C5858">
        <v>2023</v>
      </c>
      <c r="D5858">
        <v>1</v>
      </c>
    </row>
    <row r="5859" spans="1:4" x14ac:dyDescent="0.35">
      <c r="A5859" s="1">
        <v>44940</v>
      </c>
      <c r="B5859">
        <v>7.8494200000000003</v>
      </c>
      <c r="C5859">
        <v>2023</v>
      </c>
      <c r="D5859">
        <v>1</v>
      </c>
    </row>
    <row r="5860" spans="1:4" x14ac:dyDescent="0.35">
      <c r="A5860" s="1">
        <v>44941</v>
      </c>
      <c r="B5860">
        <v>7.8494200000000003</v>
      </c>
      <c r="C5860">
        <v>2023</v>
      </c>
      <c r="D5860">
        <v>1</v>
      </c>
    </row>
    <row r="5861" spans="1:4" x14ac:dyDescent="0.35">
      <c r="A5861" s="1">
        <v>44942</v>
      </c>
      <c r="B5861">
        <v>7.8431899999999999</v>
      </c>
      <c r="C5861">
        <v>2023</v>
      </c>
      <c r="D5861">
        <v>1</v>
      </c>
    </row>
    <row r="5862" spans="1:4" x14ac:dyDescent="0.35">
      <c r="A5862" s="1">
        <v>44943</v>
      </c>
      <c r="B5862">
        <v>7.84762</v>
      </c>
      <c r="C5862">
        <v>2023</v>
      </c>
      <c r="D5862">
        <v>1</v>
      </c>
    </row>
    <row r="5863" spans="1:4" x14ac:dyDescent="0.35">
      <c r="A5863" s="1">
        <v>44944</v>
      </c>
      <c r="B5863">
        <v>7.8483400000000003</v>
      </c>
      <c r="C5863">
        <v>2023</v>
      </c>
      <c r="D5863">
        <v>1</v>
      </c>
    </row>
    <row r="5864" spans="1:4" x14ac:dyDescent="0.35">
      <c r="A5864" s="1">
        <v>44945</v>
      </c>
      <c r="B5864">
        <v>7.8500699999999997</v>
      </c>
      <c r="C5864">
        <v>2023</v>
      </c>
      <c r="D5864">
        <v>1</v>
      </c>
    </row>
    <row r="5865" spans="1:4" x14ac:dyDescent="0.35">
      <c r="A5865" s="1">
        <v>44946</v>
      </c>
      <c r="B5865">
        <v>7.8507800000000003</v>
      </c>
      <c r="C5865">
        <v>2023</v>
      </c>
      <c r="D5865">
        <v>1</v>
      </c>
    </row>
    <row r="5866" spans="1:4" x14ac:dyDescent="0.35">
      <c r="A5866" s="1">
        <v>44947</v>
      </c>
      <c r="B5866">
        <v>7.8507800000000003</v>
      </c>
      <c r="C5866">
        <v>2023</v>
      </c>
      <c r="D5866">
        <v>1</v>
      </c>
    </row>
    <row r="5867" spans="1:4" x14ac:dyDescent="0.35">
      <c r="A5867" s="1">
        <v>44948</v>
      </c>
      <c r="B5867">
        <v>7.8507800000000003</v>
      </c>
      <c r="C5867">
        <v>2023</v>
      </c>
      <c r="D5867">
        <v>1</v>
      </c>
    </row>
    <row r="5868" spans="1:4" x14ac:dyDescent="0.35">
      <c r="A5868" s="1">
        <v>44949</v>
      </c>
      <c r="B5868">
        <v>7.8429500000000001</v>
      </c>
      <c r="C5868">
        <v>2023</v>
      </c>
      <c r="D5868">
        <v>1</v>
      </c>
    </row>
    <row r="5869" spans="1:4" x14ac:dyDescent="0.35">
      <c r="A5869" s="1">
        <v>44950</v>
      </c>
      <c r="B5869">
        <v>7.8437900000000003</v>
      </c>
      <c r="C5869">
        <v>2023</v>
      </c>
      <c r="D5869">
        <v>1</v>
      </c>
    </row>
    <row r="5870" spans="1:4" x14ac:dyDescent="0.35">
      <c r="A5870" s="1">
        <v>44951</v>
      </c>
      <c r="B5870">
        <v>7.8488300000000004</v>
      </c>
      <c r="C5870">
        <v>2023</v>
      </c>
      <c r="D5870">
        <v>1</v>
      </c>
    </row>
    <row r="5871" spans="1:4" x14ac:dyDescent="0.35">
      <c r="A5871" s="1">
        <v>44952</v>
      </c>
      <c r="B5871">
        <v>7.8506900000000002</v>
      </c>
      <c r="C5871">
        <v>2023</v>
      </c>
      <c r="D5871">
        <v>1</v>
      </c>
    </row>
    <row r="5872" spans="1:4" x14ac:dyDescent="0.35">
      <c r="A5872" s="1">
        <v>44953</v>
      </c>
      <c r="B5872">
        <v>7.8521200000000002</v>
      </c>
      <c r="C5872">
        <v>2023</v>
      </c>
      <c r="D5872">
        <v>1</v>
      </c>
    </row>
    <row r="5873" spans="1:4" x14ac:dyDescent="0.35">
      <c r="A5873" s="1">
        <v>44954</v>
      </c>
      <c r="B5873">
        <v>7.8521200000000002</v>
      </c>
      <c r="C5873">
        <v>2023</v>
      </c>
      <c r="D5873">
        <v>1</v>
      </c>
    </row>
    <row r="5874" spans="1:4" x14ac:dyDescent="0.35">
      <c r="A5874" s="1">
        <v>44955</v>
      </c>
      <c r="B5874">
        <v>7.8521200000000002</v>
      </c>
      <c r="C5874">
        <v>2023</v>
      </c>
      <c r="D5874">
        <v>1</v>
      </c>
    </row>
    <row r="5875" spans="1:4" x14ac:dyDescent="0.35">
      <c r="A5875" s="1">
        <v>44956</v>
      </c>
      <c r="B5875">
        <v>7.8488600000000002</v>
      </c>
      <c r="C5875">
        <v>2023</v>
      </c>
      <c r="D5875">
        <v>1</v>
      </c>
    </row>
    <row r="5876" spans="1:4" x14ac:dyDescent="0.35">
      <c r="A5876" s="1">
        <v>44957</v>
      </c>
      <c r="B5876">
        <v>7.8485500000000004</v>
      </c>
      <c r="C5876">
        <v>2023</v>
      </c>
      <c r="D5876">
        <v>1</v>
      </c>
    </row>
    <row r="5877" spans="1:4" x14ac:dyDescent="0.35">
      <c r="A5877" s="1">
        <v>44958</v>
      </c>
      <c r="B5877">
        <v>7.8495699999999999</v>
      </c>
      <c r="C5877">
        <v>2023</v>
      </c>
      <c r="D5877">
        <v>2</v>
      </c>
    </row>
    <row r="5878" spans="1:4" x14ac:dyDescent="0.35">
      <c r="A5878" s="1">
        <v>44959</v>
      </c>
      <c r="B5878">
        <v>7.8466699999999996</v>
      </c>
      <c r="C5878">
        <v>2023</v>
      </c>
      <c r="D5878">
        <v>2</v>
      </c>
    </row>
    <row r="5879" spans="1:4" x14ac:dyDescent="0.35">
      <c r="A5879" s="1">
        <v>44960</v>
      </c>
      <c r="B5879">
        <v>7.8471399999999996</v>
      </c>
      <c r="C5879">
        <v>2023</v>
      </c>
      <c r="D5879">
        <v>2</v>
      </c>
    </row>
    <row r="5880" spans="1:4" x14ac:dyDescent="0.35">
      <c r="A5880" s="1">
        <v>44961</v>
      </c>
      <c r="B5880">
        <v>7.8471399999999996</v>
      </c>
      <c r="C5880">
        <v>2023</v>
      </c>
      <c r="D5880">
        <v>2</v>
      </c>
    </row>
    <row r="5881" spans="1:4" x14ac:dyDescent="0.35">
      <c r="A5881" s="1">
        <v>44962</v>
      </c>
      <c r="B5881">
        <v>7.8471399999999996</v>
      </c>
      <c r="C5881">
        <v>2023</v>
      </c>
      <c r="D5881">
        <v>2</v>
      </c>
    </row>
    <row r="5882" spans="1:4" x14ac:dyDescent="0.35">
      <c r="A5882" s="1">
        <v>44963</v>
      </c>
      <c r="B5882">
        <v>7.8430600000000004</v>
      </c>
      <c r="C5882">
        <v>2023</v>
      </c>
      <c r="D5882">
        <v>2</v>
      </c>
    </row>
    <row r="5883" spans="1:4" x14ac:dyDescent="0.35">
      <c r="A5883" s="1">
        <v>44964</v>
      </c>
      <c r="B5883">
        <v>7.8429799999999998</v>
      </c>
      <c r="C5883">
        <v>2023</v>
      </c>
      <c r="D5883">
        <v>2</v>
      </c>
    </row>
    <row r="5884" spans="1:4" x14ac:dyDescent="0.35">
      <c r="A5884" s="1">
        <v>44965</v>
      </c>
      <c r="B5884">
        <v>7.8428199999999997</v>
      </c>
      <c r="C5884">
        <v>2023</v>
      </c>
      <c r="D5884">
        <v>2</v>
      </c>
    </row>
    <row r="5885" spans="1:4" x14ac:dyDescent="0.35">
      <c r="A5885" s="1">
        <v>44966</v>
      </c>
      <c r="B5885">
        <v>7.8420800000000002</v>
      </c>
      <c r="C5885">
        <v>2023</v>
      </c>
      <c r="D5885">
        <v>2</v>
      </c>
    </row>
    <row r="5886" spans="1:4" x14ac:dyDescent="0.35">
      <c r="A5886" s="1">
        <v>44967</v>
      </c>
      <c r="B5886">
        <v>7.8379200000000004</v>
      </c>
      <c r="C5886">
        <v>2023</v>
      </c>
      <c r="D5886">
        <v>2</v>
      </c>
    </row>
    <row r="5887" spans="1:4" x14ac:dyDescent="0.35">
      <c r="A5887" s="1">
        <v>44968</v>
      </c>
      <c r="B5887">
        <v>7.8379200000000004</v>
      </c>
      <c r="C5887">
        <v>2023</v>
      </c>
      <c r="D5887">
        <v>2</v>
      </c>
    </row>
    <row r="5888" spans="1:4" x14ac:dyDescent="0.35">
      <c r="A5888" s="1">
        <v>44969</v>
      </c>
      <c r="B5888">
        <v>7.8379200000000004</v>
      </c>
      <c r="C5888">
        <v>2023</v>
      </c>
      <c r="D5888">
        <v>2</v>
      </c>
    </row>
    <row r="5889" spans="1:4" x14ac:dyDescent="0.35">
      <c r="A5889" s="1">
        <v>44970</v>
      </c>
      <c r="B5889">
        <v>7.8356700000000004</v>
      </c>
      <c r="C5889">
        <v>2023</v>
      </c>
      <c r="D5889">
        <v>2</v>
      </c>
    </row>
    <row r="5890" spans="1:4" x14ac:dyDescent="0.35">
      <c r="A5890" s="1">
        <v>44971</v>
      </c>
      <c r="B5890">
        <v>7.83256</v>
      </c>
      <c r="C5890">
        <v>2023</v>
      </c>
      <c r="D5890">
        <v>2</v>
      </c>
    </row>
    <row r="5891" spans="1:4" x14ac:dyDescent="0.35">
      <c r="A5891" s="1">
        <v>44972</v>
      </c>
      <c r="B5891">
        <v>7.8312999999999997</v>
      </c>
      <c r="C5891">
        <v>2023</v>
      </c>
      <c r="D5891">
        <v>2</v>
      </c>
    </row>
    <row r="5892" spans="1:4" x14ac:dyDescent="0.35">
      <c r="A5892" s="1">
        <v>44973</v>
      </c>
      <c r="B5892">
        <v>7.82864</v>
      </c>
      <c r="C5892">
        <v>2023</v>
      </c>
      <c r="D5892">
        <v>2</v>
      </c>
    </row>
    <row r="5893" spans="1:4" x14ac:dyDescent="0.35">
      <c r="A5893" s="1">
        <v>44974</v>
      </c>
      <c r="B5893">
        <v>7.8263800000000003</v>
      </c>
      <c r="C5893">
        <v>2023</v>
      </c>
      <c r="D5893">
        <v>2</v>
      </c>
    </row>
    <row r="5894" spans="1:4" x14ac:dyDescent="0.35">
      <c r="A5894" s="1">
        <v>44975</v>
      </c>
      <c r="B5894">
        <v>7.8263800000000003</v>
      </c>
      <c r="C5894">
        <v>2023</v>
      </c>
      <c r="D5894">
        <v>2</v>
      </c>
    </row>
    <row r="5895" spans="1:4" x14ac:dyDescent="0.35">
      <c r="A5895" s="1">
        <v>44976</v>
      </c>
      <c r="B5895">
        <v>7.8263800000000003</v>
      </c>
      <c r="C5895">
        <v>2023</v>
      </c>
      <c r="D5895">
        <v>2</v>
      </c>
    </row>
    <row r="5896" spans="1:4" x14ac:dyDescent="0.35">
      <c r="A5896" s="1">
        <v>44977</v>
      </c>
      <c r="B5896">
        <v>7.8182099999999997</v>
      </c>
      <c r="C5896">
        <v>2023</v>
      </c>
      <c r="D5896">
        <v>2</v>
      </c>
    </row>
    <row r="5897" spans="1:4" x14ac:dyDescent="0.35">
      <c r="A5897" s="1">
        <v>44978</v>
      </c>
      <c r="B5897">
        <v>7.8212900000000003</v>
      </c>
      <c r="C5897">
        <v>2023</v>
      </c>
      <c r="D5897">
        <v>2</v>
      </c>
    </row>
    <row r="5898" spans="1:4" x14ac:dyDescent="0.35">
      <c r="A5898" s="1">
        <v>44979</v>
      </c>
      <c r="B5898">
        <v>7.8159599999999996</v>
      </c>
      <c r="C5898">
        <v>2023</v>
      </c>
      <c r="D5898">
        <v>2</v>
      </c>
    </row>
    <row r="5899" spans="1:4" x14ac:dyDescent="0.35">
      <c r="A5899" s="1">
        <v>44980</v>
      </c>
      <c r="B5899">
        <v>7.8169599999999999</v>
      </c>
      <c r="C5899">
        <v>2023</v>
      </c>
      <c r="D5899">
        <v>2</v>
      </c>
    </row>
    <row r="5900" spans="1:4" x14ac:dyDescent="0.35">
      <c r="A5900" s="1">
        <v>44981</v>
      </c>
      <c r="B5900">
        <v>7.8178999999999998</v>
      </c>
      <c r="C5900">
        <v>2023</v>
      </c>
      <c r="D5900">
        <v>2</v>
      </c>
    </row>
    <row r="5901" spans="1:4" x14ac:dyDescent="0.35">
      <c r="A5901" s="1">
        <v>44982</v>
      </c>
      <c r="B5901">
        <v>7.8178999999999998</v>
      </c>
      <c r="C5901">
        <v>2023</v>
      </c>
      <c r="D5901">
        <v>2</v>
      </c>
    </row>
    <row r="5902" spans="1:4" x14ac:dyDescent="0.35">
      <c r="A5902" s="1">
        <v>44983</v>
      </c>
      <c r="B5902">
        <v>7.8178999999999998</v>
      </c>
      <c r="C5902">
        <v>2023</v>
      </c>
      <c r="D5902">
        <v>2</v>
      </c>
    </row>
    <row r="5903" spans="1:4" x14ac:dyDescent="0.35">
      <c r="A5903" s="1">
        <v>44984</v>
      </c>
      <c r="B5903">
        <v>7.8154899999999996</v>
      </c>
      <c r="C5903">
        <v>2023</v>
      </c>
      <c r="D5903">
        <v>2</v>
      </c>
    </row>
    <row r="5904" spans="1:4" x14ac:dyDescent="0.35">
      <c r="A5904" s="1">
        <v>44985</v>
      </c>
      <c r="B5904">
        <v>7.8149300000000004</v>
      </c>
      <c r="C5904">
        <v>2023</v>
      </c>
      <c r="D5904">
        <v>2</v>
      </c>
    </row>
    <row r="5905" spans="1:4" x14ac:dyDescent="0.35">
      <c r="A5905" s="1">
        <v>44986</v>
      </c>
      <c r="B5905">
        <v>7.8152499999999998</v>
      </c>
      <c r="C5905">
        <v>2023</v>
      </c>
      <c r="D5905">
        <v>3</v>
      </c>
    </row>
    <row r="5906" spans="1:4" x14ac:dyDescent="0.35">
      <c r="A5906" s="1">
        <v>44987</v>
      </c>
      <c r="B5906">
        <v>7.8185900000000004</v>
      </c>
      <c r="C5906">
        <v>2023</v>
      </c>
      <c r="D5906">
        <v>3</v>
      </c>
    </row>
    <row r="5907" spans="1:4" x14ac:dyDescent="0.35">
      <c r="A5907" s="1">
        <v>44988</v>
      </c>
      <c r="B5907">
        <v>7.8135899999999996</v>
      </c>
      <c r="C5907">
        <v>2023</v>
      </c>
      <c r="D5907">
        <v>3</v>
      </c>
    </row>
    <row r="5908" spans="1:4" x14ac:dyDescent="0.35">
      <c r="A5908" s="1">
        <v>44989</v>
      </c>
      <c r="B5908">
        <v>7.8135899999999996</v>
      </c>
      <c r="C5908">
        <v>2023</v>
      </c>
      <c r="D5908">
        <v>3</v>
      </c>
    </row>
    <row r="5909" spans="1:4" x14ac:dyDescent="0.35">
      <c r="A5909" s="1">
        <v>44990</v>
      </c>
      <c r="B5909">
        <v>7.8135899999999996</v>
      </c>
      <c r="C5909">
        <v>2023</v>
      </c>
      <c r="D5909">
        <v>3</v>
      </c>
    </row>
    <row r="5910" spans="1:4" x14ac:dyDescent="0.35">
      <c r="A5910" s="1">
        <v>44991</v>
      </c>
      <c r="B5910">
        <v>7.8119899999999998</v>
      </c>
      <c r="C5910">
        <v>2023</v>
      </c>
      <c r="D5910">
        <v>3</v>
      </c>
    </row>
    <row r="5911" spans="1:4" x14ac:dyDescent="0.35">
      <c r="A5911" s="1">
        <v>44992</v>
      </c>
      <c r="B5911">
        <v>7.8039699999999996</v>
      </c>
      <c r="C5911">
        <v>2023</v>
      </c>
      <c r="D5911">
        <v>3</v>
      </c>
    </row>
    <row r="5912" spans="1:4" x14ac:dyDescent="0.35">
      <c r="A5912" s="1">
        <v>44993</v>
      </c>
      <c r="B5912">
        <v>7.8097300000000001</v>
      </c>
      <c r="C5912">
        <v>2023</v>
      </c>
      <c r="D5912">
        <v>3</v>
      </c>
    </row>
    <row r="5913" spans="1:4" x14ac:dyDescent="0.35">
      <c r="A5913" s="1">
        <v>44994</v>
      </c>
      <c r="B5913">
        <v>7.8075400000000004</v>
      </c>
      <c r="C5913">
        <v>2023</v>
      </c>
      <c r="D5913">
        <v>3</v>
      </c>
    </row>
    <row r="5914" spans="1:4" x14ac:dyDescent="0.35">
      <c r="A5914" s="1">
        <v>44995</v>
      </c>
      <c r="B5914">
        <v>7.80715</v>
      </c>
      <c r="C5914">
        <v>2023</v>
      </c>
      <c r="D5914">
        <v>3</v>
      </c>
    </row>
    <row r="5915" spans="1:4" x14ac:dyDescent="0.35">
      <c r="A5915" s="1">
        <v>44996</v>
      </c>
      <c r="B5915">
        <v>7.80715</v>
      </c>
      <c r="C5915">
        <v>2023</v>
      </c>
      <c r="D5915">
        <v>3</v>
      </c>
    </row>
    <row r="5916" spans="1:4" x14ac:dyDescent="0.35">
      <c r="A5916" s="1">
        <v>44997</v>
      </c>
      <c r="B5916">
        <v>7.80715</v>
      </c>
      <c r="C5916">
        <v>2023</v>
      </c>
      <c r="D5916">
        <v>3</v>
      </c>
    </row>
    <row r="5917" spans="1:4" x14ac:dyDescent="0.35">
      <c r="A5917" s="1">
        <v>44998</v>
      </c>
      <c r="B5917">
        <v>7.7994700000000003</v>
      </c>
      <c r="C5917">
        <v>2023</v>
      </c>
      <c r="D5917">
        <v>3</v>
      </c>
    </row>
    <row r="5918" spans="1:4" x14ac:dyDescent="0.35">
      <c r="A5918" s="1">
        <v>44999</v>
      </c>
      <c r="B5918">
        <v>7.7973100000000004</v>
      </c>
      <c r="C5918">
        <v>2023</v>
      </c>
      <c r="D5918">
        <v>3</v>
      </c>
    </row>
    <row r="5919" spans="1:4" x14ac:dyDescent="0.35">
      <c r="A5919" s="1">
        <v>45000</v>
      </c>
      <c r="B5919">
        <v>7.7983399999999996</v>
      </c>
      <c r="C5919">
        <v>2023</v>
      </c>
      <c r="D5919">
        <v>3</v>
      </c>
    </row>
    <row r="5920" spans="1:4" x14ac:dyDescent="0.35">
      <c r="A5920" s="1">
        <v>45001</v>
      </c>
      <c r="B5920">
        <v>7.8041200000000002</v>
      </c>
      <c r="C5920">
        <v>2023</v>
      </c>
      <c r="D5920">
        <v>3</v>
      </c>
    </row>
    <row r="5921" spans="1:4" x14ac:dyDescent="0.35">
      <c r="A5921" s="1">
        <v>45002</v>
      </c>
      <c r="B5921">
        <v>7.8024300000000002</v>
      </c>
      <c r="C5921">
        <v>2023</v>
      </c>
      <c r="D5921">
        <v>3</v>
      </c>
    </row>
    <row r="5922" spans="1:4" x14ac:dyDescent="0.35">
      <c r="A5922" s="1">
        <v>45003</v>
      </c>
      <c r="B5922">
        <v>7.8024300000000002</v>
      </c>
      <c r="C5922">
        <v>2023</v>
      </c>
      <c r="D5922">
        <v>3</v>
      </c>
    </row>
    <row r="5923" spans="1:4" x14ac:dyDescent="0.35">
      <c r="A5923" s="1">
        <v>45004</v>
      </c>
      <c r="B5923">
        <v>7.8024300000000002</v>
      </c>
      <c r="C5923">
        <v>2023</v>
      </c>
      <c r="D5923">
        <v>3</v>
      </c>
    </row>
    <row r="5924" spans="1:4" x14ac:dyDescent="0.35">
      <c r="A5924" s="1">
        <v>45005</v>
      </c>
      <c r="B5924">
        <v>7.7963100000000001</v>
      </c>
      <c r="C5924">
        <v>2023</v>
      </c>
      <c r="D5924">
        <v>3</v>
      </c>
    </row>
    <row r="5925" spans="1:4" x14ac:dyDescent="0.35">
      <c r="A5925" s="1">
        <v>45006</v>
      </c>
      <c r="B5925">
        <v>7.79352</v>
      </c>
      <c r="C5925">
        <v>2023</v>
      </c>
      <c r="D5925">
        <v>3</v>
      </c>
    </row>
    <row r="5926" spans="1:4" x14ac:dyDescent="0.35">
      <c r="A5926" s="1">
        <v>45007</v>
      </c>
      <c r="B5926">
        <v>7.8025599999999997</v>
      </c>
      <c r="C5926">
        <v>2023</v>
      </c>
      <c r="D5926">
        <v>3</v>
      </c>
    </row>
    <row r="5927" spans="1:4" x14ac:dyDescent="0.35">
      <c r="A5927" s="1">
        <v>45008</v>
      </c>
      <c r="B5927">
        <v>7.8038699999999999</v>
      </c>
      <c r="C5927">
        <v>2023</v>
      </c>
      <c r="D5927">
        <v>3</v>
      </c>
    </row>
    <row r="5928" spans="1:4" x14ac:dyDescent="0.35">
      <c r="A5928" s="1">
        <v>45009</v>
      </c>
      <c r="B5928">
        <v>7.80518</v>
      </c>
      <c r="C5928">
        <v>2023</v>
      </c>
      <c r="D5928">
        <v>3</v>
      </c>
    </row>
    <row r="5929" spans="1:4" x14ac:dyDescent="0.35">
      <c r="A5929" s="1">
        <v>45010</v>
      </c>
      <c r="B5929">
        <v>7.80518</v>
      </c>
      <c r="C5929">
        <v>2023</v>
      </c>
      <c r="D5929">
        <v>3</v>
      </c>
    </row>
    <row r="5930" spans="1:4" x14ac:dyDescent="0.35">
      <c r="A5930" s="1">
        <v>45011</v>
      </c>
      <c r="B5930">
        <v>7.80518</v>
      </c>
      <c r="C5930">
        <v>2023</v>
      </c>
      <c r="D5930">
        <v>3</v>
      </c>
    </row>
    <row r="5931" spans="1:4" x14ac:dyDescent="0.35">
      <c r="A5931" s="1">
        <v>45012</v>
      </c>
      <c r="B5931">
        <v>7.7986899999999997</v>
      </c>
      <c r="C5931">
        <v>2023</v>
      </c>
      <c r="D5931">
        <v>3</v>
      </c>
    </row>
    <row r="5932" spans="1:4" x14ac:dyDescent="0.35">
      <c r="A5932" s="1">
        <v>45013</v>
      </c>
      <c r="B5932">
        <v>7.7991200000000003</v>
      </c>
      <c r="C5932">
        <v>2023</v>
      </c>
      <c r="D5932">
        <v>3</v>
      </c>
    </row>
    <row r="5933" spans="1:4" x14ac:dyDescent="0.35">
      <c r="A5933" s="1">
        <v>45014</v>
      </c>
      <c r="B5933">
        <v>7.8031699999999997</v>
      </c>
      <c r="C5933">
        <v>2023</v>
      </c>
      <c r="D5933">
        <v>3</v>
      </c>
    </row>
    <row r="5934" spans="1:4" x14ac:dyDescent="0.35">
      <c r="A5934" s="1">
        <v>45015</v>
      </c>
      <c r="B5934">
        <v>7.8023400000000001</v>
      </c>
      <c r="C5934">
        <v>2023</v>
      </c>
      <c r="D5934">
        <v>3</v>
      </c>
    </row>
    <row r="5935" spans="1:4" x14ac:dyDescent="0.35">
      <c r="A5935" s="1">
        <v>45016</v>
      </c>
      <c r="B5935">
        <v>7.80335</v>
      </c>
      <c r="C5935">
        <v>2023</v>
      </c>
      <c r="D5935">
        <v>3</v>
      </c>
    </row>
    <row r="5936" spans="1:4" x14ac:dyDescent="0.35">
      <c r="A5936" s="1">
        <v>45017</v>
      </c>
      <c r="B5936">
        <v>7.80335</v>
      </c>
      <c r="C5936">
        <v>2023</v>
      </c>
      <c r="D5936">
        <v>4</v>
      </c>
    </row>
    <row r="5937" spans="1:4" x14ac:dyDescent="0.35">
      <c r="A5937" s="1">
        <v>45018</v>
      </c>
      <c r="B5937">
        <v>7.80335</v>
      </c>
      <c r="C5937">
        <v>2023</v>
      </c>
      <c r="D5937">
        <v>4</v>
      </c>
    </row>
    <row r="5938" spans="1:4" x14ac:dyDescent="0.35">
      <c r="A5938" s="1">
        <v>45019</v>
      </c>
      <c r="B5938">
        <v>7.7969099999999996</v>
      </c>
      <c r="C5938">
        <v>2023</v>
      </c>
      <c r="D5938">
        <v>4</v>
      </c>
    </row>
    <row r="5939" spans="1:4" x14ac:dyDescent="0.35">
      <c r="A5939" s="1">
        <v>45020</v>
      </c>
      <c r="B5939">
        <v>7.7943100000000003</v>
      </c>
      <c r="C5939">
        <v>2023</v>
      </c>
      <c r="D5939">
        <v>4</v>
      </c>
    </row>
    <row r="5940" spans="1:4" x14ac:dyDescent="0.35">
      <c r="A5940" s="1">
        <v>45021</v>
      </c>
      <c r="B5940">
        <v>7.7932899999999998</v>
      </c>
      <c r="C5940">
        <v>2023</v>
      </c>
      <c r="D5940">
        <v>4</v>
      </c>
    </row>
    <row r="5941" spans="1:4" x14ac:dyDescent="0.35">
      <c r="A5941" s="1">
        <v>45022</v>
      </c>
      <c r="B5941">
        <v>7.7932899999999998</v>
      </c>
      <c r="C5941">
        <v>2023</v>
      </c>
      <c r="D5941">
        <v>4</v>
      </c>
    </row>
    <row r="5942" spans="1:4" x14ac:dyDescent="0.35">
      <c r="A5942" s="1">
        <v>45023</v>
      </c>
      <c r="B5942">
        <v>7.7932899999999998</v>
      </c>
      <c r="C5942">
        <v>2023</v>
      </c>
      <c r="D5942">
        <v>4</v>
      </c>
    </row>
    <row r="5943" spans="1:4" x14ac:dyDescent="0.35">
      <c r="A5943" s="1">
        <v>45024</v>
      </c>
      <c r="B5943">
        <v>7.7932899999999998</v>
      </c>
      <c r="C5943">
        <v>2023</v>
      </c>
      <c r="D5943">
        <v>4</v>
      </c>
    </row>
    <row r="5944" spans="1:4" x14ac:dyDescent="0.35">
      <c r="A5944" s="1">
        <v>45025</v>
      </c>
      <c r="B5944">
        <v>7.7932899999999998</v>
      </c>
      <c r="C5944">
        <v>2023</v>
      </c>
      <c r="D5944">
        <v>4</v>
      </c>
    </row>
    <row r="5945" spans="1:4" x14ac:dyDescent="0.35">
      <c r="A5945" s="1">
        <v>45026</v>
      </c>
      <c r="B5945">
        <v>7.7992100000000004</v>
      </c>
      <c r="C5945">
        <v>2023</v>
      </c>
      <c r="D5945">
        <v>4</v>
      </c>
    </row>
    <row r="5946" spans="1:4" x14ac:dyDescent="0.35">
      <c r="A5946" s="1">
        <v>45027</v>
      </c>
      <c r="B5946">
        <v>7.7950100000000004</v>
      </c>
      <c r="C5946">
        <v>2023</v>
      </c>
      <c r="D5946">
        <v>4</v>
      </c>
    </row>
    <row r="5947" spans="1:4" x14ac:dyDescent="0.35">
      <c r="A5947" s="1">
        <v>45028</v>
      </c>
      <c r="B5947">
        <v>7.7986599999999999</v>
      </c>
      <c r="C5947">
        <v>2023</v>
      </c>
      <c r="D5947">
        <v>4</v>
      </c>
    </row>
    <row r="5948" spans="1:4" x14ac:dyDescent="0.35">
      <c r="A5948" s="1">
        <v>45029</v>
      </c>
      <c r="B5948">
        <v>7.7962499999999997</v>
      </c>
      <c r="C5948">
        <v>2023</v>
      </c>
      <c r="D5948">
        <v>4</v>
      </c>
    </row>
    <row r="5949" spans="1:4" x14ac:dyDescent="0.35">
      <c r="A5949" s="1">
        <v>45030</v>
      </c>
      <c r="B5949">
        <v>7.8026099999999996</v>
      </c>
      <c r="C5949">
        <v>2023</v>
      </c>
      <c r="D5949">
        <v>4</v>
      </c>
    </row>
    <row r="5950" spans="1:4" x14ac:dyDescent="0.35">
      <c r="A5950" s="1">
        <v>45031</v>
      </c>
      <c r="B5950">
        <v>7.8026099999999996</v>
      </c>
      <c r="C5950">
        <v>2023</v>
      </c>
      <c r="D5950">
        <v>4</v>
      </c>
    </row>
    <row r="5951" spans="1:4" x14ac:dyDescent="0.35">
      <c r="A5951" s="1">
        <v>45032</v>
      </c>
      <c r="B5951">
        <v>7.8026099999999996</v>
      </c>
      <c r="C5951">
        <v>2023</v>
      </c>
      <c r="D5951">
        <v>4</v>
      </c>
    </row>
    <row r="5952" spans="1:4" x14ac:dyDescent="0.35">
      <c r="A5952" s="1">
        <v>45033</v>
      </c>
      <c r="B5952">
        <v>7.8006000000000002</v>
      </c>
      <c r="C5952">
        <v>2023</v>
      </c>
      <c r="D5952">
        <v>4</v>
      </c>
    </row>
    <row r="5953" spans="1:4" x14ac:dyDescent="0.35">
      <c r="A5953" s="1">
        <v>45034</v>
      </c>
      <c r="B5953">
        <v>7.7967000000000004</v>
      </c>
      <c r="C5953">
        <v>2023</v>
      </c>
      <c r="D5953">
        <v>4</v>
      </c>
    </row>
    <row r="5954" spans="1:4" x14ac:dyDescent="0.35">
      <c r="A5954" s="1">
        <v>45035</v>
      </c>
      <c r="B5954">
        <v>7.7989800000000002</v>
      </c>
      <c r="C5954">
        <v>2023</v>
      </c>
      <c r="D5954">
        <v>4</v>
      </c>
    </row>
    <row r="5955" spans="1:4" x14ac:dyDescent="0.35">
      <c r="A5955" s="1">
        <v>45036</v>
      </c>
      <c r="B5955">
        <v>7.7992499999999998</v>
      </c>
      <c r="C5955">
        <v>2023</v>
      </c>
      <c r="D5955">
        <v>4</v>
      </c>
    </row>
    <row r="5956" spans="1:4" x14ac:dyDescent="0.35">
      <c r="A5956" s="1">
        <v>45037</v>
      </c>
      <c r="B5956">
        <v>7.7996400000000001</v>
      </c>
      <c r="C5956">
        <v>2023</v>
      </c>
      <c r="D5956">
        <v>4</v>
      </c>
    </row>
    <row r="5957" spans="1:4" x14ac:dyDescent="0.35">
      <c r="A5957" s="1">
        <v>45038</v>
      </c>
      <c r="B5957">
        <v>7.7996400000000001</v>
      </c>
      <c r="C5957">
        <v>2023</v>
      </c>
      <c r="D5957">
        <v>4</v>
      </c>
    </row>
    <row r="5958" spans="1:4" x14ac:dyDescent="0.35">
      <c r="A5958" s="1">
        <v>45039</v>
      </c>
      <c r="B5958">
        <v>7.7996400000000001</v>
      </c>
      <c r="C5958">
        <v>2023</v>
      </c>
      <c r="D5958">
        <v>4</v>
      </c>
    </row>
    <row r="5959" spans="1:4" x14ac:dyDescent="0.35">
      <c r="A5959" s="1">
        <v>45040</v>
      </c>
      <c r="B5959">
        <v>7.7970199999999998</v>
      </c>
      <c r="C5959">
        <v>2023</v>
      </c>
      <c r="D5959">
        <v>4</v>
      </c>
    </row>
    <row r="5960" spans="1:4" x14ac:dyDescent="0.35">
      <c r="A5960" s="1">
        <v>45041</v>
      </c>
      <c r="B5960">
        <v>7.7957200000000002</v>
      </c>
      <c r="C5960">
        <v>2023</v>
      </c>
      <c r="D5960">
        <v>4</v>
      </c>
    </row>
    <row r="5961" spans="1:4" x14ac:dyDescent="0.35">
      <c r="A5961" s="1">
        <v>45042</v>
      </c>
      <c r="B5961">
        <v>7.8019800000000004</v>
      </c>
      <c r="C5961">
        <v>2023</v>
      </c>
      <c r="D5961">
        <v>4</v>
      </c>
    </row>
    <row r="5962" spans="1:4" x14ac:dyDescent="0.35">
      <c r="A5962" s="1">
        <v>45043</v>
      </c>
      <c r="B5962">
        <v>7.8042400000000001</v>
      </c>
      <c r="C5962">
        <v>2023</v>
      </c>
      <c r="D5962">
        <v>4</v>
      </c>
    </row>
    <row r="5963" spans="1:4" x14ac:dyDescent="0.35">
      <c r="A5963" s="1">
        <v>45044</v>
      </c>
      <c r="B5963">
        <v>7.8082599999999998</v>
      </c>
      <c r="C5963">
        <v>2023</v>
      </c>
      <c r="D5963">
        <v>4</v>
      </c>
    </row>
    <row r="5964" spans="1:4" x14ac:dyDescent="0.35">
      <c r="A5964" s="1">
        <v>45045</v>
      </c>
      <c r="B5964">
        <v>7.8082599999999998</v>
      </c>
      <c r="C5964">
        <v>2023</v>
      </c>
      <c r="D5964">
        <v>4</v>
      </c>
    </row>
    <row r="5965" spans="1:4" x14ac:dyDescent="0.35">
      <c r="A5965" s="1">
        <v>45046</v>
      </c>
      <c r="B5965">
        <v>7.8082599999999998</v>
      </c>
      <c r="C5965">
        <v>2023</v>
      </c>
      <c r="D5965">
        <v>4</v>
      </c>
    </row>
    <row r="5966" spans="1:4" x14ac:dyDescent="0.35">
      <c r="A5966" s="1">
        <v>45047</v>
      </c>
      <c r="B5966">
        <v>7.8082599999999998</v>
      </c>
      <c r="C5966">
        <v>2023</v>
      </c>
      <c r="D5966">
        <v>5</v>
      </c>
    </row>
    <row r="5967" spans="1:4" x14ac:dyDescent="0.35">
      <c r="A5967" s="1">
        <v>45048</v>
      </c>
      <c r="B5967">
        <v>7.8005500000000003</v>
      </c>
      <c r="C5967">
        <v>2023</v>
      </c>
      <c r="D5967">
        <v>5</v>
      </c>
    </row>
    <row r="5968" spans="1:4" x14ac:dyDescent="0.35">
      <c r="A5968" s="1">
        <v>45049</v>
      </c>
      <c r="B5968">
        <v>7.8067299999999999</v>
      </c>
      <c r="C5968">
        <v>2023</v>
      </c>
      <c r="D5968">
        <v>5</v>
      </c>
    </row>
    <row r="5969" spans="1:4" x14ac:dyDescent="0.35">
      <c r="A5969" s="1">
        <v>45050</v>
      </c>
      <c r="B5969">
        <v>7.80938</v>
      </c>
      <c r="C5969">
        <v>2023</v>
      </c>
      <c r="D5969">
        <v>5</v>
      </c>
    </row>
    <row r="5970" spans="1:4" x14ac:dyDescent="0.35">
      <c r="A5970" s="1">
        <v>45051</v>
      </c>
      <c r="B5970">
        <v>7.8073899999999998</v>
      </c>
      <c r="C5970">
        <v>2023</v>
      </c>
      <c r="D5970">
        <v>5</v>
      </c>
    </row>
    <row r="5971" spans="1:4" x14ac:dyDescent="0.35">
      <c r="A5971" s="1">
        <v>45052</v>
      </c>
      <c r="B5971">
        <v>7.8073899999999998</v>
      </c>
      <c r="C5971">
        <v>2023</v>
      </c>
      <c r="D5971">
        <v>5</v>
      </c>
    </row>
    <row r="5972" spans="1:4" x14ac:dyDescent="0.35">
      <c r="A5972" s="1">
        <v>45053</v>
      </c>
      <c r="B5972">
        <v>7.8073899999999998</v>
      </c>
      <c r="C5972">
        <v>2023</v>
      </c>
      <c r="D5972">
        <v>5</v>
      </c>
    </row>
    <row r="5973" spans="1:4" x14ac:dyDescent="0.35">
      <c r="A5973" s="1">
        <v>45054</v>
      </c>
      <c r="B5973">
        <v>7.8028000000000004</v>
      </c>
      <c r="C5973">
        <v>2023</v>
      </c>
      <c r="D5973">
        <v>5</v>
      </c>
    </row>
    <row r="5974" spans="1:4" x14ac:dyDescent="0.35">
      <c r="A5974" s="1">
        <v>45055</v>
      </c>
      <c r="B5974">
        <v>7.8056799999999997</v>
      </c>
      <c r="C5974">
        <v>2023</v>
      </c>
      <c r="D5974">
        <v>5</v>
      </c>
    </row>
    <row r="5975" spans="1:4" x14ac:dyDescent="0.35">
      <c r="A5975" s="1">
        <v>45056</v>
      </c>
      <c r="B5975">
        <v>7.8060099999999997</v>
      </c>
      <c r="C5975">
        <v>2023</v>
      </c>
      <c r="D5975">
        <v>5</v>
      </c>
    </row>
    <row r="5976" spans="1:4" x14ac:dyDescent="0.35">
      <c r="A5976" s="1">
        <v>45057</v>
      </c>
      <c r="B5976">
        <v>7.8037900000000002</v>
      </c>
      <c r="C5976">
        <v>2023</v>
      </c>
      <c r="D5976">
        <v>5</v>
      </c>
    </row>
    <row r="5977" spans="1:4" x14ac:dyDescent="0.35">
      <c r="A5977" s="1">
        <v>45058</v>
      </c>
      <c r="B5977">
        <v>7.8064900000000002</v>
      </c>
      <c r="C5977">
        <v>2023</v>
      </c>
      <c r="D5977">
        <v>5</v>
      </c>
    </row>
    <row r="5978" spans="1:4" x14ac:dyDescent="0.35">
      <c r="A5978" s="1">
        <v>45059</v>
      </c>
      <c r="B5978">
        <v>7.8064900000000002</v>
      </c>
      <c r="C5978">
        <v>2023</v>
      </c>
      <c r="D5978">
        <v>5</v>
      </c>
    </row>
    <row r="5979" spans="1:4" x14ac:dyDescent="0.35">
      <c r="A5979" s="1">
        <v>45060</v>
      </c>
      <c r="B5979">
        <v>7.8064900000000002</v>
      </c>
      <c r="C5979">
        <v>2023</v>
      </c>
      <c r="D5979">
        <v>5</v>
      </c>
    </row>
    <row r="5980" spans="1:4" x14ac:dyDescent="0.35">
      <c r="A5980" s="1">
        <v>45061</v>
      </c>
      <c r="B5980">
        <v>7.8022299999999998</v>
      </c>
      <c r="C5980">
        <v>2023</v>
      </c>
      <c r="D5980">
        <v>5</v>
      </c>
    </row>
    <row r="5981" spans="1:4" x14ac:dyDescent="0.35">
      <c r="A5981" s="1">
        <v>45062</v>
      </c>
      <c r="B5981">
        <v>7.8032300000000001</v>
      </c>
      <c r="C5981">
        <v>2023</v>
      </c>
      <c r="D5981">
        <v>5</v>
      </c>
    </row>
    <row r="5982" spans="1:4" x14ac:dyDescent="0.35">
      <c r="A5982" s="1">
        <v>45063</v>
      </c>
      <c r="B5982">
        <v>7.8015600000000003</v>
      </c>
      <c r="C5982">
        <v>2023</v>
      </c>
      <c r="D5982">
        <v>5</v>
      </c>
    </row>
    <row r="5983" spans="1:4" x14ac:dyDescent="0.35">
      <c r="A5983" s="1">
        <v>45064</v>
      </c>
      <c r="B5983">
        <v>7.8049499999999998</v>
      </c>
      <c r="C5983">
        <v>2023</v>
      </c>
      <c r="D5983">
        <v>5</v>
      </c>
    </row>
    <row r="5984" spans="1:4" x14ac:dyDescent="0.35">
      <c r="A5984" s="1">
        <v>45065</v>
      </c>
      <c r="B5984">
        <v>7.8039899999999998</v>
      </c>
      <c r="C5984">
        <v>2023</v>
      </c>
      <c r="D5984">
        <v>5</v>
      </c>
    </row>
    <row r="5985" spans="1:4" x14ac:dyDescent="0.35">
      <c r="A5985" s="1">
        <v>45066</v>
      </c>
      <c r="B5985">
        <v>7.8039899999999998</v>
      </c>
      <c r="C5985">
        <v>2023</v>
      </c>
      <c r="D5985">
        <v>5</v>
      </c>
    </row>
    <row r="5986" spans="1:4" x14ac:dyDescent="0.35">
      <c r="A5986" s="1">
        <v>45067</v>
      </c>
      <c r="B5986">
        <v>7.8039899999999998</v>
      </c>
      <c r="C5986">
        <v>2023</v>
      </c>
      <c r="D5986">
        <v>5</v>
      </c>
    </row>
    <row r="5987" spans="1:4" x14ac:dyDescent="0.35">
      <c r="A5987" s="1">
        <v>45068</v>
      </c>
      <c r="B5987">
        <v>7.8045299999999997</v>
      </c>
      <c r="C5987">
        <v>2023</v>
      </c>
      <c r="D5987">
        <v>5</v>
      </c>
    </row>
    <row r="5988" spans="1:4" x14ac:dyDescent="0.35">
      <c r="A5988" s="1">
        <v>45069</v>
      </c>
      <c r="B5988">
        <v>7.8035399999999999</v>
      </c>
      <c r="C5988">
        <v>2023</v>
      </c>
      <c r="D5988">
        <v>5</v>
      </c>
    </row>
    <row r="5989" spans="1:4" x14ac:dyDescent="0.35">
      <c r="A5989" s="1">
        <v>45070</v>
      </c>
      <c r="B5989">
        <v>7.8097399999999997</v>
      </c>
      <c r="C5989">
        <v>2023</v>
      </c>
      <c r="D5989">
        <v>5</v>
      </c>
    </row>
    <row r="5990" spans="1:4" x14ac:dyDescent="0.35">
      <c r="A5990" s="1">
        <v>45071</v>
      </c>
      <c r="B5990">
        <v>7.8168499999999996</v>
      </c>
      <c r="C5990">
        <v>2023</v>
      </c>
      <c r="D5990">
        <v>5</v>
      </c>
    </row>
    <row r="5991" spans="1:4" x14ac:dyDescent="0.35">
      <c r="A5991" s="1">
        <v>45072</v>
      </c>
      <c r="B5991">
        <v>7.8214499999999996</v>
      </c>
      <c r="C5991">
        <v>2023</v>
      </c>
      <c r="D5991">
        <v>5</v>
      </c>
    </row>
    <row r="5992" spans="1:4" x14ac:dyDescent="0.35">
      <c r="A5992" s="1">
        <v>45073</v>
      </c>
      <c r="B5992">
        <v>7.8214499999999996</v>
      </c>
      <c r="C5992">
        <v>2023</v>
      </c>
      <c r="D5992">
        <v>5</v>
      </c>
    </row>
    <row r="5993" spans="1:4" x14ac:dyDescent="0.35">
      <c r="A5993" s="1">
        <v>45074</v>
      </c>
      <c r="B5993">
        <v>7.8214499999999996</v>
      </c>
      <c r="C5993">
        <v>2023</v>
      </c>
      <c r="D5993">
        <v>5</v>
      </c>
    </row>
    <row r="5994" spans="1:4" x14ac:dyDescent="0.35">
      <c r="A5994" s="1">
        <v>45075</v>
      </c>
      <c r="B5994">
        <v>7.82029</v>
      </c>
      <c r="C5994">
        <v>2023</v>
      </c>
      <c r="D5994">
        <v>5</v>
      </c>
    </row>
    <row r="5995" spans="1:4" x14ac:dyDescent="0.35">
      <c r="A5995" s="1">
        <v>45076</v>
      </c>
      <c r="B5995">
        <v>7.8288599999999997</v>
      </c>
      <c r="C5995">
        <v>2023</v>
      </c>
      <c r="D5995">
        <v>5</v>
      </c>
    </row>
    <row r="5996" spans="1:4" x14ac:dyDescent="0.35">
      <c r="A5996" s="1">
        <v>45077</v>
      </c>
      <c r="B5996">
        <v>7.8301400000000001</v>
      </c>
      <c r="C5996">
        <v>2023</v>
      </c>
      <c r="D5996">
        <v>5</v>
      </c>
    </row>
    <row r="5997" spans="1:4" x14ac:dyDescent="0.35">
      <c r="A5997" s="1">
        <v>45078</v>
      </c>
      <c r="B5997">
        <v>7.8365999999999998</v>
      </c>
      <c r="C5997">
        <v>2023</v>
      </c>
      <c r="D5997">
        <v>6</v>
      </c>
    </row>
    <row r="5998" spans="1:4" x14ac:dyDescent="0.35">
      <c r="A5998" s="1">
        <v>45079</v>
      </c>
      <c r="B5998">
        <v>7.8380900000000002</v>
      </c>
      <c r="C5998">
        <v>2023</v>
      </c>
      <c r="D5998">
        <v>6</v>
      </c>
    </row>
    <row r="5999" spans="1:4" x14ac:dyDescent="0.35">
      <c r="A5999" s="1">
        <v>45080</v>
      </c>
      <c r="B5999">
        <v>7.8380900000000002</v>
      </c>
      <c r="C5999">
        <v>2023</v>
      </c>
      <c r="D5999">
        <v>6</v>
      </c>
    </row>
    <row r="6000" spans="1:4" x14ac:dyDescent="0.35">
      <c r="A6000" s="1">
        <v>45081</v>
      </c>
      <c r="B6000">
        <v>7.8380900000000002</v>
      </c>
      <c r="C6000">
        <v>2023</v>
      </c>
      <c r="D6000">
        <v>6</v>
      </c>
    </row>
    <row r="6001" spans="1:4" x14ac:dyDescent="0.35">
      <c r="A6001" s="1">
        <v>45082</v>
      </c>
      <c r="B6001">
        <v>7.8295899999999996</v>
      </c>
      <c r="C6001">
        <v>2023</v>
      </c>
      <c r="D6001">
        <v>6</v>
      </c>
    </row>
    <row r="6002" spans="1:4" x14ac:dyDescent="0.35">
      <c r="A6002" s="1">
        <v>45083</v>
      </c>
      <c r="B6002">
        <v>7.8291899999999996</v>
      </c>
      <c r="C6002">
        <v>2023</v>
      </c>
      <c r="D6002">
        <v>6</v>
      </c>
    </row>
    <row r="6003" spans="1:4" x14ac:dyDescent="0.35">
      <c r="A6003" s="1">
        <v>45084</v>
      </c>
      <c r="B6003">
        <v>7.8374300000000003</v>
      </c>
      <c r="C6003">
        <v>2023</v>
      </c>
      <c r="D6003">
        <v>6</v>
      </c>
    </row>
    <row r="6004" spans="1:4" x14ac:dyDescent="0.35">
      <c r="A6004" s="1">
        <v>45085</v>
      </c>
      <c r="B6004">
        <v>7.8375500000000002</v>
      </c>
      <c r="C6004">
        <v>2023</v>
      </c>
      <c r="D6004">
        <v>6</v>
      </c>
    </row>
    <row r="6005" spans="1:4" x14ac:dyDescent="0.35">
      <c r="A6005" s="1">
        <v>45086</v>
      </c>
      <c r="B6005">
        <v>7.8385199999999999</v>
      </c>
      <c r="C6005">
        <v>2023</v>
      </c>
      <c r="D6005">
        <v>6</v>
      </c>
    </row>
    <row r="6006" spans="1:4" x14ac:dyDescent="0.35">
      <c r="A6006" s="1">
        <v>45087</v>
      </c>
      <c r="B6006">
        <v>7.8385199999999999</v>
      </c>
      <c r="C6006">
        <v>2023</v>
      </c>
      <c r="D6006">
        <v>6</v>
      </c>
    </row>
    <row r="6007" spans="1:4" x14ac:dyDescent="0.35">
      <c r="A6007" s="1">
        <v>45088</v>
      </c>
      <c r="B6007">
        <v>7.8385199999999999</v>
      </c>
      <c r="C6007">
        <v>2023</v>
      </c>
      <c r="D6007">
        <v>6</v>
      </c>
    </row>
    <row r="6008" spans="1:4" x14ac:dyDescent="0.35">
      <c r="A6008" s="1">
        <v>45089</v>
      </c>
      <c r="B6008">
        <v>7.83317</v>
      </c>
      <c r="C6008">
        <v>2023</v>
      </c>
      <c r="D6008">
        <v>6</v>
      </c>
    </row>
    <row r="6009" spans="1:4" x14ac:dyDescent="0.35">
      <c r="A6009" s="1">
        <v>45090</v>
      </c>
      <c r="B6009">
        <v>7.8332100000000002</v>
      </c>
      <c r="C6009">
        <v>2023</v>
      </c>
      <c r="D6009">
        <v>6</v>
      </c>
    </row>
    <row r="6010" spans="1:4" x14ac:dyDescent="0.35">
      <c r="A6010" s="1">
        <v>45091</v>
      </c>
      <c r="B6010">
        <v>7.8337899999999996</v>
      </c>
      <c r="C6010">
        <v>2023</v>
      </c>
      <c r="D6010">
        <v>6</v>
      </c>
    </row>
    <row r="6011" spans="1:4" x14ac:dyDescent="0.35">
      <c r="A6011" s="1">
        <v>45092</v>
      </c>
      <c r="B6011">
        <v>7.8390899999999997</v>
      </c>
      <c r="C6011">
        <v>2023</v>
      </c>
      <c r="D6011">
        <v>6</v>
      </c>
    </row>
    <row r="6012" spans="1:4" x14ac:dyDescent="0.35">
      <c r="A6012" s="1">
        <v>45093</v>
      </c>
      <c r="B6012">
        <v>7.8392400000000002</v>
      </c>
      <c r="C6012">
        <v>2023</v>
      </c>
      <c r="D6012">
        <v>6</v>
      </c>
    </row>
    <row r="6013" spans="1:4" x14ac:dyDescent="0.35">
      <c r="A6013" s="1">
        <v>45094</v>
      </c>
      <c r="B6013">
        <v>7.8392400000000002</v>
      </c>
      <c r="C6013">
        <v>2023</v>
      </c>
      <c r="D6013">
        <v>6</v>
      </c>
    </row>
    <row r="6014" spans="1:4" x14ac:dyDescent="0.35">
      <c r="A6014" s="1">
        <v>45095</v>
      </c>
      <c r="B6014">
        <v>7.8392400000000002</v>
      </c>
      <c r="C6014">
        <v>2023</v>
      </c>
      <c r="D6014">
        <v>6</v>
      </c>
    </row>
    <row r="6015" spans="1:4" x14ac:dyDescent="0.35">
      <c r="A6015" s="1">
        <v>45096</v>
      </c>
      <c r="B6015">
        <v>7.8337300000000001</v>
      </c>
      <c r="C6015">
        <v>2023</v>
      </c>
      <c r="D6015">
        <v>6</v>
      </c>
    </row>
    <row r="6016" spans="1:4" x14ac:dyDescent="0.35">
      <c r="A6016" s="1">
        <v>45097</v>
      </c>
      <c r="B6016">
        <v>7.8421500000000002</v>
      </c>
      <c r="C6016">
        <v>2023</v>
      </c>
      <c r="D6016">
        <v>6</v>
      </c>
    </row>
    <row r="6017" spans="1:4" x14ac:dyDescent="0.35">
      <c r="A6017" s="1">
        <v>45098</v>
      </c>
      <c r="B6017">
        <v>7.8376999999999999</v>
      </c>
      <c r="C6017">
        <v>2023</v>
      </c>
      <c r="D6017">
        <v>6</v>
      </c>
    </row>
    <row r="6018" spans="1:4" x14ac:dyDescent="0.35">
      <c r="A6018" s="1">
        <v>45099</v>
      </c>
      <c r="B6018">
        <v>7.8396299999999997</v>
      </c>
      <c r="C6018">
        <v>2023</v>
      </c>
      <c r="D6018">
        <v>6</v>
      </c>
    </row>
    <row r="6019" spans="1:4" x14ac:dyDescent="0.35">
      <c r="A6019" s="1">
        <v>45100</v>
      </c>
      <c r="B6019">
        <v>7.8430799999999996</v>
      </c>
      <c r="C6019">
        <v>2023</v>
      </c>
      <c r="D6019">
        <v>6</v>
      </c>
    </row>
    <row r="6020" spans="1:4" x14ac:dyDescent="0.35">
      <c r="A6020" s="1">
        <v>45101</v>
      </c>
      <c r="B6020">
        <v>7.8430799999999996</v>
      </c>
      <c r="C6020">
        <v>2023</v>
      </c>
      <c r="D6020">
        <v>6</v>
      </c>
    </row>
    <row r="6021" spans="1:4" x14ac:dyDescent="0.35">
      <c r="A6021" s="1">
        <v>45102</v>
      </c>
      <c r="B6021">
        <v>7.8430799999999996</v>
      </c>
      <c r="C6021">
        <v>2023</v>
      </c>
      <c r="D6021">
        <v>6</v>
      </c>
    </row>
    <row r="6022" spans="1:4" x14ac:dyDescent="0.35">
      <c r="A6022" s="1">
        <v>45103</v>
      </c>
      <c r="B6022">
        <v>7.8344500000000004</v>
      </c>
      <c r="C6022">
        <v>2023</v>
      </c>
      <c r="D6022">
        <v>6</v>
      </c>
    </row>
    <row r="6023" spans="1:4" x14ac:dyDescent="0.35">
      <c r="A6023" s="1">
        <v>45104</v>
      </c>
      <c r="B6023">
        <v>7.8406900000000004</v>
      </c>
      <c r="C6023">
        <v>2023</v>
      </c>
      <c r="D6023">
        <v>6</v>
      </c>
    </row>
    <row r="6024" spans="1:4" x14ac:dyDescent="0.35">
      <c r="A6024" s="1">
        <v>45105</v>
      </c>
      <c r="B6024">
        <v>7.8432599999999999</v>
      </c>
      <c r="C6024">
        <v>2023</v>
      </c>
      <c r="D6024">
        <v>6</v>
      </c>
    </row>
    <row r="6025" spans="1:4" x14ac:dyDescent="0.35">
      <c r="A6025" s="1">
        <v>45106</v>
      </c>
      <c r="B6025">
        <v>7.8457600000000003</v>
      </c>
      <c r="C6025">
        <v>2023</v>
      </c>
      <c r="D6025">
        <v>6</v>
      </c>
    </row>
    <row r="6026" spans="1:4" x14ac:dyDescent="0.35">
      <c r="A6026" s="1">
        <v>45107</v>
      </c>
      <c r="B6026">
        <v>7.8457600000000003</v>
      </c>
      <c r="C6026">
        <v>2023</v>
      </c>
      <c r="D6026">
        <v>6</v>
      </c>
    </row>
    <row r="6027" spans="1:4" x14ac:dyDescent="0.35">
      <c r="A6027" s="1">
        <v>45108</v>
      </c>
      <c r="B6027">
        <v>7.8457600000000003</v>
      </c>
      <c r="C6027">
        <v>2023</v>
      </c>
      <c r="D6027">
        <v>7</v>
      </c>
    </row>
    <row r="6028" spans="1:4" x14ac:dyDescent="0.35">
      <c r="A6028" s="1">
        <v>45109</v>
      </c>
      <c r="B6028">
        <v>7.8457600000000003</v>
      </c>
      <c r="C6028">
        <v>2023</v>
      </c>
      <c r="D6028">
        <v>7</v>
      </c>
    </row>
    <row r="6029" spans="1:4" x14ac:dyDescent="0.35">
      <c r="A6029" s="1">
        <v>45110</v>
      </c>
      <c r="B6029">
        <v>7.8457600000000003</v>
      </c>
      <c r="C6029">
        <v>2023</v>
      </c>
      <c r="D6029">
        <v>7</v>
      </c>
    </row>
    <row r="6030" spans="1:4" x14ac:dyDescent="0.35">
      <c r="A6030" s="1">
        <v>45111</v>
      </c>
      <c r="B6030">
        <v>7.8410700000000002</v>
      </c>
      <c r="C6030">
        <v>2023</v>
      </c>
      <c r="D6030">
        <v>7</v>
      </c>
    </row>
    <row r="6031" spans="1:4" x14ac:dyDescent="0.35">
      <c r="A6031" s="1">
        <v>45112</v>
      </c>
      <c r="B6031">
        <v>7.8454499999999996</v>
      </c>
      <c r="C6031">
        <v>2023</v>
      </c>
      <c r="D6031">
        <v>7</v>
      </c>
    </row>
    <row r="6032" spans="1:4" x14ac:dyDescent="0.35">
      <c r="A6032" s="1">
        <v>45113</v>
      </c>
      <c r="B6032">
        <v>7.8456400000000004</v>
      </c>
      <c r="C6032">
        <v>2023</v>
      </c>
      <c r="D6032">
        <v>7</v>
      </c>
    </row>
    <row r="6033" spans="1:4" x14ac:dyDescent="0.35">
      <c r="A6033" s="1">
        <v>45114</v>
      </c>
      <c r="B6033">
        <v>7.8471700000000002</v>
      </c>
      <c r="C6033">
        <v>2023</v>
      </c>
      <c r="D6033">
        <v>7</v>
      </c>
    </row>
    <row r="6034" spans="1:4" x14ac:dyDescent="0.35">
      <c r="A6034" s="1">
        <v>45115</v>
      </c>
      <c r="B6034">
        <v>7.8471700000000002</v>
      </c>
      <c r="C6034">
        <v>2023</v>
      </c>
      <c r="D6034">
        <v>7</v>
      </c>
    </row>
    <row r="6035" spans="1:4" x14ac:dyDescent="0.35">
      <c r="A6035" s="1">
        <v>45116</v>
      </c>
      <c r="B6035">
        <v>7.8471700000000002</v>
      </c>
      <c r="C6035">
        <v>2023</v>
      </c>
      <c r="D6035">
        <v>7</v>
      </c>
    </row>
    <row r="6036" spans="1:4" x14ac:dyDescent="0.35">
      <c r="A6036" s="1">
        <v>45117</v>
      </c>
      <c r="B6036">
        <v>7.8409700000000004</v>
      </c>
      <c r="C6036">
        <v>2023</v>
      </c>
      <c r="D6036">
        <v>7</v>
      </c>
    </row>
    <row r="6037" spans="1:4" x14ac:dyDescent="0.35">
      <c r="A6037" s="1">
        <v>45118</v>
      </c>
      <c r="B6037">
        <v>7.8416100000000002</v>
      </c>
      <c r="C6037">
        <v>2023</v>
      </c>
      <c r="D6037">
        <v>7</v>
      </c>
    </row>
    <row r="6038" spans="1:4" x14ac:dyDescent="0.35">
      <c r="A6038" s="1">
        <v>45119</v>
      </c>
      <c r="B6038">
        <v>7.8456999999999999</v>
      </c>
      <c r="C6038">
        <v>2023</v>
      </c>
      <c r="D6038">
        <v>7</v>
      </c>
    </row>
    <row r="6039" spans="1:4" x14ac:dyDescent="0.35">
      <c r="A6039" s="1">
        <v>45120</v>
      </c>
      <c r="B6039">
        <v>7.84314</v>
      </c>
      <c r="C6039">
        <v>2023</v>
      </c>
      <c r="D6039">
        <v>7</v>
      </c>
    </row>
    <row r="6040" spans="1:4" x14ac:dyDescent="0.35">
      <c r="A6040" s="1">
        <v>45121</v>
      </c>
      <c r="B6040">
        <v>7.8481199999999998</v>
      </c>
      <c r="C6040">
        <v>2023</v>
      </c>
      <c r="D6040">
        <v>7</v>
      </c>
    </row>
    <row r="6041" spans="1:4" x14ac:dyDescent="0.35">
      <c r="A6041" s="1">
        <v>45122</v>
      </c>
      <c r="B6041">
        <v>7.8481199999999998</v>
      </c>
      <c r="C6041">
        <v>2023</v>
      </c>
      <c r="D6041">
        <v>7</v>
      </c>
    </row>
    <row r="6042" spans="1:4" x14ac:dyDescent="0.35">
      <c r="A6042" s="1">
        <v>45123</v>
      </c>
      <c r="B6042">
        <v>7.8481199999999998</v>
      </c>
      <c r="C6042">
        <v>2023</v>
      </c>
      <c r="D6042">
        <v>7</v>
      </c>
    </row>
    <row r="6043" spans="1:4" x14ac:dyDescent="0.35">
      <c r="A6043" s="1">
        <v>45124</v>
      </c>
      <c r="B6043">
        <v>7.8428100000000001</v>
      </c>
      <c r="C6043">
        <v>2023</v>
      </c>
      <c r="D6043">
        <v>7</v>
      </c>
    </row>
    <row r="6044" spans="1:4" x14ac:dyDescent="0.35">
      <c r="A6044" s="1">
        <v>45125</v>
      </c>
      <c r="B6044">
        <v>7.8434900000000001</v>
      </c>
      <c r="C6044">
        <v>2023</v>
      </c>
      <c r="D6044">
        <v>7</v>
      </c>
    </row>
    <row r="6045" spans="1:4" x14ac:dyDescent="0.35">
      <c r="A6045" s="1">
        <v>45126</v>
      </c>
      <c r="B6045">
        <v>7.84612</v>
      </c>
      <c r="C6045">
        <v>2023</v>
      </c>
      <c r="D6045">
        <v>7</v>
      </c>
    </row>
    <row r="6046" spans="1:4" x14ac:dyDescent="0.35">
      <c r="A6046" s="1">
        <v>45127</v>
      </c>
      <c r="B6046">
        <v>7.8481399999999999</v>
      </c>
      <c r="C6046">
        <v>2023</v>
      </c>
      <c r="D6046">
        <v>7</v>
      </c>
    </row>
    <row r="6047" spans="1:4" x14ac:dyDescent="0.35">
      <c r="A6047" s="1">
        <v>45128</v>
      </c>
      <c r="B6047">
        <v>7.8491299999999997</v>
      </c>
      <c r="C6047">
        <v>2023</v>
      </c>
      <c r="D6047">
        <v>7</v>
      </c>
    </row>
    <row r="6048" spans="1:4" x14ac:dyDescent="0.35">
      <c r="A6048" s="1">
        <v>45129</v>
      </c>
      <c r="B6048">
        <v>7.8491299999999997</v>
      </c>
      <c r="C6048">
        <v>2023</v>
      </c>
      <c r="D6048">
        <v>7</v>
      </c>
    </row>
    <row r="6049" spans="1:4" x14ac:dyDescent="0.35">
      <c r="A6049" s="1">
        <v>45130</v>
      </c>
      <c r="B6049">
        <v>7.8491299999999997</v>
      </c>
      <c r="C6049">
        <v>2023</v>
      </c>
      <c r="D6049">
        <v>7</v>
      </c>
    </row>
    <row r="6050" spans="1:4" x14ac:dyDescent="0.35">
      <c r="A6050" s="1">
        <v>45131</v>
      </c>
      <c r="B6050">
        <v>7.8491799999999996</v>
      </c>
      <c r="C6050">
        <v>2023</v>
      </c>
      <c r="D6050">
        <v>7</v>
      </c>
    </row>
    <row r="6051" spans="1:4" x14ac:dyDescent="0.35">
      <c r="A6051" s="1">
        <v>45132</v>
      </c>
      <c r="B6051">
        <v>7.8485699999999996</v>
      </c>
      <c r="C6051">
        <v>2023</v>
      </c>
      <c r="D6051">
        <v>7</v>
      </c>
    </row>
    <row r="6052" spans="1:4" x14ac:dyDescent="0.35">
      <c r="A6052" s="1">
        <v>45133</v>
      </c>
      <c r="B6052">
        <v>7.8524399999999996</v>
      </c>
      <c r="C6052">
        <v>2023</v>
      </c>
      <c r="D6052">
        <v>7</v>
      </c>
    </row>
    <row r="6053" spans="1:4" x14ac:dyDescent="0.35">
      <c r="A6053" s="1">
        <v>45134</v>
      </c>
      <c r="B6053">
        <v>7.8639299999999999</v>
      </c>
      <c r="C6053">
        <v>2023</v>
      </c>
      <c r="D6053">
        <v>7</v>
      </c>
    </row>
    <row r="6054" spans="1:4" x14ac:dyDescent="0.35">
      <c r="A6054" s="1">
        <v>45135</v>
      </c>
      <c r="B6054">
        <v>7.8695500000000003</v>
      </c>
      <c r="C6054">
        <v>2023</v>
      </c>
      <c r="D6054">
        <v>7</v>
      </c>
    </row>
    <row r="6055" spans="1:4" x14ac:dyDescent="0.35">
      <c r="A6055" s="1">
        <v>45136</v>
      </c>
      <c r="B6055">
        <v>7.8695500000000003</v>
      </c>
      <c r="C6055">
        <v>2023</v>
      </c>
      <c r="D6055">
        <v>7</v>
      </c>
    </row>
    <row r="6056" spans="1:4" x14ac:dyDescent="0.35">
      <c r="A6056" s="1">
        <v>45137</v>
      </c>
      <c r="B6056">
        <v>7.8695500000000003</v>
      </c>
      <c r="C6056">
        <v>2023</v>
      </c>
      <c r="D6056">
        <v>7</v>
      </c>
    </row>
    <row r="6057" spans="1:4" x14ac:dyDescent="0.35">
      <c r="A6057" s="1">
        <v>45138</v>
      </c>
      <c r="B6057">
        <v>7.8689299999999998</v>
      </c>
      <c r="C6057">
        <v>2023</v>
      </c>
      <c r="D6057">
        <v>7</v>
      </c>
    </row>
    <row r="6058" spans="1:4" x14ac:dyDescent="0.35">
      <c r="A6058" s="1">
        <v>45139</v>
      </c>
      <c r="B6058">
        <v>7.8646599999999998</v>
      </c>
      <c r="C6058">
        <v>2023</v>
      </c>
      <c r="D6058">
        <v>8</v>
      </c>
    </row>
    <row r="6059" spans="1:4" x14ac:dyDescent="0.35">
      <c r="A6059" s="1">
        <v>45140</v>
      </c>
      <c r="B6059">
        <v>7.8698399999999999</v>
      </c>
      <c r="C6059">
        <v>2023</v>
      </c>
      <c r="D6059">
        <v>8</v>
      </c>
    </row>
    <row r="6060" spans="1:4" x14ac:dyDescent="0.35">
      <c r="A6060" s="1">
        <v>45141</v>
      </c>
      <c r="B6060">
        <v>7.8685299999999998</v>
      </c>
      <c r="C6060">
        <v>2023</v>
      </c>
      <c r="D6060">
        <v>8</v>
      </c>
    </row>
    <row r="6061" spans="1:4" x14ac:dyDescent="0.35">
      <c r="A6061" s="1">
        <v>45142</v>
      </c>
      <c r="B6061">
        <v>7.8695599999999999</v>
      </c>
      <c r="C6061">
        <v>2023</v>
      </c>
      <c r="D6061">
        <v>8</v>
      </c>
    </row>
    <row r="6062" spans="1:4" x14ac:dyDescent="0.35">
      <c r="A6062" s="1">
        <v>45143</v>
      </c>
      <c r="B6062">
        <v>7.8695599999999999</v>
      </c>
      <c r="C6062">
        <v>2023</v>
      </c>
      <c r="D6062">
        <v>8</v>
      </c>
    </row>
    <row r="6063" spans="1:4" x14ac:dyDescent="0.35">
      <c r="A6063" s="1">
        <v>45144</v>
      </c>
      <c r="B6063">
        <v>7.8695599999999999</v>
      </c>
      <c r="C6063">
        <v>2023</v>
      </c>
      <c r="D6063">
        <v>8</v>
      </c>
    </row>
    <row r="6064" spans="1:4" x14ac:dyDescent="0.35">
      <c r="A6064" s="1">
        <v>45145</v>
      </c>
      <c r="B6064">
        <v>7.8620200000000002</v>
      </c>
      <c r="C6064">
        <v>2023</v>
      </c>
      <c r="D6064">
        <v>8</v>
      </c>
    </row>
    <row r="6065" spans="1:4" x14ac:dyDescent="0.35">
      <c r="A6065" s="1">
        <v>45146</v>
      </c>
      <c r="B6065">
        <v>7.8609299999999998</v>
      </c>
      <c r="C6065">
        <v>2023</v>
      </c>
      <c r="D6065">
        <v>8</v>
      </c>
    </row>
    <row r="6066" spans="1:4" x14ac:dyDescent="0.35">
      <c r="A6066" s="1">
        <v>45147</v>
      </c>
      <c r="B6066">
        <v>7.86111</v>
      </c>
      <c r="C6066">
        <v>2023</v>
      </c>
      <c r="D6066">
        <v>8</v>
      </c>
    </row>
    <row r="6067" spans="1:4" x14ac:dyDescent="0.35">
      <c r="A6067" s="1">
        <v>45148</v>
      </c>
      <c r="B6067">
        <v>7.8617800000000004</v>
      </c>
      <c r="C6067">
        <v>2023</v>
      </c>
      <c r="D6067">
        <v>8</v>
      </c>
    </row>
    <row r="6068" spans="1:4" x14ac:dyDescent="0.35">
      <c r="A6068" s="1">
        <v>45149</v>
      </c>
      <c r="B6068">
        <v>7.8577000000000004</v>
      </c>
      <c r="C6068">
        <v>2023</v>
      </c>
      <c r="D6068">
        <v>8</v>
      </c>
    </row>
    <row r="6069" spans="1:4" x14ac:dyDescent="0.35">
      <c r="A6069" s="1">
        <v>45150</v>
      </c>
      <c r="B6069">
        <v>7.8577000000000004</v>
      </c>
      <c r="C6069">
        <v>2023</v>
      </c>
      <c r="D6069">
        <v>8</v>
      </c>
    </row>
    <row r="6070" spans="1:4" x14ac:dyDescent="0.35">
      <c r="A6070" s="1">
        <v>45151</v>
      </c>
      <c r="B6070">
        <v>7.8577000000000004</v>
      </c>
      <c r="C6070">
        <v>2023</v>
      </c>
      <c r="D6070">
        <v>8</v>
      </c>
    </row>
    <row r="6071" spans="1:4" x14ac:dyDescent="0.35">
      <c r="A6071" s="1">
        <v>45152</v>
      </c>
      <c r="B6071">
        <v>7.8508399999999998</v>
      </c>
      <c r="C6071">
        <v>2023</v>
      </c>
      <c r="D6071">
        <v>8</v>
      </c>
    </row>
    <row r="6072" spans="1:4" x14ac:dyDescent="0.35">
      <c r="A6072" s="1">
        <v>45153</v>
      </c>
      <c r="B6072">
        <v>7.8508399999999998</v>
      </c>
      <c r="C6072">
        <v>2023</v>
      </c>
      <c r="D6072">
        <v>8</v>
      </c>
    </row>
    <row r="6073" spans="1:4" x14ac:dyDescent="0.35">
      <c r="A6073" s="1">
        <v>45154</v>
      </c>
      <c r="B6073">
        <v>7.84999</v>
      </c>
      <c r="C6073">
        <v>2023</v>
      </c>
      <c r="D6073">
        <v>8</v>
      </c>
    </row>
    <row r="6074" spans="1:4" x14ac:dyDescent="0.35">
      <c r="A6074" s="1">
        <v>45155</v>
      </c>
      <c r="B6074">
        <v>7.8506499999999999</v>
      </c>
      <c r="C6074">
        <v>2023</v>
      </c>
      <c r="D6074">
        <v>8</v>
      </c>
    </row>
    <row r="6075" spans="1:4" x14ac:dyDescent="0.35">
      <c r="A6075" s="1">
        <v>45156</v>
      </c>
      <c r="B6075">
        <v>7.8508100000000001</v>
      </c>
      <c r="C6075">
        <v>2023</v>
      </c>
      <c r="D6075">
        <v>8</v>
      </c>
    </row>
    <row r="6076" spans="1:4" x14ac:dyDescent="0.35">
      <c r="A6076" s="1">
        <v>45157</v>
      </c>
      <c r="B6076">
        <v>7.8508100000000001</v>
      </c>
      <c r="C6076">
        <v>2023</v>
      </c>
      <c r="D6076">
        <v>8</v>
      </c>
    </row>
    <row r="6077" spans="1:4" x14ac:dyDescent="0.35">
      <c r="A6077" s="1">
        <v>45158</v>
      </c>
      <c r="B6077">
        <v>7.8508100000000001</v>
      </c>
      <c r="C6077">
        <v>2023</v>
      </c>
      <c r="D6077">
        <v>8</v>
      </c>
    </row>
    <row r="6078" spans="1:4" x14ac:dyDescent="0.35">
      <c r="A6078" s="1">
        <v>45159</v>
      </c>
      <c r="B6078">
        <v>7.8484999999999996</v>
      </c>
      <c r="C6078">
        <v>2023</v>
      </c>
      <c r="D6078">
        <v>8</v>
      </c>
    </row>
    <row r="6079" spans="1:4" x14ac:dyDescent="0.35">
      <c r="A6079" s="1">
        <v>45160</v>
      </c>
      <c r="B6079">
        <v>7.8475999999999999</v>
      </c>
      <c r="C6079">
        <v>2023</v>
      </c>
      <c r="D6079">
        <v>8</v>
      </c>
    </row>
    <row r="6080" spans="1:4" x14ac:dyDescent="0.35">
      <c r="A6080" s="1">
        <v>45161</v>
      </c>
      <c r="B6080">
        <v>7.8526999999999996</v>
      </c>
      <c r="C6080">
        <v>2023</v>
      </c>
      <c r="D6080">
        <v>8</v>
      </c>
    </row>
    <row r="6081" spans="1:4" x14ac:dyDescent="0.35">
      <c r="A6081" s="1">
        <v>45162</v>
      </c>
      <c r="B6081">
        <v>7.8609400000000003</v>
      </c>
      <c r="C6081">
        <v>2023</v>
      </c>
      <c r="D6081">
        <v>8</v>
      </c>
    </row>
    <row r="6082" spans="1:4" x14ac:dyDescent="0.35">
      <c r="A6082" s="1">
        <v>45163</v>
      </c>
      <c r="B6082">
        <v>7.8635200000000003</v>
      </c>
      <c r="C6082">
        <v>2023</v>
      </c>
      <c r="D6082">
        <v>8</v>
      </c>
    </row>
    <row r="6083" spans="1:4" x14ac:dyDescent="0.35">
      <c r="A6083" s="1">
        <v>45164</v>
      </c>
      <c r="B6083">
        <v>7.8635200000000003</v>
      </c>
      <c r="C6083">
        <v>2023</v>
      </c>
      <c r="D6083">
        <v>8</v>
      </c>
    </row>
    <row r="6084" spans="1:4" x14ac:dyDescent="0.35">
      <c r="A6084" s="1">
        <v>45165</v>
      </c>
      <c r="B6084">
        <v>7.8635200000000003</v>
      </c>
      <c r="C6084">
        <v>2023</v>
      </c>
      <c r="D6084">
        <v>8</v>
      </c>
    </row>
    <row r="6085" spans="1:4" x14ac:dyDescent="0.35">
      <c r="A6085" s="1">
        <v>45166</v>
      </c>
      <c r="B6085">
        <v>7.8620900000000002</v>
      </c>
      <c r="C6085">
        <v>2023</v>
      </c>
      <c r="D6085">
        <v>8</v>
      </c>
    </row>
    <row r="6086" spans="1:4" x14ac:dyDescent="0.35">
      <c r="A6086" s="1">
        <v>45167</v>
      </c>
      <c r="B6086">
        <v>7.86456</v>
      </c>
      <c r="C6086">
        <v>2023</v>
      </c>
      <c r="D6086">
        <v>8</v>
      </c>
    </row>
    <row r="6087" spans="1:4" x14ac:dyDescent="0.35">
      <c r="A6087" s="1">
        <v>45168</v>
      </c>
      <c r="B6087">
        <v>7.86564</v>
      </c>
      <c r="C6087">
        <v>2023</v>
      </c>
      <c r="D6087">
        <v>8</v>
      </c>
    </row>
    <row r="6088" spans="1:4" x14ac:dyDescent="0.35">
      <c r="A6088" s="1">
        <v>45169</v>
      </c>
      <c r="B6088">
        <v>7.8715400000000004</v>
      </c>
      <c r="C6088">
        <v>2023</v>
      </c>
      <c r="D6088">
        <v>8</v>
      </c>
    </row>
    <row r="6089" spans="1:4" x14ac:dyDescent="0.35">
      <c r="A6089" s="1">
        <v>45170</v>
      </c>
      <c r="B6089">
        <v>7.8713800000000003</v>
      </c>
      <c r="C6089">
        <v>2023</v>
      </c>
      <c r="D6089">
        <v>9</v>
      </c>
    </row>
    <row r="6090" spans="1:4" x14ac:dyDescent="0.35">
      <c r="A6090" s="1">
        <v>45171</v>
      </c>
      <c r="B6090">
        <v>7.8713800000000003</v>
      </c>
      <c r="C6090">
        <v>2023</v>
      </c>
      <c r="D6090">
        <v>9</v>
      </c>
    </row>
    <row r="6091" spans="1:4" x14ac:dyDescent="0.35">
      <c r="A6091" s="1">
        <v>45172</v>
      </c>
      <c r="B6091">
        <v>7.8713800000000003</v>
      </c>
      <c r="C6091">
        <v>2023</v>
      </c>
      <c r="D6091">
        <v>9</v>
      </c>
    </row>
    <row r="6092" spans="1:4" x14ac:dyDescent="0.35">
      <c r="A6092" s="1">
        <v>45173</v>
      </c>
      <c r="B6092">
        <v>7.8625499999999997</v>
      </c>
      <c r="C6092">
        <v>2023</v>
      </c>
      <c r="D6092">
        <v>9</v>
      </c>
    </row>
    <row r="6093" spans="1:4" x14ac:dyDescent="0.35">
      <c r="A6093" s="1">
        <v>45174</v>
      </c>
      <c r="B6093">
        <v>7.87296</v>
      </c>
      <c r="C6093">
        <v>2023</v>
      </c>
      <c r="D6093">
        <v>9</v>
      </c>
    </row>
    <row r="6094" spans="1:4" x14ac:dyDescent="0.35">
      <c r="A6094" s="1">
        <v>45175</v>
      </c>
      <c r="B6094">
        <v>7.8652199999999999</v>
      </c>
      <c r="C6094">
        <v>2023</v>
      </c>
      <c r="D6094">
        <v>9</v>
      </c>
    </row>
    <row r="6095" spans="1:4" x14ac:dyDescent="0.35">
      <c r="A6095" s="1">
        <v>45176</v>
      </c>
      <c r="B6095">
        <v>7.86869</v>
      </c>
      <c r="C6095">
        <v>2023</v>
      </c>
      <c r="D6095">
        <v>9</v>
      </c>
    </row>
    <row r="6096" spans="1:4" x14ac:dyDescent="0.35">
      <c r="A6096" s="1">
        <v>45177</v>
      </c>
      <c r="B6096">
        <v>7.87425</v>
      </c>
      <c r="C6096">
        <v>2023</v>
      </c>
      <c r="D6096">
        <v>9</v>
      </c>
    </row>
    <row r="6097" spans="1:4" x14ac:dyDescent="0.35">
      <c r="A6097" s="1">
        <v>45178</v>
      </c>
      <c r="B6097">
        <v>7.87425</v>
      </c>
      <c r="C6097">
        <v>2023</v>
      </c>
      <c r="D6097">
        <v>9</v>
      </c>
    </row>
    <row r="6098" spans="1:4" x14ac:dyDescent="0.35">
      <c r="A6098" s="1">
        <v>45179</v>
      </c>
      <c r="B6098">
        <v>7.87425</v>
      </c>
      <c r="C6098">
        <v>2023</v>
      </c>
      <c r="D6098">
        <v>9</v>
      </c>
    </row>
    <row r="6099" spans="1:4" x14ac:dyDescent="0.35">
      <c r="A6099" s="1">
        <v>45180</v>
      </c>
      <c r="B6099">
        <v>7.8679800000000002</v>
      </c>
      <c r="C6099">
        <v>2023</v>
      </c>
      <c r="D6099">
        <v>9</v>
      </c>
    </row>
    <row r="6100" spans="1:4" x14ac:dyDescent="0.35">
      <c r="A6100" s="1">
        <v>45181</v>
      </c>
      <c r="B6100">
        <v>7.8692500000000001</v>
      </c>
      <c r="C6100">
        <v>2023</v>
      </c>
      <c r="D6100">
        <v>9</v>
      </c>
    </row>
    <row r="6101" spans="1:4" x14ac:dyDescent="0.35">
      <c r="A6101" s="1">
        <v>45182</v>
      </c>
      <c r="B6101">
        <v>7.8731600000000004</v>
      </c>
      <c r="C6101">
        <v>2023</v>
      </c>
      <c r="D6101">
        <v>9</v>
      </c>
    </row>
    <row r="6102" spans="1:4" x14ac:dyDescent="0.35">
      <c r="A6102" s="1">
        <v>45183</v>
      </c>
      <c r="B6102">
        <v>7.8711700000000002</v>
      </c>
      <c r="C6102">
        <v>2023</v>
      </c>
      <c r="D6102">
        <v>9</v>
      </c>
    </row>
    <row r="6103" spans="1:4" x14ac:dyDescent="0.35">
      <c r="A6103" s="1">
        <v>45184</v>
      </c>
      <c r="B6103">
        <v>7.8711700000000002</v>
      </c>
      <c r="C6103">
        <v>2023</v>
      </c>
      <c r="D6103">
        <v>9</v>
      </c>
    </row>
    <row r="6104" spans="1:4" x14ac:dyDescent="0.35">
      <c r="A6104" s="1">
        <v>45185</v>
      </c>
      <c r="B6104">
        <v>7.8711700000000002</v>
      </c>
      <c r="C6104">
        <v>2023</v>
      </c>
      <c r="D6104">
        <v>9</v>
      </c>
    </row>
    <row r="6105" spans="1:4" x14ac:dyDescent="0.35">
      <c r="A6105" s="1">
        <v>45186</v>
      </c>
      <c r="B6105">
        <v>7.8711700000000002</v>
      </c>
      <c r="C6105">
        <v>2023</v>
      </c>
      <c r="D6105">
        <v>9</v>
      </c>
    </row>
    <row r="6106" spans="1:4" x14ac:dyDescent="0.35">
      <c r="A6106" s="1">
        <v>45187</v>
      </c>
      <c r="B6106">
        <v>7.8673999999999999</v>
      </c>
      <c r="C6106">
        <v>2023</v>
      </c>
      <c r="D6106">
        <v>9</v>
      </c>
    </row>
    <row r="6107" spans="1:4" x14ac:dyDescent="0.35">
      <c r="A6107" s="1">
        <v>45188</v>
      </c>
      <c r="B6107">
        <v>7.8654999999999999</v>
      </c>
      <c r="C6107">
        <v>2023</v>
      </c>
      <c r="D6107">
        <v>9</v>
      </c>
    </row>
    <row r="6108" spans="1:4" x14ac:dyDescent="0.35">
      <c r="A6108" s="1">
        <v>45189</v>
      </c>
      <c r="B6108">
        <v>7.8659800000000004</v>
      </c>
      <c r="C6108">
        <v>2023</v>
      </c>
      <c r="D6108">
        <v>9</v>
      </c>
    </row>
    <row r="6109" spans="1:4" x14ac:dyDescent="0.35">
      <c r="A6109" s="1">
        <v>45190</v>
      </c>
      <c r="B6109">
        <v>7.8664100000000001</v>
      </c>
      <c r="C6109">
        <v>2023</v>
      </c>
      <c r="D6109">
        <v>9</v>
      </c>
    </row>
    <row r="6110" spans="1:4" x14ac:dyDescent="0.35">
      <c r="A6110" s="1">
        <v>45191</v>
      </c>
      <c r="B6110">
        <v>7.8662299999999998</v>
      </c>
      <c r="C6110">
        <v>2023</v>
      </c>
      <c r="D6110">
        <v>9</v>
      </c>
    </row>
    <row r="6111" spans="1:4" x14ac:dyDescent="0.35">
      <c r="A6111" s="1">
        <v>45192</v>
      </c>
      <c r="B6111">
        <v>7.8662299999999998</v>
      </c>
      <c r="C6111">
        <v>2023</v>
      </c>
      <c r="D6111">
        <v>9</v>
      </c>
    </row>
    <row r="6112" spans="1:4" x14ac:dyDescent="0.35">
      <c r="A6112" s="1">
        <v>45193</v>
      </c>
      <c r="B6112">
        <v>7.8662299999999998</v>
      </c>
      <c r="C6112">
        <v>2023</v>
      </c>
      <c r="D6112">
        <v>9</v>
      </c>
    </row>
    <row r="6113" spans="1:4" x14ac:dyDescent="0.35">
      <c r="A6113" s="1">
        <v>45194</v>
      </c>
      <c r="B6113">
        <v>7.86259</v>
      </c>
      <c r="C6113">
        <v>2023</v>
      </c>
      <c r="D6113">
        <v>9</v>
      </c>
    </row>
    <row r="6114" spans="1:4" x14ac:dyDescent="0.35">
      <c r="A6114" s="1">
        <v>45195</v>
      </c>
      <c r="B6114">
        <v>7.8598400000000002</v>
      </c>
      <c r="C6114">
        <v>2023</v>
      </c>
      <c r="D6114">
        <v>9</v>
      </c>
    </row>
    <row r="6115" spans="1:4" x14ac:dyDescent="0.35">
      <c r="A6115" s="1">
        <v>45196</v>
      </c>
      <c r="B6115">
        <v>7.8602100000000004</v>
      </c>
      <c r="C6115">
        <v>2023</v>
      </c>
      <c r="D6115">
        <v>9</v>
      </c>
    </row>
    <row r="6116" spans="1:4" x14ac:dyDescent="0.35">
      <c r="A6116" s="1">
        <v>45197</v>
      </c>
      <c r="B6116">
        <v>7.8590600000000004</v>
      </c>
      <c r="C6116">
        <v>2023</v>
      </c>
      <c r="D6116">
        <v>9</v>
      </c>
    </row>
    <row r="6117" spans="1:4" x14ac:dyDescent="0.35">
      <c r="A6117" s="1">
        <v>45198</v>
      </c>
      <c r="B6117">
        <v>7.8583299999999996</v>
      </c>
      <c r="C6117">
        <v>2023</v>
      </c>
      <c r="D6117">
        <v>9</v>
      </c>
    </row>
    <row r="6118" spans="1:4" x14ac:dyDescent="0.35">
      <c r="A6118" s="1">
        <v>45199</v>
      </c>
      <c r="B6118">
        <v>7.8583299999999996</v>
      </c>
      <c r="C6118">
        <v>2023</v>
      </c>
      <c r="D6118">
        <v>9</v>
      </c>
    </row>
    <row r="6119" spans="1:4" x14ac:dyDescent="0.35">
      <c r="A6119" s="1">
        <v>45200</v>
      </c>
      <c r="B6119">
        <v>7.8583299999999996</v>
      </c>
      <c r="C6119">
        <v>2023</v>
      </c>
      <c r="D6119">
        <v>10</v>
      </c>
    </row>
    <row r="6120" spans="1:4" x14ac:dyDescent="0.35">
      <c r="A6120" s="1">
        <v>45201</v>
      </c>
      <c r="B6120">
        <v>7.8516399999999997</v>
      </c>
      <c r="C6120">
        <v>2023</v>
      </c>
      <c r="D6120">
        <v>10</v>
      </c>
    </row>
    <row r="6121" spans="1:4" x14ac:dyDescent="0.35">
      <c r="A6121" s="1">
        <v>45202</v>
      </c>
      <c r="B6121">
        <v>7.8498400000000004</v>
      </c>
      <c r="C6121">
        <v>2023</v>
      </c>
      <c r="D6121">
        <v>10</v>
      </c>
    </row>
    <row r="6122" spans="1:4" x14ac:dyDescent="0.35">
      <c r="A6122" s="1">
        <v>45203</v>
      </c>
      <c r="B6122">
        <v>7.8507199999999999</v>
      </c>
      <c r="C6122">
        <v>2023</v>
      </c>
      <c r="D6122">
        <v>10</v>
      </c>
    </row>
    <row r="6123" spans="1:4" x14ac:dyDescent="0.35">
      <c r="A6123" s="1">
        <v>45204</v>
      </c>
      <c r="B6123">
        <v>7.8452200000000003</v>
      </c>
      <c r="C6123">
        <v>2023</v>
      </c>
      <c r="D6123">
        <v>10</v>
      </c>
    </row>
    <row r="6124" spans="1:4" x14ac:dyDescent="0.35">
      <c r="A6124" s="1">
        <v>45205</v>
      </c>
      <c r="B6124">
        <v>7.84518</v>
      </c>
      <c r="C6124">
        <v>2023</v>
      </c>
      <c r="D6124">
        <v>10</v>
      </c>
    </row>
    <row r="6125" spans="1:4" x14ac:dyDescent="0.35">
      <c r="A6125" s="1">
        <v>45206</v>
      </c>
      <c r="B6125">
        <v>7.84518</v>
      </c>
      <c r="C6125">
        <v>2023</v>
      </c>
      <c r="D6125">
        <v>10</v>
      </c>
    </row>
    <row r="6126" spans="1:4" x14ac:dyDescent="0.35">
      <c r="A6126" s="1">
        <v>45207</v>
      </c>
      <c r="B6126">
        <v>7.84518</v>
      </c>
      <c r="C6126">
        <v>2023</v>
      </c>
      <c r="D6126">
        <v>10</v>
      </c>
    </row>
    <row r="6127" spans="1:4" x14ac:dyDescent="0.35">
      <c r="A6127" s="1">
        <v>45208</v>
      </c>
      <c r="B6127">
        <v>7.8431699999999998</v>
      </c>
      <c r="C6127">
        <v>2023</v>
      </c>
      <c r="D6127">
        <v>10</v>
      </c>
    </row>
    <row r="6128" spans="1:4" x14ac:dyDescent="0.35">
      <c r="A6128" s="1">
        <v>45209</v>
      </c>
      <c r="B6128">
        <v>7.85032</v>
      </c>
      <c r="C6128">
        <v>2023</v>
      </c>
      <c r="D6128">
        <v>10</v>
      </c>
    </row>
    <row r="6129" spans="1:4" x14ac:dyDescent="0.35">
      <c r="A6129" s="1">
        <v>45210</v>
      </c>
      <c r="B6129">
        <v>7.8410700000000002</v>
      </c>
      <c r="C6129">
        <v>2023</v>
      </c>
      <c r="D6129">
        <v>10</v>
      </c>
    </row>
    <row r="6130" spans="1:4" x14ac:dyDescent="0.35">
      <c r="A6130" s="1">
        <v>45211</v>
      </c>
      <c r="B6130">
        <v>7.8410700000000002</v>
      </c>
      <c r="C6130">
        <v>2023</v>
      </c>
      <c r="D6130">
        <v>10</v>
      </c>
    </row>
    <row r="6131" spans="1:4" x14ac:dyDescent="0.35">
      <c r="A6131" s="1">
        <v>45212</v>
      </c>
      <c r="B6131">
        <v>7.84314</v>
      </c>
      <c r="C6131">
        <v>2023</v>
      </c>
      <c r="D6131">
        <v>10</v>
      </c>
    </row>
    <row r="6132" spans="1:4" x14ac:dyDescent="0.35">
      <c r="A6132" s="1">
        <v>45213</v>
      </c>
      <c r="B6132">
        <v>7.84314</v>
      </c>
      <c r="C6132">
        <v>2023</v>
      </c>
      <c r="D6132">
        <v>10</v>
      </c>
    </row>
    <row r="6133" spans="1:4" x14ac:dyDescent="0.35">
      <c r="A6133" s="1">
        <v>45214</v>
      </c>
      <c r="B6133">
        <v>7.84314</v>
      </c>
      <c r="C6133">
        <v>2023</v>
      </c>
      <c r="D6133">
        <v>10</v>
      </c>
    </row>
    <row r="6134" spans="1:4" x14ac:dyDescent="0.35">
      <c r="A6134" s="1">
        <v>45215</v>
      </c>
      <c r="B6134">
        <v>7.8389499999999996</v>
      </c>
      <c r="C6134">
        <v>2023</v>
      </c>
      <c r="D6134">
        <v>10</v>
      </c>
    </row>
    <row r="6135" spans="1:4" x14ac:dyDescent="0.35">
      <c r="A6135" s="1">
        <v>45216</v>
      </c>
      <c r="B6135">
        <v>7.8411600000000004</v>
      </c>
      <c r="C6135">
        <v>2023</v>
      </c>
      <c r="D6135">
        <v>10</v>
      </c>
    </row>
    <row r="6136" spans="1:4" x14ac:dyDescent="0.35">
      <c r="A6136" s="1">
        <v>45217</v>
      </c>
      <c r="B6136">
        <v>7.8407499999999999</v>
      </c>
      <c r="C6136">
        <v>2023</v>
      </c>
      <c r="D6136">
        <v>10</v>
      </c>
    </row>
    <row r="6137" spans="1:4" x14ac:dyDescent="0.35">
      <c r="A6137" s="1">
        <v>45218</v>
      </c>
      <c r="B6137">
        <v>7.8398399999999997</v>
      </c>
      <c r="C6137">
        <v>2023</v>
      </c>
      <c r="D6137">
        <v>10</v>
      </c>
    </row>
    <row r="6138" spans="1:4" x14ac:dyDescent="0.35">
      <c r="A6138" s="1">
        <v>45219</v>
      </c>
      <c r="B6138">
        <v>7.8398399999999997</v>
      </c>
      <c r="C6138">
        <v>2023</v>
      </c>
      <c r="D6138">
        <v>10</v>
      </c>
    </row>
    <row r="6139" spans="1:4" x14ac:dyDescent="0.35">
      <c r="A6139" s="1">
        <v>45220</v>
      </c>
      <c r="B6139">
        <v>7.8398399999999997</v>
      </c>
      <c r="C6139">
        <v>2023</v>
      </c>
      <c r="D6139">
        <v>10</v>
      </c>
    </row>
    <row r="6140" spans="1:4" x14ac:dyDescent="0.35">
      <c r="A6140" s="1">
        <v>45221</v>
      </c>
      <c r="B6140">
        <v>7.8398399999999997</v>
      </c>
      <c r="C6140">
        <v>2023</v>
      </c>
      <c r="D6140">
        <v>10</v>
      </c>
    </row>
    <row r="6141" spans="1:4" x14ac:dyDescent="0.35">
      <c r="A6141" s="1">
        <v>45222</v>
      </c>
      <c r="B6141">
        <v>7.8365299999999998</v>
      </c>
      <c r="C6141">
        <v>2023</v>
      </c>
      <c r="D6141">
        <v>10</v>
      </c>
    </row>
    <row r="6142" spans="1:4" x14ac:dyDescent="0.35">
      <c r="A6142" s="1">
        <v>45223</v>
      </c>
      <c r="B6142">
        <v>7.8338599999999996</v>
      </c>
      <c r="C6142">
        <v>2023</v>
      </c>
      <c r="D6142">
        <v>10</v>
      </c>
    </row>
    <row r="6143" spans="1:4" x14ac:dyDescent="0.35">
      <c r="A6143" s="1">
        <v>45224</v>
      </c>
      <c r="B6143">
        <v>7.8380700000000001</v>
      </c>
      <c r="C6143">
        <v>2023</v>
      </c>
      <c r="D6143">
        <v>10</v>
      </c>
    </row>
    <row r="6144" spans="1:4" x14ac:dyDescent="0.35">
      <c r="A6144" s="1">
        <v>45225</v>
      </c>
      <c r="B6144">
        <v>7.84253</v>
      </c>
      <c r="C6144">
        <v>2023</v>
      </c>
      <c r="D6144">
        <v>10</v>
      </c>
    </row>
    <row r="6145" spans="1:4" x14ac:dyDescent="0.35">
      <c r="A6145" s="1">
        <v>45226</v>
      </c>
      <c r="B6145">
        <v>7.84232</v>
      </c>
      <c r="C6145">
        <v>2023</v>
      </c>
      <c r="D6145">
        <v>10</v>
      </c>
    </row>
    <row r="6146" spans="1:4" x14ac:dyDescent="0.35">
      <c r="A6146" s="1">
        <v>45227</v>
      </c>
      <c r="B6146">
        <v>7.84232</v>
      </c>
      <c r="C6146">
        <v>2023</v>
      </c>
      <c r="D6146">
        <v>10</v>
      </c>
    </row>
    <row r="6147" spans="1:4" x14ac:dyDescent="0.35">
      <c r="A6147" s="1">
        <v>45228</v>
      </c>
      <c r="B6147">
        <v>7.84232</v>
      </c>
      <c r="C6147">
        <v>2023</v>
      </c>
      <c r="D6147">
        <v>10</v>
      </c>
    </row>
    <row r="6148" spans="1:4" x14ac:dyDescent="0.35">
      <c r="A6148" s="1">
        <v>45229</v>
      </c>
      <c r="B6148">
        <v>7.8371399999999998</v>
      </c>
      <c r="C6148">
        <v>2023</v>
      </c>
      <c r="D6148">
        <v>10</v>
      </c>
    </row>
    <row r="6149" spans="1:4" x14ac:dyDescent="0.35">
      <c r="A6149" s="1">
        <v>45230</v>
      </c>
      <c r="B6149">
        <v>7.8325199999999997</v>
      </c>
      <c r="C6149">
        <v>2023</v>
      </c>
      <c r="D6149">
        <v>10</v>
      </c>
    </row>
    <row r="6150" spans="1:4" x14ac:dyDescent="0.35">
      <c r="A6150" s="1">
        <v>45231</v>
      </c>
      <c r="B6150">
        <v>7.8325199999999997</v>
      </c>
      <c r="C6150">
        <v>2023</v>
      </c>
      <c r="D6150">
        <v>11</v>
      </c>
    </row>
    <row r="6151" spans="1:4" x14ac:dyDescent="0.35">
      <c r="A6151" s="1">
        <v>45232</v>
      </c>
      <c r="B6151">
        <v>7.8322000000000003</v>
      </c>
      <c r="C6151">
        <v>2023</v>
      </c>
      <c r="D6151">
        <v>11</v>
      </c>
    </row>
    <row r="6152" spans="1:4" x14ac:dyDescent="0.35">
      <c r="A6152" s="1">
        <v>45233</v>
      </c>
      <c r="B6152">
        <v>7.83155</v>
      </c>
      <c r="C6152">
        <v>2023</v>
      </c>
      <c r="D6152">
        <v>11</v>
      </c>
    </row>
    <row r="6153" spans="1:4" x14ac:dyDescent="0.35">
      <c r="A6153" s="1">
        <v>45234</v>
      </c>
      <c r="B6153">
        <v>7.83155</v>
      </c>
      <c r="C6153">
        <v>2023</v>
      </c>
      <c r="D6153">
        <v>11</v>
      </c>
    </row>
    <row r="6154" spans="1:4" x14ac:dyDescent="0.35">
      <c r="A6154" s="1">
        <v>45235</v>
      </c>
      <c r="B6154">
        <v>7.83155</v>
      </c>
      <c r="C6154">
        <v>2023</v>
      </c>
      <c r="D6154">
        <v>11</v>
      </c>
    </row>
    <row r="6155" spans="1:4" x14ac:dyDescent="0.35">
      <c r="A6155" s="1">
        <v>45236</v>
      </c>
      <c r="B6155">
        <v>7.8274100000000004</v>
      </c>
      <c r="C6155">
        <v>2023</v>
      </c>
      <c r="D6155">
        <v>11</v>
      </c>
    </row>
    <row r="6156" spans="1:4" x14ac:dyDescent="0.35">
      <c r="A6156" s="1">
        <v>45237</v>
      </c>
      <c r="B6156">
        <v>7.8262900000000002</v>
      </c>
      <c r="C6156">
        <v>2023</v>
      </c>
      <c r="D6156">
        <v>11</v>
      </c>
    </row>
    <row r="6157" spans="1:4" x14ac:dyDescent="0.35">
      <c r="A6157" s="1">
        <v>45238</v>
      </c>
      <c r="B6157">
        <v>7.82423</v>
      </c>
      <c r="C6157">
        <v>2023</v>
      </c>
      <c r="D6157">
        <v>11</v>
      </c>
    </row>
    <row r="6158" spans="1:4" x14ac:dyDescent="0.35">
      <c r="A6158" s="1">
        <v>45239</v>
      </c>
      <c r="B6158">
        <v>7.8269500000000001</v>
      </c>
      <c r="C6158">
        <v>2023</v>
      </c>
      <c r="D6158">
        <v>11</v>
      </c>
    </row>
    <row r="6159" spans="1:4" x14ac:dyDescent="0.35">
      <c r="A6159" s="1">
        <v>45240</v>
      </c>
      <c r="B6159">
        <v>7.8255800000000004</v>
      </c>
      <c r="C6159">
        <v>2023</v>
      </c>
      <c r="D6159">
        <v>11</v>
      </c>
    </row>
    <row r="6160" spans="1:4" x14ac:dyDescent="0.35">
      <c r="A6160" s="1">
        <v>45241</v>
      </c>
      <c r="B6160">
        <v>7.8255800000000004</v>
      </c>
      <c r="C6160">
        <v>2023</v>
      </c>
      <c r="D6160">
        <v>11</v>
      </c>
    </row>
    <row r="6161" spans="1:4" x14ac:dyDescent="0.35">
      <c r="A6161" s="1">
        <v>45242</v>
      </c>
      <c r="B6161">
        <v>7.8255800000000004</v>
      </c>
      <c r="C6161">
        <v>2023</v>
      </c>
      <c r="D6161">
        <v>11</v>
      </c>
    </row>
    <row r="6162" spans="1:4" x14ac:dyDescent="0.35">
      <c r="A6162" s="1">
        <v>45243</v>
      </c>
      <c r="B6162">
        <v>7.8247299999999997</v>
      </c>
      <c r="C6162">
        <v>2023</v>
      </c>
      <c r="D6162">
        <v>11</v>
      </c>
    </row>
    <row r="6163" spans="1:4" x14ac:dyDescent="0.35">
      <c r="A6163" s="1">
        <v>45244</v>
      </c>
      <c r="B6163">
        <v>7.82179</v>
      </c>
      <c r="C6163">
        <v>2023</v>
      </c>
      <c r="D6163">
        <v>11</v>
      </c>
    </row>
    <row r="6164" spans="1:4" x14ac:dyDescent="0.35">
      <c r="A6164" s="1">
        <v>45245</v>
      </c>
      <c r="B6164">
        <v>7.8275100000000002</v>
      </c>
      <c r="C6164">
        <v>2023</v>
      </c>
      <c r="D6164">
        <v>11</v>
      </c>
    </row>
    <row r="6165" spans="1:4" x14ac:dyDescent="0.35">
      <c r="A6165" s="1">
        <v>45246</v>
      </c>
      <c r="B6165">
        <v>7.82592</v>
      </c>
      <c r="C6165">
        <v>2023</v>
      </c>
      <c r="D6165">
        <v>11</v>
      </c>
    </row>
    <row r="6166" spans="1:4" x14ac:dyDescent="0.35">
      <c r="A6166" s="1">
        <v>45247</v>
      </c>
      <c r="B6166">
        <v>7.8287100000000001</v>
      </c>
      <c r="C6166">
        <v>2023</v>
      </c>
      <c r="D6166">
        <v>11</v>
      </c>
    </row>
    <row r="6167" spans="1:4" x14ac:dyDescent="0.35">
      <c r="A6167" s="1">
        <v>45248</v>
      </c>
      <c r="B6167">
        <v>7.8287100000000001</v>
      </c>
      <c r="C6167">
        <v>2023</v>
      </c>
      <c r="D6167">
        <v>11</v>
      </c>
    </row>
    <row r="6168" spans="1:4" x14ac:dyDescent="0.35">
      <c r="A6168" s="1">
        <v>45249</v>
      </c>
      <c r="B6168">
        <v>7.8287100000000001</v>
      </c>
      <c r="C6168">
        <v>2023</v>
      </c>
      <c r="D6168">
        <v>11</v>
      </c>
    </row>
    <row r="6169" spans="1:4" x14ac:dyDescent="0.35">
      <c r="A6169" s="1">
        <v>45250</v>
      </c>
      <c r="B6169">
        <v>7.8231099999999998</v>
      </c>
      <c r="C6169">
        <v>2023</v>
      </c>
      <c r="D6169">
        <v>11</v>
      </c>
    </row>
    <row r="6170" spans="1:4" x14ac:dyDescent="0.35">
      <c r="A6170" s="1">
        <v>45251</v>
      </c>
      <c r="B6170">
        <v>7.82524</v>
      </c>
      <c r="C6170">
        <v>2023</v>
      </c>
      <c r="D6170">
        <v>11</v>
      </c>
    </row>
    <row r="6171" spans="1:4" x14ac:dyDescent="0.35">
      <c r="A6171" s="1">
        <v>45252</v>
      </c>
      <c r="B6171">
        <v>7.8262700000000001</v>
      </c>
      <c r="C6171">
        <v>2023</v>
      </c>
      <c r="D6171">
        <v>11</v>
      </c>
    </row>
    <row r="6172" spans="1:4" x14ac:dyDescent="0.35">
      <c r="A6172" s="1">
        <v>45253</v>
      </c>
      <c r="B6172">
        <v>7.8273799999999998</v>
      </c>
      <c r="C6172">
        <v>2023</v>
      </c>
      <c r="D6172">
        <v>11</v>
      </c>
    </row>
    <row r="6173" spans="1:4" x14ac:dyDescent="0.35">
      <c r="A6173" s="1">
        <v>45254</v>
      </c>
      <c r="B6173">
        <v>7.8285900000000002</v>
      </c>
      <c r="C6173">
        <v>2023</v>
      </c>
      <c r="D6173">
        <v>11</v>
      </c>
    </row>
    <row r="6174" spans="1:4" x14ac:dyDescent="0.35">
      <c r="A6174" s="1">
        <v>45255</v>
      </c>
      <c r="B6174">
        <v>7.8285900000000002</v>
      </c>
      <c r="C6174">
        <v>2023</v>
      </c>
      <c r="D6174">
        <v>11</v>
      </c>
    </row>
    <row r="6175" spans="1:4" x14ac:dyDescent="0.35">
      <c r="A6175" s="1">
        <v>45256</v>
      </c>
      <c r="B6175">
        <v>7.8285900000000002</v>
      </c>
      <c r="C6175">
        <v>2023</v>
      </c>
      <c r="D6175">
        <v>11</v>
      </c>
    </row>
    <row r="6176" spans="1:4" x14ac:dyDescent="0.35">
      <c r="A6176" s="1">
        <v>45257</v>
      </c>
      <c r="B6176">
        <v>7.8256800000000002</v>
      </c>
      <c r="C6176">
        <v>2023</v>
      </c>
      <c r="D6176">
        <v>11</v>
      </c>
    </row>
    <row r="6177" spans="1:4" x14ac:dyDescent="0.35">
      <c r="A6177" s="1">
        <v>45258</v>
      </c>
      <c r="B6177">
        <v>7.8237100000000002</v>
      </c>
      <c r="C6177">
        <v>2023</v>
      </c>
      <c r="D6177">
        <v>11</v>
      </c>
    </row>
    <row r="6178" spans="1:4" x14ac:dyDescent="0.35">
      <c r="A6178" s="1">
        <v>45259</v>
      </c>
      <c r="B6178">
        <v>7.8287800000000001</v>
      </c>
      <c r="C6178">
        <v>2023</v>
      </c>
      <c r="D6178">
        <v>11</v>
      </c>
    </row>
    <row r="6179" spans="1:4" x14ac:dyDescent="0.35">
      <c r="A6179" s="1">
        <v>45260</v>
      </c>
      <c r="B6179">
        <v>7.82836</v>
      </c>
      <c r="C6179">
        <v>2023</v>
      </c>
      <c r="D6179">
        <v>11</v>
      </c>
    </row>
    <row r="6180" spans="1:4" x14ac:dyDescent="0.35">
      <c r="A6180" s="1">
        <v>45261</v>
      </c>
      <c r="B6180">
        <v>7.8270200000000001</v>
      </c>
      <c r="C6180">
        <v>2023</v>
      </c>
      <c r="D6180">
        <v>12</v>
      </c>
    </row>
    <row r="6181" spans="1:4" x14ac:dyDescent="0.35">
      <c r="A6181" s="1">
        <v>45262</v>
      </c>
      <c r="B6181">
        <v>7.8270200000000001</v>
      </c>
      <c r="C6181">
        <v>2023</v>
      </c>
      <c r="D6181">
        <v>12</v>
      </c>
    </row>
    <row r="6182" spans="1:4" x14ac:dyDescent="0.35">
      <c r="A6182" s="1">
        <v>45263</v>
      </c>
      <c r="B6182">
        <v>7.8270200000000001</v>
      </c>
      <c r="C6182">
        <v>2023</v>
      </c>
      <c r="D6182">
        <v>12</v>
      </c>
    </row>
    <row r="6183" spans="1:4" x14ac:dyDescent="0.35">
      <c r="A6183" s="1">
        <v>45264</v>
      </c>
      <c r="B6183">
        <v>7.8230000000000004</v>
      </c>
      <c r="C6183">
        <v>2023</v>
      </c>
      <c r="D6183">
        <v>12</v>
      </c>
    </row>
    <row r="6184" spans="1:4" x14ac:dyDescent="0.35">
      <c r="A6184" s="1">
        <v>45265</v>
      </c>
      <c r="B6184">
        <v>7.8243</v>
      </c>
      <c r="C6184">
        <v>2023</v>
      </c>
      <c r="D6184">
        <v>12</v>
      </c>
    </row>
    <row r="6185" spans="1:4" x14ac:dyDescent="0.35">
      <c r="A6185" s="1">
        <v>45266</v>
      </c>
      <c r="B6185">
        <v>7.8226199999999997</v>
      </c>
      <c r="C6185">
        <v>2023</v>
      </c>
      <c r="D6185">
        <v>12</v>
      </c>
    </row>
    <row r="6186" spans="1:4" x14ac:dyDescent="0.35">
      <c r="A6186" s="1">
        <v>45267</v>
      </c>
      <c r="B6186">
        <v>7.8263600000000002</v>
      </c>
      <c r="C6186">
        <v>2023</v>
      </c>
      <c r="D6186">
        <v>12</v>
      </c>
    </row>
    <row r="6187" spans="1:4" x14ac:dyDescent="0.35">
      <c r="A6187" s="1">
        <v>45268</v>
      </c>
      <c r="B6187">
        <v>7.8239299999999998</v>
      </c>
      <c r="C6187">
        <v>2023</v>
      </c>
      <c r="D6187">
        <v>12</v>
      </c>
    </row>
    <row r="6188" spans="1:4" x14ac:dyDescent="0.35">
      <c r="A6188" s="1">
        <v>45269</v>
      </c>
      <c r="B6188">
        <v>7.8239299999999998</v>
      </c>
      <c r="C6188">
        <v>2023</v>
      </c>
      <c r="D6188">
        <v>12</v>
      </c>
    </row>
    <row r="6189" spans="1:4" x14ac:dyDescent="0.35">
      <c r="A6189" s="1">
        <v>45270</v>
      </c>
      <c r="B6189">
        <v>7.8239299999999998</v>
      </c>
      <c r="C6189">
        <v>2023</v>
      </c>
      <c r="D6189">
        <v>12</v>
      </c>
    </row>
    <row r="6190" spans="1:4" x14ac:dyDescent="0.35">
      <c r="A6190" s="1">
        <v>45271</v>
      </c>
      <c r="B6190">
        <v>7.8212799999999998</v>
      </c>
      <c r="C6190">
        <v>2023</v>
      </c>
      <c r="D6190">
        <v>12</v>
      </c>
    </row>
    <row r="6191" spans="1:4" x14ac:dyDescent="0.35">
      <c r="A6191" s="1">
        <v>45272</v>
      </c>
      <c r="B6191">
        <v>7.8228799999999996</v>
      </c>
      <c r="C6191">
        <v>2023</v>
      </c>
      <c r="D6191">
        <v>12</v>
      </c>
    </row>
    <row r="6192" spans="1:4" x14ac:dyDescent="0.35">
      <c r="A6192" s="1">
        <v>45273</v>
      </c>
      <c r="B6192">
        <v>7.8202199999999999</v>
      </c>
      <c r="C6192">
        <v>2023</v>
      </c>
      <c r="D6192">
        <v>12</v>
      </c>
    </row>
    <row r="6193" spans="1:4" x14ac:dyDescent="0.35">
      <c r="A6193" s="1">
        <v>45274</v>
      </c>
      <c r="B6193">
        <v>7.82158</v>
      </c>
      <c r="C6193">
        <v>2023</v>
      </c>
      <c r="D6193">
        <v>12</v>
      </c>
    </row>
    <row r="6194" spans="1:4" x14ac:dyDescent="0.35">
      <c r="A6194" s="1">
        <v>45275</v>
      </c>
      <c r="B6194">
        <v>7.8239900000000002</v>
      </c>
      <c r="C6194">
        <v>2023</v>
      </c>
      <c r="D6194">
        <v>12</v>
      </c>
    </row>
    <row r="6195" spans="1:4" x14ac:dyDescent="0.35">
      <c r="A6195" s="1">
        <v>45276</v>
      </c>
      <c r="B6195">
        <v>7.8239900000000002</v>
      </c>
      <c r="C6195">
        <v>2023</v>
      </c>
      <c r="D6195">
        <v>12</v>
      </c>
    </row>
    <row r="6196" spans="1:4" x14ac:dyDescent="0.35">
      <c r="A6196" s="1">
        <v>45277</v>
      </c>
      <c r="B6196">
        <v>7.8239900000000002</v>
      </c>
      <c r="C6196">
        <v>2023</v>
      </c>
      <c r="D6196">
        <v>12</v>
      </c>
    </row>
    <row r="6197" spans="1:4" x14ac:dyDescent="0.35">
      <c r="A6197" s="1">
        <v>45278</v>
      </c>
      <c r="B6197">
        <v>7.8205299999999998</v>
      </c>
      <c r="C6197">
        <v>2023</v>
      </c>
      <c r="D6197">
        <v>12</v>
      </c>
    </row>
    <row r="6198" spans="1:4" x14ac:dyDescent="0.35">
      <c r="A6198" s="1">
        <v>45279</v>
      </c>
      <c r="B6198">
        <v>7.8198699999999999</v>
      </c>
      <c r="C6198">
        <v>2023</v>
      </c>
      <c r="D6198">
        <v>12</v>
      </c>
    </row>
    <row r="6199" spans="1:4" x14ac:dyDescent="0.35">
      <c r="A6199" s="1">
        <v>45280</v>
      </c>
      <c r="B6199">
        <v>7.8199899999999998</v>
      </c>
      <c r="C6199">
        <v>2023</v>
      </c>
      <c r="D6199">
        <v>12</v>
      </c>
    </row>
    <row r="6200" spans="1:4" x14ac:dyDescent="0.35">
      <c r="A6200" s="1">
        <v>45281</v>
      </c>
      <c r="B6200">
        <v>7.8224799999999997</v>
      </c>
      <c r="C6200">
        <v>2023</v>
      </c>
      <c r="D6200">
        <v>12</v>
      </c>
    </row>
    <row r="6201" spans="1:4" x14ac:dyDescent="0.35">
      <c r="A6201" s="1">
        <v>45282</v>
      </c>
      <c r="B6201">
        <v>7.8243400000000003</v>
      </c>
      <c r="C6201">
        <v>2023</v>
      </c>
      <c r="D6201">
        <v>12</v>
      </c>
    </row>
    <row r="6202" spans="1:4" x14ac:dyDescent="0.35">
      <c r="A6202" s="1">
        <v>45283</v>
      </c>
      <c r="B6202">
        <v>7.8243400000000003</v>
      </c>
      <c r="C6202">
        <v>2023</v>
      </c>
      <c r="D6202">
        <v>12</v>
      </c>
    </row>
    <row r="6203" spans="1:4" x14ac:dyDescent="0.35">
      <c r="A6203" s="1">
        <v>45284</v>
      </c>
      <c r="B6203">
        <v>7.8243400000000003</v>
      </c>
      <c r="C6203">
        <v>2023</v>
      </c>
      <c r="D6203">
        <v>12</v>
      </c>
    </row>
    <row r="6204" spans="1:4" x14ac:dyDescent="0.35">
      <c r="A6204" s="1">
        <v>45285</v>
      </c>
      <c r="B6204">
        <v>7.8243400000000003</v>
      </c>
      <c r="C6204">
        <v>2023</v>
      </c>
      <c r="D6204">
        <v>12</v>
      </c>
    </row>
    <row r="6205" spans="1:4" x14ac:dyDescent="0.35">
      <c r="A6205" s="1">
        <v>45286</v>
      </c>
      <c r="B6205">
        <v>7.8301400000000001</v>
      </c>
      <c r="C6205">
        <v>2023</v>
      </c>
      <c r="D6205">
        <v>12</v>
      </c>
    </row>
    <row r="6206" spans="1:4" x14ac:dyDescent="0.35">
      <c r="A6206" s="1">
        <v>45287</v>
      </c>
      <c r="B6206">
        <v>7.8235000000000001</v>
      </c>
      <c r="C6206">
        <v>2023</v>
      </c>
      <c r="D6206">
        <v>12</v>
      </c>
    </row>
    <row r="6207" spans="1:4" x14ac:dyDescent="0.35">
      <c r="A6207" s="1">
        <v>45288</v>
      </c>
      <c r="B6207">
        <v>7.8270200000000001</v>
      </c>
      <c r="C6207">
        <v>2023</v>
      </c>
      <c r="D6207">
        <v>12</v>
      </c>
    </row>
    <row r="6208" spans="1:4" x14ac:dyDescent="0.35">
      <c r="A6208" s="1">
        <v>45289</v>
      </c>
      <c r="B6208">
        <v>7.8270200000000001</v>
      </c>
      <c r="C6208">
        <v>2023</v>
      </c>
      <c r="D6208">
        <v>12</v>
      </c>
    </row>
    <row r="6209" spans="1:4" x14ac:dyDescent="0.35">
      <c r="A6209" s="1">
        <v>45290</v>
      </c>
      <c r="B6209">
        <v>7.8270200000000001</v>
      </c>
      <c r="C6209">
        <v>2023</v>
      </c>
      <c r="D6209">
        <v>12</v>
      </c>
    </row>
    <row r="6210" spans="1:4" x14ac:dyDescent="0.35">
      <c r="A6210" s="1">
        <v>45291</v>
      </c>
      <c r="B6210">
        <v>7.8270200000000001</v>
      </c>
      <c r="C6210">
        <v>2023</v>
      </c>
      <c r="D6210">
        <v>12</v>
      </c>
    </row>
    <row r="6211" spans="1:4" x14ac:dyDescent="0.35">
      <c r="A6211" s="1">
        <v>45292</v>
      </c>
      <c r="B6211">
        <v>7.8270200000000001</v>
      </c>
      <c r="C6211">
        <v>2024</v>
      </c>
      <c r="D6211">
        <v>1</v>
      </c>
    </row>
    <row r="6212" spans="1:4" x14ac:dyDescent="0.35">
      <c r="A6212" s="1">
        <v>45293</v>
      </c>
      <c r="B6212">
        <v>7.8248100000000003</v>
      </c>
      <c r="C6212">
        <v>2024</v>
      </c>
      <c r="D6212">
        <v>1</v>
      </c>
    </row>
    <row r="6213" spans="1:4" x14ac:dyDescent="0.35">
      <c r="A6213" s="1">
        <v>45294</v>
      </c>
      <c r="B6213">
        <v>7.8244499999999997</v>
      </c>
      <c r="C6213">
        <v>2024</v>
      </c>
      <c r="D6213">
        <v>1</v>
      </c>
    </row>
    <row r="6214" spans="1:4" x14ac:dyDescent="0.35">
      <c r="A6214" s="1">
        <v>45295</v>
      </c>
      <c r="B6214">
        <v>7.82409</v>
      </c>
      <c r="C6214">
        <v>2024</v>
      </c>
      <c r="D6214">
        <v>1</v>
      </c>
    </row>
    <row r="6215" spans="1:4" x14ac:dyDescent="0.35">
      <c r="A6215" s="1">
        <v>45296</v>
      </c>
      <c r="B6215">
        <v>7.8232200000000001</v>
      </c>
      <c r="C6215">
        <v>2024</v>
      </c>
      <c r="D6215">
        <v>1</v>
      </c>
    </row>
    <row r="6216" spans="1:4" x14ac:dyDescent="0.35">
      <c r="A6216" s="1">
        <v>45297</v>
      </c>
      <c r="B6216">
        <v>7.8232200000000001</v>
      </c>
      <c r="C6216">
        <v>2024</v>
      </c>
      <c r="D6216">
        <v>1</v>
      </c>
    </row>
    <row r="6217" spans="1:4" x14ac:dyDescent="0.35">
      <c r="A6217" s="1">
        <v>45298</v>
      </c>
      <c r="B6217">
        <v>7.8232200000000001</v>
      </c>
      <c r="C6217">
        <v>2024</v>
      </c>
      <c r="D6217">
        <v>1</v>
      </c>
    </row>
    <row r="6218" spans="1:4" x14ac:dyDescent="0.35">
      <c r="A6218" s="1">
        <v>45299</v>
      </c>
      <c r="B6218">
        <v>7.8194100000000004</v>
      </c>
      <c r="C6218">
        <v>2024</v>
      </c>
      <c r="D6218">
        <v>1</v>
      </c>
    </row>
    <row r="6219" spans="1:4" x14ac:dyDescent="0.35">
      <c r="A6219" s="1">
        <v>45300</v>
      </c>
      <c r="B6219">
        <v>7.8168600000000001</v>
      </c>
      <c r="C6219">
        <v>2024</v>
      </c>
      <c r="D6219">
        <v>1</v>
      </c>
    </row>
    <row r="6220" spans="1:4" x14ac:dyDescent="0.35">
      <c r="A6220" s="1">
        <v>45301</v>
      </c>
      <c r="B6220">
        <v>7.8201599999999996</v>
      </c>
      <c r="C6220">
        <v>2024</v>
      </c>
      <c r="D6220">
        <v>1</v>
      </c>
    </row>
    <row r="6221" spans="1:4" x14ac:dyDescent="0.35">
      <c r="A6221" s="1">
        <v>45302</v>
      </c>
      <c r="B6221">
        <v>7.8176699999999997</v>
      </c>
      <c r="C6221">
        <v>2024</v>
      </c>
      <c r="D6221">
        <v>1</v>
      </c>
    </row>
    <row r="6222" spans="1:4" x14ac:dyDescent="0.35">
      <c r="A6222" s="1">
        <v>45303</v>
      </c>
      <c r="B6222">
        <v>7.8208299999999999</v>
      </c>
      <c r="C6222">
        <v>2024</v>
      </c>
      <c r="D6222">
        <v>1</v>
      </c>
    </row>
    <row r="6223" spans="1:4" x14ac:dyDescent="0.35">
      <c r="A6223" s="1">
        <v>45304</v>
      </c>
      <c r="B6223">
        <v>7.8208299999999999</v>
      </c>
      <c r="C6223">
        <v>2024</v>
      </c>
      <c r="D6223">
        <v>1</v>
      </c>
    </row>
    <row r="6224" spans="1:4" x14ac:dyDescent="0.35">
      <c r="A6224" s="1">
        <v>45305</v>
      </c>
      <c r="B6224">
        <v>7.8208299999999999</v>
      </c>
      <c r="C6224">
        <v>2024</v>
      </c>
      <c r="D6224">
        <v>1</v>
      </c>
    </row>
    <row r="6225" spans="1:4" x14ac:dyDescent="0.35">
      <c r="A6225" s="1">
        <v>45306</v>
      </c>
      <c r="B6225">
        <v>7.8122400000000001</v>
      </c>
      <c r="C6225">
        <v>2024</v>
      </c>
      <c r="D6225">
        <v>1</v>
      </c>
    </row>
    <row r="6226" spans="1:4" x14ac:dyDescent="0.35">
      <c r="A6226" s="1">
        <v>45307</v>
      </c>
      <c r="B6226">
        <v>7.8140200000000002</v>
      </c>
      <c r="C6226">
        <v>2024</v>
      </c>
      <c r="D6226">
        <v>1</v>
      </c>
    </row>
    <row r="6227" spans="1:4" x14ac:dyDescent="0.35">
      <c r="A6227" s="1">
        <v>45308</v>
      </c>
      <c r="B6227">
        <v>7.8165100000000001</v>
      </c>
      <c r="C6227">
        <v>2024</v>
      </c>
      <c r="D6227">
        <v>1</v>
      </c>
    </row>
    <row r="6228" spans="1:4" x14ac:dyDescent="0.35">
      <c r="A6228" s="1">
        <v>45309</v>
      </c>
      <c r="B6228">
        <v>7.8198800000000004</v>
      </c>
      <c r="C6228">
        <v>2024</v>
      </c>
      <c r="D6228">
        <v>1</v>
      </c>
    </row>
    <row r="6229" spans="1:4" x14ac:dyDescent="0.35">
      <c r="A6229" s="1">
        <v>45310</v>
      </c>
      <c r="B6229">
        <v>7.8178200000000002</v>
      </c>
      <c r="C6229">
        <v>2024</v>
      </c>
      <c r="D6229">
        <v>1</v>
      </c>
    </row>
    <row r="6230" spans="1:4" x14ac:dyDescent="0.35">
      <c r="A6230" s="1">
        <v>45311</v>
      </c>
      <c r="B6230">
        <v>7.8178200000000002</v>
      </c>
      <c r="C6230">
        <v>2024</v>
      </c>
      <c r="D6230">
        <v>1</v>
      </c>
    </row>
    <row r="6231" spans="1:4" x14ac:dyDescent="0.35">
      <c r="A6231" s="1">
        <v>45312</v>
      </c>
      <c r="B6231">
        <v>7.8178200000000002</v>
      </c>
      <c r="C6231">
        <v>2024</v>
      </c>
      <c r="D6231">
        <v>1</v>
      </c>
    </row>
    <row r="6232" spans="1:4" x14ac:dyDescent="0.35">
      <c r="A6232" s="1">
        <v>45313</v>
      </c>
      <c r="B6232">
        <v>7.81494</v>
      </c>
      <c r="C6232">
        <v>2024</v>
      </c>
      <c r="D6232">
        <v>1</v>
      </c>
    </row>
    <row r="6233" spans="1:4" x14ac:dyDescent="0.35">
      <c r="A6233" s="1">
        <v>45314</v>
      </c>
      <c r="B6233">
        <v>7.81473</v>
      </c>
      <c r="C6233">
        <v>2024</v>
      </c>
      <c r="D6233">
        <v>1</v>
      </c>
    </row>
    <row r="6234" spans="1:4" x14ac:dyDescent="0.35">
      <c r="A6234" s="1">
        <v>45315</v>
      </c>
      <c r="B6234">
        <v>7.8157800000000002</v>
      </c>
      <c r="C6234">
        <v>2024</v>
      </c>
      <c r="D6234">
        <v>1</v>
      </c>
    </row>
    <row r="6235" spans="1:4" x14ac:dyDescent="0.35">
      <c r="A6235" s="1">
        <v>45316</v>
      </c>
      <c r="B6235">
        <v>7.8186999999999998</v>
      </c>
      <c r="C6235">
        <v>2024</v>
      </c>
      <c r="D6235">
        <v>1</v>
      </c>
    </row>
    <row r="6236" spans="1:4" x14ac:dyDescent="0.35">
      <c r="A6236" s="1">
        <v>45317</v>
      </c>
      <c r="B6236">
        <v>7.81541</v>
      </c>
      <c r="C6236">
        <v>2024</v>
      </c>
      <c r="D6236">
        <v>1</v>
      </c>
    </row>
    <row r="6237" spans="1:4" x14ac:dyDescent="0.35">
      <c r="A6237" s="1">
        <v>45318</v>
      </c>
      <c r="B6237">
        <v>7.81541</v>
      </c>
      <c r="C6237">
        <v>2024</v>
      </c>
      <c r="D6237">
        <v>1</v>
      </c>
    </row>
    <row r="6238" spans="1:4" x14ac:dyDescent="0.35">
      <c r="A6238" s="1">
        <v>45319</v>
      </c>
      <c r="B6238">
        <v>7.81541</v>
      </c>
      <c r="C6238">
        <v>2024</v>
      </c>
      <c r="D6238">
        <v>1</v>
      </c>
    </row>
    <row r="6239" spans="1:4" x14ac:dyDescent="0.35">
      <c r="A6239" s="1">
        <v>45320</v>
      </c>
      <c r="B6239">
        <v>7.8138199999999998</v>
      </c>
      <c r="C6239">
        <v>2024</v>
      </c>
      <c r="D6239">
        <v>1</v>
      </c>
    </row>
    <row r="6240" spans="1:4" x14ac:dyDescent="0.35">
      <c r="A6240" s="1">
        <v>45321</v>
      </c>
      <c r="B6240">
        <v>7.81142</v>
      </c>
      <c r="C6240">
        <v>2024</v>
      </c>
      <c r="D6240">
        <v>1</v>
      </c>
    </row>
    <row r="6241" spans="1:4" x14ac:dyDescent="0.35">
      <c r="A6241" s="1">
        <v>45322</v>
      </c>
      <c r="B6241">
        <v>7.81454</v>
      </c>
      <c r="C6241">
        <v>2024</v>
      </c>
      <c r="D6241">
        <v>1</v>
      </c>
    </row>
    <row r="6242" spans="1:4" x14ac:dyDescent="0.35">
      <c r="A6242" s="1">
        <v>45323</v>
      </c>
      <c r="B6242">
        <v>7.8125200000000001</v>
      </c>
      <c r="C6242">
        <v>2024</v>
      </c>
      <c r="D6242">
        <v>2</v>
      </c>
    </row>
    <row r="6243" spans="1:4" x14ac:dyDescent="0.35">
      <c r="A6243" s="1">
        <v>45324</v>
      </c>
      <c r="B6243">
        <v>7.8132299999999999</v>
      </c>
      <c r="C6243">
        <v>2024</v>
      </c>
      <c r="D6243">
        <v>2</v>
      </c>
    </row>
    <row r="6244" spans="1:4" x14ac:dyDescent="0.35">
      <c r="A6244" s="1">
        <v>45325</v>
      </c>
      <c r="B6244">
        <v>7.8132299999999999</v>
      </c>
      <c r="C6244">
        <v>2024</v>
      </c>
      <c r="D6244">
        <v>2</v>
      </c>
    </row>
    <row r="6245" spans="1:4" x14ac:dyDescent="0.35">
      <c r="A6245" s="1">
        <v>45326</v>
      </c>
      <c r="B6245">
        <v>7.8132299999999999</v>
      </c>
      <c r="C6245">
        <v>2024</v>
      </c>
      <c r="D6245">
        <v>2</v>
      </c>
    </row>
    <row r="6246" spans="1:4" x14ac:dyDescent="0.35">
      <c r="A6246" s="1">
        <v>45327</v>
      </c>
      <c r="B6246">
        <v>7.8116599999999998</v>
      </c>
      <c r="C6246">
        <v>2024</v>
      </c>
      <c r="D6246">
        <v>2</v>
      </c>
    </row>
    <row r="6247" spans="1:4" x14ac:dyDescent="0.35">
      <c r="A6247" s="1">
        <v>45328</v>
      </c>
      <c r="B6247">
        <v>7.81149</v>
      </c>
      <c r="C6247">
        <v>2024</v>
      </c>
      <c r="D6247">
        <v>2</v>
      </c>
    </row>
    <row r="6248" spans="1:4" x14ac:dyDescent="0.35">
      <c r="A6248" s="1">
        <v>45329</v>
      </c>
      <c r="B6248">
        <v>7.8117200000000002</v>
      </c>
      <c r="C6248">
        <v>2024</v>
      </c>
      <c r="D6248">
        <v>2</v>
      </c>
    </row>
    <row r="6249" spans="1:4" x14ac:dyDescent="0.35">
      <c r="A6249" s="1">
        <v>45330</v>
      </c>
      <c r="B6249">
        <v>7.8109799999999998</v>
      </c>
      <c r="C6249">
        <v>2024</v>
      </c>
      <c r="D6249">
        <v>2</v>
      </c>
    </row>
    <row r="6250" spans="1:4" x14ac:dyDescent="0.35">
      <c r="A6250" s="1">
        <v>45331</v>
      </c>
      <c r="B6250">
        <v>7.80938</v>
      </c>
      <c r="C6250">
        <v>2024</v>
      </c>
      <c r="D6250">
        <v>2</v>
      </c>
    </row>
    <row r="6251" spans="1:4" x14ac:dyDescent="0.35">
      <c r="A6251" s="1">
        <v>45332</v>
      </c>
      <c r="B6251">
        <v>7.80938</v>
      </c>
      <c r="C6251">
        <v>2024</v>
      </c>
      <c r="D6251">
        <v>2</v>
      </c>
    </row>
    <row r="6252" spans="1:4" x14ac:dyDescent="0.35">
      <c r="A6252" s="1">
        <v>45333</v>
      </c>
      <c r="B6252">
        <v>7.80938</v>
      </c>
      <c r="C6252">
        <v>2024</v>
      </c>
      <c r="D6252">
        <v>2</v>
      </c>
    </row>
    <row r="6253" spans="1:4" x14ac:dyDescent="0.35">
      <c r="A6253" s="1">
        <v>45334</v>
      </c>
      <c r="B6253">
        <v>7.80661</v>
      </c>
      <c r="C6253">
        <v>2024</v>
      </c>
      <c r="D6253">
        <v>2</v>
      </c>
    </row>
    <row r="6254" spans="1:4" x14ac:dyDescent="0.35">
      <c r="A6254" s="1">
        <v>45335</v>
      </c>
      <c r="B6254">
        <v>7.8067900000000003</v>
      </c>
      <c r="C6254">
        <v>2024</v>
      </c>
      <c r="D6254">
        <v>2</v>
      </c>
    </row>
    <row r="6255" spans="1:4" x14ac:dyDescent="0.35">
      <c r="A6255" s="1">
        <v>45336</v>
      </c>
      <c r="B6255">
        <v>7.8061999999999996</v>
      </c>
      <c r="C6255">
        <v>2024</v>
      </c>
      <c r="D6255">
        <v>2</v>
      </c>
    </row>
    <row r="6256" spans="1:4" x14ac:dyDescent="0.35">
      <c r="A6256" s="1">
        <v>45337</v>
      </c>
      <c r="B6256">
        <v>7.8065199999999999</v>
      </c>
      <c r="C6256">
        <v>2024</v>
      </c>
      <c r="D6256">
        <v>2</v>
      </c>
    </row>
    <row r="6257" spans="1:4" x14ac:dyDescent="0.35">
      <c r="A6257" s="1">
        <v>45338</v>
      </c>
      <c r="B6257">
        <v>7.81128</v>
      </c>
      <c r="C6257">
        <v>2024</v>
      </c>
      <c r="D6257">
        <v>2</v>
      </c>
    </row>
    <row r="6258" spans="1:4" x14ac:dyDescent="0.35">
      <c r="A6258" s="1">
        <v>45339</v>
      </c>
      <c r="B6258">
        <v>7.81128</v>
      </c>
      <c r="C6258">
        <v>2024</v>
      </c>
      <c r="D6258">
        <v>2</v>
      </c>
    </row>
    <row r="6259" spans="1:4" x14ac:dyDescent="0.35">
      <c r="A6259" s="1">
        <v>45340</v>
      </c>
      <c r="B6259">
        <v>7.81128</v>
      </c>
      <c r="C6259">
        <v>2024</v>
      </c>
      <c r="D6259">
        <v>2</v>
      </c>
    </row>
    <row r="6260" spans="1:4" x14ac:dyDescent="0.35">
      <c r="A6260" s="1">
        <v>45341</v>
      </c>
      <c r="B6260">
        <v>7.8033000000000001</v>
      </c>
      <c r="C6260">
        <v>2024</v>
      </c>
      <c r="D6260">
        <v>2</v>
      </c>
    </row>
    <row r="6261" spans="1:4" x14ac:dyDescent="0.35">
      <c r="A6261" s="1">
        <v>45342</v>
      </c>
      <c r="B6261">
        <v>7.81046</v>
      </c>
      <c r="C6261">
        <v>2024</v>
      </c>
      <c r="D6261">
        <v>2</v>
      </c>
    </row>
    <row r="6262" spans="1:4" x14ac:dyDescent="0.35">
      <c r="A6262" s="1">
        <v>45343</v>
      </c>
      <c r="B6262">
        <v>7.8115100000000002</v>
      </c>
      <c r="C6262">
        <v>2024</v>
      </c>
      <c r="D6262">
        <v>2</v>
      </c>
    </row>
    <row r="6263" spans="1:4" x14ac:dyDescent="0.35">
      <c r="A6263" s="1">
        <v>45344</v>
      </c>
      <c r="B6263">
        <v>7.8132700000000002</v>
      </c>
      <c r="C6263">
        <v>2024</v>
      </c>
      <c r="D6263">
        <v>2</v>
      </c>
    </row>
    <row r="6264" spans="1:4" x14ac:dyDescent="0.35">
      <c r="A6264" s="1">
        <v>45345</v>
      </c>
      <c r="B6264">
        <v>7.8127399999999998</v>
      </c>
      <c r="C6264">
        <v>2024</v>
      </c>
      <c r="D6264">
        <v>2</v>
      </c>
    </row>
    <row r="6265" spans="1:4" x14ac:dyDescent="0.35">
      <c r="A6265" s="1">
        <v>45346</v>
      </c>
      <c r="B6265">
        <v>7.8127399999999998</v>
      </c>
      <c r="C6265">
        <v>2024</v>
      </c>
      <c r="D6265">
        <v>2</v>
      </c>
    </row>
    <row r="6266" spans="1:4" x14ac:dyDescent="0.35">
      <c r="A6266" s="1">
        <v>45347</v>
      </c>
      <c r="B6266">
        <v>7.8127399999999998</v>
      </c>
      <c r="C6266">
        <v>2024</v>
      </c>
      <c r="D6266">
        <v>2</v>
      </c>
    </row>
    <row r="6267" spans="1:4" x14ac:dyDescent="0.35">
      <c r="A6267" s="1">
        <v>45348</v>
      </c>
      <c r="B6267">
        <v>7.8094200000000003</v>
      </c>
      <c r="C6267">
        <v>2024</v>
      </c>
      <c r="D6267">
        <v>2</v>
      </c>
    </row>
    <row r="6268" spans="1:4" x14ac:dyDescent="0.35">
      <c r="A6268" s="1">
        <v>45349</v>
      </c>
      <c r="B6268">
        <v>7.8104500000000003</v>
      </c>
      <c r="C6268">
        <v>2024</v>
      </c>
      <c r="D6268">
        <v>2</v>
      </c>
    </row>
    <row r="6269" spans="1:4" x14ac:dyDescent="0.35">
      <c r="A6269" s="1">
        <v>45350</v>
      </c>
      <c r="B6269">
        <v>7.81473</v>
      </c>
      <c r="C6269">
        <v>2024</v>
      </c>
      <c r="D6269">
        <v>2</v>
      </c>
    </row>
    <row r="6270" spans="1:4" x14ac:dyDescent="0.35">
      <c r="A6270" s="1">
        <v>45351</v>
      </c>
      <c r="B6270">
        <v>7.8176800000000002</v>
      </c>
      <c r="C6270">
        <v>2024</v>
      </c>
      <c r="D6270">
        <v>2</v>
      </c>
    </row>
    <row r="6271" spans="1:4" x14ac:dyDescent="0.35">
      <c r="A6271" s="1">
        <v>45352</v>
      </c>
      <c r="B6271">
        <v>7.8183499999999997</v>
      </c>
      <c r="C6271">
        <v>2024</v>
      </c>
      <c r="D6271">
        <v>3</v>
      </c>
    </row>
    <row r="6272" spans="1:4" x14ac:dyDescent="0.35">
      <c r="A6272" s="1">
        <v>45353</v>
      </c>
      <c r="B6272">
        <v>7.8183499999999997</v>
      </c>
      <c r="C6272">
        <v>2024</v>
      </c>
      <c r="D6272">
        <v>3</v>
      </c>
    </row>
    <row r="6273" spans="1:4" x14ac:dyDescent="0.35">
      <c r="A6273" s="1">
        <v>45354</v>
      </c>
      <c r="B6273">
        <v>7.8183499999999997</v>
      </c>
      <c r="C6273">
        <v>2024</v>
      </c>
      <c r="D6273">
        <v>3</v>
      </c>
    </row>
    <row r="6274" spans="1:4" x14ac:dyDescent="0.35">
      <c r="A6274" s="1">
        <v>45355</v>
      </c>
      <c r="B6274">
        <v>7.8089899999999997</v>
      </c>
      <c r="C6274">
        <v>2024</v>
      </c>
      <c r="D6274">
        <v>3</v>
      </c>
    </row>
    <row r="6275" spans="1:4" x14ac:dyDescent="0.35">
      <c r="A6275" s="1">
        <v>45356</v>
      </c>
      <c r="B6275">
        <v>7.8061800000000003</v>
      </c>
      <c r="C6275">
        <v>2024</v>
      </c>
      <c r="D6275">
        <v>3</v>
      </c>
    </row>
    <row r="6276" spans="1:4" x14ac:dyDescent="0.35">
      <c r="A6276" s="1">
        <v>45357</v>
      </c>
      <c r="B6276">
        <v>7.8117400000000004</v>
      </c>
      <c r="C6276">
        <v>2024</v>
      </c>
      <c r="D6276">
        <v>3</v>
      </c>
    </row>
    <row r="6277" spans="1:4" x14ac:dyDescent="0.35">
      <c r="A6277" s="1">
        <v>45358</v>
      </c>
      <c r="B6277">
        <v>7.8074399999999997</v>
      </c>
      <c r="C6277">
        <v>2024</v>
      </c>
      <c r="D6277">
        <v>3</v>
      </c>
    </row>
    <row r="6278" spans="1:4" x14ac:dyDescent="0.35">
      <c r="A6278" s="1">
        <v>45359</v>
      </c>
      <c r="B6278">
        <v>7.8095400000000001</v>
      </c>
      <c r="C6278">
        <v>2024</v>
      </c>
      <c r="D6278">
        <v>3</v>
      </c>
    </row>
    <row r="6279" spans="1:4" x14ac:dyDescent="0.35">
      <c r="A6279" s="1">
        <v>45360</v>
      </c>
      <c r="B6279">
        <v>7.8095400000000001</v>
      </c>
      <c r="C6279">
        <v>2024</v>
      </c>
      <c r="D6279">
        <v>3</v>
      </c>
    </row>
    <row r="6280" spans="1:4" x14ac:dyDescent="0.35">
      <c r="A6280" s="1">
        <v>45361</v>
      </c>
      <c r="B6280">
        <v>7.8095400000000001</v>
      </c>
      <c r="C6280">
        <v>2024</v>
      </c>
      <c r="D6280">
        <v>3</v>
      </c>
    </row>
    <row r="6281" spans="1:4" x14ac:dyDescent="0.35">
      <c r="A6281" s="1">
        <v>45362</v>
      </c>
      <c r="B6281">
        <v>7.8045299999999997</v>
      </c>
      <c r="C6281">
        <v>2024</v>
      </c>
      <c r="D6281">
        <v>3</v>
      </c>
    </row>
    <row r="6282" spans="1:4" x14ac:dyDescent="0.35">
      <c r="A6282" s="1">
        <v>45363</v>
      </c>
      <c r="B6282">
        <v>7.8050199999999998</v>
      </c>
      <c r="C6282">
        <v>2024</v>
      </c>
      <c r="D6282">
        <v>3</v>
      </c>
    </row>
    <row r="6283" spans="1:4" x14ac:dyDescent="0.35">
      <c r="A6283" s="1">
        <v>45364</v>
      </c>
      <c r="B6283">
        <v>7.8043899999999997</v>
      </c>
      <c r="C6283">
        <v>2024</v>
      </c>
      <c r="D6283">
        <v>3</v>
      </c>
    </row>
    <row r="6284" spans="1:4" x14ac:dyDescent="0.35">
      <c r="A6284" s="1">
        <v>45365</v>
      </c>
      <c r="B6284">
        <v>7.8014299999999999</v>
      </c>
      <c r="C6284">
        <v>2024</v>
      </c>
      <c r="D6284">
        <v>3</v>
      </c>
    </row>
    <row r="6285" spans="1:4" x14ac:dyDescent="0.35">
      <c r="A6285" s="1">
        <v>45366</v>
      </c>
      <c r="B6285">
        <v>7.8077699999999997</v>
      </c>
      <c r="C6285">
        <v>2024</v>
      </c>
      <c r="D6285">
        <v>3</v>
      </c>
    </row>
    <row r="6286" spans="1:4" x14ac:dyDescent="0.35">
      <c r="A6286" s="1">
        <v>45367</v>
      </c>
      <c r="B6286">
        <v>7.8077699999999997</v>
      </c>
      <c r="C6286">
        <v>2024</v>
      </c>
      <c r="D6286">
        <v>3</v>
      </c>
    </row>
    <row r="6287" spans="1:4" x14ac:dyDescent="0.35">
      <c r="A6287" s="1">
        <v>45368</v>
      </c>
      <c r="B6287">
        <v>7.8077699999999997</v>
      </c>
      <c r="C6287">
        <v>2024</v>
      </c>
      <c r="D6287">
        <v>3</v>
      </c>
    </row>
    <row r="6288" spans="1:4" x14ac:dyDescent="0.35">
      <c r="A6288" s="1">
        <v>45369</v>
      </c>
      <c r="B6288">
        <v>7.8011799999999996</v>
      </c>
      <c r="C6288">
        <v>2024</v>
      </c>
      <c r="D6288">
        <v>3</v>
      </c>
    </row>
    <row r="6289" spans="1:4" x14ac:dyDescent="0.35">
      <c r="A6289" s="1">
        <v>45370</v>
      </c>
      <c r="B6289">
        <v>7.7993399999999999</v>
      </c>
      <c r="C6289">
        <v>2024</v>
      </c>
      <c r="D6289">
        <v>3</v>
      </c>
    </row>
    <row r="6290" spans="1:4" x14ac:dyDescent="0.35">
      <c r="A6290" s="1">
        <v>45371</v>
      </c>
      <c r="B6290">
        <v>7.7963100000000001</v>
      </c>
      <c r="C6290">
        <v>2024</v>
      </c>
      <c r="D6290">
        <v>3</v>
      </c>
    </row>
    <row r="6291" spans="1:4" x14ac:dyDescent="0.35">
      <c r="A6291" s="1">
        <v>45372</v>
      </c>
      <c r="B6291">
        <v>7.7987299999999999</v>
      </c>
      <c r="C6291">
        <v>2024</v>
      </c>
      <c r="D6291">
        <v>3</v>
      </c>
    </row>
    <row r="6292" spans="1:4" x14ac:dyDescent="0.35">
      <c r="A6292" s="1">
        <v>45373</v>
      </c>
      <c r="B6292">
        <v>7.8016399999999999</v>
      </c>
      <c r="C6292">
        <v>2024</v>
      </c>
      <c r="D6292">
        <v>3</v>
      </c>
    </row>
    <row r="6293" spans="1:4" x14ac:dyDescent="0.35">
      <c r="A6293" s="1">
        <v>45374</v>
      </c>
      <c r="B6293">
        <v>7.8016399999999999</v>
      </c>
      <c r="C6293">
        <v>2024</v>
      </c>
      <c r="D6293">
        <v>3</v>
      </c>
    </row>
    <row r="6294" spans="1:4" x14ac:dyDescent="0.35">
      <c r="A6294" s="1">
        <v>45375</v>
      </c>
      <c r="B6294">
        <v>7.8016399999999999</v>
      </c>
      <c r="C6294">
        <v>2024</v>
      </c>
      <c r="D6294">
        <v>3</v>
      </c>
    </row>
    <row r="6295" spans="1:4" x14ac:dyDescent="0.35">
      <c r="A6295" s="1">
        <v>45376</v>
      </c>
      <c r="B6295">
        <v>7.79277</v>
      </c>
      <c r="C6295">
        <v>2024</v>
      </c>
      <c r="D6295">
        <v>3</v>
      </c>
    </row>
    <row r="6296" spans="1:4" x14ac:dyDescent="0.35">
      <c r="A6296" s="1">
        <v>45377</v>
      </c>
      <c r="B6296">
        <v>7.7901199999999999</v>
      </c>
      <c r="C6296">
        <v>2024</v>
      </c>
      <c r="D6296">
        <v>3</v>
      </c>
    </row>
    <row r="6297" spans="1:4" x14ac:dyDescent="0.35">
      <c r="A6297" s="1">
        <v>45378</v>
      </c>
      <c r="B6297">
        <v>7.7916499999999997</v>
      </c>
      <c r="C6297">
        <v>2024</v>
      </c>
      <c r="D6297">
        <v>3</v>
      </c>
    </row>
    <row r="6298" spans="1:4" x14ac:dyDescent="0.35">
      <c r="A6298" s="1">
        <v>45379</v>
      </c>
      <c r="B6298">
        <v>7.7916499999999997</v>
      </c>
      <c r="C6298">
        <v>2024</v>
      </c>
      <c r="D6298">
        <v>3</v>
      </c>
    </row>
    <row r="6299" spans="1:4" x14ac:dyDescent="0.35">
      <c r="A6299" s="1">
        <v>45380</v>
      </c>
      <c r="B6299">
        <v>7.7916499999999997</v>
      </c>
      <c r="C6299">
        <v>2024</v>
      </c>
      <c r="D6299">
        <v>3</v>
      </c>
    </row>
    <row r="6300" spans="1:4" x14ac:dyDescent="0.35">
      <c r="A6300" s="1">
        <v>45381</v>
      </c>
      <c r="B6300">
        <v>7.7916499999999997</v>
      </c>
      <c r="C6300">
        <v>2024</v>
      </c>
      <c r="D6300">
        <v>3</v>
      </c>
    </row>
    <row r="6301" spans="1:4" x14ac:dyDescent="0.35">
      <c r="A6301" s="1">
        <v>45382</v>
      </c>
      <c r="B6301">
        <v>7.7916499999999997</v>
      </c>
      <c r="C6301">
        <v>2024</v>
      </c>
      <c r="D6301">
        <v>3</v>
      </c>
    </row>
    <row r="6302" spans="1:4" x14ac:dyDescent="0.35">
      <c r="A6302" s="1">
        <v>45383</v>
      </c>
      <c r="B6302">
        <v>7.7923400000000003</v>
      </c>
      <c r="C6302">
        <v>2024</v>
      </c>
      <c r="D6302">
        <v>4</v>
      </c>
    </row>
    <row r="6303" spans="1:4" x14ac:dyDescent="0.35">
      <c r="A6303" s="1">
        <v>45384</v>
      </c>
      <c r="B6303">
        <v>7.7881400000000003</v>
      </c>
      <c r="C6303">
        <v>2024</v>
      </c>
      <c r="D6303">
        <v>4</v>
      </c>
    </row>
    <row r="6304" spans="1:4" x14ac:dyDescent="0.35">
      <c r="A6304" s="1">
        <v>45385</v>
      </c>
      <c r="B6304">
        <v>7.7909199999999998</v>
      </c>
      <c r="C6304">
        <v>2024</v>
      </c>
      <c r="D6304">
        <v>4</v>
      </c>
    </row>
    <row r="6305" spans="1:4" x14ac:dyDescent="0.35">
      <c r="A6305" s="1">
        <v>45386</v>
      </c>
      <c r="B6305">
        <v>7.7875100000000002</v>
      </c>
      <c r="C6305">
        <v>2024</v>
      </c>
      <c r="D6305">
        <v>4</v>
      </c>
    </row>
    <row r="6306" spans="1:4" x14ac:dyDescent="0.35">
      <c r="A6306" s="1">
        <v>45387</v>
      </c>
      <c r="B6306">
        <v>7.7854000000000001</v>
      </c>
      <c r="C6306">
        <v>2024</v>
      </c>
      <c r="D6306">
        <v>4</v>
      </c>
    </row>
    <row r="6307" spans="1:4" x14ac:dyDescent="0.35">
      <c r="A6307" s="1">
        <v>45388</v>
      </c>
      <c r="B6307">
        <v>7.7854000000000001</v>
      </c>
      <c r="C6307">
        <v>2024</v>
      </c>
      <c r="D6307">
        <v>4</v>
      </c>
    </row>
    <row r="6308" spans="1:4" x14ac:dyDescent="0.35">
      <c r="A6308" s="1">
        <v>45389</v>
      </c>
      <c r="B6308">
        <v>7.7854000000000001</v>
      </c>
      <c r="C6308">
        <v>2024</v>
      </c>
      <c r="D6308">
        <v>4</v>
      </c>
    </row>
    <row r="6309" spans="1:4" x14ac:dyDescent="0.35">
      <c r="A6309" s="1">
        <v>45390</v>
      </c>
      <c r="B6309">
        <v>7.78505</v>
      </c>
      <c r="C6309">
        <v>2024</v>
      </c>
      <c r="D6309">
        <v>4</v>
      </c>
    </row>
    <row r="6310" spans="1:4" x14ac:dyDescent="0.35">
      <c r="A6310" s="1">
        <v>45391</v>
      </c>
      <c r="B6310">
        <v>7.7778499999999999</v>
      </c>
      <c r="C6310">
        <v>2024</v>
      </c>
      <c r="D6310">
        <v>4</v>
      </c>
    </row>
    <row r="6311" spans="1:4" x14ac:dyDescent="0.35">
      <c r="A6311" s="1">
        <v>45392</v>
      </c>
      <c r="B6311">
        <v>7.7836499999999997</v>
      </c>
      <c r="C6311">
        <v>2024</v>
      </c>
      <c r="D6311">
        <v>4</v>
      </c>
    </row>
    <row r="6312" spans="1:4" x14ac:dyDescent="0.35">
      <c r="A6312" s="1">
        <v>45393</v>
      </c>
      <c r="B6312">
        <v>7.7825300000000004</v>
      </c>
      <c r="C6312">
        <v>2024</v>
      </c>
      <c r="D6312">
        <v>4</v>
      </c>
    </row>
    <row r="6313" spans="1:4" x14ac:dyDescent="0.35">
      <c r="A6313" s="1">
        <v>45394</v>
      </c>
      <c r="B6313">
        <v>7.7794400000000001</v>
      </c>
      <c r="C6313">
        <v>2024</v>
      </c>
      <c r="D6313">
        <v>4</v>
      </c>
    </row>
    <row r="6314" spans="1:4" x14ac:dyDescent="0.35">
      <c r="A6314" s="1">
        <v>45395</v>
      </c>
      <c r="B6314">
        <v>7.7794400000000001</v>
      </c>
      <c r="C6314">
        <v>2024</v>
      </c>
      <c r="D6314">
        <v>4</v>
      </c>
    </row>
    <row r="6315" spans="1:4" x14ac:dyDescent="0.35">
      <c r="A6315" s="1">
        <v>45396</v>
      </c>
      <c r="B6315">
        <v>7.7794400000000001</v>
      </c>
      <c r="C6315">
        <v>2024</v>
      </c>
      <c r="D6315">
        <v>4</v>
      </c>
    </row>
    <row r="6316" spans="1:4" x14ac:dyDescent="0.35">
      <c r="A6316" s="1">
        <v>45397</v>
      </c>
      <c r="B6316">
        <v>7.7718100000000003</v>
      </c>
      <c r="C6316">
        <v>2024</v>
      </c>
      <c r="D6316">
        <v>4</v>
      </c>
    </row>
    <row r="6317" spans="1:4" x14ac:dyDescent="0.35">
      <c r="A6317" s="1">
        <v>45398</v>
      </c>
      <c r="B6317">
        <v>7.7752699999999999</v>
      </c>
      <c r="C6317">
        <v>2024</v>
      </c>
      <c r="D6317">
        <v>4</v>
      </c>
    </row>
    <row r="6318" spans="1:4" x14ac:dyDescent="0.35">
      <c r="A6318" s="1">
        <v>45399</v>
      </c>
      <c r="B6318">
        <v>7.7734199999999998</v>
      </c>
      <c r="C6318">
        <v>2024</v>
      </c>
      <c r="D6318">
        <v>4</v>
      </c>
    </row>
    <row r="6319" spans="1:4" x14ac:dyDescent="0.35">
      <c r="A6319" s="1">
        <v>45400</v>
      </c>
      <c r="B6319">
        <v>7.7795100000000001</v>
      </c>
      <c r="C6319">
        <v>2024</v>
      </c>
      <c r="D6319">
        <v>4</v>
      </c>
    </row>
    <row r="6320" spans="1:4" x14ac:dyDescent="0.35">
      <c r="A6320" s="1">
        <v>45401</v>
      </c>
      <c r="B6320">
        <v>7.7781500000000001</v>
      </c>
      <c r="C6320">
        <v>2024</v>
      </c>
      <c r="D6320">
        <v>4</v>
      </c>
    </row>
    <row r="6321" spans="1:4" x14ac:dyDescent="0.35">
      <c r="A6321" s="1">
        <v>45402</v>
      </c>
      <c r="B6321">
        <v>7.7781500000000001</v>
      </c>
      <c r="C6321">
        <v>2024</v>
      </c>
      <c r="D6321">
        <v>4</v>
      </c>
    </row>
    <row r="6322" spans="1:4" x14ac:dyDescent="0.35">
      <c r="A6322" s="1">
        <v>45403</v>
      </c>
      <c r="B6322">
        <v>7.7781500000000001</v>
      </c>
      <c r="C6322">
        <v>2024</v>
      </c>
      <c r="D6322">
        <v>4</v>
      </c>
    </row>
    <row r="6323" spans="1:4" x14ac:dyDescent="0.35">
      <c r="A6323" s="1">
        <v>45404</v>
      </c>
      <c r="B6323">
        <v>7.7708399999999997</v>
      </c>
      <c r="C6323">
        <v>2024</v>
      </c>
      <c r="D6323">
        <v>4</v>
      </c>
    </row>
    <row r="6324" spans="1:4" x14ac:dyDescent="0.35">
      <c r="A6324" s="1">
        <v>45405</v>
      </c>
      <c r="B6324">
        <v>7.7711100000000002</v>
      </c>
      <c r="C6324">
        <v>2024</v>
      </c>
      <c r="D6324">
        <v>4</v>
      </c>
    </row>
    <row r="6325" spans="1:4" x14ac:dyDescent="0.35">
      <c r="A6325" s="1">
        <v>45406</v>
      </c>
      <c r="B6325">
        <v>7.78057</v>
      </c>
      <c r="C6325">
        <v>2024</v>
      </c>
      <c r="D6325">
        <v>4</v>
      </c>
    </row>
    <row r="6326" spans="1:4" x14ac:dyDescent="0.35">
      <c r="A6326" s="1">
        <v>45407</v>
      </c>
      <c r="B6326">
        <v>7.7752999999999997</v>
      </c>
      <c r="C6326">
        <v>2024</v>
      </c>
      <c r="D6326">
        <v>4</v>
      </c>
    </row>
    <row r="6327" spans="1:4" x14ac:dyDescent="0.35">
      <c r="A6327" s="1">
        <v>45408</v>
      </c>
      <c r="B6327">
        <v>7.7764100000000003</v>
      </c>
      <c r="C6327">
        <v>2024</v>
      </c>
      <c r="D6327">
        <v>4</v>
      </c>
    </row>
    <row r="6328" spans="1:4" x14ac:dyDescent="0.35">
      <c r="A6328" s="1">
        <v>45409</v>
      </c>
      <c r="B6328">
        <v>7.7764100000000003</v>
      </c>
      <c r="C6328">
        <v>2024</v>
      </c>
      <c r="D6328">
        <v>4</v>
      </c>
    </row>
    <row r="6329" spans="1:4" x14ac:dyDescent="0.35">
      <c r="A6329" s="1">
        <v>45410</v>
      </c>
      <c r="B6329">
        <v>7.7764100000000003</v>
      </c>
      <c r="C6329">
        <v>2024</v>
      </c>
      <c r="D6329">
        <v>4</v>
      </c>
    </row>
    <row r="6330" spans="1:4" x14ac:dyDescent="0.35">
      <c r="A6330" s="1">
        <v>45411</v>
      </c>
      <c r="B6330">
        <v>7.7701099999999999</v>
      </c>
      <c r="C6330">
        <v>2024</v>
      </c>
      <c r="D6330">
        <v>4</v>
      </c>
    </row>
    <row r="6331" spans="1:4" x14ac:dyDescent="0.35">
      <c r="A6331" s="1">
        <v>45412</v>
      </c>
      <c r="B6331">
        <v>7.77182</v>
      </c>
      <c r="C6331">
        <v>2024</v>
      </c>
      <c r="D6331">
        <v>4</v>
      </c>
    </row>
    <row r="6332" spans="1:4" x14ac:dyDescent="0.35">
      <c r="A6332" s="1">
        <v>45413</v>
      </c>
      <c r="B6332">
        <v>7.77182</v>
      </c>
      <c r="C6332">
        <v>2024</v>
      </c>
      <c r="D6332">
        <v>5</v>
      </c>
    </row>
    <row r="6333" spans="1:4" x14ac:dyDescent="0.35">
      <c r="A6333" s="1">
        <v>45414</v>
      </c>
      <c r="B6333">
        <v>7.7732000000000001</v>
      </c>
      <c r="C6333">
        <v>2024</v>
      </c>
      <c r="D6333">
        <v>5</v>
      </c>
    </row>
    <row r="6334" spans="1:4" x14ac:dyDescent="0.35">
      <c r="A6334" s="1">
        <v>45415</v>
      </c>
      <c r="B6334">
        <v>7.7746500000000003</v>
      </c>
      <c r="C6334">
        <v>2024</v>
      </c>
      <c r="D6334">
        <v>5</v>
      </c>
    </row>
    <row r="6335" spans="1:4" x14ac:dyDescent="0.35">
      <c r="A6335" s="1">
        <v>45416</v>
      </c>
      <c r="B6335">
        <v>7.7746500000000003</v>
      </c>
      <c r="C6335">
        <v>2024</v>
      </c>
      <c r="D6335">
        <v>5</v>
      </c>
    </row>
    <row r="6336" spans="1:4" x14ac:dyDescent="0.35">
      <c r="A6336" s="1">
        <v>45417</v>
      </c>
      <c r="B6336">
        <v>7.7746500000000003</v>
      </c>
      <c r="C6336">
        <v>2024</v>
      </c>
      <c r="D6336">
        <v>5</v>
      </c>
    </row>
    <row r="6337" spans="1:4" x14ac:dyDescent="0.35">
      <c r="A6337" s="1">
        <v>45418</v>
      </c>
      <c r="B6337">
        <v>7.76736</v>
      </c>
      <c r="C6337">
        <v>2024</v>
      </c>
      <c r="D6337">
        <v>5</v>
      </c>
    </row>
    <row r="6338" spans="1:4" x14ac:dyDescent="0.35">
      <c r="A6338" s="1">
        <v>45419</v>
      </c>
      <c r="B6338">
        <v>7.7673800000000002</v>
      </c>
      <c r="C6338">
        <v>2024</v>
      </c>
      <c r="D6338">
        <v>5</v>
      </c>
    </row>
    <row r="6339" spans="1:4" x14ac:dyDescent="0.35">
      <c r="A6339" s="1">
        <v>45420</v>
      </c>
      <c r="B6339">
        <v>7.7669699999999997</v>
      </c>
      <c r="C6339">
        <v>2024</v>
      </c>
      <c r="D6339">
        <v>5</v>
      </c>
    </row>
    <row r="6340" spans="1:4" x14ac:dyDescent="0.35">
      <c r="A6340" s="1">
        <v>45421</v>
      </c>
      <c r="B6340">
        <v>7.7647300000000001</v>
      </c>
      <c r="C6340">
        <v>2024</v>
      </c>
      <c r="D6340">
        <v>5</v>
      </c>
    </row>
    <row r="6341" spans="1:4" x14ac:dyDescent="0.35">
      <c r="A6341" s="1">
        <v>45422</v>
      </c>
      <c r="B6341">
        <v>7.7674799999999999</v>
      </c>
      <c r="C6341">
        <v>2024</v>
      </c>
      <c r="D6341">
        <v>5</v>
      </c>
    </row>
    <row r="6342" spans="1:4" x14ac:dyDescent="0.35">
      <c r="A6342" s="1">
        <v>45423</v>
      </c>
      <c r="B6342">
        <v>7.7674799999999999</v>
      </c>
      <c r="C6342">
        <v>2024</v>
      </c>
      <c r="D6342">
        <v>5</v>
      </c>
    </row>
    <row r="6343" spans="1:4" x14ac:dyDescent="0.35">
      <c r="A6343" s="1">
        <v>45424</v>
      </c>
      <c r="B6343">
        <v>7.7674799999999999</v>
      </c>
      <c r="C6343">
        <v>2024</v>
      </c>
      <c r="D6343">
        <v>5</v>
      </c>
    </row>
    <row r="6344" spans="1:4" x14ac:dyDescent="0.35">
      <c r="A6344" s="1">
        <v>45425</v>
      </c>
      <c r="B6344">
        <v>7.76288</v>
      </c>
      <c r="C6344">
        <v>2024</v>
      </c>
      <c r="D6344">
        <v>5</v>
      </c>
    </row>
    <row r="6345" spans="1:4" x14ac:dyDescent="0.35">
      <c r="A6345" s="1">
        <v>45426</v>
      </c>
      <c r="B6345">
        <v>7.7607100000000004</v>
      </c>
      <c r="C6345">
        <v>2024</v>
      </c>
      <c r="D6345">
        <v>5</v>
      </c>
    </row>
    <row r="6346" spans="1:4" x14ac:dyDescent="0.35">
      <c r="A6346" s="1">
        <v>45427</v>
      </c>
      <c r="B6346">
        <v>7.7640700000000002</v>
      </c>
      <c r="C6346">
        <v>2024</v>
      </c>
      <c r="D6346">
        <v>5</v>
      </c>
    </row>
    <row r="6347" spans="1:4" x14ac:dyDescent="0.35">
      <c r="A6347" s="1">
        <v>45428</v>
      </c>
      <c r="B6347">
        <v>7.7713900000000002</v>
      </c>
      <c r="C6347">
        <v>2024</v>
      </c>
      <c r="D6347">
        <v>5</v>
      </c>
    </row>
    <row r="6348" spans="1:4" x14ac:dyDescent="0.35">
      <c r="A6348" s="1">
        <v>45429</v>
      </c>
      <c r="B6348">
        <v>7.7658399999999999</v>
      </c>
      <c r="C6348">
        <v>2024</v>
      </c>
      <c r="D6348">
        <v>5</v>
      </c>
    </row>
    <row r="6349" spans="1:4" x14ac:dyDescent="0.35">
      <c r="A6349" s="1">
        <v>45430</v>
      </c>
      <c r="B6349">
        <v>7.7658399999999999</v>
      </c>
      <c r="C6349">
        <v>2024</v>
      </c>
      <c r="D6349">
        <v>5</v>
      </c>
    </row>
    <row r="6350" spans="1:4" x14ac:dyDescent="0.35">
      <c r="A6350" s="1">
        <v>45431</v>
      </c>
      <c r="B6350">
        <v>7.7658399999999999</v>
      </c>
      <c r="C6350">
        <v>2024</v>
      </c>
      <c r="D6350">
        <v>5</v>
      </c>
    </row>
    <row r="6351" spans="1:4" x14ac:dyDescent="0.35">
      <c r="A6351" s="1">
        <v>45432</v>
      </c>
      <c r="B6351">
        <v>7.75929</v>
      </c>
      <c r="C6351">
        <v>2024</v>
      </c>
      <c r="D6351">
        <v>5</v>
      </c>
    </row>
    <row r="6352" spans="1:4" x14ac:dyDescent="0.35">
      <c r="A6352" s="1">
        <v>45433</v>
      </c>
      <c r="B6352">
        <v>7.7659900000000004</v>
      </c>
      <c r="C6352">
        <v>2024</v>
      </c>
      <c r="D6352">
        <v>5</v>
      </c>
    </row>
    <row r="6353" spans="1:4" x14ac:dyDescent="0.35">
      <c r="A6353" s="1">
        <v>45434</v>
      </c>
      <c r="B6353">
        <v>7.7677500000000004</v>
      </c>
      <c r="C6353">
        <v>2024</v>
      </c>
      <c r="D6353">
        <v>5</v>
      </c>
    </row>
    <row r="6354" spans="1:4" x14ac:dyDescent="0.35">
      <c r="A6354" s="1">
        <v>45435</v>
      </c>
      <c r="B6354">
        <v>7.7641200000000001</v>
      </c>
      <c r="C6354">
        <v>2024</v>
      </c>
      <c r="D6354">
        <v>5</v>
      </c>
    </row>
    <row r="6355" spans="1:4" x14ac:dyDescent="0.35">
      <c r="A6355" s="1">
        <v>45436</v>
      </c>
      <c r="B6355">
        <v>7.7705200000000003</v>
      </c>
      <c r="C6355">
        <v>2024</v>
      </c>
      <c r="D6355">
        <v>5</v>
      </c>
    </row>
    <row r="6356" spans="1:4" x14ac:dyDescent="0.35">
      <c r="A6356" s="1">
        <v>45437</v>
      </c>
      <c r="B6356">
        <v>7.7705200000000003</v>
      </c>
      <c r="C6356">
        <v>2024</v>
      </c>
      <c r="D6356">
        <v>5</v>
      </c>
    </row>
    <row r="6357" spans="1:4" x14ac:dyDescent="0.35">
      <c r="A6357" s="1">
        <v>45438</v>
      </c>
      <c r="B6357">
        <v>7.7705200000000003</v>
      </c>
      <c r="C6357">
        <v>2024</v>
      </c>
      <c r="D6357">
        <v>5</v>
      </c>
    </row>
    <row r="6358" spans="1:4" x14ac:dyDescent="0.35">
      <c r="A6358" s="1">
        <v>45439</v>
      </c>
      <c r="B6358">
        <v>7.7649800000000004</v>
      </c>
      <c r="C6358">
        <v>2024</v>
      </c>
      <c r="D6358">
        <v>5</v>
      </c>
    </row>
    <row r="6359" spans="1:4" x14ac:dyDescent="0.35">
      <c r="A6359" s="1">
        <v>45440</v>
      </c>
      <c r="B6359">
        <v>7.7674000000000003</v>
      </c>
      <c r="C6359">
        <v>2024</v>
      </c>
      <c r="D6359">
        <v>5</v>
      </c>
    </row>
    <row r="6360" spans="1:4" x14ac:dyDescent="0.35">
      <c r="A6360" s="1">
        <v>45441</v>
      </c>
      <c r="B6360">
        <v>7.7712899999999996</v>
      </c>
      <c r="C6360">
        <v>2024</v>
      </c>
      <c r="D6360">
        <v>5</v>
      </c>
    </row>
    <row r="6361" spans="1:4" x14ac:dyDescent="0.35">
      <c r="A6361" s="1">
        <v>45442</v>
      </c>
      <c r="B6361">
        <v>7.7690900000000003</v>
      </c>
      <c r="C6361">
        <v>2024</v>
      </c>
      <c r="D6361">
        <v>5</v>
      </c>
    </row>
    <row r="6362" spans="1:4" x14ac:dyDescent="0.35">
      <c r="A6362" s="1">
        <v>45443</v>
      </c>
      <c r="B6362">
        <v>7.7675599999999996</v>
      </c>
      <c r="C6362">
        <v>2024</v>
      </c>
      <c r="D6362">
        <v>5</v>
      </c>
    </row>
    <row r="6363" spans="1:4" x14ac:dyDescent="0.35">
      <c r="A6363" s="1">
        <v>45444</v>
      </c>
      <c r="B6363">
        <v>7.7675599999999996</v>
      </c>
      <c r="C6363">
        <v>2024</v>
      </c>
      <c r="D6363">
        <v>6</v>
      </c>
    </row>
    <row r="6364" spans="1:4" x14ac:dyDescent="0.35">
      <c r="A6364" s="1">
        <v>45445</v>
      </c>
      <c r="B6364">
        <v>7.7675599999999996</v>
      </c>
      <c r="C6364">
        <v>2024</v>
      </c>
      <c r="D6364">
        <v>6</v>
      </c>
    </row>
    <row r="6365" spans="1:4" x14ac:dyDescent="0.35">
      <c r="A6365" s="1">
        <v>45446</v>
      </c>
      <c r="B6365">
        <v>7.7637400000000003</v>
      </c>
      <c r="C6365">
        <v>2024</v>
      </c>
      <c r="D6365">
        <v>6</v>
      </c>
    </row>
    <row r="6366" spans="1:4" x14ac:dyDescent="0.35">
      <c r="A6366" s="1">
        <v>45447</v>
      </c>
      <c r="B6366">
        <v>7.7685000000000004</v>
      </c>
      <c r="C6366">
        <v>2024</v>
      </c>
      <c r="D6366">
        <v>6</v>
      </c>
    </row>
    <row r="6367" spans="1:4" x14ac:dyDescent="0.35">
      <c r="A6367" s="1">
        <v>45448</v>
      </c>
      <c r="B6367">
        <v>7.7676100000000003</v>
      </c>
      <c r="C6367">
        <v>2024</v>
      </c>
      <c r="D6367">
        <v>6</v>
      </c>
    </row>
    <row r="6368" spans="1:4" x14ac:dyDescent="0.35">
      <c r="A6368" s="1">
        <v>45449</v>
      </c>
      <c r="B6368">
        <v>7.76844</v>
      </c>
      <c r="C6368">
        <v>2024</v>
      </c>
      <c r="D6368">
        <v>6</v>
      </c>
    </row>
    <row r="6369" spans="1:4" x14ac:dyDescent="0.35">
      <c r="A6369" s="1">
        <v>45450</v>
      </c>
      <c r="B6369">
        <v>7.7663799999999998</v>
      </c>
      <c r="C6369">
        <v>2024</v>
      </c>
      <c r="D6369">
        <v>6</v>
      </c>
    </row>
    <row r="6370" spans="1:4" x14ac:dyDescent="0.35">
      <c r="A6370" s="1">
        <v>45451</v>
      </c>
      <c r="B6370">
        <v>7.7663799999999998</v>
      </c>
      <c r="C6370">
        <v>2024</v>
      </c>
      <c r="D6370">
        <v>6</v>
      </c>
    </row>
    <row r="6371" spans="1:4" x14ac:dyDescent="0.35">
      <c r="A6371" s="1">
        <v>45452</v>
      </c>
      <c r="B6371">
        <v>7.7663799999999998</v>
      </c>
      <c r="C6371">
        <v>2024</v>
      </c>
      <c r="D6371">
        <v>6</v>
      </c>
    </row>
    <row r="6372" spans="1:4" x14ac:dyDescent="0.35">
      <c r="A6372" s="1">
        <v>45453</v>
      </c>
      <c r="B6372">
        <v>7.76241</v>
      </c>
      <c r="C6372">
        <v>2024</v>
      </c>
      <c r="D6372">
        <v>6</v>
      </c>
    </row>
    <row r="6373" spans="1:4" x14ac:dyDescent="0.35">
      <c r="A6373" s="1">
        <v>45454</v>
      </c>
      <c r="B6373">
        <v>7.7632300000000001</v>
      </c>
      <c r="C6373">
        <v>2024</v>
      </c>
      <c r="D6373">
        <v>6</v>
      </c>
    </row>
    <row r="6374" spans="1:4" x14ac:dyDescent="0.35">
      <c r="A6374" s="1">
        <v>45455</v>
      </c>
      <c r="B6374">
        <v>7.7621000000000002</v>
      </c>
      <c r="C6374">
        <v>2024</v>
      </c>
      <c r="D6374">
        <v>6</v>
      </c>
    </row>
    <row r="6375" spans="1:4" x14ac:dyDescent="0.35">
      <c r="A6375" s="1">
        <v>45456</v>
      </c>
      <c r="B6375">
        <v>7.7637099999999997</v>
      </c>
      <c r="C6375">
        <v>2024</v>
      </c>
      <c r="D6375">
        <v>6</v>
      </c>
    </row>
    <row r="6376" spans="1:4" x14ac:dyDescent="0.35">
      <c r="A6376" s="1">
        <v>45457</v>
      </c>
      <c r="B6376">
        <v>7.7698900000000002</v>
      </c>
      <c r="C6376">
        <v>2024</v>
      </c>
      <c r="D6376">
        <v>6</v>
      </c>
    </row>
    <row r="6377" spans="1:4" x14ac:dyDescent="0.35">
      <c r="A6377" s="1">
        <v>45458</v>
      </c>
      <c r="B6377">
        <v>7.7698900000000002</v>
      </c>
      <c r="C6377">
        <v>2024</v>
      </c>
      <c r="D6377">
        <v>6</v>
      </c>
    </row>
    <row r="6378" spans="1:4" x14ac:dyDescent="0.35">
      <c r="A6378" s="1">
        <v>45459</v>
      </c>
      <c r="B6378">
        <v>7.7698900000000002</v>
      </c>
      <c r="C6378">
        <v>2024</v>
      </c>
      <c r="D6378">
        <v>6</v>
      </c>
    </row>
    <row r="6379" spans="1:4" x14ac:dyDescent="0.35">
      <c r="A6379" s="1">
        <v>45460</v>
      </c>
      <c r="B6379">
        <v>7.7555199999999997</v>
      </c>
      <c r="C6379">
        <v>2024</v>
      </c>
      <c r="D6379">
        <v>6</v>
      </c>
    </row>
    <row r="6380" spans="1:4" x14ac:dyDescent="0.35">
      <c r="A6380" s="1">
        <v>45461</v>
      </c>
      <c r="B6380">
        <v>7.75549</v>
      </c>
      <c r="C6380">
        <v>2024</v>
      </c>
      <c r="D6380">
        <v>6</v>
      </c>
    </row>
    <row r="6381" spans="1:4" x14ac:dyDescent="0.35">
      <c r="A6381" s="1">
        <v>45462</v>
      </c>
      <c r="B6381">
        <v>7.7547800000000002</v>
      </c>
      <c r="C6381">
        <v>2024</v>
      </c>
      <c r="D6381">
        <v>6</v>
      </c>
    </row>
    <row r="6382" spans="1:4" x14ac:dyDescent="0.35">
      <c r="A6382" s="1">
        <v>45463</v>
      </c>
      <c r="B6382">
        <v>7.7635399999999999</v>
      </c>
      <c r="C6382">
        <v>2024</v>
      </c>
      <c r="D6382">
        <v>6</v>
      </c>
    </row>
    <row r="6383" spans="1:4" x14ac:dyDescent="0.35">
      <c r="A6383" s="1">
        <v>45464</v>
      </c>
      <c r="B6383">
        <v>7.7656000000000001</v>
      </c>
      <c r="C6383">
        <v>2024</v>
      </c>
      <c r="D6383">
        <v>6</v>
      </c>
    </row>
    <row r="6384" spans="1:4" x14ac:dyDescent="0.35">
      <c r="A6384" s="1">
        <v>45465</v>
      </c>
      <c r="B6384">
        <v>7.7656000000000001</v>
      </c>
      <c r="C6384">
        <v>2024</v>
      </c>
      <c r="D6384">
        <v>6</v>
      </c>
    </row>
    <row r="6385" spans="1:4" x14ac:dyDescent="0.35">
      <c r="A6385" s="1">
        <v>45466</v>
      </c>
      <c r="B6385">
        <v>7.7656000000000001</v>
      </c>
      <c r="C6385">
        <v>2024</v>
      </c>
      <c r="D6385">
        <v>6</v>
      </c>
    </row>
    <row r="6386" spans="1:4" x14ac:dyDescent="0.35">
      <c r="A6386" s="1">
        <v>45467</v>
      </c>
      <c r="B6386">
        <v>7.7570399999999999</v>
      </c>
      <c r="C6386">
        <v>2024</v>
      </c>
      <c r="D6386">
        <v>6</v>
      </c>
    </row>
    <row r="6387" spans="1:4" x14ac:dyDescent="0.35">
      <c r="A6387" s="1">
        <v>45468</v>
      </c>
      <c r="B6387">
        <v>7.7652700000000001</v>
      </c>
      <c r="C6387">
        <v>2024</v>
      </c>
      <c r="D6387">
        <v>6</v>
      </c>
    </row>
    <row r="6388" spans="1:4" x14ac:dyDescent="0.35">
      <c r="A6388" s="1">
        <v>45469</v>
      </c>
      <c r="B6388">
        <v>7.7652900000000002</v>
      </c>
      <c r="C6388">
        <v>2024</v>
      </c>
      <c r="D6388">
        <v>6</v>
      </c>
    </row>
    <row r="6389" spans="1:4" x14ac:dyDescent="0.35">
      <c r="A6389" s="1">
        <v>45470</v>
      </c>
      <c r="B6389">
        <v>7.7687400000000002</v>
      </c>
      <c r="C6389">
        <v>2024</v>
      </c>
      <c r="D6389">
        <v>6</v>
      </c>
    </row>
    <row r="6390" spans="1:4" x14ac:dyDescent="0.35">
      <c r="A6390" s="1">
        <v>45471</v>
      </c>
      <c r="B6390">
        <v>7.7687400000000002</v>
      </c>
      <c r="C6390">
        <v>2024</v>
      </c>
      <c r="D6390">
        <v>6</v>
      </c>
    </row>
    <row r="6391" spans="1:4" x14ac:dyDescent="0.35">
      <c r="A6391" s="1">
        <v>45472</v>
      </c>
      <c r="B6391">
        <v>7.7687400000000002</v>
      </c>
      <c r="C6391">
        <v>2024</v>
      </c>
      <c r="D6391">
        <v>6</v>
      </c>
    </row>
    <row r="6392" spans="1:4" x14ac:dyDescent="0.35">
      <c r="A6392" s="1">
        <v>45473</v>
      </c>
      <c r="B6392">
        <v>7.7687400000000002</v>
      </c>
      <c r="C6392">
        <v>2024</v>
      </c>
      <c r="D6392">
        <v>6</v>
      </c>
    </row>
    <row r="6393" spans="1:4" x14ac:dyDescent="0.35">
      <c r="A6393" s="1">
        <v>45474</v>
      </c>
      <c r="B6393">
        <v>7.7687400000000002</v>
      </c>
      <c r="C6393">
        <v>2024</v>
      </c>
      <c r="D6393">
        <v>7</v>
      </c>
    </row>
    <row r="6394" spans="1:4" x14ac:dyDescent="0.35">
      <c r="A6394" s="1">
        <v>45475</v>
      </c>
      <c r="B6394">
        <v>7.7607100000000004</v>
      </c>
      <c r="C6394">
        <v>2024</v>
      </c>
      <c r="D6394">
        <v>7</v>
      </c>
    </row>
    <row r="6395" spans="1:4" x14ac:dyDescent="0.35">
      <c r="A6395" s="1">
        <v>45476</v>
      </c>
      <c r="B6395">
        <v>7.7648799999999998</v>
      </c>
      <c r="C6395">
        <v>2024</v>
      </c>
      <c r="D6395">
        <v>7</v>
      </c>
    </row>
    <row r="6396" spans="1:4" x14ac:dyDescent="0.35">
      <c r="A6396" s="1">
        <v>45477</v>
      </c>
      <c r="B6396">
        <v>7.7651399999999997</v>
      </c>
      <c r="C6396">
        <v>2024</v>
      </c>
      <c r="D6396">
        <v>7</v>
      </c>
    </row>
    <row r="6397" spans="1:4" x14ac:dyDescent="0.35">
      <c r="A6397" s="1">
        <v>45478</v>
      </c>
      <c r="B6397">
        <v>7.7623499999999996</v>
      </c>
      <c r="C6397">
        <v>2024</v>
      </c>
      <c r="D6397">
        <v>7</v>
      </c>
    </row>
    <row r="6398" spans="1:4" x14ac:dyDescent="0.35">
      <c r="A6398" s="1">
        <v>45479</v>
      </c>
      <c r="B6398">
        <v>7.7623499999999996</v>
      </c>
      <c r="C6398">
        <v>2024</v>
      </c>
      <c r="D6398">
        <v>7</v>
      </c>
    </row>
    <row r="6399" spans="1:4" x14ac:dyDescent="0.35">
      <c r="A6399" s="1">
        <v>45480</v>
      </c>
      <c r="B6399">
        <v>7.7623499999999996</v>
      </c>
      <c r="C6399">
        <v>2024</v>
      </c>
      <c r="D6399">
        <v>7</v>
      </c>
    </row>
    <row r="6400" spans="1:4" x14ac:dyDescent="0.35">
      <c r="A6400" s="1">
        <v>45481</v>
      </c>
      <c r="B6400">
        <v>7.7554800000000004</v>
      </c>
      <c r="C6400">
        <v>2024</v>
      </c>
      <c r="D6400">
        <v>7</v>
      </c>
    </row>
    <row r="6401" spans="1:4" x14ac:dyDescent="0.35">
      <c r="A6401" s="1">
        <v>45482</v>
      </c>
      <c r="B6401">
        <v>7.7539600000000002</v>
      </c>
      <c r="C6401">
        <v>2024</v>
      </c>
      <c r="D6401">
        <v>7</v>
      </c>
    </row>
    <row r="6402" spans="1:4" x14ac:dyDescent="0.35">
      <c r="A6402" s="1">
        <v>45483</v>
      </c>
      <c r="B6402">
        <v>7.7563199999999997</v>
      </c>
      <c r="C6402">
        <v>2024</v>
      </c>
      <c r="D6402">
        <v>7</v>
      </c>
    </row>
    <row r="6403" spans="1:4" x14ac:dyDescent="0.35">
      <c r="A6403" s="1">
        <v>45484</v>
      </c>
      <c r="B6403">
        <v>7.7647500000000003</v>
      </c>
      <c r="C6403">
        <v>2024</v>
      </c>
      <c r="D6403">
        <v>7</v>
      </c>
    </row>
    <row r="6404" spans="1:4" x14ac:dyDescent="0.35">
      <c r="A6404" s="1">
        <v>45485</v>
      </c>
      <c r="B6404">
        <v>7.7571899999999996</v>
      </c>
      <c r="C6404">
        <v>2024</v>
      </c>
      <c r="D6404">
        <v>7</v>
      </c>
    </row>
    <row r="6405" spans="1:4" x14ac:dyDescent="0.35">
      <c r="A6405" s="1">
        <v>45486</v>
      </c>
      <c r="B6405">
        <v>7.7571899999999996</v>
      </c>
      <c r="C6405">
        <v>2024</v>
      </c>
      <c r="D6405">
        <v>7</v>
      </c>
    </row>
    <row r="6406" spans="1:4" x14ac:dyDescent="0.35">
      <c r="A6406" s="1">
        <v>45487</v>
      </c>
      <c r="B6406">
        <v>7.7571899999999996</v>
      </c>
      <c r="C6406">
        <v>2024</v>
      </c>
      <c r="D6406">
        <v>7</v>
      </c>
    </row>
    <row r="6407" spans="1:4" x14ac:dyDescent="0.35">
      <c r="A6407" s="1">
        <v>45488</v>
      </c>
      <c r="B6407">
        <v>7.7496600000000004</v>
      </c>
      <c r="C6407">
        <v>2024</v>
      </c>
      <c r="D6407">
        <v>7</v>
      </c>
    </row>
    <row r="6408" spans="1:4" x14ac:dyDescent="0.35">
      <c r="A6408" s="1">
        <v>45489</v>
      </c>
      <c r="B6408">
        <v>7.7492999999999999</v>
      </c>
      <c r="C6408">
        <v>2024</v>
      </c>
      <c r="D6408">
        <v>7</v>
      </c>
    </row>
    <row r="6409" spans="1:4" x14ac:dyDescent="0.35">
      <c r="A6409" s="1">
        <v>45490</v>
      </c>
      <c r="B6409">
        <v>7.75223</v>
      </c>
      <c r="C6409">
        <v>2024</v>
      </c>
      <c r="D6409">
        <v>7</v>
      </c>
    </row>
    <row r="6410" spans="1:4" x14ac:dyDescent="0.35">
      <c r="A6410" s="1">
        <v>45491</v>
      </c>
      <c r="B6410">
        <v>7.75657</v>
      </c>
      <c r="C6410">
        <v>2024</v>
      </c>
      <c r="D6410">
        <v>7</v>
      </c>
    </row>
    <row r="6411" spans="1:4" x14ac:dyDescent="0.35">
      <c r="A6411" s="1">
        <v>45492</v>
      </c>
      <c r="B6411">
        <v>7.7558999999999996</v>
      </c>
      <c r="C6411">
        <v>2024</v>
      </c>
      <c r="D6411">
        <v>7</v>
      </c>
    </row>
    <row r="6412" spans="1:4" x14ac:dyDescent="0.35">
      <c r="A6412" s="1">
        <v>45493</v>
      </c>
      <c r="B6412">
        <v>7.7558999999999996</v>
      </c>
      <c r="C6412">
        <v>2024</v>
      </c>
      <c r="D6412">
        <v>7</v>
      </c>
    </row>
    <row r="6413" spans="1:4" x14ac:dyDescent="0.35">
      <c r="A6413" s="1">
        <v>45494</v>
      </c>
      <c r="B6413">
        <v>7.7558999999999996</v>
      </c>
      <c r="C6413">
        <v>2024</v>
      </c>
      <c r="D6413">
        <v>7</v>
      </c>
    </row>
    <row r="6414" spans="1:4" x14ac:dyDescent="0.35">
      <c r="A6414" s="1">
        <v>45495</v>
      </c>
      <c r="B6414">
        <v>7.7480500000000001</v>
      </c>
      <c r="C6414">
        <v>2024</v>
      </c>
      <c r="D6414">
        <v>7</v>
      </c>
    </row>
    <row r="6415" spans="1:4" x14ac:dyDescent="0.35">
      <c r="A6415" s="1">
        <v>45496</v>
      </c>
      <c r="B6415">
        <v>7.7502199999999997</v>
      </c>
      <c r="C6415">
        <v>2024</v>
      </c>
      <c r="D6415">
        <v>7</v>
      </c>
    </row>
    <row r="6416" spans="1:4" x14ac:dyDescent="0.35">
      <c r="A6416" s="1">
        <v>45497</v>
      </c>
      <c r="B6416">
        <v>7.74953</v>
      </c>
      <c r="C6416">
        <v>2024</v>
      </c>
      <c r="D6416">
        <v>7</v>
      </c>
    </row>
    <row r="6417" spans="1:4" x14ac:dyDescent="0.35">
      <c r="A6417" s="1">
        <v>45498</v>
      </c>
      <c r="B6417">
        <v>7.7496999999999998</v>
      </c>
      <c r="C6417">
        <v>2024</v>
      </c>
      <c r="D6417">
        <v>7</v>
      </c>
    </row>
    <row r="6418" spans="1:4" x14ac:dyDescent="0.35">
      <c r="A6418" s="1">
        <v>45499</v>
      </c>
      <c r="B6418">
        <v>7.7497299999999996</v>
      </c>
      <c r="C6418">
        <v>2024</v>
      </c>
      <c r="D6418">
        <v>7</v>
      </c>
    </row>
    <row r="6419" spans="1:4" x14ac:dyDescent="0.35">
      <c r="A6419" s="1">
        <v>45500</v>
      </c>
      <c r="B6419">
        <v>7.7497299999999996</v>
      </c>
      <c r="C6419">
        <v>2024</v>
      </c>
      <c r="D6419">
        <v>7</v>
      </c>
    </row>
    <row r="6420" spans="1:4" x14ac:dyDescent="0.35">
      <c r="A6420" s="1">
        <v>45501</v>
      </c>
      <c r="B6420">
        <v>7.7497299999999996</v>
      </c>
      <c r="C6420">
        <v>2024</v>
      </c>
      <c r="D6420">
        <v>7</v>
      </c>
    </row>
    <row r="6421" spans="1:4" x14ac:dyDescent="0.35">
      <c r="A6421" s="1">
        <v>45502</v>
      </c>
      <c r="B6421">
        <v>7.7472899999999996</v>
      </c>
      <c r="C6421">
        <v>2024</v>
      </c>
      <c r="D6421">
        <v>7</v>
      </c>
    </row>
    <row r="6422" spans="1:4" x14ac:dyDescent="0.35">
      <c r="A6422" s="1">
        <v>45503</v>
      </c>
      <c r="B6422">
        <v>7.7469799999999998</v>
      </c>
      <c r="C6422">
        <v>2024</v>
      </c>
      <c r="D6422">
        <v>7</v>
      </c>
    </row>
    <row r="6423" spans="1:4" x14ac:dyDescent="0.35">
      <c r="A6423" s="1">
        <v>45504</v>
      </c>
      <c r="B6423">
        <v>7.7457799999999999</v>
      </c>
      <c r="C6423">
        <v>2024</v>
      </c>
      <c r="D6423">
        <v>7</v>
      </c>
    </row>
    <row r="6424" spans="1:4" x14ac:dyDescent="0.35">
      <c r="A6424" s="1">
        <v>45505</v>
      </c>
      <c r="B6424">
        <v>7.7480000000000002</v>
      </c>
      <c r="C6424">
        <v>2024</v>
      </c>
      <c r="D6424">
        <v>8</v>
      </c>
    </row>
    <row r="6425" spans="1:4" x14ac:dyDescent="0.35">
      <c r="A6425" s="1">
        <v>45506</v>
      </c>
      <c r="B6425">
        <v>7.7481</v>
      </c>
      <c r="C6425">
        <v>2024</v>
      </c>
      <c r="D6425">
        <v>8</v>
      </c>
    </row>
    <row r="6426" spans="1:4" x14ac:dyDescent="0.35">
      <c r="A6426" s="1">
        <v>45507</v>
      </c>
      <c r="B6426">
        <v>7.7481</v>
      </c>
      <c r="C6426">
        <v>2024</v>
      </c>
      <c r="D6426">
        <v>8</v>
      </c>
    </row>
    <row r="6427" spans="1:4" x14ac:dyDescent="0.35">
      <c r="A6427" s="1">
        <v>45508</v>
      </c>
      <c r="B6427">
        <v>7.7481</v>
      </c>
      <c r="C6427">
        <v>2024</v>
      </c>
      <c r="D6427">
        <v>8</v>
      </c>
    </row>
    <row r="6428" spans="1:4" x14ac:dyDescent="0.35">
      <c r="A6428" s="1">
        <v>45509</v>
      </c>
      <c r="B6428">
        <v>7.7402300000000004</v>
      </c>
      <c r="C6428">
        <v>2024</v>
      </c>
      <c r="D6428">
        <v>8</v>
      </c>
    </row>
    <row r="6429" spans="1:4" x14ac:dyDescent="0.35">
      <c r="A6429" s="1">
        <v>45510</v>
      </c>
      <c r="B6429">
        <v>7.7456199999999997</v>
      </c>
      <c r="C6429">
        <v>2024</v>
      </c>
      <c r="D6429">
        <v>8</v>
      </c>
    </row>
    <row r="6430" spans="1:4" x14ac:dyDescent="0.35">
      <c r="A6430" s="1">
        <v>45511</v>
      </c>
      <c r="B6430">
        <v>7.7440199999999999</v>
      </c>
      <c r="C6430">
        <v>2024</v>
      </c>
      <c r="D6430">
        <v>8</v>
      </c>
    </row>
    <row r="6431" spans="1:4" x14ac:dyDescent="0.35">
      <c r="A6431" s="1">
        <v>45512</v>
      </c>
      <c r="B6431">
        <v>7.7451400000000001</v>
      </c>
      <c r="C6431">
        <v>2024</v>
      </c>
      <c r="D6431">
        <v>8</v>
      </c>
    </row>
    <row r="6432" spans="1:4" x14ac:dyDescent="0.35">
      <c r="A6432" s="1">
        <v>45513</v>
      </c>
      <c r="B6432">
        <v>7.74681</v>
      </c>
      <c r="C6432">
        <v>2024</v>
      </c>
      <c r="D6432">
        <v>8</v>
      </c>
    </row>
    <row r="6433" spans="1:4" x14ac:dyDescent="0.35">
      <c r="A6433" s="1">
        <v>45514</v>
      </c>
      <c r="B6433">
        <v>7.74681</v>
      </c>
      <c r="C6433">
        <v>2024</v>
      </c>
      <c r="D6433">
        <v>8</v>
      </c>
    </row>
    <row r="6434" spans="1:4" x14ac:dyDescent="0.35">
      <c r="A6434" s="1">
        <v>45515</v>
      </c>
      <c r="B6434">
        <v>7.74681</v>
      </c>
      <c r="C6434">
        <v>2024</v>
      </c>
      <c r="D6434">
        <v>8</v>
      </c>
    </row>
    <row r="6435" spans="1:4" x14ac:dyDescent="0.35">
      <c r="A6435" s="1">
        <v>45516</v>
      </c>
      <c r="B6435">
        <v>7.7355400000000003</v>
      </c>
      <c r="C6435">
        <v>2024</v>
      </c>
      <c r="D6435">
        <v>8</v>
      </c>
    </row>
    <row r="6436" spans="1:4" x14ac:dyDescent="0.35">
      <c r="A6436" s="1">
        <v>45517</v>
      </c>
      <c r="B6436">
        <v>7.73543</v>
      </c>
      <c r="C6436">
        <v>2024</v>
      </c>
      <c r="D6436">
        <v>8</v>
      </c>
    </row>
    <row r="6437" spans="1:4" x14ac:dyDescent="0.35">
      <c r="A6437" s="1">
        <v>45518</v>
      </c>
      <c r="B6437">
        <v>7.7408200000000003</v>
      </c>
      <c r="C6437">
        <v>2024</v>
      </c>
      <c r="D6437">
        <v>8</v>
      </c>
    </row>
    <row r="6438" spans="1:4" x14ac:dyDescent="0.35">
      <c r="A6438" s="1">
        <v>45519</v>
      </c>
      <c r="B6438">
        <v>7.7408200000000003</v>
      </c>
      <c r="C6438">
        <v>2024</v>
      </c>
      <c r="D6438">
        <v>8</v>
      </c>
    </row>
    <row r="6439" spans="1:4" x14ac:dyDescent="0.35">
      <c r="A6439" s="1">
        <v>45520</v>
      </c>
      <c r="B6439">
        <v>7.7343200000000003</v>
      </c>
      <c r="C6439">
        <v>2024</v>
      </c>
      <c r="D6439">
        <v>8</v>
      </c>
    </row>
    <row r="6440" spans="1:4" x14ac:dyDescent="0.35">
      <c r="A6440" s="1">
        <v>45521</v>
      </c>
      <c r="B6440">
        <v>7.7343200000000003</v>
      </c>
      <c r="C6440">
        <v>2024</v>
      </c>
      <c r="D6440">
        <v>8</v>
      </c>
    </row>
    <row r="6441" spans="1:4" x14ac:dyDescent="0.35">
      <c r="A6441" s="1">
        <v>45522</v>
      </c>
      <c r="B6441">
        <v>7.7343200000000003</v>
      </c>
      <c r="C6441">
        <v>2024</v>
      </c>
      <c r="D6441">
        <v>8</v>
      </c>
    </row>
    <row r="6442" spans="1:4" x14ac:dyDescent="0.35">
      <c r="A6442" s="1">
        <v>45523</v>
      </c>
      <c r="B6442">
        <v>7.7312500000000002</v>
      </c>
      <c r="C6442">
        <v>2024</v>
      </c>
      <c r="D6442">
        <v>8</v>
      </c>
    </row>
    <row r="6443" spans="1:4" x14ac:dyDescent="0.35">
      <c r="A6443" s="1">
        <v>45524</v>
      </c>
      <c r="B6443">
        <v>7.7332599999999996</v>
      </c>
      <c r="C6443">
        <v>2024</v>
      </c>
      <c r="D6443">
        <v>8</v>
      </c>
    </row>
    <row r="6444" spans="1:4" x14ac:dyDescent="0.35">
      <c r="A6444" s="1">
        <v>45525</v>
      </c>
      <c r="B6444">
        <v>7.73353</v>
      </c>
      <c r="C6444">
        <v>2024</v>
      </c>
      <c r="D6444">
        <v>8</v>
      </c>
    </row>
    <row r="6445" spans="1:4" x14ac:dyDescent="0.35">
      <c r="A6445" s="1">
        <v>45526</v>
      </c>
      <c r="B6445">
        <v>7.7316500000000001</v>
      </c>
      <c r="C6445">
        <v>2024</v>
      </c>
      <c r="D6445">
        <v>8</v>
      </c>
    </row>
    <row r="6446" spans="1:4" x14ac:dyDescent="0.35">
      <c r="A6446" s="1">
        <v>45527</v>
      </c>
      <c r="B6446">
        <v>7.73339</v>
      </c>
      <c r="C6446">
        <v>2024</v>
      </c>
      <c r="D6446">
        <v>8</v>
      </c>
    </row>
    <row r="6447" spans="1:4" x14ac:dyDescent="0.35">
      <c r="A6447" s="1">
        <v>45528</v>
      </c>
      <c r="B6447">
        <v>7.73339</v>
      </c>
      <c r="C6447">
        <v>2024</v>
      </c>
      <c r="D6447">
        <v>8</v>
      </c>
    </row>
    <row r="6448" spans="1:4" x14ac:dyDescent="0.35">
      <c r="A6448" s="1">
        <v>45529</v>
      </c>
      <c r="B6448">
        <v>7.73339</v>
      </c>
      <c r="C6448">
        <v>2024</v>
      </c>
      <c r="D6448">
        <v>8</v>
      </c>
    </row>
    <row r="6449" spans="1:4" x14ac:dyDescent="0.35">
      <c r="A6449" s="1">
        <v>45530</v>
      </c>
      <c r="B6449">
        <v>7.7289700000000003</v>
      </c>
      <c r="C6449">
        <v>2024</v>
      </c>
      <c r="D6449">
        <v>8</v>
      </c>
    </row>
    <row r="6450" spans="1:4" x14ac:dyDescent="0.35">
      <c r="A6450" s="1">
        <v>45531</v>
      </c>
      <c r="B6450">
        <v>7.7274200000000004</v>
      </c>
      <c r="C6450">
        <v>2024</v>
      </c>
      <c r="D6450">
        <v>8</v>
      </c>
    </row>
    <row r="6451" spans="1:4" x14ac:dyDescent="0.35">
      <c r="A6451" s="1">
        <v>45532</v>
      </c>
      <c r="B6451">
        <v>7.7281500000000003</v>
      </c>
      <c r="C6451">
        <v>2024</v>
      </c>
      <c r="D6451">
        <v>8</v>
      </c>
    </row>
    <row r="6452" spans="1:4" x14ac:dyDescent="0.35">
      <c r="A6452" s="1">
        <v>45533</v>
      </c>
      <c r="B6452">
        <v>7.7331399999999997</v>
      </c>
      <c r="C6452">
        <v>2024</v>
      </c>
      <c r="D6452">
        <v>8</v>
      </c>
    </row>
    <row r="6453" spans="1:4" x14ac:dyDescent="0.35">
      <c r="A6453" s="1">
        <v>45534</v>
      </c>
      <c r="B6453">
        <v>7.7290999999999999</v>
      </c>
      <c r="C6453">
        <v>2024</v>
      </c>
      <c r="D6453">
        <v>8</v>
      </c>
    </row>
    <row r="6454" spans="1:4" x14ac:dyDescent="0.35">
      <c r="A6454" s="1">
        <v>45535</v>
      </c>
      <c r="B6454">
        <v>7.7290999999999999</v>
      </c>
      <c r="C6454">
        <v>2024</v>
      </c>
      <c r="D6454">
        <v>8</v>
      </c>
    </row>
    <row r="6455" spans="1:4" x14ac:dyDescent="0.35">
      <c r="A6455" s="1">
        <v>45536</v>
      </c>
      <c r="B6455">
        <v>7.7290999999999999</v>
      </c>
      <c r="C6455">
        <v>2024</v>
      </c>
      <c r="D6455">
        <v>9</v>
      </c>
    </row>
    <row r="6456" spans="1:4" x14ac:dyDescent="0.35">
      <c r="A6456" s="1">
        <v>45537</v>
      </c>
      <c r="B6456">
        <v>7.7224300000000001</v>
      </c>
      <c r="C6456">
        <v>2024</v>
      </c>
      <c r="D6456">
        <v>9</v>
      </c>
    </row>
    <row r="6457" spans="1:4" x14ac:dyDescent="0.35">
      <c r="A6457" s="1">
        <v>45538</v>
      </c>
      <c r="B6457">
        <v>7.7346000000000004</v>
      </c>
      <c r="C6457">
        <v>2024</v>
      </c>
      <c r="D6457">
        <v>9</v>
      </c>
    </row>
    <row r="6458" spans="1:4" x14ac:dyDescent="0.35">
      <c r="A6458" s="1">
        <v>45539</v>
      </c>
      <c r="B6458">
        <v>7.7320000000000002</v>
      </c>
      <c r="C6458">
        <v>2024</v>
      </c>
      <c r="D6458">
        <v>9</v>
      </c>
    </row>
    <row r="6459" spans="1:4" x14ac:dyDescent="0.35">
      <c r="A6459" s="1">
        <v>45540</v>
      </c>
      <c r="B6459">
        <v>7.7328000000000001</v>
      </c>
      <c r="C6459">
        <v>2024</v>
      </c>
      <c r="D6459">
        <v>9</v>
      </c>
    </row>
    <row r="6460" spans="1:4" x14ac:dyDescent="0.35">
      <c r="A6460" s="1">
        <v>45541</v>
      </c>
      <c r="B6460">
        <v>7.7320000000000002</v>
      </c>
      <c r="C6460">
        <v>2024</v>
      </c>
      <c r="D6460">
        <v>9</v>
      </c>
    </row>
    <row r="6461" spans="1:4" x14ac:dyDescent="0.35">
      <c r="A6461" s="1">
        <v>45542</v>
      </c>
      <c r="B6461">
        <v>7.7320000000000002</v>
      </c>
      <c r="C6461">
        <v>2024</v>
      </c>
      <c r="D6461">
        <v>9</v>
      </c>
    </row>
    <row r="6462" spans="1:4" x14ac:dyDescent="0.35">
      <c r="A6462" s="1">
        <v>45543</v>
      </c>
      <c r="B6462">
        <v>7.7320000000000002</v>
      </c>
      <c r="C6462">
        <v>2024</v>
      </c>
      <c r="D6462">
        <v>9</v>
      </c>
    </row>
    <row r="6463" spans="1:4" x14ac:dyDescent="0.35">
      <c r="A6463" s="1">
        <v>45544</v>
      </c>
      <c r="B6463">
        <v>7.7295499999999997</v>
      </c>
      <c r="C6463">
        <v>2024</v>
      </c>
      <c r="D6463">
        <v>9</v>
      </c>
    </row>
    <row r="6464" spans="1:4" x14ac:dyDescent="0.35">
      <c r="A6464" s="1">
        <v>45545</v>
      </c>
      <c r="B6464">
        <v>7.7258899999999997</v>
      </c>
      <c r="C6464">
        <v>2024</v>
      </c>
      <c r="D6464">
        <v>9</v>
      </c>
    </row>
    <row r="6465" spans="1:4" x14ac:dyDescent="0.35">
      <c r="A6465" s="1">
        <v>45546</v>
      </c>
      <c r="B6465">
        <v>7.7329800000000004</v>
      </c>
      <c r="C6465">
        <v>2024</v>
      </c>
      <c r="D6465">
        <v>9</v>
      </c>
    </row>
    <row r="6466" spans="1:4" x14ac:dyDescent="0.35">
      <c r="A6466" s="1">
        <v>45547</v>
      </c>
      <c r="B6466">
        <v>7.7310499999999998</v>
      </c>
      <c r="C6466">
        <v>2024</v>
      </c>
      <c r="D6466">
        <v>9</v>
      </c>
    </row>
    <row r="6467" spans="1:4" x14ac:dyDescent="0.35">
      <c r="A6467" s="1">
        <v>45548</v>
      </c>
      <c r="B6467">
        <v>7.7292800000000002</v>
      </c>
      <c r="C6467">
        <v>2024</v>
      </c>
      <c r="D6467">
        <v>9</v>
      </c>
    </row>
    <row r="6468" spans="1:4" x14ac:dyDescent="0.35">
      <c r="A6468" s="1">
        <v>45549</v>
      </c>
      <c r="B6468">
        <v>7.7292800000000002</v>
      </c>
      <c r="C6468">
        <v>2024</v>
      </c>
      <c r="D6468">
        <v>9</v>
      </c>
    </row>
    <row r="6469" spans="1:4" x14ac:dyDescent="0.35">
      <c r="A6469" s="1">
        <v>45550</v>
      </c>
      <c r="B6469">
        <v>7.7292800000000002</v>
      </c>
      <c r="C6469">
        <v>2024</v>
      </c>
      <c r="D6469">
        <v>9</v>
      </c>
    </row>
    <row r="6470" spans="1:4" x14ac:dyDescent="0.35">
      <c r="A6470" s="1">
        <v>45551</v>
      </c>
      <c r="B6470">
        <v>7.7292800000000002</v>
      </c>
      <c r="C6470">
        <v>2024</v>
      </c>
      <c r="D6470">
        <v>9</v>
      </c>
    </row>
    <row r="6471" spans="1:4" x14ac:dyDescent="0.35">
      <c r="A6471" s="1">
        <v>45552</v>
      </c>
      <c r="B6471">
        <v>7.7222400000000002</v>
      </c>
      <c r="C6471">
        <v>2024</v>
      </c>
      <c r="D6471">
        <v>9</v>
      </c>
    </row>
    <row r="6472" spans="1:4" x14ac:dyDescent="0.35">
      <c r="A6472" s="1">
        <v>45553</v>
      </c>
      <c r="B6472">
        <v>7.7282500000000001</v>
      </c>
      <c r="C6472">
        <v>2024</v>
      </c>
      <c r="D6472">
        <v>9</v>
      </c>
    </row>
    <row r="6473" spans="1:4" x14ac:dyDescent="0.35">
      <c r="A6473" s="1">
        <v>45554</v>
      </c>
      <c r="B6473">
        <v>7.7287499999999998</v>
      </c>
      <c r="C6473">
        <v>2024</v>
      </c>
      <c r="D6473">
        <v>9</v>
      </c>
    </row>
    <row r="6474" spans="1:4" x14ac:dyDescent="0.35">
      <c r="A6474" s="1">
        <v>45555</v>
      </c>
      <c r="B6474">
        <v>7.7285899999999996</v>
      </c>
      <c r="C6474">
        <v>2024</v>
      </c>
      <c r="D6474">
        <v>9</v>
      </c>
    </row>
    <row r="6475" spans="1:4" x14ac:dyDescent="0.35">
      <c r="A6475" s="1">
        <v>45556</v>
      </c>
      <c r="B6475">
        <v>7.7285899999999996</v>
      </c>
      <c r="C6475">
        <v>2024</v>
      </c>
      <c r="D6475">
        <v>9</v>
      </c>
    </row>
    <row r="6476" spans="1:4" x14ac:dyDescent="0.35">
      <c r="A6476" s="1">
        <v>45557</v>
      </c>
      <c r="B6476">
        <v>7.7285899999999996</v>
      </c>
      <c r="C6476">
        <v>2024</v>
      </c>
      <c r="D6476">
        <v>9</v>
      </c>
    </row>
    <row r="6477" spans="1:4" x14ac:dyDescent="0.35">
      <c r="A6477" s="1">
        <v>45558</v>
      </c>
      <c r="B6477">
        <v>7.7290000000000001</v>
      </c>
      <c r="C6477">
        <v>2024</v>
      </c>
      <c r="D6477">
        <v>9</v>
      </c>
    </row>
    <row r="6478" spans="1:4" x14ac:dyDescent="0.35">
      <c r="A6478" s="1">
        <v>45559</v>
      </c>
      <c r="B6478">
        <v>7.7254199999999997</v>
      </c>
      <c r="C6478">
        <v>2024</v>
      </c>
      <c r="D6478">
        <v>9</v>
      </c>
    </row>
    <row r="6479" spans="1:4" x14ac:dyDescent="0.35">
      <c r="A6479" s="1">
        <v>45560</v>
      </c>
      <c r="B6479">
        <v>7.7282799999999998</v>
      </c>
      <c r="C6479">
        <v>2024</v>
      </c>
      <c r="D6479">
        <v>9</v>
      </c>
    </row>
    <row r="6480" spans="1:4" x14ac:dyDescent="0.35">
      <c r="A6480" s="1">
        <v>45561</v>
      </c>
      <c r="B6480">
        <v>7.7313999999999998</v>
      </c>
      <c r="C6480">
        <v>2024</v>
      </c>
      <c r="D6480">
        <v>9</v>
      </c>
    </row>
    <row r="6481" spans="1:4" x14ac:dyDescent="0.35">
      <c r="A6481" s="1">
        <v>45562</v>
      </c>
      <c r="B6481">
        <v>7.73184</v>
      </c>
      <c r="C6481">
        <v>2024</v>
      </c>
      <c r="D6481">
        <v>9</v>
      </c>
    </row>
    <row r="6482" spans="1:4" x14ac:dyDescent="0.35">
      <c r="A6482" s="1">
        <v>45563</v>
      </c>
      <c r="B6482">
        <v>7.73184</v>
      </c>
      <c r="C6482">
        <v>2024</v>
      </c>
      <c r="D6482">
        <v>9</v>
      </c>
    </row>
    <row r="6483" spans="1:4" x14ac:dyDescent="0.35">
      <c r="A6483" s="1">
        <v>45564</v>
      </c>
      <c r="B6483">
        <v>7.73184</v>
      </c>
      <c r="C6483">
        <v>2024</v>
      </c>
      <c r="D6483">
        <v>9</v>
      </c>
    </row>
    <row r="6484" spans="1:4" x14ac:dyDescent="0.35">
      <c r="A6484" s="1">
        <v>45565</v>
      </c>
      <c r="B6484">
        <v>7.7234800000000003</v>
      </c>
      <c r="C6484">
        <v>2024</v>
      </c>
      <c r="D6484">
        <v>9</v>
      </c>
    </row>
    <row r="6485" spans="1:4" x14ac:dyDescent="0.35">
      <c r="A6485" s="1">
        <v>45566</v>
      </c>
      <c r="B6485">
        <v>7.7279799999999996</v>
      </c>
      <c r="C6485">
        <v>2024</v>
      </c>
      <c r="D6485">
        <v>10</v>
      </c>
    </row>
    <row r="6486" spans="1:4" x14ac:dyDescent="0.35">
      <c r="A6486" s="1">
        <v>45567</v>
      </c>
      <c r="B6486">
        <v>7.7323000000000004</v>
      </c>
      <c r="C6486">
        <v>2024</v>
      </c>
      <c r="D6486">
        <v>10</v>
      </c>
    </row>
    <row r="6487" spans="1:4" x14ac:dyDescent="0.35">
      <c r="A6487" s="1">
        <v>45568</v>
      </c>
      <c r="B6487">
        <v>7.7313599999999996</v>
      </c>
      <c r="C6487">
        <v>2024</v>
      </c>
      <c r="D6487">
        <v>10</v>
      </c>
    </row>
    <row r="6488" spans="1:4" x14ac:dyDescent="0.35">
      <c r="A6488" s="1">
        <v>45569</v>
      </c>
      <c r="B6488">
        <v>7.7307899999999998</v>
      </c>
      <c r="C6488">
        <v>2024</v>
      </c>
      <c r="D6488">
        <v>10</v>
      </c>
    </row>
    <row r="6489" spans="1:4" x14ac:dyDescent="0.35">
      <c r="A6489" s="1">
        <v>45570</v>
      </c>
      <c r="B6489">
        <v>7.7307899999999998</v>
      </c>
      <c r="C6489">
        <v>2024</v>
      </c>
      <c r="D6489">
        <v>10</v>
      </c>
    </row>
    <row r="6490" spans="1:4" x14ac:dyDescent="0.35">
      <c r="A6490" s="1">
        <v>45571</v>
      </c>
      <c r="B6490">
        <v>7.7307899999999998</v>
      </c>
      <c r="C6490">
        <v>2024</v>
      </c>
      <c r="D6490">
        <v>10</v>
      </c>
    </row>
    <row r="6491" spans="1:4" x14ac:dyDescent="0.35">
      <c r="A6491" s="1">
        <v>45572</v>
      </c>
      <c r="B6491">
        <v>7.7264600000000003</v>
      </c>
      <c r="C6491">
        <v>2024</v>
      </c>
      <c r="D6491">
        <v>10</v>
      </c>
    </row>
    <row r="6492" spans="1:4" x14ac:dyDescent="0.35">
      <c r="A6492" s="1">
        <v>45573</v>
      </c>
      <c r="B6492">
        <v>7.7253999999999996</v>
      </c>
      <c r="C6492">
        <v>2024</v>
      </c>
      <c r="D6492">
        <v>10</v>
      </c>
    </row>
    <row r="6493" spans="1:4" x14ac:dyDescent="0.35">
      <c r="A6493" s="1">
        <v>45574</v>
      </c>
      <c r="B6493">
        <v>7.7271799999999997</v>
      </c>
      <c r="C6493">
        <v>2024</v>
      </c>
      <c r="D6493">
        <v>10</v>
      </c>
    </row>
    <row r="6494" spans="1:4" x14ac:dyDescent="0.35">
      <c r="A6494" s="1">
        <v>45575</v>
      </c>
      <c r="B6494">
        <v>7.7279499999999999</v>
      </c>
      <c r="C6494">
        <v>2024</v>
      </c>
      <c r="D6494">
        <v>10</v>
      </c>
    </row>
    <row r="6495" spans="1:4" x14ac:dyDescent="0.35">
      <c r="A6495" s="1">
        <v>45576</v>
      </c>
      <c r="B6495">
        <v>7.7279499999999999</v>
      </c>
      <c r="C6495">
        <v>2024</v>
      </c>
      <c r="D6495">
        <v>10</v>
      </c>
    </row>
    <row r="6496" spans="1:4" x14ac:dyDescent="0.35">
      <c r="A6496" s="1">
        <v>45577</v>
      </c>
      <c r="B6496">
        <v>7.7279499999999999</v>
      </c>
      <c r="C6496">
        <v>2024</v>
      </c>
      <c r="D6496">
        <v>10</v>
      </c>
    </row>
    <row r="6497" spans="1:4" x14ac:dyDescent="0.35">
      <c r="A6497" s="1">
        <v>45578</v>
      </c>
      <c r="B6497">
        <v>7.7279499999999999</v>
      </c>
      <c r="C6497">
        <v>2024</v>
      </c>
      <c r="D6497">
        <v>10</v>
      </c>
    </row>
    <row r="6498" spans="1:4" x14ac:dyDescent="0.35">
      <c r="A6498" s="1">
        <v>45579</v>
      </c>
      <c r="B6498">
        <v>7.7253299999999996</v>
      </c>
      <c r="C6498">
        <v>2024</v>
      </c>
      <c r="D6498">
        <v>10</v>
      </c>
    </row>
    <row r="6499" spans="1:4" x14ac:dyDescent="0.35">
      <c r="A6499" s="1">
        <v>45580</v>
      </c>
      <c r="B6499">
        <v>7.7307399999999999</v>
      </c>
      <c r="C6499">
        <v>2024</v>
      </c>
      <c r="D6499">
        <v>10</v>
      </c>
    </row>
    <row r="6500" spans="1:4" x14ac:dyDescent="0.35">
      <c r="A6500" s="1">
        <v>45581</v>
      </c>
      <c r="B6500">
        <v>7.7264299999999997</v>
      </c>
      <c r="C6500">
        <v>2024</v>
      </c>
      <c r="D6500">
        <v>10</v>
      </c>
    </row>
    <row r="6501" spans="1:4" x14ac:dyDescent="0.35">
      <c r="A6501" s="1">
        <v>45582</v>
      </c>
      <c r="B6501">
        <v>7.7278500000000001</v>
      </c>
      <c r="C6501">
        <v>2024</v>
      </c>
      <c r="D6501">
        <v>10</v>
      </c>
    </row>
    <row r="6502" spans="1:4" x14ac:dyDescent="0.35">
      <c r="A6502" s="1">
        <v>45583</v>
      </c>
      <c r="B6502">
        <v>7.7276999999999996</v>
      </c>
      <c r="C6502">
        <v>2024</v>
      </c>
      <c r="D6502">
        <v>10</v>
      </c>
    </row>
    <row r="6503" spans="1:4" x14ac:dyDescent="0.35">
      <c r="A6503" s="1">
        <v>45584</v>
      </c>
      <c r="B6503">
        <v>7.7276999999999996</v>
      </c>
      <c r="C6503">
        <v>2024</v>
      </c>
      <c r="D6503">
        <v>10</v>
      </c>
    </row>
    <row r="6504" spans="1:4" x14ac:dyDescent="0.35">
      <c r="A6504" s="1">
        <v>45585</v>
      </c>
      <c r="B6504">
        <v>7.7276999999999996</v>
      </c>
      <c r="C6504">
        <v>2024</v>
      </c>
      <c r="D6504">
        <v>10</v>
      </c>
    </row>
    <row r="6505" spans="1:4" x14ac:dyDescent="0.35">
      <c r="A6505" s="1">
        <v>45586</v>
      </c>
      <c r="B6505">
        <v>7.7276999999999996</v>
      </c>
      <c r="C6505">
        <v>2024</v>
      </c>
      <c r="D6505">
        <v>10</v>
      </c>
    </row>
    <row r="6506" spans="1:4" x14ac:dyDescent="0.35">
      <c r="A6506" s="1">
        <v>45587</v>
      </c>
      <c r="B6506">
        <v>7.7253600000000002</v>
      </c>
      <c r="C6506">
        <v>2024</v>
      </c>
      <c r="D6506">
        <v>10</v>
      </c>
    </row>
    <row r="6507" spans="1:4" x14ac:dyDescent="0.35">
      <c r="A6507" s="1">
        <v>45588</v>
      </c>
      <c r="B6507">
        <v>7.72628</v>
      </c>
      <c r="C6507">
        <v>2024</v>
      </c>
      <c r="D6507">
        <v>10</v>
      </c>
    </row>
    <row r="6508" spans="1:4" x14ac:dyDescent="0.35">
      <c r="A6508" s="1">
        <v>45589</v>
      </c>
      <c r="B6508">
        <v>7.7310800000000004</v>
      </c>
      <c r="C6508">
        <v>2024</v>
      </c>
      <c r="D6508">
        <v>10</v>
      </c>
    </row>
    <row r="6509" spans="1:4" x14ac:dyDescent="0.35">
      <c r="A6509" s="1">
        <v>45590</v>
      </c>
      <c r="B6509">
        <v>7.7256499999999999</v>
      </c>
      <c r="C6509">
        <v>2024</v>
      </c>
      <c r="D6509">
        <v>10</v>
      </c>
    </row>
    <row r="6510" spans="1:4" x14ac:dyDescent="0.35">
      <c r="A6510" s="1">
        <v>45591</v>
      </c>
      <c r="B6510">
        <v>7.7256499999999999</v>
      </c>
      <c r="C6510">
        <v>2024</v>
      </c>
      <c r="D6510">
        <v>10</v>
      </c>
    </row>
    <row r="6511" spans="1:4" x14ac:dyDescent="0.35">
      <c r="A6511" s="1">
        <v>45592</v>
      </c>
      <c r="B6511">
        <v>7.7256499999999999</v>
      </c>
      <c r="C6511">
        <v>2024</v>
      </c>
      <c r="D6511">
        <v>10</v>
      </c>
    </row>
    <row r="6512" spans="1:4" x14ac:dyDescent="0.35">
      <c r="A6512" s="1">
        <v>45593</v>
      </c>
      <c r="B6512">
        <v>7.7241200000000001</v>
      </c>
      <c r="C6512">
        <v>2024</v>
      </c>
      <c r="D6512">
        <v>10</v>
      </c>
    </row>
    <row r="6513" spans="1:4" x14ac:dyDescent="0.35">
      <c r="A6513" s="1">
        <v>45594</v>
      </c>
      <c r="B6513">
        <v>7.7220000000000004</v>
      </c>
      <c r="C6513">
        <v>2024</v>
      </c>
      <c r="D6513">
        <v>10</v>
      </c>
    </row>
    <row r="6514" spans="1:4" x14ac:dyDescent="0.35">
      <c r="A6514" s="1">
        <v>45595</v>
      </c>
      <c r="B6514">
        <v>7.7235399999999998</v>
      </c>
      <c r="C6514">
        <v>2024</v>
      </c>
      <c r="D6514">
        <v>10</v>
      </c>
    </row>
    <row r="6515" spans="1:4" x14ac:dyDescent="0.35">
      <c r="A6515" s="1">
        <v>45596</v>
      </c>
      <c r="B6515">
        <v>7.7250500000000004</v>
      </c>
      <c r="C6515">
        <v>2024</v>
      </c>
      <c r="D6515">
        <v>10</v>
      </c>
    </row>
    <row r="6516" spans="1:4" x14ac:dyDescent="0.35">
      <c r="A6516" s="1">
        <v>45597</v>
      </c>
      <c r="B6516">
        <v>7.7250500000000004</v>
      </c>
      <c r="C6516">
        <v>2024</v>
      </c>
      <c r="D6516">
        <v>11</v>
      </c>
    </row>
    <row r="6517" spans="1:4" x14ac:dyDescent="0.35">
      <c r="A6517" s="1">
        <v>45598</v>
      </c>
      <c r="B6517">
        <v>7.7250500000000004</v>
      </c>
      <c r="C6517">
        <v>2024</v>
      </c>
      <c r="D6517">
        <v>11</v>
      </c>
    </row>
    <row r="6518" spans="1:4" x14ac:dyDescent="0.35">
      <c r="A6518" s="1">
        <v>45599</v>
      </c>
      <c r="B6518">
        <v>7.7250500000000004</v>
      </c>
      <c r="C6518">
        <v>2024</v>
      </c>
      <c r="D6518">
        <v>11</v>
      </c>
    </row>
    <row r="6519" spans="1:4" x14ac:dyDescent="0.35">
      <c r="A6519" s="1">
        <v>45600</v>
      </c>
      <c r="B6519">
        <v>7.72288</v>
      </c>
      <c r="C6519">
        <v>2024</v>
      </c>
      <c r="D6519">
        <v>11</v>
      </c>
    </row>
    <row r="6520" spans="1:4" x14ac:dyDescent="0.35">
      <c r="A6520" s="1">
        <v>45601</v>
      </c>
      <c r="B6520">
        <v>7.7225299999999999</v>
      </c>
      <c r="C6520">
        <v>2024</v>
      </c>
      <c r="D6520">
        <v>11</v>
      </c>
    </row>
    <row r="6521" spans="1:4" x14ac:dyDescent="0.35">
      <c r="A6521" s="1">
        <v>45602</v>
      </c>
      <c r="B6521">
        <v>7.7222</v>
      </c>
      <c r="C6521">
        <v>2024</v>
      </c>
      <c r="D6521">
        <v>11</v>
      </c>
    </row>
    <row r="6522" spans="1:4" x14ac:dyDescent="0.35">
      <c r="A6522" s="1">
        <v>45603</v>
      </c>
      <c r="B6522">
        <v>7.7237099999999996</v>
      </c>
      <c r="C6522">
        <v>2024</v>
      </c>
      <c r="D6522">
        <v>11</v>
      </c>
    </row>
    <row r="6523" spans="1:4" x14ac:dyDescent="0.35">
      <c r="A6523" s="1">
        <v>45604</v>
      </c>
      <c r="B6523">
        <v>7.7216899999999997</v>
      </c>
      <c r="C6523">
        <v>2024</v>
      </c>
      <c r="D6523">
        <v>11</v>
      </c>
    </row>
    <row r="6524" spans="1:4" x14ac:dyDescent="0.35">
      <c r="A6524" s="1">
        <v>45605</v>
      </c>
      <c r="B6524">
        <v>7.7216899999999997</v>
      </c>
      <c r="C6524">
        <v>2024</v>
      </c>
      <c r="D6524">
        <v>11</v>
      </c>
    </row>
    <row r="6525" spans="1:4" x14ac:dyDescent="0.35">
      <c r="A6525" s="1">
        <v>45606</v>
      </c>
      <c r="B6525">
        <v>7.7216899999999997</v>
      </c>
      <c r="C6525">
        <v>2024</v>
      </c>
      <c r="D6525">
        <v>11</v>
      </c>
    </row>
    <row r="6526" spans="1:4" x14ac:dyDescent="0.35">
      <c r="A6526" s="1">
        <v>45607</v>
      </c>
      <c r="B6526">
        <v>7.72037</v>
      </c>
      <c r="C6526">
        <v>2024</v>
      </c>
      <c r="D6526">
        <v>11</v>
      </c>
    </row>
    <row r="6527" spans="1:4" x14ac:dyDescent="0.35">
      <c r="A6527" s="1">
        <v>45608</v>
      </c>
      <c r="B6527">
        <v>7.7230400000000001</v>
      </c>
      <c r="C6527">
        <v>2024</v>
      </c>
      <c r="D6527">
        <v>11</v>
      </c>
    </row>
    <row r="6528" spans="1:4" x14ac:dyDescent="0.35">
      <c r="A6528" s="1">
        <v>45609</v>
      </c>
      <c r="B6528">
        <v>7.7179099999999998</v>
      </c>
      <c r="C6528">
        <v>2024</v>
      </c>
      <c r="D6528">
        <v>11</v>
      </c>
    </row>
    <row r="6529" spans="1:4" x14ac:dyDescent="0.35">
      <c r="A6529" s="1">
        <v>45610</v>
      </c>
      <c r="B6529">
        <v>7.7195099999999996</v>
      </c>
      <c r="C6529">
        <v>2024</v>
      </c>
      <c r="D6529">
        <v>11</v>
      </c>
    </row>
    <row r="6530" spans="1:4" x14ac:dyDescent="0.35">
      <c r="A6530" s="1">
        <v>45611</v>
      </c>
      <c r="B6530">
        <v>7.7200699999999998</v>
      </c>
      <c r="C6530">
        <v>2024</v>
      </c>
      <c r="D6530">
        <v>11</v>
      </c>
    </row>
    <row r="6531" spans="1:4" x14ac:dyDescent="0.35">
      <c r="A6531" s="1">
        <v>45612</v>
      </c>
      <c r="B6531">
        <v>7.7200699999999998</v>
      </c>
      <c r="C6531">
        <v>2024</v>
      </c>
      <c r="D6531">
        <v>11</v>
      </c>
    </row>
    <row r="6532" spans="1:4" x14ac:dyDescent="0.35">
      <c r="A6532" s="1">
        <v>45613</v>
      </c>
      <c r="B6532">
        <v>7.7200699999999998</v>
      </c>
      <c r="C6532">
        <v>2024</v>
      </c>
      <c r="D6532">
        <v>11</v>
      </c>
    </row>
    <row r="6533" spans="1:4" x14ac:dyDescent="0.35">
      <c r="A6533" s="1">
        <v>45614</v>
      </c>
      <c r="B6533">
        <v>7.7160399999999996</v>
      </c>
      <c r="C6533">
        <v>2024</v>
      </c>
      <c r="D6533">
        <v>11</v>
      </c>
    </row>
    <row r="6534" spans="1:4" x14ac:dyDescent="0.35">
      <c r="A6534" s="1">
        <v>45615</v>
      </c>
      <c r="B6534">
        <v>7.7150100000000004</v>
      </c>
      <c r="C6534">
        <v>2024</v>
      </c>
      <c r="D6534">
        <v>11</v>
      </c>
    </row>
    <row r="6535" spans="1:4" x14ac:dyDescent="0.35">
      <c r="A6535" s="1">
        <v>45616</v>
      </c>
      <c r="B6535">
        <v>7.7144599999999999</v>
      </c>
      <c r="C6535">
        <v>2024</v>
      </c>
      <c r="D6535">
        <v>11</v>
      </c>
    </row>
    <row r="6536" spans="1:4" x14ac:dyDescent="0.35">
      <c r="A6536" s="1">
        <v>45617</v>
      </c>
      <c r="B6536">
        <v>7.7148500000000002</v>
      </c>
      <c r="C6536">
        <v>2024</v>
      </c>
      <c r="D6536">
        <v>11</v>
      </c>
    </row>
    <row r="6537" spans="1:4" x14ac:dyDescent="0.35">
      <c r="A6537" s="1">
        <v>45618</v>
      </c>
      <c r="B6537">
        <v>7.7167000000000003</v>
      </c>
      <c r="C6537">
        <v>2024</v>
      </c>
      <c r="D6537">
        <v>11</v>
      </c>
    </row>
    <row r="6538" spans="1:4" x14ac:dyDescent="0.35">
      <c r="A6538" s="1">
        <v>45619</v>
      </c>
      <c r="B6538">
        <v>7.7167000000000003</v>
      </c>
      <c r="C6538">
        <v>2024</v>
      </c>
      <c r="D6538">
        <v>11</v>
      </c>
    </row>
    <row r="6539" spans="1:4" x14ac:dyDescent="0.35">
      <c r="A6539" s="1">
        <v>45620</v>
      </c>
      <c r="B6539">
        <v>7.7167000000000003</v>
      </c>
      <c r="C6539">
        <v>2024</v>
      </c>
      <c r="D6539">
        <v>11</v>
      </c>
    </row>
    <row r="6540" spans="1:4" x14ac:dyDescent="0.35">
      <c r="A6540" s="1">
        <v>45621</v>
      </c>
      <c r="B6540">
        <v>7.7117800000000001</v>
      </c>
      <c r="C6540">
        <v>2024</v>
      </c>
      <c r="D6540">
        <v>11</v>
      </c>
    </row>
    <row r="6541" spans="1:4" x14ac:dyDescent="0.35">
      <c r="A6541" s="1">
        <v>45622</v>
      </c>
      <c r="B6541">
        <v>7.7103299999999999</v>
      </c>
      <c r="C6541">
        <v>2024</v>
      </c>
      <c r="D6541">
        <v>11</v>
      </c>
    </row>
    <row r="6542" spans="1:4" x14ac:dyDescent="0.35">
      <c r="A6542" s="1">
        <v>45623</v>
      </c>
      <c r="B6542">
        <v>7.7118799999999998</v>
      </c>
      <c r="C6542">
        <v>2024</v>
      </c>
      <c r="D6542">
        <v>11</v>
      </c>
    </row>
    <row r="6543" spans="1:4" x14ac:dyDescent="0.35">
      <c r="A6543" s="1">
        <v>45624</v>
      </c>
      <c r="B6543">
        <v>7.7151500000000004</v>
      </c>
      <c r="C6543">
        <v>2024</v>
      </c>
      <c r="D6543">
        <v>11</v>
      </c>
    </row>
    <row r="6544" spans="1:4" x14ac:dyDescent="0.35">
      <c r="A6544" s="1">
        <v>45625</v>
      </c>
      <c r="B6544">
        <v>7.7173999999999996</v>
      </c>
      <c r="C6544">
        <v>2024</v>
      </c>
      <c r="D6544">
        <v>11</v>
      </c>
    </row>
    <row r="6545" spans="1:4" x14ac:dyDescent="0.35">
      <c r="A6545" s="1">
        <v>45626</v>
      </c>
      <c r="B6545">
        <v>7.7173999999999996</v>
      </c>
      <c r="C6545">
        <v>2024</v>
      </c>
      <c r="D6545">
        <v>11</v>
      </c>
    </row>
    <row r="6546" spans="1:4" x14ac:dyDescent="0.35">
      <c r="A6546" s="1">
        <v>45627</v>
      </c>
      <c r="B6546">
        <v>7.7173999999999996</v>
      </c>
      <c r="C6546">
        <v>2024</v>
      </c>
      <c r="D6546">
        <v>12</v>
      </c>
    </row>
    <row r="6547" spans="1:4" x14ac:dyDescent="0.35">
      <c r="A6547" s="1">
        <v>45628</v>
      </c>
      <c r="B6547">
        <v>7.7096600000000004</v>
      </c>
      <c r="C6547">
        <v>2024</v>
      </c>
      <c r="D6547">
        <v>12</v>
      </c>
    </row>
    <row r="6548" spans="1:4" x14ac:dyDescent="0.35">
      <c r="A6548" s="1">
        <v>45629</v>
      </c>
      <c r="B6548">
        <v>7.7118599999999997</v>
      </c>
      <c r="C6548">
        <v>2024</v>
      </c>
      <c r="D6548">
        <v>12</v>
      </c>
    </row>
    <row r="6549" spans="1:4" x14ac:dyDescent="0.35">
      <c r="A6549" s="1">
        <v>45630</v>
      </c>
      <c r="B6549">
        <v>7.7094100000000001</v>
      </c>
      <c r="C6549">
        <v>2024</v>
      </c>
      <c r="D6549">
        <v>12</v>
      </c>
    </row>
    <row r="6550" spans="1:4" x14ac:dyDescent="0.35">
      <c r="A6550" s="1">
        <v>45631</v>
      </c>
      <c r="B6550">
        <v>7.7090199999999998</v>
      </c>
      <c r="C6550">
        <v>2024</v>
      </c>
      <c r="D6550">
        <v>12</v>
      </c>
    </row>
    <row r="6551" spans="1:4" x14ac:dyDescent="0.35">
      <c r="A6551" s="1">
        <v>45632</v>
      </c>
      <c r="B6551">
        <v>7.7034200000000004</v>
      </c>
      <c r="C6551">
        <v>2024</v>
      </c>
      <c r="D6551">
        <v>12</v>
      </c>
    </row>
    <row r="6552" spans="1:4" x14ac:dyDescent="0.35">
      <c r="A6552" s="1">
        <v>45633</v>
      </c>
      <c r="B6552">
        <v>7.7034200000000004</v>
      </c>
      <c r="C6552">
        <v>2024</v>
      </c>
      <c r="D6552">
        <v>12</v>
      </c>
    </row>
    <row r="6553" spans="1:4" x14ac:dyDescent="0.35">
      <c r="A6553" s="1">
        <v>45634</v>
      </c>
      <c r="B6553">
        <v>7.7034200000000004</v>
      </c>
      <c r="C6553">
        <v>2024</v>
      </c>
      <c r="D6553">
        <v>12</v>
      </c>
    </row>
    <row r="6554" spans="1:4" x14ac:dyDescent="0.35">
      <c r="A6554" s="1">
        <v>45635</v>
      </c>
      <c r="B6554">
        <v>7.7018800000000001</v>
      </c>
      <c r="C6554">
        <v>2024</v>
      </c>
      <c r="D6554">
        <v>12</v>
      </c>
    </row>
    <row r="6555" spans="1:4" x14ac:dyDescent="0.35">
      <c r="A6555" s="1">
        <v>45636</v>
      </c>
      <c r="B6555">
        <v>7.6999399999999998</v>
      </c>
      <c r="C6555">
        <v>2024</v>
      </c>
      <c r="D6555">
        <v>12</v>
      </c>
    </row>
    <row r="6556" spans="1:4" x14ac:dyDescent="0.35">
      <c r="A6556" s="1">
        <v>45637</v>
      </c>
      <c r="B6556">
        <v>7.7001299999999997</v>
      </c>
      <c r="C6556">
        <v>2024</v>
      </c>
      <c r="D6556">
        <v>12</v>
      </c>
    </row>
    <row r="6557" spans="1:4" x14ac:dyDescent="0.35">
      <c r="A6557" s="1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B4B95-C7D1-4B17-85B3-982A7F6D3574}">
  <dimension ref="A1:R131"/>
  <sheetViews>
    <sheetView tabSelected="1" topLeftCell="A114" workbookViewId="0">
      <selection activeCell="D122" sqref="D122"/>
    </sheetView>
  </sheetViews>
  <sheetFormatPr defaultColWidth="8.81640625" defaultRowHeight="14.5" x14ac:dyDescent="0.35"/>
  <cols>
    <col min="1" max="1" width="10.453125" bestFit="1" customWidth="1"/>
    <col min="2" max="2" width="38.6328125" bestFit="1" customWidth="1"/>
    <col min="3" max="3" width="30.1796875" bestFit="1" customWidth="1"/>
    <col min="4" max="4" width="25.54296875" bestFit="1" customWidth="1"/>
    <col min="5" max="5" width="43.08984375" bestFit="1" customWidth="1"/>
    <col min="6" max="6" width="14" bestFit="1" customWidth="1"/>
    <col min="7" max="7" width="33" bestFit="1" customWidth="1"/>
    <col min="8" max="8" width="28.54296875" bestFit="1" customWidth="1"/>
    <col min="9" max="9" width="47" bestFit="1" customWidth="1"/>
    <col min="10" max="10" width="28.7265625" bestFit="1" customWidth="1"/>
    <col min="11" max="11" width="33.453125" bestFit="1" customWidth="1"/>
    <col min="12" max="12" width="24.08984375" bestFit="1" customWidth="1"/>
    <col min="13" max="13" width="42.26953125" bestFit="1" customWidth="1"/>
    <col min="14" max="14" width="46.453125" bestFit="1" customWidth="1"/>
    <col min="15" max="15" width="31" bestFit="1" customWidth="1"/>
    <col min="16" max="17" width="12.453125" bestFit="1" customWidth="1"/>
    <col min="18" max="18" width="28" bestFit="1" customWidth="1"/>
    <col min="19" max="19" width="28.1796875" bestFit="1" customWidth="1"/>
    <col min="20" max="20" width="32.1796875" bestFit="1" customWidth="1"/>
    <col min="21" max="22" width="12.81640625" bestFit="1" customWidth="1"/>
    <col min="23" max="23" width="28.1796875" bestFit="1" customWidth="1"/>
    <col min="24" max="25" width="12.81640625" bestFit="1" customWidth="1"/>
    <col min="26" max="68" width="11.81640625" bestFit="1" customWidth="1"/>
  </cols>
  <sheetData>
    <row r="1" spans="1:18" x14ac:dyDescent="0.35">
      <c r="A1" t="s">
        <v>27</v>
      </c>
      <c r="B1" t="s">
        <v>127</v>
      </c>
      <c r="C1" t="s">
        <v>128</v>
      </c>
      <c r="D1" t="s">
        <v>139</v>
      </c>
      <c r="E1" t="s">
        <v>129</v>
      </c>
      <c r="F1" t="s">
        <v>130</v>
      </c>
      <c r="G1" t="s">
        <v>131</v>
      </c>
      <c r="H1" t="s">
        <v>143</v>
      </c>
      <c r="I1" t="s">
        <v>132</v>
      </c>
      <c r="J1" t="s">
        <v>140</v>
      </c>
      <c r="K1" t="s">
        <v>133</v>
      </c>
      <c r="L1" t="s">
        <v>134</v>
      </c>
      <c r="M1" t="s">
        <v>135</v>
      </c>
      <c r="N1" t="s">
        <v>141</v>
      </c>
      <c r="O1" t="s">
        <v>142</v>
      </c>
      <c r="P1" t="s">
        <v>136</v>
      </c>
      <c r="Q1" t="s">
        <v>137</v>
      </c>
      <c r="R1" t="s">
        <v>138</v>
      </c>
    </row>
    <row r="2" spans="1:18" x14ac:dyDescent="0.35">
      <c r="A2" s="1">
        <v>41640</v>
      </c>
      <c r="B2">
        <v>1.0473110098744485</v>
      </c>
      <c r="C2">
        <v>16.060372450667032</v>
      </c>
      <c r="D2">
        <v>-3.9855376393020947E-2</v>
      </c>
      <c r="E2">
        <v>14.547414482943097</v>
      </c>
      <c r="F2">
        <v>10.338365228965188</v>
      </c>
      <c r="G2">
        <v>3.4381880147158199</v>
      </c>
      <c r="H2">
        <v>3.311110337127559</v>
      </c>
      <c r="I2">
        <v>4.1858200400495207</v>
      </c>
      <c r="J2">
        <v>6.4955749741197053</v>
      </c>
      <c r="K2">
        <v>3.3728182559388671</v>
      </c>
      <c r="L2">
        <v>4.1453436515188855</v>
      </c>
      <c r="M2">
        <v>8.8244383475662715</v>
      </c>
      <c r="N2">
        <v>4.3687953915804343</v>
      </c>
      <c r="O2">
        <v>3.3292946127321414</v>
      </c>
      <c r="P2">
        <v>0.29328366981604859</v>
      </c>
      <c r="Q2">
        <v>9.5905591185968149</v>
      </c>
      <c r="R2">
        <v>1.8051028580938748</v>
      </c>
    </row>
    <row r="3" spans="1:18" x14ac:dyDescent="0.35">
      <c r="A3" s="1">
        <v>41671</v>
      </c>
      <c r="B3">
        <v>0.71519086385801245</v>
      </c>
      <c r="C3">
        <v>48.555413977995244</v>
      </c>
      <c r="D3">
        <v>2.8059288760282612</v>
      </c>
      <c r="E3">
        <v>9.3955165821980557</v>
      </c>
      <c r="F3">
        <v>12.062064446744046</v>
      </c>
      <c r="G3">
        <v>2.0332122074467662</v>
      </c>
      <c r="H3">
        <v>4.0643682655589544</v>
      </c>
      <c r="I3">
        <v>6.4404832521643272</v>
      </c>
      <c r="J3">
        <v>0.1973841670498615</v>
      </c>
      <c r="K3">
        <v>0.65887660549100246</v>
      </c>
      <c r="L3">
        <v>4.0510914429019635</v>
      </c>
      <c r="M3">
        <v>5.6594122019841393</v>
      </c>
      <c r="N3">
        <v>1.9312681998095513</v>
      </c>
      <c r="O3">
        <v>2.8146090102501518</v>
      </c>
      <c r="P3">
        <v>1.0338712945076054</v>
      </c>
      <c r="Q3">
        <v>12.870460240106965</v>
      </c>
      <c r="R3">
        <v>4.3352740588551484</v>
      </c>
    </row>
    <row r="4" spans="1:18" x14ac:dyDescent="0.35">
      <c r="A4" s="1">
        <v>41699</v>
      </c>
      <c r="B4">
        <v>2.4452078017164212</v>
      </c>
      <c r="C4">
        <v>41.433677414715845</v>
      </c>
      <c r="D4">
        <v>4.0888799213780374</v>
      </c>
      <c r="E4">
        <v>14.665958167873058</v>
      </c>
      <c r="F4">
        <v>11.978567812490297</v>
      </c>
      <c r="G4">
        <v>1.7598954562201499</v>
      </c>
      <c r="H4">
        <v>3.5934645663200371</v>
      </c>
      <c r="I4">
        <v>-0.53885427974897482</v>
      </c>
      <c r="J4">
        <v>6.9498874571239639</v>
      </c>
      <c r="K4">
        <v>10.881811637409314</v>
      </c>
      <c r="L4">
        <v>4.2732522657869936</v>
      </c>
      <c r="M4">
        <v>7.1471969072736812</v>
      </c>
      <c r="N4">
        <v>6.6283773279045732</v>
      </c>
      <c r="O4">
        <v>2.2759457505439116</v>
      </c>
      <c r="P4">
        <v>1.4291784185470391</v>
      </c>
      <c r="Q4">
        <v>11.778133454704459</v>
      </c>
      <c r="R4">
        <v>9.2414305284622031</v>
      </c>
    </row>
    <row r="5" spans="1:18" x14ac:dyDescent="0.35">
      <c r="A5" s="1">
        <v>41730</v>
      </c>
      <c r="B5">
        <v>0.15568650501546699</v>
      </c>
      <c r="C5">
        <v>71.990541955264376</v>
      </c>
      <c r="D5">
        <v>1.2402727062636103</v>
      </c>
      <c r="E5">
        <v>8.5548556184321853</v>
      </c>
      <c r="F5">
        <v>4.9070737004538216</v>
      </c>
      <c r="G5">
        <v>2.035446390475812</v>
      </c>
      <c r="H5">
        <v>3.6176710864188806</v>
      </c>
      <c r="I5">
        <v>10.02579046140049</v>
      </c>
      <c r="J5">
        <v>1.3128953935765253</v>
      </c>
      <c r="K5">
        <v>1.6121075556503399</v>
      </c>
      <c r="L5">
        <v>4.0836174182718139</v>
      </c>
      <c r="M5">
        <v>3.7073483210733826</v>
      </c>
      <c r="N5">
        <v>2.1837894941662483</v>
      </c>
      <c r="O5">
        <v>4.4464923273750401</v>
      </c>
      <c r="P5">
        <v>3.4879960675498296</v>
      </c>
      <c r="Q5">
        <v>12.107210312414793</v>
      </c>
      <c r="R5">
        <v>4.0609748156271053E-2</v>
      </c>
    </row>
    <row r="6" spans="1:18" x14ac:dyDescent="0.35">
      <c r="A6" s="1">
        <v>41760</v>
      </c>
      <c r="B6">
        <v>2.2746228386842233</v>
      </c>
      <c r="C6">
        <v>41.15467701742611</v>
      </c>
      <c r="D6">
        <v>2.7598145296720702</v>
      </c>
      <c r="E6">
        <v>15.026404354843407</v>
      </c>
      <c r="F6">
        <v>4.2475070984196748</v>
      </c>
      <c r="G6">
        <v>2.4309797257978261</v>
      </c>
      <c r="H6">
        <v>5.413072071001281</v>
      </c>
      <c r="I6">
        <v>5.7864071426344594</v>
      </c>
      <c r="J6">
        <v>4.0177748057895712</v>
      </c>
      <c r="K6">
        <v>10.788564095958293</v>
      </c>
      <c r="L6">
        <v>4.5144667379566101</v>
      </c>
      <c r="M6">
        <v>3.418453320553283</v>
      </c>
      <c r="N6">
        <v>8.9102362373694461</v>
      </c>
      <c r="O6">
        <v>4.3891050905591271</v>
      </c>
      <c r="P6">
        <v>3.8422111906392757</v>
      </c>
      <c r="Q6">
        <v>4.875995186914011</v>
      </c>
      <c r="R6">
        <v>12.512969725706768</v>
      </c>
    </row>
    <row r="7" spans="1:18" x14ac:dyDescent="0.35">
      <c r="A7" s="1">
        <v>41791</v>
      </c>
      <c r="B7">
        <v>1.8518569882511855</v>
      </c>
      <c r="C7">
        <v>45.514231306554393</v>
      </c>
      <c r="D7">
        <v>4.4271963091869964</v>
      </c>
      <c r="E7">
        <v>15.866252556428506</v>
      </c>
      <c r="F7">
        <v>5.0312711924300686</v>
      </c>
      <c r="G7">
        <v>2.9097545419473079</v>
      </c>
      <c r="H7">
        <v>4.6946514565189119</v>
      </c>
      <c r="I7">
        <v>3.4189978003919208</v>
      </c>
      <c r="J7">
        <v>-0.80104222924171609</v>
      </c>
      <c r="K7">
        <v>-1.4228760746081974</v>
      </c>
      <c r="L7">
        <v>4.3770885662436143</v>
      </c>
      <c r="M7">
        <v>3.0709668645513091</v>
      </c>
      <c r="N7">
        <v>9.1268207084567905</v>
      </c>
      <c r="O7">
        <v>4.0467285814480078</v>
      </c>
      <c r="P7">
        <v>3.7433077195149878</v>
      </c>
      <c r="Q7">
        <v>5.4590259783063431</v>
      </c>
      <c r="R7">
        <v>8.7707268101177647</v>
      </c>
    </row>
    <row r="8" spans="1:18" x14ac:dyDescent="0.35">
      <c r="A8" s="1">
        <v>41821</v>
      </c>
      <c r="B8">
        <v>3.1577960129635585</v>
      </c>
      <c r="C8">
        <v>73.111131812822464</v>
      </c>
      <c r="D8">
        <v>5.3163849526626876</v>
      </c>
      <c r="E8">
        <v>1.505471958107222</v>
      </c>
      <c r="F8">
        <v>6.5353264751147435</v>
      </c>
      <c r="G8">
        <v>3.493047186391891</v>
      </c>
      <c r="H8">
        <v>6.4462682697649996</v>
      </c>
      <c r="I8">
        <v>4.7455692623189236</v>
      </c>
      <c r="J8">
        <v>4.0306999505629619</v>
      </c>
      <c r="K8">
        <v>3.6641799363670913</v>
      </c>
      <c r="L8">
        <v>4.2584786904180589</v>
      </c>
      <c r="M8">
        <v>4.4279117825163326</v>
      </c>
      <c r="N8">
        <v>8.5666723406232705</v>
      </c>
      <c r="O8">
        <v>3.799376553970248</v>
      </c>
      <c r="P8">
        <v>2.758942405534583</v>
      </c>
      <c r="Q8">
        <v>9.6308577870777583</v>
      </c>
      <c r="R8">
        <v>-0.3458640692081616</v>
      </c>
    </row>
    <row r="9" spans="1:18" x14ac:dyDescent="0.35">
      <c r="A9" s="1">
        <v>41852</v>
      </c>
      <c r="B9">
        <v>0.20574042234295575</v>
      </c>
      <c r="C9">
        <v>55.400396601455128</v>
      </c>
      <c r="D9">
        <v>2.6288770506357224</v>
      </c>
      <c r="E9">
        <v>-4.9347137400879006</v>
      </c>
      <c r="F9">
        <v>6.7734337228162076</v>
      </c>
      <c r="G9">
        <v>3.5516383614546641</v>
      </c>
      <c r="H9">
        <v>6.5645808319955847</v>
      </c>
      <c r="I9">
        <v>6.118859894659451</v>
      </c>
      <c r="J9">
        <v>-1.6931698646949087</v>
      </c>
      <c r="K9">
        <v>6.8157889998621926</v>
      </c>
      <c r="L9">
        <v>4.0036569826215924</v>
      </c>
      <c r="M9">
        <v>3.1922091404418893</v>
      </c>
      <c r="N9">
        <v>7.414891507213099</v>
      </c>
      <c r="O9">
        <v>3.9102886049164027</v>
      </c>
      <c r="P9">
        <v>2.3438837507732728</v>
      </c>
      <c r="Q9">
        <v>8.4761914342209366E-2</v>
      </c>
      <c r="R9">
        <v>-0.50762872361943323</v>
      </c>
    </row>
    <row r="10" spans="1:18" x14ac:dyDescent="0.35">
      <c r="A10" s="1">
        <v>41883</v>
      </c>
      <c r="B10">
        <v>2.9958842109482333</v>
      </c>
      <c r="C10">
        <v>77.594046487395161</v>
      </c>
      <c r="D10">
        <v>2.995660619488973</v>
      </c>
      <c r="E10">
        <v>-4.5603667293124914</v>
      </c>
      <c r="F10">
        <v>6.6875969526055741</v>
      </c>
      <c r="G10">
        <v>3.4586620952029961</v>
      </c>
      <c r="H10">
        <v>5.6494004749919355</v>
      </c>
      <c r="I10">
        <v>4.2202527136030454</v>
      </c>
      <c r="J10">
        <v>1.9954035725662607</v>
      </c>
      <c r="K10">
        <v>0.75921685757722912</v>
      </c>
      <c r="L10">
        <v>3.9505542222386651</v>
      </c>
      <c r="M10">
        <v>4.1188810739232622</v>
      </c>
      <c r="N10">
        <v>9.3494767236988565</v>
      </c>
      <c r="O10">
        <v>3.1256503264538367</v>
      </c>
      <c r="P10">
        <v>2.6834851289989388</v>
      </c>
      <c r="Q10">
        <v>10.41445956175329</v>
      </c>
      <c r="R10">
        <v>-2.2482357355646627</v>
      </c>
    </row>
    <row r="11" spans="1:18" x14ac:dyDescent="0.35">
      <c r="A11" s="1">
        <v>41913</v>
      </c>
      <c r="B11">
        <v>2.3449828499005463</v>
      </c>
      <c r="C11">
        <v>44.18617646385141</v>
      </c>
      <c r="D11">
        <v>4.3697173911357226</v>
      </c>
      <c r="E11">
        <v>2.5468951903335721</v>
      </c>
      <c r="F11">
        <v>7.7995174889223193</v>
      </c>
      <c r="G11">
        <v>4.3828824041315357</v>
      </c>
      <c r="H11">
        <v>6.4216055949560342</v>
      </c>
      <c r="I11">
        <v>3.6738785358798225</v>
      </c>
      <c r="J11">
        <v>-7.4084927988450175</v>
      </c>
      <c r="K11">
        <v>13.118930285785837</v>
      </c>
      <c r="L11">
        <v>3.9247825911854335</v>
      </c>
      <c r="M11">
        <v>3.258617672472198</v>
      </c>
      <c r="N11">
        <v>7.5408001825084483</v>
      </c>
      <c r="O11">
        <v>3.8914747158329988</v>
      </c>
      <c r="P11">
        <v>3.4278474711385059</v>
      </c>
      <c r="Q11">
        <v>16.338439695874314</v>
      </c>
      <c r="R11">
        <v>-2.1028707806967617</v>
      </c>
    </row>
    <row r="12" spans="1:18" x14ac:dyDescent="0.35">
      <c r="A12" s="1">
        <v>41944</v>
      </c>
      <c r="B12">
        <v>0.73339393952790033</v>
      </c>
      <c r="C12">
        <v>28.482572263419627</v>
      </c>
      <c r="D12">
        <v>5.1187232078544724</v>
      </c>
      <c r="E12">
        <v>5.8196527003632923</v>
      </c>
      <c r="F12">
        <v>8.8351872662317845</v>
      </c>
      <c r="G12">
        <v>6.1251035969485059</v>
      </c>
      <c r="H12">
        <v>4.5537801549472903</v>
      </c>
      <c r="I12">
        <v>4.0264726709431358</v>
      </c>
      <c r="J12">
        <v>-1.3455917505589099</v>
      </c>
      <c r="K12">
        <v>0.84346855675765653</v>
      </c>
      <c r="L12">
        <v>4.1002791851170173</v>
      </c>
      <c r="M12">
        <v>4.2607256127869704</v>
      </c>
      <c r="N12">
        <v>4.5723110098856381</v>
      </c>
      <c r="O12">
        <v>3.9367906099088827</v>
      </c>
      <c r="P12">
        <v>4.0298488197521891</v>
      </c>
      <c r="Q12">
        <v>8.0220635595759688</v>
      </c>
      <c r="R12">
        <v>4.0622182512728386</v>
      </c>
    </row>
    <row r="13" spans="1:18" x14ac:dyDescent="0.35">
      <c r="A13" s="1">
        <v>41974</v>
      </c>
      <c r="B13">
        <v>1.6580467669475922</v>
      </c>
      <c r="C13">
        <v>28.809747221880343</v>
      </c>
      <c r="D13">
        <v>5.4420438033153005</v>
      </c>
      <c r="E13">
        <v>4.2867409644357366</v>
      </c>
      <c r="F13">
        <v>5.5744734932070799</v>
      </c>
      <c r="G13">
        <v>6.9370819755528714</v>
      </c>
      <c r="H13">
        <v>5.7781475764437005</v>
      </c>
      <c r="I13">
        <v>10.238717805899114</v>
      </c>
      <c r="J13">
        <v>3.2183476401527571</v>
      </c>
      <c r="K13">
        <v>5.9477022255137939</v>
      </c>
      <c r="L13">
        <v>4.1656886513223128</v>
      </c>
      <c r="M13">
        <v>4.9331226587023593</v>
      </c>
      <c r="N13">
        <v>-1.4399907939778984</v>
      </c>
      <c r="O13">
        <v>5.4034024387916446</v>
      </c>
      <c r="P13">
        <v>4.6356097938766112</v>
      </c>
      <c r="Q13">
        <v>11.308280038242955</v>
      </c>
      <c r="R13">
        <v>4.1596859994335063</v>
      </c>
    </row>
    <row r="14" spans="1:18" x14ac:dyDescent="0.35">
      <c r="A14" s="1">
        <v>42005</v>
      </c>
      <c r="B14">
        <v>1.9107702861776374</v>
      </c>
      <c r="C14">
        <v>39.472616580094098</v>
      </c>
      <c r="D14">
        <v>3.8016262868558499</v>
      </c>
      <c r="E14">
        <v>1.1970636094519591</v>
      </c>
      <c r="F14">
        <v>6.474376718903315</v>
      </c>
      <c r="G14">
        <v>4.7325660268106304</v>
      </c>
      <c r="H14">
        <v>2.8452796417959547</v>
      </c>
      <c r="I14">
        <v>11.082426182442106</v>
      </c>
      <c r="J14">
        <v>-2.2247048746396985</v>
      </c>
      <c r="K14">
        <v>2.7085307606480598</v>
      </c>
      <c r="L14">
        <v>4.4445625402925231</v>
      </c>
      <c r="M14">
        <v>7.4050841946137496</v>
      </c>
      <c r="N14">
        <v>11.240876268239248</v>
      </c>
      <c r="O14">
        <v>5.9749304797189779</v>
      </c>
      <c r="P14">
        <v>1.3407452074158925</v>
      </c>
      <c r="Q14">
        <v>12.140422808249497</v>
      </c>
      <c r="R14">
        <v>2.1079569287118147</v>
      </c>
    </row>
    <row r="15" spans="1:18" x14ac:dyDescent="0.35">
      <c r="A15" s="1">
        <v>42036</v>
      </c>
      <c r="B15">
        <v>1.7436753190505243</v>
      </c>
      <c r="C15">
        <v>19.796489988413924</v>
      </c>
      <c r="D15">
        <v>2.4374883857047394</v>
      </c>
      <c r="E15">
        <v>2.8931097799587349</v>
      </c>
      <c r="F15">
        <v>4.1953555138192371</v>
      </c>
      <c r="G15">
        <v>3.314177486852472</v>
      </c>
      <c r="H15">
        <v>1.9054100087032566</v>
      </c>
      <c r="I15">
        <v>8.7368093153246491</v>
      </c>
      <c r="J15">
        <v>4.9454594073599338</v>
      </c>
      <c r="K15">
        <v>11.974237963830319</v>
      </c>
      <c r="L15">
        <v>4.2816577027943197</v>
      </c>
      <c r="M15">
        <v>5.1663261374925469</v>
      </c>
      <c r="N15">
        <v>9.5530390721042977</v>
      </c>
      <c r="O15">
        <v>6.0116095033028358</v>
      </c>
      <c r="P15">
        <v>-3.091156936743289E-2</v>
      </c>
      <c r="Q15">
        <v>5.6970284216941565</v>
      </c>
      <c r="R15">
        <v>6.6039823935431343</v>
      </c>
    </row>
    <row r="16" spans="1:18" x14ac:dyDescent="0.35">
      <c r="A16" s="1">
        <v>42064</v>
      </c>
      <c r="B16">
        <v>1.8580123318955373</v>
      </c>
      <c r="C16">
        <v>19.674679991030516</v>
      </c>
      <c r="D16">
        <v>5.2953299672396241</v>
      </c>
      <c r="E16">
        <v>2.1056483787927078</v>
      </c>
      <c r="F16">
        <v>2.758752395640272</v>
      </c>
      <c r="G16">
        <v>3.4673921871840889</v>
      </c>
      <c r="H16">
        <v>2.6258161884505</v>
      </c>
      <c r="I16">
        <v>7.5396611400944522</v>
      </c>
      <c r="J16">
        <v>4.2559500449624892</v>
      </c>
      <c r="K16">
        <v>4.4264635393781617</v>
      </c>
      <c r="L16">
        <v>4.1627252014149434</v>
      </c>
      <c r="M16">
        <v>7.4352602660133726</v>
      </c>
      <c r="N16">
        <v>6.7434492033411573</v>
      </c>
      <c r="O16">
        <v>4.8428946137012048</v>
      </c>
      <c r="P16">
        <v>3.1262832560157676</v>
      </c>
      <c r="Q16">
        <v>8.300014346554633</v>
      </c>
      <c r="R16">
        <v>3.7668123144476198</v>
      </c>
    </row>
    <row r="17" spans="1:18" x14ac:dyDescent="0.35">
      <c r="A17" s="1">
        <v>42095</v>
      </c>
      <c r="B17">
        <v>1.0672516746299578</v>
      </c>
      <c r="C17">
        <v>-6.3984179519694635</v>
      </c>
      <c r="D17">
        <v>2.3400184693808512</v>
      </c>
      <c r="E17">
        <v>3.4644692330624451</v>
      </c>
      <c r="F17">
        <v>-2.4605862359913999</v>
      </c>
      <c r="G17">
        <v>2.8759294709204113</v>
      </c>
      <c r="H17">
        <v>1.4308743595618409</v>
      </c>
      <c r="I17">
        <v>2.9392766874827743</v>
      </c>
      <c r="J17">
        <v>-5.0450833046198653</v>
      </c>
      <c r="K17">
        <v>9.6873803322898198</v>
      </c>
      <c r="L17">
        <v>3.6577557291398222</v>
      </c>
      <c r="M17">
        <v>4.6608596203087131</v>
      </c>
      <c r="N17">
        <v>6.5447922097573041</v>
      </c>
      <c r="O17">
        <v>3.6954912498009094</v>
      </c>
      <c r="P17">
        <v>1.5715749853754346</v>
      </c>
      <c r="Q17">
        <v>2.3323366110654149</v>
      </c>
      <c r="R17">
        <v>7.2371803312537111</v>
      </c>
    </row>
    <row r="18" spans="1:18" x14ac:dyDescent="0.35">
      <c r="A18" s="1">
        <v>42125</v>
      </c>
      <c r="B18">
        <v>0.71009314189996076</v>
      </c>
      <c r="C18">
        <v>0.2419212559536561</v>
      </c>
      <c r="D18">
        <v>1.656454801079235</v>
      </c>
      <c r="E18">
        <v>-4.6937070411880342</v>
      </c>
      <c r="F18">
        <v>-2.849494797207683</v>
      </c>
      <c r="G18">
        <v>2.9539458010630995</v>
      </c>
      <c r="H18">
        <v>0.77523133426127799</v>
      </c>
      <c r="I18">
        <v>6.5457693863644693</v>
      </c>
      <c r="J18">
        <v>2.2890007726979178</v>
      </c>
      <c r="K18">
        <v>3.8826296227150863</v>
      </c>
      <c r="L18">
        <v>3.5221203960375647</v>
      </c>
      <c r="M18">
        <v>5.3390188988883551</v>
      </c>
      <c r="N18">
        <v>4.3571064329874361</v>
      </c>
      <c r="O18">
        <v>3.6166607596949518</v>
      </c>
      <c r="P18">
        <v>1.6067081526238667</v>
      </c>
      <c r="Q18">
        <v>5.7681601098547048</v>
      </c>
      <c r="R18">
        <v>-5.1741879707994798</v>
      </c>
    </row>
    <row r="19" spans="1:18" x14ac:dyDescent="0.35">
      <c r="A19" s="1">
        <v>42156</v>
      </c>
      <c r="B19">
        <v>2.8691269131001746</v>
      </c>
      <c r="C19">
        <v>0.89032560928868065</v>
      </c>
      <c r="D19">
        <v>4.2906752564370549</v>
      </c>
      <c r="E19">
        <v>-8.4843519892984602</v>
      </c>
      <c r="F19">
        <v>-2.644913778581909</v>
      </c>
      <c r="G19">
        <v>5.3715543783854827</v>
      </c>
      <c r="H19">
        <v>5.0890105565750048</v>
      </c>
      <c r="I19">
        <v>4.1463595056603424</v>
      </c>
      <c r="J19">
        <v>6.3715367696051146</v>
      </c>
      <c r="K19">
        <v>13.453231214829813</v>
      </c>
      <c r="L19">
        <v>4.1031574838399649</v>
      </c>
      <c r="M19">
        <v>7.652677165131422</v>
      </c>
      <c r="N19">
        <v>6.4142416261287991</v>
      </c>
      <c r="O19">
        <v>3.8349676326813693</v>
      </c>
      <c r="P19">
        <v>1.6753458006810718</v>
      </c>
      <c r="Q19">
        <v>8.9219004808713152</v>
      </c>
      <c r="R19">
        <v>5.5947766620193136</v>
      </c>
    </row>
    <row r="20" spans="1:18" x14ac:dyDescent="0.35">
      <c r="A20" s="1">
        <v>42186</v>
      </c>
      <c r="B20">
        <v>2.2756601552815141</v>
      </c>
      <c r="C20">
        <v>-8.1868508685431323</v>
      </c>
      <c r="D20">
        <v>4.7886537180873461</v>
      </c>
      <c r="E20">
        <v>-3.8479561924602734</v>
      </c>
      <c r="F20">
        <v>-3.6931469820871854</v>
      </c>
      <c r="G20">
        <v>6.5618838974496754</v>
      </c>
      <c r="H20">
        <v>5.5347897414771694</v>
      </c>
      <c r="I20">
        <v>8.0426294266585501</v>
      </c>
      <c r="J20">
        <v>7.7732311479717708</v>
      </c>
      <c r="K20">
        <v>6.5000366409302188</v>
      </c>
      <c r="L20">
        <v>4.3050642825626966</v>
      </c>
      <c r="M20">
        <v>8.4712233165661956</v>
      </c>
      <c r="N20">
        <v>4.3258055557169115</v>
      </c>
      <c r="O20">
        <v>4.4643826357475547</v>
      </c>
      <c r="P20">
        <v>2.1553231460665216</v>
      </c>
      <c r="Q20">
        <v>7.2699823640370482</v>
      </c>
      <c r="R20">
        <v>10.949008172945483</v>
      </c>
    </row>
    <row r="21" spans="1:18" x14ac:dyDescent="0.35">
      <c r="A21" s="1">
        <v>42217</v>
      </c>
      <c r="B21">
        <v>3.6360565820042723</v>
      </c>
      <c r="C21">
        <v>1.7308160142611229</v>
      </c>
      <c r="D21">
        <v>4.2540488470024229</v>
      </c>
      <c r="E21">
        <v>1.4744962044231471</v>
      </c>
      <c r="F21">
        <v>-3.3592478297467068</v>
      </c>
      <c r="G21">
        <v>6.1312961340227616</v>
      </c>
      <c r="H21">
        <v>5.0125498909810773</v>
      </c>
      <c r="I21">
        <v>2.482796722785281</v>
      </c>
      <c r="J21">
        <v>13.299861865609586</v>
      </c>
      <c r="K21">
        <v>6.70101950159534</v>
      </c>
      <c r="L21">
        <v>4.3181803701743036</v>
      </c>
      <c r="M21">
        <v>7.866217449789616</v>
      </c>
      <c r="N21">
        <v>7.5104052061311961</v>
      </c>
      <c r="O21">
        <v>4.7608538139926111</v>
      </c>
      <c r="P21">
        <v>2.514178710482355</v>
      </c>
      <c r="Q21">
        <v>7.8631423495383075</v>
      </c>
      <c r="R21">
        <v>7.6843367721596536</v>
      </c>
    </row>
    <row r="22" spans="1:18" x14ac:dyDescent="0.35">
      <c r="A22" s="1">
        <v>42248</v>
      </c>
      <c r="B22">
        <v>4.1943136461909631</v>
      </c>
      <c r="C22">
        <v>-6.7409205618106256</v>
      </c>
      <c r="D22">
        <v>6.5557768800172909</v>
      </c>
      <c r="E22">
        <v>1.0452934333877266</v>
      </c>
      <c r="F22">
        <v>-1.8118416894285048</v>
      </c>
      <c r="G22">
        <v>5.4797594426336786</v>
      </c>
      <c r="H22">
        <v>6.5663288494774719</v>
      </c>
      <c r="I22">
        <v>4.4165737387914277</v>
      </c>
      <c r="J22">
        <v>9.9861203224658652</v>
      </c>
      <c r="K22">
        <v>12.250438263672848</v>
      </c>
      <c r="L22">
        <v>4.1570085371857317</v>
      </c>
      <c r="M22">
        <v>4.3858684783810986</v>
      </c>
      <c r="N22">
        <v>3.1612142913747903</v>
      </c>
      <c r="O22">
        <v>4.4344815518431631</v>
      </c>
      <c r="P22">
        <v>2.2338060506815793</v>
      </c>
      <c r="Q22">
        <v>4.8293088468713421</v>
      </c>
      <c r="R22">
        <v>2.0119041275802942</v>
      </c>
    </row>
    <row r="23" spans="1:18" x14ac:dyDescent="0.35">
      <c r="A23" s="1">
        <v>42278</v>
      </c>
      <c r="B23">
        <v>4.495516327106273</v>
      </c>
      <c r="C23">
        <v>1.9764049379544844</v>
      </c>
      <c r="D23">
        <v>4.9153030238124842</v>
      </c>
      <c r="E23">
        <v>1.5435421067348898</v>
      </c>
      <c r="F23">
        <v>6.6866465976147538</v>
      </c>
      <c r="G23">
        <v>4.5024014251900724</v>
      </c>
      <c r="H23">
        <v>8.5623461417163185</v>
      </c>
      <c r="I23">
        <v>7.73397429932119</v>
      </c>
      <c r="J23">
        <v>9.7384455669271972</v>
      </c>
      <c r="K23">
        <v>6.4982486189140332</v>
      </c>
      <c r="L23">
        <v>4.2705745007181122</v>
      </c>
      <c r="M23">
        <v>-1.2190296196646955</v>
      </c>
      <c r="N23">
        <v>4.2754592115423122</v>
      </c>
      <c r="O23">
        <v>3.1063377280930382</v>
      </c>
      <c r="P23">
        <v>1.8399063059988237</v>
      </c>
      <c r="Q23">
        <v>-4.2716343086796087</v>
      </c>
      <c r="R23">
        <v>3.776926339004504</v>
      </c>
    </row>
    <row r="24" spans="1:18" x14ac:dyDescent="0.35">
      <c r="A24" s="1">
        <v>42309</v>
      </c>
      <c r="B24">
        <v>5.2713648908444526</v>
      </c>
      <c r="C24">
        <v>20.423188346216833</v>
      </c>
      <c r="D24">
        <v>1.1100483254073339</v>
      </c>
      <c r="E24">
        <v>2.7998500167240508</v>
      </c>
      <c r="F24">
        <v>7.819061167869009</v>
      </c>
      <c r="G24">
        <v>2.3604058786572466</v>
      </c>
      <c r="H24">
        <v>10.427899199112517</v>
      </c>
      <c r="I24">
        <v>6.1531550286785972</v>
      </c>
      <c r="J24">
        <v>11.037569632993382</v>
      </c>
      <c r="K24">
        <v>11.5162672700516</v>
      </c>
      <c r="L24">
        <v>4.1068469704926116</v>
      </c>
      <c r="M24">
        <v>-2.9266059520468559</v>
      </c>
      <c r="N24">
        <v>4.2074134732129238</v>
      </c>
      <c r="O24">
        <v>2.8908781058555775</v>
      </c>
      <c r="P24">
        <v>1.3715484556991981</v>
      </c>
      <c r="Q24">
        <v>9.3879076844224159</v>
      </c>
      <c r="R24">
        <v>0.90705240720399161</v>
      </c>
    </row>
    <row r="25" spans="1:18" x14ac:dyDescent="0.35">
      <c r="A25" s="1">
        <v>42339</v>
      </c>
      <c r="B25">
        <v>2.189696322061522</v>
      </c>
      <c r="C25">
        <v>-16.52802556936642</v>
      </c>
      <c r="D25">
        <v>3.0780242005653946</v>
      </c>
      <c r="E25">
        <v>6.2581178184139645</v>
      </c>
      <c r="F25">
        <v>7.3177458137913476</v>
      </c>
      <c r="G25">
        <v>0.52860160886352503</v>
      </c>
      <c r="H25">
        <v>7.035987263384186</v>
      </c>
      <c r="I25">
        <v>-3.4540975423979603E-2</v>
      </c>
      <c r="J25">
        <v>7.1781136189267301</v>
      </c>
      <c r="K25">
        <v>16.0032281556919</v>
      </c>
      <c r="L25">
        <v>3.6009075248683047</v>
      </c>
      <c r="M25">
        <v>-1.2069667819922074</v>
      </c>
      <c r="N25">
        <v>2.4137433308591056</v>
      </c>
      <c r="O25">
        <v>1.158548350159009</v>
      </c>
      <c r="P25">
        <v>1.15360681096044</v>
      </c>
      <c r="Q25">
        <v>5.5553791104984214</v>
      </c>
      <c r="R25">
        <v>4.2424367922100856</v>
      </c>
    </row>
    <row r="26" spans="1:18" x14ac:dyDescent="0.35">
      <c r="A26" s="1">
        <v>42370</v>
      </c>
      <c r="B26">
        <v>1.6201474511281333</v>
      </c>
      <c r="C26">
        <v>-23.926201105883337</v>
      </c>
      <c r="D26">
        <v>2.6017868833383204</v>
      </c>
      <c r="E26">
        <v>-3.2955535952154946E-2</v>
      </c>
      <c r="F26">
        <v>-3.5910288357780615</v>
      </c>
      <c r="G26">
        <v>0.76168782597754614</v>
      </c>
      <c r="H26">
        <v>2.6041569679706953</v>
      </c>
      <c r="I26">
        <v>5.0858538656446228</v>
      </c>
      <c r="J26">
        <v>12.336089774960882</v>
      </c>
      <c r="K26">
        <v>7.5402826388440758</v>
      </c>
      <c r="L26">
        <v>3.2631499965308564</v>
      </c>
      <c r="M26">
        <v>-2.5597725492443715</v>
      </c>
      <c r="N26">
        <v>0.48904667305194494</v>
      </c>
      <c r="O26">
        <v>2.4733165463015894</v>
      </c>
      <c r="P26">
        <v>1.4088042056608288</v>
      </c>
      <c r="Q26">
        <v>0.6545061138208581</v>
      </c>
      <c r="R26">
        <v>5.2899843919024505</v>
      </c>
    </row>
    <row r="27" spans="1:18" x14ac:dyDescent="0.35">
      <c r="A27" s="1">
        <v>42401</v>
      </c>
      <c r="B27">
        <v>2.0604415163300018</v>
      </c>
      <c r="C27">
        <v>-3.2176339964879617</v>
      </c>
      <c r="D27">
        <v>2.4569808418134897</v>
      </c>
      <c r="E27">
        <v>0.83615172852904607</v>
      </c>
      <c r="F27">
        <v>-3.8225142633351368</v>
      </c>
      <c r="G27">
        <v>2.0927638550540735</v>
      </c>
      <c r="H27">
        <v>0.92180198671711366</v>
      </c>
      <c r="I27">
        <v>1.6562354827034227</v>
      </c>
      <c r="J27">
        <v>5.8208974847793229</v>
      </c>
      <c r="K27">
        <v>5.1450767081562674</v>
      </c>
      <c r="L27">
        <v>3.1822563426775758</v>
      </c>
      <c r="M27">
        <v>-1.1400114427674879</v>
      </c>
      <c r="N27">
        <v>-0.64590109796698414</v>
      </c>
      <c r="O27">
        <v>2.1395746323830309</v>
      </c>
      <c r="P27">
        <v>2.4776257124836434</v>
      </c>
      <c r="Q27">
        <v>7.2159657331164482</v>
      </c>
      <c r="R27">
        <v>0.52305093889937382</v>
      </c>
    </row>
    <row r="28" spans="1:18" x14ac:dyDescent="0.35">
      <c r="A28" s="1">
        <v>42430</v>
      </c>
      <c r="B28">
        <v>0.78406181880068004</v>
      </c>
      <c r="C28">
        <v>-3.8025329196832729</v>
      </c>
      <c r="D28">
        <v>-2.4292690902195488</v>
      </c>
      <c r="E28">
        <v>-0.72521009923978852</v>
      </c>
      <c r="F28">
        <v>-2.3944738184412984</v>
      </c>
      <c r="G28">
        <v>2.7806065905144237</v>
      </c>
      <c r="H28">
        <v>-0.75385619034746298</v>
      </c>
      <c r="I28">
        <v>4.6129607308317873</v>
      </c>
      <c r="J28">
        <v>2.8503415351912622</v>
      </c>
      <c r="K28">
        <v>6.6795550052667068</v>
      </c>
      <c r="L28">
        <v>3.1069010213623329</v>
      </c>
      <c r="M28">
        <v>-6.5531139390764395</v>
      </c>
      <c r="N28">
        <v>-3.6977381975160739</v>
      </c>
      <c r="O28">
        <v>3.0171070355598033</v>
      </c>
      <c r="P28">
        <v>0.26164560412154003</v>
      </c>
      <c r="Q28">
        <v>4.6656999522568725</v>
      </c>
      <c r="R28">
        <v>2.5099311120832795</v>
      </c>
    </row>
    <row r="29" spans="1:18" x14ac:dyDescent="0.35">
      <c r="A29" s="1">
        <v>42461</v>
      </c>
      <c r="B29">
        <v>3.3058743053554878</v>
      </c>
      <c r="C29">
        <v>-12.231273464604982</v>
      </c>
      <c r="D29">
        <v>5.6987024568656324</v>
      </c>
      <c r="E29">
        <v>10.423959288742509</v>
      </c>
      <c r="F29">
        <v>1.3842718568284624</v>
      </c>
      <c r="G29">
        <v>4.3287831073756138</v>
      </c>
      <c r="H29">
        <v>3.2542724378188126</v>
      </c>
      <c r="I29">
        <v>4.8234132188676995</v>
      </c>
      <c r="J29">
        <v>9.971042850057259</v>
      </c>
      <c r="K29">
        <v>8.9120169745292372</v>
      </c>
      <c r="L29">
        <v>3.9931499572502247</v>
      </c>
      <c r="M29">
        <v>0.78428460077286388</v>
      </c>
      <c r="N29">
        <v>2.2885511495799307</v>
      </c>
      <c r="O29">
        <v>1.1524591734021925</v>
      </c>
      <c r="P29">
        <v>1.017662090275735</v>
      </c>
      <c r="Q29">
        <v>9.786968912995448</v>
      </c>
      <c r="R29">
        <v>3.3046410918233846</v>
      </c>
    </row>
    <row r="30" spans="1:18" x14ac:dyDescent="0.35">
      <c r="A30" s="1">
        <v>42491</v>
      </c>
      <c r="B30">
        <v>2.5370209470356997</v>
      </c>
      <c r="C30">
        <v>-14.769415433157292</v>
      </c>
      <c r="D30">
        <v>6.1611008122221875</v>
      </c>
      <c r="E30">
        <v>9.1392777385009367</v>
      </c>
      <c r="F30">
        <v>1.9241128323680385</v>
      </c>
      <c r="G30">
        <v>4.8718942171564095</v>
      </c>
      <c r="H30">
        <v>6.4751986588906334</v>
      </c>
      <c r="I30">
        <v>2.9153905391392243</v>
      </c>
      <c r="J30">
        <v>10.063614561754378</v>
      </c>
      <c r="K30">
        <v>9.4555981355703267</v>
      </c>
      <c r="L30">
        <v>4.0860489060079175</v>
      </c>
      <c r="M30">
        <v>-2.5849668096678329</v>
      </c>
      <c r="N30">
        <v>-1.0812127168256467</v>
      </c>
      <c r="O30">
        <v>1.483659692870944</v>
      </c>
      <c r="P30">
        <v>0.54584210354971674</v>
      </c>
      <c r="Q30">
        <v>3.8478443193812382</v>
      </c>
      <c r="R30">
        <v>5.7738258349276492</v>
      </c>
    </row>
    <row r="31" spans="1:18" x14ac:dyDescent="0.35">
      <c r="A31" s="1">
        <v>42522</v>
      </c>
      <c r="B31">
        <v>3.6662370608659103</v>
      </c>
      <c r="C31">
        <v>19.976321994764675</v>
      </c>
      <c r="D31">
        <v>2.68177497288697</v>
      </c>
      <c r="E31">
        <v>5.3134607282143946</v>
      </c>
      <c r="F31">
        <v>0.42618623042227455</v>
      </c>
      <c r="G31">
        <v>2.2379753272972636</v>
      </c>
      <c r="H31">
        <v>3.5859939478352914</v>
      </c>
      <c r="I31">
        <v>3.2378589457603368</v>
      </c>
      <c r="J31">
        <v>3.4755364217309506</v>
      </c>
      <c r="K31">
        <v>4.2483942990266996</v>
      </c>
      <c r="L31">
        <v>3.7350546982964943</v>
      </c>
      <c r="M31">
        <v>-5.5197706671126667</v>
      </c>
      <c r="N31">
        <v>-1.4572850444046281</v>
      </c>
      <c r="O31">
        <v>1.2907485151327762</v>
      </c>
      <c r="P31">
        <v>0.2224062949560448</v>
      </c>
      <c r="Q31">
        <v>8.5332004608569889</v>
      </c>
      <c r="R31">
        <v>3.1295260005634589</v>
      </c>
    </row>
    <row r="32" spans="1:18" x14ac:dyDescent="0.35">
      <c r="A32" s="1">
        <v>42552</v>
      </c>
      <c r="B32">
        <v>1.9606141812721773</v>
      </c>
      <c r="C32">
        <v>-20.948288111470177</v>
      </c>
      <c r="D32">
        <v>-2.6421462568507081E-2</v>
      </c>
      <c r="E32">
        <v>8.6729086196752405</v>
      </c>
      <c r="F32">
        <v>3.7173225069049494</v>
      </c>
      <c r="G32">
        <v>-0.3703380854244358</v>
      </c>
      <c r="H32">
        <v>0.33881317558001456</v>
      </c>
      <c r="I32">
        <v>8.7191007707315435</v>
      </c>
      <c r="J32">
        <v>-2.6721716720333717</v>
      </c>
      <c r="K32">
        <v>7.1990394274958192</v>
      </c>
      <c r="L32">
        <v>3.2144453641331125</v>
      </c>
      <c r="M32">
        <v>-7.7352809579485182</v>
      </c>
      <c r="N32">
        <v>-2.204048253727521</v>
      </c>
      <c r="O32">
        <v>0.8855926061601167</v>
      </c>
      <c r="P32">
        <v>7.1591372670653186E-2</v>
      </c>
      <c r="Q32">
        <v>5.7114589409469545</v>
      </c>
      <c r="R32">
        <v>-2.1738205391073677</v>
      </c>
    </row>
    <row r="33" spans="1:18" x14ac:dyDescent="0.35">
      <c r="A33" s="1">
        <v>42583</v>
      </c>
      <c r="B33">
        <v>5.5177488988070706</v>
      </c>
      <c r="C33">
        <v>1.4083486741481153</v>
      </c>
      <c r="D33">
        <v>4.7685568387188795</v>
      </c>
      <c r="E33">
        <v>13.019199437258706</v>
      </c>
      <c r="F33">
        <v>3.0919349010457182</v>
      </c>
      <c r="G33">
        <v>0.44877306130217676</v>
      </c>
      <c r="H33">
        <v>3.4034422179599346</v>
      </c>
      <c r="I33">
        <v>2.8448971687855504</v>
      </c>
      <c r="J33">
        <v>-9.5165519962364442E-2</v>
      </c>
      <c r="K33">
        <v>6.2924562811810176</v>
      </c>
      <c r="L33">
        <v>3.5815590147363565</v>
      </c>
      <c r="M33">
        <v>-4.9781413260982674</v>
      </c>
      <c r="N33">
        <v>-0.12799561887698019</v>
      </c>
      <c r="O33">
        <v>0.33050159409681612</v>
      </c>
      <c r="P33">
        <v>-0.525930977239355</v>
      </c>
      <c r="Q33">
        <v>9.0504542063520432</v>
      </c>
      <c r="R33">
        <v>4.0011741679853969</v>
      </c>
    </row>
    <row r="34" spans="1:18" x14ac:dyDescent="0.35">
      <c r="A34" s="1">
        <v>42614</v>
      </c>
      <c r="B34">
        <v>2.1244240650960506</v>
      </c>
      <c r="C34">
        <v>-17.269412050955566</v>
      </c>
      <c r="D34">
        <v>3.1748719200027153</v>
      </c>
      <c r="E34">
        <v>11.853494589039698</v>
      </c>
      <c r="F34">
        <v>1.9523206466754743</v>
      </c>
      <c r="G34">
        <v>1.6938371545354869</v>
      </c>
      <c r="H34">
        <v>2.9700689246845258</v>
      </c>
      <c r="I34">
        <v>7.4384413974070327</v>
      </c>
      <c r="J34">
        <v>5.5352471980550746</v>
      </c>
      <c r="K34">
        <v>12.242345403061151</v>
      </c>
      <c r="L34">
        <v>3.8766269545702983</v>
      </c>
      <c r="M34">
        <v>-2.4076813381703204</v>
      </c>
      <c r="N34">
        <v>1.1355940369537194</v>
      </c>
      <c r="O34">
        <v>0.9407579084098785</v>
      </c>
      <c r="P34">
        <v>-0.16877787608564176</v>
      </c>
      <c r="Q34">
        <v>6.3601343150501179</v>
      </c>
      <c r="R34">
        <v>4.2830494141426385</v>
      </c>
    </row>
    <row r="35" spans="1:18" x14ac:dyDescent="0.35">
      <c r="A35" s="1">
        <v>42644</v>
      </c>
      <c r="B35">
        <v>-0.1045096063037505</v>
      </c>
      <c r="C35">
        <v>-23.046004400595379</v>
      </c>
      <c r="D35">
        <v>1.5756326750502581</v>
      </c>
      <c r="E35">
        <v>-4.3284611337913077</v>
      </c>
      <c r="F35">
        <v>-2.297004452352212</v>
      </c>
      <c r="G35">
        <v>2.5966425519980021</v>
      </c>
      <c r="H35">
        <v>-0.39852271428905794</v>
      </c>
      <c r="I35">
        <v>8.1814572821290739</v>
      </c>
      <c r="J35">
        <v>-0.1616772565231912</v>
      </c>
      <c r="K35">
        <v>7.9839772879949749</v>
      </c>
      <c r="L35">
        <v>3.9710782483742832</v>
      </c>
      <c r="M35">
        <v>0.60418865578033376</v>
      </c>
      <c r="N35">
        <v>2.7003136273058885</v>
      </c>
      <c r="O35">
        <v>2.0268164596404858</v>
      </c>
      <c r="P35">
        <v>0.13574243204574543</v>
      </c>
      <c r="Q35">
        <v>11.240173641530134</v>
      </c>
      <c r="R35">
        <v>2.9183499473948871</v>
      </c>
    </row>
    <row r="36" spans="1:18" x14ac:dyDescent="0.35">
      <c r="A36" s="1">
        <v>42675</v>
      </c>
      <c r="B36">
        <v>3.2144903075522109</v>
      </c>
      <c r="C36">
        <v>-20.138402466404543</v>
      </c>
      <c r="D36">
        <v>4.832063747718891</v>
      </c>
      <c r="E36">
        <v>0.88530670690887803</v>
      </c>
      <c r="F36">
        <v>-2.1931632138676633</v>
      </c>
      <c r="G36">
        <v>5.4600865131917828</v>
      </c>
      <c r="H36">
        <v>0.11456039662725459</v>
      </c>
      <c r="I36">
        <v>3.0464355968335468</v>
      </c>
      <c r="J36">
        <v>3.1604465870247225</v>
      </c>
      <c r="K36">
        <v>9.4823112006082937</v>
      </c>
      <c r="L36">
        <v>4.2596725184161528</v>
      </c>
      <c r="M36">
        <v>4.6101789604531973</v>
      </c>
      <c r="N36">
        <v>-0.89748711400820014</v>
      </c>
      <c r="O36">
        <v>2.9404703410784236</v>
      </c>
      <c r="P36">
        <v>0.60173387220152108</v>
      </c>
      <c r="Q36">
        <v>-1.2070149438213633</v>
      </c>
      <c r="R36">
        <v>5.7392900605463382</v>
      </c>
    </row>
    <row r="37" spans="1:18" x14ac:dyDescent="0.35">
      <c r="A37" s="1">
        <v>42705</v>
      </c>
      <c r="B37">
        <v>2.3016165922544474</v>
      </c>
      <c r="C37">
        <v>18.135625727947343</v>
      </c>
      <c r="D37">
        <v>4.4590456139174393</v>
      </c>
      <c r="E37">
        <v>-3.8940701239307458</v>
      </c>
      <c r="F37">
        <v>-0.85854182361974551</v>
      </c>
      <c r="G37">
        <v>7.796759146816683</v>
      </c>
      <c r="H37">
        <v>3.3534057962600912</v>
      </c>
      <c r="I37">
        <v>5.2789010884413585</v>
      </c>
      <c r="J37">
        <v>5.6334440318746459</v>
      </c>
      <c r="K37">
        <v>4.6436582400377375</v>
      </c>
      <c r="L37">
        <v>4.9764294082594205</v>
      </c>
      <c r="M37">
        <v>7.4885913425209765</v>
      </c>
      <c r="N37">
        <v>7.3223557398745385</v>
      </c>
      <c r="O37">
        <v>3.8700423879410408</v>
      </c>
      <c r="P37">
        <v>0.70179905321590752</v>
      </c>
      <c r="Q37">
        <v>2.7712630231092135</v>
      </c>
      <c r="R37">
        <v>4.1117713119720207</v>
      </c>
    </row>
    <row r="38" spans="1:18" x14ac:dyDescent="0.35">
      <c r="A38" s="1">
        <v>42736</v>
      </c>
      <c r="B38">
        <v>3.6345918695809871</v>
      </c>
      <c r="C38">
        <v>18.019594300800463</v>
      </c>
      <c r="D38">
        <v>4.1836255459924985</v>
      </c>
      <c r="E38">
        <v>4.8763815933215824</v>
      </c>
      <c r="F38">
        <v>6.2822874929368879</v>
      </c>
      <c r="G38">
        <v>6.9813028291822405</v>
      </c>
      <c r="H38">
        <v>9.0774917537702322</v>
      </c>
      <c r="I38">
        <v>2.786067377190605</v>
      </c>
      <c r="J38">
        <v>3.7628127493383374</v>
      </c>
      <c r="K38">
        <v>10.969232089466303</v>
      </c>
      <c r="L38">
        <v>4.5445205840974268</v>
      </c>
      <c r="M38">
        <v>3.949442317578729</v>
      </c>
      <c r="N38">
        <v>4.446116202983319E-2</v>
      </c>
      <c r="O38">
        <v>2.8304367767457279</v>
      </c>
      <c r="P38">
        <v>1.4606728080486846</v>
      </c>
      <c r="Q38">
        <v>6.1295687147949138</v>
      </c>
      <c r="R38">
        <v>8.480561212693118</v>
      </c>
    </row>
    <row r="39" spans="1:18" x14ac:dyDescent="0.35">
      <c r="A39" s="1">
        <v>42767</v>
      </c>
      <c r="B39">
        <v>5.8428804415700597</v>
      </c>
      <c r="C39">
        <v>-14.469860554678519</v>
      </c>
      <c r="D39">
        <v>4.0149435417704353</v>
      </c>
      <c r="E39">
        <v>7.200737704644979</v>
      </c>
      <c r="F39">
        <v>4.5898064001663528</v>
      </c>
      <c r="G39">
        <v>5.362721184622373</v>
      </c>
      <c r="H39">
        <v>7.1498825426976111</v>
      </c>
      <c r="I39">
        <v>3.5324605823473689</v>
      </c>
      <c r="J39">
        <v>5.8161786696394842</v>
      </c>
      <c r="K39">
        <v>7.1500249307578514</v>
      </c>
      <c r="L39">
        <v>4.1134381561595887</v>
      </c>
      <c r="M39">
        <v>7.4850403610862344</v>
      </c>
      <c r="N39">
        <v>2.1457251287647665</v>
      </c>
      <c r="O39">
        <v>4.312298971784557</v>
      </c>
      <c r="P39">
        <v>1.4262279348899938</v>
      </c>
      <c r="Q39">
        <v>1.8824113411438219</v>
      </c>
      <c r="R39">
        <v>6.4053315490544094</v>
      </c>
    </row>
    <row r="40" spans="1:18" x14ac:dyDescent="0.35">
      <c r="A40" s="1">
        <v>42795</v>
      </c>
      <c r="B40">
        <v>4.2897145995235917</v>
      </c>
      <c r="C40">
        <v>-8.4415959460366281</v>
      </c>
      <c r="D40">
        <v>7.0338022069474704</v>
      </c>
      <c r="E40">
        <v>6.5254456069331184</v>
      </c>
      <c r="F40">
        <v>3.5435032866648868</v>
      </c>
      <c r="G40">
        <v>3.6938758516922547</v>
      </c>
      <c r="H40">
        <v>8.0654199946417009</v>
      </c>
      <c r="I40">
        <v>0.99577033027719608</v>
      </c>
      <c r="J40">
        <v>10.453868871604911</v>
      </c>
      <c r="K40">
        <v>-0.11081580782428091</v>
      </c>
      <c r="L40">
        <v>3.997387755782313</v>
      </c>
      <c r="M40">
        <v>10.056026440869317</v>
      </c>
      <c r="N40">
        <v>4.0620088579732823</v>
      </c>
      <c r="O40">
        <v>3.4524483204768899</v>
      </c>
      <c r="P40">
        <v>2.2746093799517837</v>
      </c>
      <c r="Q40">
        <v>4.8294788665858732</v>
      </c>
      <c r="R40">
        <v>8.8586357767873665</v>
      </c>
    </row>
    <row r="41" spans="1:18" x14ac:dyDescent="0.35">
      <c r="A41" s="1">
        <v>42826</v>
      </c>
      <c r="B41">
        <v>1.1908472611640946</v>
      </c>
      <c r="C41">
        <v>-9.2748442372471658</v>
      </c>
      <c r="D41">
        <v>0.34941321751537657</v>
      </c>
      <c r="E41">
        <v>-2.9546201003888228</v>
      </c>
      <c r="F41">
        <v>2.2592234563341975</v>
      </c>
      <c r="G41">
        <v>1.3694398807117807</v>
      </c>
      <c r="H41">
        <v>3.9725385592247875</v>
      </c>
      <c r="I41">
        <v>14.023004267814727</v>
      </c>
      <c r="J41">
        <v>2.0648029134446801</v>
      </c>
      <c r="K41">
        <v>7.9507120449173243</v>
      </c>
      <c r="L41">
        <v>3.5812555794496888</v>
      </c>
      <c r="M41">
        <v>4.8593090054223325</v>
      </c>
      <c r="N41">
        <v>-4.7449442044168677E-2</v>
      </c>
      <c r="O41">
        <v>4.3830164805413574</v>
      </c>
      <c r="P41">
        <v>1.9057933406920995</v>
      </c>
      <c r="Q41">
        <v>-0.86882306938532849</v>
      </c>
      <c r="R41">
        <v>2.5740764738066702</v>
      </c>
    </row>
    <row r="42" spans="1:18" x14ac:dyDescent="0.35">
      <c r="A42" s="1">
        <v>42856</v>
      </c>
      <c r="B42">
        <v>2.469484996462711</v>
      </c>
      <c r="C42">
        <v>43.634843149631791</v>
      </c>
      <c r="D42">
        <v>-1.1452685921015302</v>
      </c>
      <c r="E42">
        <v>-1.0826667899875986</v>
      </c>
      <c r="F42">
        <v>2.5172773954814431</v>
      </c>
      <c r="G42">
        <v>0.66438233031678351</v>
      </c>
      <c r="H42">
        <v>0.83676807610754622</v>
      </c>
      <c r="I42">
        <v>2.4675139198730562</v>
      </c>
      <c r="J42">
        <v>2.1654417662818446</v>
      </c>
      <c r="K42">
        <v>6.1959125224776841</v>
      </c>
      <c r="L42">
        <v>3.3889786364830883</v>
      </c>
      <c r="M42">
        <v>4.9612162092369942</v>
      </c>
      <c r="N42">
        <v>1.7398492082933785</v>
      </c>
      <c r="O42">
        <v>3.2264031725123914</v>
      </c>
      <c r="P42">
        <v>1.8968363822666277</v>
      </c>
      <c r="Q42">
        <v>11.405916218102192</v>
      </c>
      <c r="R42">
        <v>4.1494572758189747</v>
      </c>
    </row>
    <row r="43" spans="1:18" x14ac:dyDescent="0.35">
      <c r="A43" s="1">
        <v>42887</v>
      </c>
      <c r="B43">
        <v>3.9193850094949738</v>
      </c>
      <c r="C43">
        <v>-48.558081004471333</v>
      </c>
      <c r="D43">
        <v>4.7874338856091185</v>
      </c>
      <c r="E43">
        <v>13.485958900918078</v>
      </c>
      <c r="F43">
        <v>3.9743010235162615</v>
      </c>
      <c r="G43">
        <v>1.7916624517774693</v>
      </c>
      <c r="H43">
        <v>2.8999441843184712</v>
      </c>
      <c r="I43">
        <v>7.7417249066161133</v>
      </c>
      <c r="J43">
        <v>4.433734729566325</v>
      </c>
      <c r="K43">
        <v>-0.1331106921727212</v>
      </c>
      <c r="L43">
        <v>3.6406009644504422</v>
      </c>
      <c r="M43">
        <v>5.4655022023666362</v>
      </c>
      <c r="N43">
        <v>3.5094360873054313</v>
      </c>
      <c r="O43">
        <v>3.2893246014965314</v>
      </c>
      <c r="P43">
        <v>1.6548964365994863</v>
      </c>
      <c r="Q43">
        <v>2.4814513254072637</v>
      </c>
      <c r="R43">
        <v>2.3777477200995492</v>
      </c>
    </row>
    <row r="44" spans="1:18" x14ac:dyDescent="0.35">
      <c r="A44" s="1">
        <v>42917</v>
      </c>
      <c r="B44">
        <v>4.3855283558723528</v>
      </c>
      <c r="C44">
        <v>-51.23918243736977</v>
      </c>
      <c r="D44">
        <v>4.5840340155070152</v>
      </c>
      <c r="E44">
        <v>12.070418513107882</v>
      </c>
      <c r="F44">
        <v>8.8549579983392022</v>
      </c>
      <c r="G44">
        <v>3.4241661155492693</v>
      </c>
      <c r="H44">
        <v>3.0794558394042042</v>
      </c>
      <c r="I44">
        <v>4.4757967184527558</v>
      </c>
      <c r="J44">
        <v>8.0930891700215</v>
      </c>
      <c r="K44">
        <v>7.7194391425864382</v>
      </c>
      <c r="L44">
        <v>4.0007770527992363</v>
      </c>
      <c r="M44">
        <v>5.2527486608727258</v>
      </c>
      <c r="N44">
        <v>3.0651493188789516</v>
      </c>
      <c r="O44">
        <v>3.9569436138189076</v>
      </c>
      <c r="P44">
        <v>1.421269501920321</v>
      </c>
      <c r="Q44">
        <v>-1.8009502607327335</v>
      </c>
      <c r="R44">
        <v>3.8088700322203266</v>
      </c>
    </row>
    <row r="45" spans="1:18" x14ac:dyDescent="0.35">
      <c r="A45" s="1">
        <v>42948</v>
      </c>
      <c r="B45">
        <v>2.2976663388589458</v>
      </c>
      <c r="C45">
        <v>-57.053700621093547</v>
      </c>
      <c r="D45">
        <v>2.8674026407481819</v>
      </c>
      <c r="E45">
        <v>8.882752771378577</v>
      </c>
      <c r="F45">
        <v>10.105485877080113</v>
      </c>
      <c r="G45">
        <v>3.6102770948530178</v>
      </c>
      <c r="H45">
        <v>1.8673445349245412</v>
      </c>
      <c r="I45">
        <v>5.742551942901656</v>
      </c>
      <c r="J45">
        <v>5.2643555142886385</v>
      </c>
      <c r="K45">
        <v>6.7069715368710376</v>
      </c>
      <c r="L45">
        <v>3.9680784070617676</v>
      </c>
      <c r="M45">
        <v>3.9940888230016043</v>
      </c>
      <c r="N45">
        <v>2.7738680597901606</v>
      </c>
      <c r="O45">
        <v>4.1403774098392603</v>
      </c>
      <c r="P45">
        <v>1.4440143367839653</v>
      </c>
      <c r="Q45">
        <v>1.081121100754217</v>
      </c>
      <c r="R45">
        <v>0.45972910299801129</v>
      </c>
    </row>
    <row r="46" spans="1:18" x14ac:dyDescent="0.35">
      <c r="A46" s="1">
        <v>42979</v>
      </c>
      <c r="B46">
        <v>3.7244523280514557</v>
      </c>
      <c r="C46">
        <v>-49.739227092916238</v>
      </c>
      <c r="D46">
        <v>3.2467216326712958</v>
      </c>
      <c r="E46">
        <v>0.64466225288471435</v>
      </c>
      <c r="F46">
        <v>7.5192465399015731</v>
      </c>
      <c r="G46">
        <v>3.1191036070757008</v>
      </c>
      <c r="H46">
        <v>-0.52799095037622124</v>
      </c>
      <c r="I46">
        <v>2.7032999492578682</v>
      </c>
      <c r="J46">
        <v>-1.4399667272147241</v>
      </c>
      <c r="K46">
        <v>-3.8147409449105822</v>
      </c>
      <c r="L46">
        <v>3.7758341798095074</v>
      </c>
      <c r="M46">
        <v>3.0014171433378181</v>
      </c>
      <c r="N46">
        <v>2.8583563960746403</v>
      </c>
      <c r="O46">
        <v>2.824541838413694</v>
      </c>
      <c r="P46">
        <v>0.56076820387869475</v>
      </c>
      <c r="Q46">
        <v>2.8409351789620416</v>
      </c>
      <c r="R46">
        <v>1.5497871029583052</v>
      </c>
    </row>
    <row r="47" spans="1:18" x14ac:dyDescent="0.35">
      <c r="A47" s="1">
        <v>43009</v>
      </c>
      <c r="B47">
        <v>4.3651314828771888</v>
      </c>
      <c r="C47">
        <v>-46.816473946000272</v>
      </c>
      <c r="D47">
        <v>2.2092808207790853</v>
      </c>
      <c r="E47">
        <v>11.903316216511328</v>
      </c>
      <c r="F47">
        <v>-2.4903449306060566</v>
      </c>
      <c r="G47">
        <v>3.3997588849803577</v>
      </c>
      <c r="H47">
        <v>0.69275161486585546</v>
      </c>
      <c r="I47">
        <v>0.28623606633637166</v>
      </c>
      <c r="J47">
        <v>10.00076325542274</v>
      </c>
      <c r="K47">
        <v>4.1387747184741244</v>
      </c>
      <c r="L47">
        <v>3.8310733888963853</v>
      </c>
      <c r="M47">
        <v>4.9762504236327914</v>
      </c>
      <c r="N47">
        <v>3.0649349007763078</v>
      </c>
      <c r="O47">
        <v>2.0723894149868158</v>
      </c>
      <c r="P47">
        <v>-0.47376090657728298</v>
      </c>
      <c r="Q47">
        <v>4.3656114470717</v>
      </c>
      <c r="R47">
        <v>3.69816301809891</v>
      </c>
    </row>
    <row r="48" spans="1:18" x14ac:dyDescent="0.35">
      <c r="A48" s="1">
        <v>43040</v>
      </c>
      <c r="B48">
        <v>2.0458729955629167</v>
      </c>
      <c r="C48">
        <v>-55.588582172042713</v>
      </c>
      <c r="D48">
        <v>4.4820512917920468</v>
      </c>
      <c r="E48">
        <v>2.7020354961513817</v>
      </c>
      <c r="F48">
        <v>-4.5491109499680675</v>
      </c>
      <c r="G48">
        <v>2.6108314180835634</v>
      </c>
      <c r="H48">
        <v>-0.70548342314847901</v>
      </c>
      <c r="I48">
        <v>3.4777041617881395</v>
      </c>
      <c r="J48">
        <v>0.68281995215461677</v>
      </c>
      <c r="K48">
        <v>-3.4246121314233591</v>
      </c>
      <c r="L48">
        <v>3.6002648155567698</v>
      </c>
      <c r="M48">
        <v>2.8634868069574964</v>
      </c>
      <c r="N48">
        <v>6.8014865784122236</v>
      </c>
      <c r="O48">
        <v>1.5214143946929966</v>
      </c>
      <c r="P48">
        <v>-0.77351562816532748</v>
      </c>
      <c r="Q48">
        <v>2.658774570104498</v>
      </c>
      <c r="R48">
        <v>-1.1953946653316336</v>
      </c>
    </row>
    <row r="49" spans="1:18" x14ac:dyDescent="0.35">
      <c r="A49" s="1">
        <v>43070</v>
      </c>
      <c r="B49">
        <v>1.6389019795425952</v>
      </c>
      <c r="C49">
        <v>-60.922339635008271</v>
      </c>
      <c r="D49">
        <v>-0.16410498070264623</v>
      </c>
      <c r="E49">
        <v>2.7008145200071283</v>
      </c>
      <c r="F49">
        <v>-3.510389995302404</v>
      </c>
      <c r="G49">
        <v>1.8379291938762492</v>
      </c>
      <c r="H49">
        <v>-1.9571084430431966</v>
      </c>
      <c r="I49">
        <v>4.9048706139438849</v>
      </c>
      <c r="J49">
        <v>9.1597754579075001</v>
      </c>
      <c r="K49">
        <v>8.7109587300141698</v>
      </c>
      <c r="L49">
        <v>3.3424526947922999</v>
      </c>
      <c r="M49">
        <v>0.121332020326264</v>
      </c>
      <c r="N49">
        <v>1.419712920111877</v>
      </c>
      <c r="O49">
        <v>2.841356132479774</v>
      </c>
      <c r="P49">
        <v>-0.14582302084568255</v>
      </c>
      <c r="Q49">
        <v>11.888111345791756</v>
      </c>
      <c r="R49">
        <v>-0.30725296796177304</v>
      </c>
    </row>
    <row r="50" spans="1:18" x14ac:dyDescent="0.35">
      <c r="A50" s="1">
        <v>43101</v>
      </c>
      <c r="B50">
        <v>1.4751060050365083</v>
      </c>
      <c r="C50">
        <v>-57.220541118553001</v>
      </c>
      <c r="D50">
        <v>2.5059939317600595</v>
      </c>
      <c r="E50">
        <v>7.0682728840266265</v>
      </c>
      <c r="F50">
        <v>-3.7929458837790833</v>
      </c>
      <c r="G50">
        <v>2.5762350506759617</v>
      </c>
      <c r="H50">
        <v>2.2785793075243532E-2</v>
      </c>
      <c r="I50">
        <v>2.7899802244970857</v>
      </c>
      <c r="J50">
        <v>-0.34393569393100165</v>
      </c>
      <c r="K50">
        <v>5.5725737116589329</v>
      </c>
      <c r="L50">
        <v>3.6376162128754004</v>
      </c>
      <c r="M50">
        <v>1.2281038236549193</v>
      </c>
      <c r="N50">
        <v>2.6455211950237896</v>
      </c>
      <c r="O50">
        <v>2.8059125465124595</v>
      </c>
      <c r="P50">
        <v>2.8473234276455486</v>
      </c>
      <c r="Q50">
        <v>6.8265622958443686</v>
      </c>
      <c r="R50">
        <v>3.3408728777953201</v>
      </c>
    </row>
    <row r="51" spans="1:18" x14ac:dyDescent="0.35">
      <c r="A51" s="1">
        <v>43132</v>
      </c>
      <c r="B51">
        <v>3.0609603561535579</v>
      </c>
      <c r="C51">
        <v>-52.061436451411097</v>
      </c>
      <c r="D51">
        <v>4.6218594496213967</v>
      </c>
      <c r="E51">
        <v>12.403553393985931</v>
      </c>
      <c r="F51">
        <v>0.45090436204633022</v>
      </c>
      <c r="G51">
        <v>2.4724932840797038</v>
      </c>
      <c r="H51">
        <v>3.3578190194636619</v>
      </c>
      <c r="I51">
        <v>4.0684699550644012</v>
      </c>
      <c r="J51">
        <v>3.0940980707228078</v>
      </c>
      <c r="K51">
        <v>5.1503083024825713</v>
      </c>
      <c r="L51">
        <v>3.842798290175935</v>
      </c>
      <c r="M51">
        <v>1.4396535872584337</v>
      </c>
      <c r="N51">
        <v>2.0976669709912983</v>
      </c>
      <c r="O51">
        <v>3.5072920602933948</v>
      </c>
      <c r="P51">
        <v>2.225838240798609</v>
      </c>
      <c r="Q51">
        <v>4.3715596706887823</v>
      </c>
      <c r="R51">
        <v>2.8266436057353275</v>
      </c>
    </row>
    <row r="52" spans="1:18" x14ac:dyDescent="0.35">
      <c r="A52" s="1">
        <v>43160</v>
      </c>
      <c r="B52">
        <v>3.1660503459836065</v>
      </c>
      <c r="C52">
        <v>-55.045339128840141</v>
      </c>
      <c r="D52">
        <v>5.0887951628625103</v>
      </c>
      <c r="E52">
        <v>8.1067630169975757</v>
      </c>
      <c r="F52">
        <v>1.3837803899202612</v>
      </c>
      <c r="G52">
        <v>2.0627073988151778</v>
      </c>
      <c r="H52">
        <v>3.4412821767949424</v>
      </c>
      <c r="I52">
        <v>13.373619116993041</v>
      </c>
      <c r="J52">
        <v>3.8479180080014856</v>
      </c>
      <c r="K52">
        <v>4.1734352369417991</v>
      </c>
      <c r="L52">
        <v>4.0391482481179253</v>
      </c>
      <c r="M52">
        <v>0.82820115218467549</v>
      </c>
      <c r="N52">
        <v>2.191816911243734</v>
      </c>
      <c r="O52">
        <v>4.7048799318378514</v>
      </c>
      <c r="P52">
        <v>2.4949852184184493</v>
      </c>
      <c r="Q52">
        <v>5.8527923336479262</v>
      </c>
      <c r="R52">
        <v>-0.84360794642429937</v>
      </c>
    </row>
    <row r="53" spans="1:18" x14ac:dyDescent="0.35">
      <c r="A53" s="1">
        <v>43191</v>
      </c>
      <c r="B53">
        <v>3.6604189685102426</v>
      </c>
      <c r="C53">
        <v>-40.757434144631546</v>
      </c>
      <c r="D53">
        <v>5.6894684915051954</v>
      </c>
      <c r="E53">
        <v>6.2470841830258621</v>
      </c>
      <c r="F53">
        <v>3.6779464984629584</v>
      </c>
      <c r="G53">
        <v>3.5175101877829036</v>
      </c>
      <c r="H53">
        <v>3.4643923826975822</v>
      </c>
      <c r="I53">
        <v>-4.443109023334415</v>
      </c>
      <c r="J53">
        <v>14.467637631926038</v>
      </c>
      <c r="K53">
        <v>4.2903337879484553</v>
      </c>
      <c r="L53">
        <v>4.2494749003958674</v>
      </c>
      <c r="M53">
        <v>2.0502703134762044</v>
      </c>
      <c r="N53">
        <v>5.7558528936399824</v>
      </c>
      <c r="O53">
        <v>5.3161459887742382</v>
      </c>
      <c r="P53">
        <v>2.1379520862301291</v>
      </c>
      <c r="Q53">
        <v>11.38138355821448</v>
      </c>
      <c r="R53">
        <v>4.1146805082617135</v>
      </c>
    </row>
    <row r="54" spans="1:18" x14ac:dyDescent="0.35">
      <c r="A54" s="1">
        <v>43221</v>
      </c>
      <c r="B54">
        <v>4.5140480262387399</v>
      </c>
      <c r="C54">
        <v>-59.396809879058658</v>
      </c>
      <c r="D54">
        <v>4.1007002596163744</v>
      </c>
      <c r="E54">
        <v>4.7053142476708274</v>
      </c>
      <c r="F54">
        <v>7.8336540711300984</v>
      </c>
      <c r="G54">
        <v>4.7904492200543416</v>
      </c>
      <c r="H54">
        <v>4.395877044332309</v>
      </c>
      <c r="I54">
        <v>3.9581454953750352</v>
      </c>
      <c r="J54">
        <v>17.773472725932947</v>
      </c>
      <c r="K54">
        <v>9.0113539960045159</v>
      </c>
      <c r="L54">
        <v>4.5077995737085246</v>
      </c>
      <c r="M54">
        <v>4.5838953672670897</v>
      </c>
      <c r="N54">
        <v>6.0759415777317258</v>
      </c>
      <c r="O54">
        <v>5.3061331050557499</v>
      </c>
      <c r="P54">
        <v>1.8017145156476602</v>
      </c>
      <c r="Q54">
        <v>0.68459642873726523</v>
      </c>
      <c r="R54">
        <v>0.57634829430037371</v>
      </c>
    </row>
    <row r="55" spans="1:18" x14ac:dyDescent="0.35">
      <c r="A55" s="1">
        <v>43252</v>
      </c>
      <c r="B55">
        <v>3.3891931960269943</v>
      </c>
      <c r="C55">
        <v>-18.785005028844424</v>
      </c>
      <c r="D55">
        <v>3.0520626770179575</v>
      </c>
      <c r="E55">
        <v>3.8458797435647369</v>
      </c>
      <c r="F55">
        <v>10.898721057192347</v>
      </c>
      <c r="G55">
        <v>4.6555696530014217</v>
      </c>
      <c r="H55">
        <v>3.3703399243506738</v>
      </c>
      <c r="I55">
        <v>1.5809661892991471</v>
      </c>
      <c r="J55">
        <v>2.1038329093773172</v>
      </c>
      <c r="K55">
        <v>5.7166700333307432</v>
      </c>
      <c r="L55">
        <v>4.3376281944598816</v>
      </c>
      <c r="M55">
        <v>6.594445264248904</v>
      </c>
      <c r="N55">
        <v>6.2372953856060747</v>
      </c>
      <c r="O55">
        <v>4.8930472652548787</v>
      </c>
      <c r="P55">
        <v>1.6128850430375223</v>
      </c>
      <c r="Q55">
        <v>12.28554103987851</v>
      </c>
      <c r="R55">
        <v>-0.29304923082790424</v>
      </c>
    </row>
    <row r="56" spans="1:18" x14ac:dyDescent="0.35">
      <c r="A56" s="1">
        <v>43282</v>
      </c>
      <c r="B56">
        <v>2.3130524230917189</v>
      </c>
      <c r="C56">
        <v>17.083604819110192</v>
      </c>
      <c r="D56">
        <v>2.3962352106887437</v>
      </c>
      <c r="E56">
        <v>-0.37964029447286407</v>
      </c>
      <c r="F56">
        <v>6.3510098754316431</v>
      </c>
      <c r="G56">
        <v>3.6170601771721778</v>
      </c>
      <c r="H56">
        <v>4.4083320653217868</v>
      </c>
      <c r="I56">
        <v>0.52247913767493515</v>
      </c>
      <c r="J56">
        <v>4.1389792467103774</v>
      </c>
      <c r="K56">
        <v>7.5014854360726559</v>
      </c>
      <c r="L56">
        <v>4.2092836406052925</v>
      </c>
      <c r="M56">
        <v>8.4125441323151762</v>
      </c>
      <c r="N56">
        <v>5.8048025421749685</v>
      </c>
      <c r="O56">
        <v>4.4837012425963394</v>
      </c>
      <c r="P56">
        <v>1.3819451222760932</v>
      </c>
      <c r="Q56">
        <v>7.1037075081548977</v>
      </c>
      <c r="R56">
        <v>3.3702840905775986</v>
      </c>
    </row>
    <row r="57" spans="1:18" x14ac:dyDescent="0.35">
      <c r="A57" s="1">
        <v>43313</v>
      </c>
      <c r="B57">
        <v>3.6679188846312911</v>
      </c>
      <c r="C57">
        <v>6.5293130486852959</v>
      </c>
      <c r="D57">
        <v>4.4822584529459419</v>
      </c>
      <c r="E57">
        <v>-1.8278810054812737</v>
      </c>
      <c r="F57">
        <v>4.6667558010817061</v>
      </c>
      <c r="G57">
        <v>2.3680388299217867</v>
      </c>
      <c r="H57">
        <v>3.1420002929771158</v>
      </c>
      <c r="I57">
        <v>3.3558323593090478</v>
      </c>
      <c r="J57">
        <v>1.5684793509742434</v>
      </c>
      <c r="K57">
        <v>5.5537997841469888</v>
      </c>
      <c r="L57">
        <v>4.0407722427241595</v>
      </c>
      <c r="M57">
        <v>9.242963146046776</v>
      </c>
      <c r="N57">
        <v>3.6789658513357182</v>
      </c>
      <c r="O57">
        <v>4.2517309611568095</v>
      </c>
      <c r="P57">
        <v>1.2189232239781234</v>
      </c>
      <c r="Q57">
        <v>4.0165363208086262</v>
      </c>
      <c r="R57">
        <v>4.0474210218643094</v>
      </c>
    </row>
    <row r="58" spans="1:18" x14ac:dyDescent="0.35">
      <c r="A58" s="1">
        <v>43344</v>
      </c>
      <c r="B58">
        <v>1.7960538548029916</v>
      </c>
      <c r="C58">
        <v>8.2513993995827519</v>
      </c>
      <c r="D58">
        <v>1.294995039106837</v>
      </c>
      <c r="E58">
        <v>-0.6880615721726997</v>
      </c>
      <c r="F58">
        <v>3.1183496959407364</v>
      </c>
      <c r="G58">
        <v>2.0214792149317447</v>
      </c>
      <c r="H58">
        <v>5.1660704026568141</v>
      </c>
      <c r="I58">
        <v>7.8637741840151563</v>
      </c>
      <c r="J58">
        <v>2.2621382522796836</v>
      </c>
      <c r="K58">
        <v>5.4887187809655131</v>
      </c>
      <c r="L58">
        <v>4.1616528873223047</v>
      </c>
      <c r="M58">
        <v>10.067009129313391</v>
      </c>
      <c r="N58">
        <v>2.8343184593501434</v>
      </c>
      <c r="O58">
        <v>4.9301328767342767</v>
      </c>
      <c r="P58">
        <v>1.1842082507841525</v>
      </c>
      <c r="Q58">
        <v>2.2899163848214386</v>
      </c>
      <c r="R58">
        <v>1.7033844374031872</v>
      </c>
    </row>
    <row r="59" spans="1:18" x14ac:dyDescent="0.35">
      <c r="A59" s="1">
        <v>43374</v>
      </c>
      <c r="B59">
        <v>2.174404164347294</v>
      </c>
      <c r="C59">
        <v>4.0446939936271491</v>
      </c>
      <c r="D59">
        <v>4.2782634302715081</v>
      </c>
      <c r="E59">
        <v>-1.1327655489086652</v>
      </c>
      <c r="F59">
        <v>10.813574818490764</v>
      </c>
      <c r="G59">
        <v>2.4139344479354037</v>
      </c>
      <c r="H59">
        <v>4.7462845670768132</v>
      </c>
      <c r="I59">
        <v>6.4081656000452512</v>
      </c>
      <c r="J59">
        <v>0.15031780150589213</v>
      </c>
      <c r="K59">
        <v>5.5415479803332346</v>
      </c>
      <c r="L59">
        <v>4.4456345864687989</v>
      </c>
      <c r="M59">
        <v>11.047098030735313</v>
      </c>
      <c r="N59">
        <v>1.5178491833008394</v>
      </c>
      <c r="O59">
        <v>4.5934119525706194</v>
      </c>
      <c r="P59">
        <v>1.2568332565266189</v>
      </c>
      <c r="Q59">
        <v>6.6113657952066518</v>
      </c>
      <c r="R59">
        <v>2.2274781144443239</v>
      </c>
    </row>
    <row r="60" spans="1:18" x14ac:dyDescent="0.35">
      <c r="A60" s="1">
        <v>43405</v>
      </c>
      <c r="B60">
        <v>0.16585398136253104</v>
      </c>
      <c r="C60">
        <v>19.014557280750594</v>
      </c>
      <c r="D60">
        <v>-0.26452673464945065</v>
      </c>
      <c r="E60">
        <v>-1.6427980375358402</v>
      </c>
      <c r="F60">
        <v>8.8264916068697943</v>
      </c>
      <c r="G60">
        <v>1.5319068451406821</v>
      </c>
      <c r="H60">
        <v>5.6718336242350063</v>
      </c>
      <c r="I60">
        <v>8.0368579865681085</v>
      </c>
      <c r="J60">
        <v>11.562743837879964</v>
      </c>
      <c r="K60">
        <v>11.225237861765436</v>
      </c>
      <c r="L60">
        <v>4.5364562730067632</v>
      </c>
      <c r="M60">
        <v>10.4011692330551</v>
      </c>
      <c r="N60">
        <v>1.1842454925893691</v>
      </c>
      <c r="O60">
        <v>5.0505182247476483</v>
      </c>
      <c r="P60">
        <v>1.6393308357429248</v>
      </c>
      <c r="Q60">
        <v>6.8239340477992414</v>
      </c>
      <c r="R60">
        <v>4.1028902784721311</v>
      </c>
    </row>
    <row r="61" spans="1:18" x14ac:dyDescent="0.35">
      <c r="A61" s="1">
        <v>43435</v>
      </c>
      <c r="B61">
        <v>0.7317296534454556</v>
      </c>
      <c r="C61">
        <v>4.2965772439000887</v>
      </c>
      <c r="D61">
        <v>2.2641250567423015</v>
      </c>
      <c r="E61">
        <v>2.3537739218992613</v>
      </c>
      <c r="F61">
        <v>7.770682340513531</v>
      </c>
      <c r="G61">
        <v>0.51574535219323536</v>
      </c>
      <c r="H61">
        <v>2.5050388646315582</v>
      </c>
      <c r="I61">
        <v>7.3933550988371906</v>
      </c>
      <c r="J61">
        <v>-5.8948404957001088</v>
      </c>
      <c r="K61">
        <v>2.7738361691739328</v>
      </c>
      <c r="L61">
        <v>4.093436505220069</v>
      </c>
      <c r="M61">
        <v>6.5513605341972294</v>
      </c>
      <c r="N61">
        <v>2.2358529304743229</v>
      </c>
      <c r="O61">
        <v>3.2921964606567542</v>
      </c>
      <c r="P61">
        <v>2.2295568428077672</v>
      </c>
      <c r="Q61">
        <v>-3.4894758899277889</v>
      </c>
      <c r="R61">
        <v>4.3767286037024178</v>
      </c>
    </row>
    <row r="62" spans="1:18" x14ac:dyDescent="0.35">
      <c r="A62" s="1">
        <v>43466</v>
      </c>
      <c r="B62">
        <v>3.5174069016311336</v>
      </c>
      <c r="C62">
        <v>-0.94101918615527325</v>
      </c>
      <c r="D62">
        <v>2.9889668790639519</v>
      </c>
      <c r="E62">
        <v>0.43062904192952089</v>
      </c>
      <c r="F62">
        <v>4.3802473648642888</v>
      </c>
      <c r="G62">
        <v>2.2628228523871456</v>
      </c>
      <c r="H62">
        <v>4.5200076293298963</v>
      </c>
      <c r="I62">
        <v>5.7937254274439169</v>
      </c>
      <c r="J62">
        <v>17.715435010087873</v>
      </c>
      <c r="K62">
        <v>1.1847430580444325</v>
      </c>
      <c r="L62">
        <v>4.631641254099776</v>
      </c>
      <c r="M62">
        <v>5.5993521496553029</v>
      </c>
      <c r="N62">
        <v>3.059715083686541</v>
      </c>
      <c r="O62">
        <v>3.2915740521122245</v>
      </c>
      <c r="P62">
        <v>2.5726143273603981</v>
      </c>
      <c r="Q62">
        <v>-3.2312774806414808</v>
      </c>
      <c r="R62">
        <v>1.8143743307569338</v>
      </c>
    </row>
    <row r="63" spans="1:18" x14ac:dyDescent="0.35">
      <c r="A63" s="1">
        <v>43497</v>
      </c>
      <c r="B63">
        <v>2.5355482092060129</v>
      </c>
      <c r="C63">
        <v>2.2257839629249645</v>
      </c>
      <c r="D63">
        <v>3.3425778234347376</v>
      </c>
      <c r="E63">
        <v>-2.8885168378568551</v>
      </c>
      <c r="F63">
        <v>11.138426492090829</v>
      </c>
      <c r="G63">
        <v>4.475034687747609</v>
      </c>
      <c r="H63">
        <v>3.4644995299574646</v>
      </c>
      <c r="I63">
        <v>8.4113886357299918</v>
      </c>
      <c r="J63">
        <v>7.3558276072230484</v>
      </c>
      <c r="K63">
        <v>6.4180804543737366</v>
      </c>
      <c r="L63">
        <v>4.5625434373290688</v>
      </c>
      <c r="M63">
        <v>5.4998626077835411</v>
      </c>
      <c r="N63">
        <v>4.9498291759813497</v>
      </c>
      <c r="O63">
        <v>1.3872285121730954</v>
      </c>
      <c r="P63">
        <v>0.8673754537283429</v>
      </c>
      <c r="Q63">
        <v>3.1234436181024563</v>
      </c>
      <c r="R63">
        <v>1.1728743994533914</v>
      </c>
    </row>
    <row r="64" spans="1:18" x14ac:dyDescent="0.35">
      <c r="A64" s="1">
        <v>43525</v>
      </c>
      <c r="B64">
        <v>2.318558372921899</v>
      </c>
      <c r="C64">
        <v>1.5839825487967687</v>
      </c>
      <c r="D64">
        <v>1.0963553731431404</v>
      </c>
      <c r="E64">
        <v>-1.0142902875473112</v>
      </c>
      <c r="F64">
        <v>9.0492397778559734</v>
      </c>
      <c r="G64">
        <v>4.8845529748250556</v>
      </c>
      <c r="H64">
        <v>2.5164828602199947</v>
      </c>
      <c r="I64">
        <v>2.520314826051262</v>
      </c>
      <c r="J64">
        <v>2.1439598265774009</v>
      </c>
      <c r="K64">
        <v>7.3075516455367335</v>
      </c>
      <c r="L64">
        <v>4.2276317019437499</v>
      </c>
      <c r="M64">
        <v>3.6935163532797617</v>
      </c>
      <c r="N64">
        <v>4.8866411017958029</v>
      </c>
      <c r="O64">
        <v>1.1730486874929227</v>
      </c>
      <c r="P64">
        <v>1.0052736261274333</v>
      </c>
      <c r="Q64">
        <v>2.8691471275353848</v>
      </c>
      <c r="R64">
        <v>0.63598304375780401</v>
      </c>
    </row>
    <row r="65" spans="1:18" x14ac:dyDescent="0.35">
      <c r="A65" s="1">
        <v>43556</v>
      </c>
      <c r="B65">
        <v>0.48905745350072038</v>
      </c>
      <c r="C65">
        <v>-1.0834883690051669</v>
      </c>
      <c r="D65">
        <v>2.652418060049726</v>
      </c>
      <c r="E65">
        <v>2.5312923457058645</v>
      </c>
      <c r="F65">
        <v>18.614710415433393</v>
      </c>
      <c r="G65">
        <v>4.0446102236064689</v>
      </c>
      <c r="H65">
        <v>1.3240038539910728</v>
      </c>
      <c r="I65">
        <v>11.361036262647687</v>
      </c>
      <c r="J65">
        <v>0.9042049607152336</v>
      </c>
      <c r="K65">
        <v>6.861733086236427</v>
      </c>
      <c r="L65">
        <v>4.1615611939110408</v>
      </c>
      <c r="M65">
        <v>5.0176598977616322</v>
      </c>
      <c r="N65">
        <v>2.3460775062872585E-2</v>
      </c>
      <c r="O65">
        <v>1.4356916255779026</v>
      </c>
      <c r="P65">
        <v>0.84146927523147497</v>
      </c>
      <c r="Q65">
        <v>-1.9755794874111672</v>
      </c>
      <c r="R65">
        <v>-2.044517442366157</v>
      </c>
    </row>
    <row r="66" spans="1:18" x14ac:dyDescent="0.35">
      <c r="A66" s="1">
        <v>43586</v>
      </c>
      <c r="B66">
        <v>0.41585177702660303</v>
      </c>
      <c r="C66">
        <v>10.657172910659256</v>
      </c>
      <c r="D66">
        <v>6.3999483309195853</v>
      </c>
      <c r="E66">
        <v>0.10379307715093944</v>
      </c>
      <c r="F66">
        <v>14.922455779775603</v>
      </c>
      <c r="G66">
        <v>3.0681318521964158</v>
      </c>
      <c r="H66">
        <v>2.9120084606304601</v>
      </c>
      <c r="I66">
        <v>8.8804341980302155</v>
      </c>
      <c r="J66">
        <v>-5.6165394277452236</v>
      </c>
      <c r="K66">
        <v>9.8074999759513446</v>
      </c>
      <c r="L66">
        <v>4.3943969906274845</v>
      </c>
      <c r="M66">
        <v>5.4142994909611986</v>
      </c>
      <c r="N66">
        <v>0.90534299976332022</v>
      </c>
      <c r="O66">
        <v>2.7675584809118163</v>
      </c>
      <c r="P66">
        <v>0.80018124049942685</v>
      </c>
      <c r="Q66">
        <v>6.1026126524440087</v>
      </c>
      <c r="R66">
        <v>2.1063339214801147</v>
      </c>
    </row>
    <row r="67" spans="1:18" x14ac:dyDescent="0.35">
      <c r="A67" s="1">
        <v>43617</v>
      </c>
      <c r="B67">
        <v>0.71936319610097144</v>
      </c>
      <c r="C67">
        <v>-3.2334132952816219</v>
      </c>
      <c r="D67">
        <v>3.3449000180251716</v>
      </c>
      <c r="E67">
        <v>-9.4510468182018599</v>
      </c>
      <c r="F67">
        <v>8.8968089553683001</v>
      </c>
      <c r="G67">
        <v>2.4858607486922324</v>
      </c>
      <c r="H67">
        <v>2.5474687974217431</v>
      </c>
      <c r="I67">
        <v>11.603010065886025</v>
      </c>
      <c r="J67">
        <v>5.6828216342827318</v>
      </c>
      <c r="K67">
        <v>9.6018496248789091</v>
      </c>
      <c r="L67">
        <v>4.5463479099212378</v>
      </c>
      <c r="M67">
        <v>4.3465425158327236</v>
      </c>
      <c r="N67">
        <v>3.5573760118466282</v>
      </c>
      <c r="O67">
        <v>3.4950230938185882</v>
      </c>
      <c r="P67">
        <v>0.94779976010508449</v>
      </c>
      <c r="Q67">
        <v>-2.0003718672636239</v>
      </c>
      <c r="R67">
        <v>2.8283478381900125</v>
      </c>
    </row>
    <row r="68" spans="1:18" x14ac:dyDescent="0.35">
      <c r="A68" s="1">
        <v>43647</v>
      </c>
      <c r="B68">
        <v>3.2502158463114625</v>
      </c>
      <c r="C68">
        <v>6.8855376112501716</v>
      </c>
      <c r="D68">
        <v>5.0917697485659374</v>
      </c>
      <c r="E68">
        <v>-11.931399448825999</v>
      </c>
      <c r="F68">
        <v>8.2195407671185734</v>
      </c>
      <c r="G68">
        <v>2.9357700569689484</v>
      </c>
      <c r="H68">
        <v>2.9250427276022322</v>
      </c>
      <c r="I68">
        <v>6.7748369915948388</v>
      </c>
      <c r="J68">
        <v>6.1921849442686039</v>
      </c>
      <c r="K68">
        <v>8.9289338519669315</v>
      </c>
      <c r="L68">
        <v>4.5375540472486193</v>
      </c>
      <c r="M68">
        <v>3.8915816195980568</v>
      </c>
      <c r="N68">
        <v>5.6315311573896594</v>
      </c>
      <c r="O68">
        <v>3.4951569427219766</v>
      </c>
      <c r="P68">
        <v>1.3489602685126272</v>
      </c>
      <c r="Q68">
        <v>4.7749501025295018</v>
      </c>
      <c r="R68">
        <v>-0.31069249787778119</v>
      </c>
    </row>
    <row r="69" spans="1:18" x14ac:dyDescent="0.35">
      <c r="A69" s="1">
        <v>43678</v>
      </c>
      <c r="B69">
        <v>1.4244457572888365</v>
      </c>
      <c r="C69">
        <v>7.8481930105085382</v>
      </c>
      <c r="D69">
        <v>2.0665874512446436</v>
      </c>
      <c r="E69">
        <v>-10.05617103003776</v>
      </c>
      <c r="F69">
        <v>5.0812676321008325</v>
      </c>
      <c r="G69">
        <v>3.757557204061186</v>
      </c>
      <c r="H69">
        <v>2.8929975248863826</v>
      </c>
      <c r="I69">
        <v>9.0081474596151594</v>
      </c>
      <c r="J69">
        <v>5.910185054383831</v>
      </c>
      <c r="K69">
        <v>9.0219666434698098</v>
      </c>
      <c r="L69">
        <v>4.3264699413221734</v>
      </c>
      <c r="M69">
        <v>2.3153942604210158</v>
      </c>
      <c r="N69">
        <v>-0.28868484526174143</v>
      </c>
      <c r="O69">
        <v>4.0795630927897406</v>
      </c>
      <c r="P69">
        <v>1.5490333215156795</v>
      </c>
      <c r="Q69">
        <v>5.4698619626525584</v>
      </c>
      <c r="R69">
        <v>-0.7911478376798442</v>
      </c>
    </row>
    <row r="70" spans="1:18" x14ac:dyDescent="0.35">
      <c r="A70" s="1">
        <v>43709</v>
      </c>
      <c r="B70">
        <v>0.63116467347875016</v>
      </c>
      <c r="C70">
        <v>3.4361502149377117</v>
      </c>
      <c r="D70">
        <v>3.085394197976953</v>
      </c>
      <c r="E70">
        <v>-5.1794812125621803</v>
      </c>
      <c r="F70">
        <v>15.315648458795934</v>
      </c>
      <c r="G70">
        <v>4.141386067052693</v>
      </c>
      <c r="H70">
        <v>4.0974985438713389</v>
      </c>
      <c r="I70">
        <v>3.5117037395023658</v>
      </c>
      <c r="J70">
        <v>6.27943504747779</v>
      </c>
      <c r="K70">
        <v>8.4890271126427876</v>
      </c>
      <c r="L70">
        <v>4.5166413696602348</v>
      </c>
      <c r="M70">
        <v>3.0121729975220717</v>
      </c>
      <c r="N70">
        <v>7.5320056272921931</v>
      </c>
      <c r="O70">
        <v>3.8698318252498041</v>
      </c>
      <c r="P70">
        <v>1.668662874573883</v>
      </c>
      <c r="Q70">
        <v>8.9074031508874754</v>
      </c>
      <c r="R70">
        <v>6.021805324483779</v>
      </c>
    </row>
    <row r="71" spans="1:18" x14ac:dyDescent="0.35">
      <c r="A71" s="1">
        <v>43739</v>
      </c>
      <c r="B71">
        <v>0.66036917474147572</v>
      </c>
      <c r="C71">
        <v>11.596728948131357</v>
      </c>
      <c r="D71">
        <v>2.7061435146598285</v>
      </c>
      <c r="E71">
        <v>7.5467034039175047</v>
      </c>
      <c r="F71">
        <v>0.99973457038866798</v>
      </c>
      <c r="G71">
        <v>4.3548675783445105</v>
      </c>
      <c r="H71">
        <v>2.7699423436812936</v>
      </c>
      <c r="I71">
        <v>3.3804301976771569</v>
      </c>
      <c r="J71">
        <v>9.2247890753647681</v>
      </c>
      <c r="K71">
        <v>10.321854093243161</v>
      </c>
      <c r="L71">
        <v>4.2316110731095193</v>
      </c>
      <c r="M71">
        <v>1.6924684721992378</v>
      </c>
      <c r="N71">
        <v>5.2588093799862179</v>
      </c>
      <c r="O71">
        <v>3.7979706294256914</v>
      </c>
      <c r="P71">
        <v>1.8104940020638054</v>
      </c>
      <c r="Q71">
        <v>4.5404901400411148</v>
      </c>
      <c r="R71">
        <v>4.5154238660052357</v>
      </c>
    </row>
    <row r="72" spans="1:18" x14ac:dyDescent="0.35">
      <c r="A72" s="1">
        <v>43770</v>
      </c>
      <c r="B72">
        <v>1.4858768042567192</v>
      </c>
      <c r="C72">
        <v>3.4914863776700713</v>
      </c>
      <c r="D72">
        <v>4.0410120668731793</v>
      </c>
      <c r="E72">
        <v>11.768847160430923</v>
      </c>
      <c r="F72">
        <v>6.3774497360779634</v>
      </c>
      <c r="G72">
        <v>4.567941332978549</v>
      </c>
      <c r="H72">
        <v>1.4999162720872476</v>
      </c>
      <c r="I72">
        <v>8.3572552315979749</v>
      </c>
      <c r="J72">
        <v>7.9760833930353527</v>
      </c>
      <c r="K72">
        <v>6.7469054774295927</v>
      </c>
      <c r="L72">
        <v>4.229486168638914</v>
      </c>
      <c r="M72">
        <v>2.1077981620811954</v>
      </c>
      <c r="N72">
        <v>6.3216729570360286</v>
      </c>
      <c r="O72">
        <v>3.0640097741921295</v>
      </c>
      <c r="P72">
        <v>1.639985929762247</v>
      </c>
      <c r="Q72">
        <v>5.4592251275058743</v>
      </c>
      <c r="R72">
        <v>8.515022520248678</v>
      </c>
    </row>
    <row r="73" spans="1:18" x14ac:dyDescent="0.35">
      <c r="A73" s="1">
        <v>43800</v>
      </c>
      <c r="B73">
        <v>2.6049880624961759</v>
      </c>
      <c r="C73">
        <v>-3.142197980628282</v>
      </c>
      <c r="D73">
        <v>2.3319655488264175</v>
      </c>
      <c r="E73">
        <v>2.0477887778800294</v>
      </c>
      <c r="F73">
        <v>15.841697905731735</v>
      </c>
      <c r="G73">
        <v>4.6307769038117073</v>
      </c>
      <c r="H73">
        <v>3.0413181399603957</v>
      </c>
      <c r="I73">
        <v>5.4145411093088995</v>
      </c>
      <c r="J73">
        <v>2.961303047885977</v>
      </c>
      <c r="K73">
        <v>8.0641592547837035</v>
      </c>
      <c r="L73">
        <v>3.9243701991573232</v>
      </c>
      <c r="M73">
        <v>1.6638634994664585</v>
      </c>
      <c r="N73">
        <v>-2.2226913558256314</v>
      </c>
      <c r="O73">
        <v>3.1312039620109431</v>
      </c>
      <c r="P73">
        <v>1.1728097626961755</v>
      </c>
      <c r="Q73">
        <v>5.7287431961276809</v>
      </c>
      <c r="R73">
        <v>10.283246720949577</v>
      </c>
    </row>
    <row r="74" spans="1:18" x14ac:dyDescent="0.35">
      <c r="A74" s="1">
        <v>43831</v>
      </c>
      <c r="B74">
        <v>0.79683056261568197</v>
      </c>
      <c r="C74">
        <v>13.681142517713198</v>
      </c>
      <c r="D74">
        <v>3.3377208412992019</v>
      </c>
      <c r="E74">
        <v>5.6703362826898456</v>
      </c>
      <c r="F74">
        <v>11.647173653801275</v>
      </c>
      <c r="G74">
        <v>4.4975449694528464</v>
      </c>
      <c r="H74">
        <v>3.7077213165265022</v>
      </c>
      <c r="I74">
        <v>4.5423335552752917</v>
      </c>
      <c r="J74">
        <v>-0.31479685857598838</v>
      </c>
      <c r="K74">
        <v>10.405412253631681</v>
      </c>
      <c r="L74">
        <v>4.1337515233491899</v>
      </c>
      <c r="M74">
        <v>3.1381588592763592</v>
      </c>
      <c r="N74">
        <v>4.7651822148743861</v>
      </c>
      <c r="O74">
        <v>4.6110247521107084</v>
      </c>
      <c r="P74">
        <v>-2.1581687079576568</v>
      </c>
      <c r="Q74">
        <v>12.862508039917842</v>
      </c>
      <c r="R74">
        <v>2.3753472690019208</v>
      </c>
    </row>
    <row r="75" spans="1:18" x14ac:dyDescent="0.35">
      <c r="A75" s="1">
        <v>43862</v>
      </c>
      <c r="B75">
        <v>1.103160585642101</v>
      </c>
      <c r="C75">
        <v>1.7649996305046329</v>
      </c>
      <c r="D75">
        <v>0.35381721218151085</v>
      </c>
      <c r="E75">
        <v>2.8384222701695734</v>
      </c>
      <c r="F75">
        <v>-1.21079920628911</v>
      </c>
      <c r="G75">
        <v>3.4387611380267629</v>
      </c>
      <c r="H75">
        <v>2.928960638168391</v>
      </c>
      <c r="I75">
        <v>9.9056797033785244</v>
      </c>
      <c r="J75">
        <v>-0.98975282079764781</v>
      </c>
      <c r="K75">
        <v>10.608753157396507</v>
      </c>
      <c r="L75">
        <v>3.7122497769443754</v>
      </c>
      <c r="M75">
        <v>1.0795029007713879</v>
      </c>
      <c r="N75">
        <v>-0.57157157476630971</v>
      </c>
      <c r="O75">
        <v>3.995935349419355</v>
      </c>
      <c r="P75">
        <v>-3.084551260124428</v>
      </c>
      <c r="Q75">
        <v>2.0281694997508595</v>
      </c>
      <c r="R75">
        <v>1.6818752918265716</v>
      </c>
    </row>
    <row r="76" spans="1:18" x14ac:dyDescent="0.35">
      <c r="A76" s="1">
        <v>43891</v>
      </c>
      <c r="B76">
        <v>-0.96570276808401445</v>
      </c>
      <c r="C76">
        <v>-4.0719388523733926</v>
      </c>
      <c r="D76">
        <v>-7.0899378042818313</v>
      </c>
      <c r="E76">
        <v>0.36826052629382389</v>
      </c>
      <c r="F76">
        <v>0.25659975372877852</v>
      </c>
      <c r="G76">
        <v>-1.5655589760389432</v>
      </c>
      <c r="H76">
        <v>-11.703431408327475</v>
      </c>
      <c r="I76">
        <v>-28.994516957401103</v>
      </c>
      <c r="J76">
        <v>7.0386453695556952</v>
      </c>
      <c r="K76">
        <v>6.0949363900227809</v>
      </c>
      <c r="L76">
        <v>2.6222545107652735</v>
      </c>
      <c r="M76">
        <v>-2.5601919461161344</v>
      </c>
      <c r="N76">
        <v>-9.4386049663709599</v>
      </c>
      <c r="O76">
        <v>2.8482764518922039</v>
      </c>
      <c r="P76">
        <v>-14.819174092566882</v>
      </c>
      <c r="Q76">
        <v>-6.9544850908440026</v>
      </c>
      <c r="R76">
        <v>-14.588578484458139</v>
      </c>
    </row>
    <row r="77" spans="1:18" x14ac:dyDescent="0.35">
      <c r="A77" s="1">
        <v>43922</v>
      </c>
      <c r="B77">
        <v>-2.8900028624007632</v>
      </c>
      <c r="C77">
        <v>-10.168497880188241</v>
      </c>
      <c r="D77">
        <v>-11.016503696416763</v>
      </c>
      <c r="E77">
        <v>-10.359016034722785</v>
      </c>
      <c r="F77">
        <v>-8.9147103687710683</v>
      </c>
      <c r="G77">
        <v>-7.041663285836222</v>
      </c>
      <c r="H77">
        <v>-29.221745044210422</v>
      </c>
      <c r="I77">
        <v>-45.62290617222753</v>
      </c>
      <c r="J77">
        <v>-3.7193846797657812</v>
      </c>
      <c r="K77">
        <v>-1.6657513788975677</v>
      </c>
      <c r="L77">
        <v>2.0022462720823881</v>
      </c>
      <c r="M77">
        <v>-6.2123605166083138</v>
      </c>
      <c r="N77">
        <v>-1.875623488931069</v>
      </c>
      <c r="O77">
        <v>1.5825488536524261</v>
      </c>
      <c r="P77">
        <v>-18.403916094152706</v>
      </c>
      <c r="Q77">
        <v>-15.722239266678443</v>
      </c>
      <c r="R77">
        <v>-25.829508599213867</v>
      </c>
    </row>
    <row r="78" spans="1:18" x14ac:dyDescent="0.35">
      <c r="A78" s="1">
        <v>43952</v>
      </c>
      <c r="B78">
        <v>-2.2444049186263442</v>
      </c>
      <c r="C78">
        <v>-18.446025910005261</v>
      </c>
      <c r="D78">
        <v>-11.150308359391872</v>
      </c>
      <c r="E78">
        <v>-10.07033923683467</v>
      </c>
      <c r="F78">
        <v>-5.7608649040836042</v>
      </c>
      <c r="G78">
        <v>-8.8694208167876809</v>
      </c>
      <c r="H78">
        <v>-32.074632113118895</v>
      </c>
      <c r="I78">
        <v>-37.293915180707984</v>
      </c>
      <c r="J78">
        <v>-3.671336002496588</v>
      </c>
      <c r="K78">
        <v>-5.7997794883652887</v>
      </c>
      <c r="L78">
        <v>1.1468263282202287</v>
      </c>
      <c r="M78">
        <v>-8.8174941443345745</v>
      </c>
      <c r="N78">
        <v>-11.574931519922174</v>
      </c>
      <c r="O78">
        <v>0.63959474708363473</v>
      </c>
      <c r="P78">
        <v>-14.734067574844005</v>
      </c>
      <c r="Q78">
        <v>-17.232095008179996</v>
      </c>
      <c r="R78">
        <v>-24.507721726852907</v>
      </c>
    </row>
    <row r="79" spans="1:18" x14ac:dyDescent="0.35">
      <c r="A79" s="1">
        <v>43983</v>
      </c>
      <c r="B79">
        <v>-2.1605392262465557</v>
      </c>
      <c r="C79">
        <v>-9.7200838595780255</v>
      </c>
      <c r="D79">
        <v>-3.6365285818752824</v>
      </c>
      <c r="E79">
        <v>-3.7864122556656525</v>
      </c>
      <c r="F79">
        <v>-9.2829054299978395</v>
      </c>
      <c r="G79">
        <v>-5.4214624614057101</v>
      </c>
      <c r="H79">
        <v>-30.072779185193909</v>
      </c>
      <c r="I79">
        <v>-45.897037625850245</v>
      </c>
      <c r="J79">
        <v>2.0665186705076479</v>
      </c>
      <c r="K79">
        <v>-2.1864314389570865</v>
      </c>
      <c r="L79">
        <v>1.0355475459324452</v>
      </c>
      <c r="M79">
        <v>-8.6822128098424827</v>
      </c>
      <c r="N79">
        <v>-15.965468824198155</v>
      </c>
      <c r="O79">
        <v>0.21248942360270462</v>
      </c>
      <c r="P79">
        <v>-9.7598570669536855</v>
      </c>
      <c r="Q79">
        <v>-8.4125056612179918</v>
      </c>
      <c r="R79">
        <v>-21.285409154522569</v>
      </c>
    </row>
    <row r="80" spans="1:18" x14ac:dyDescent="0.35">
      <c r="A80" s="1">
        <v>44013</v>
      </c>
      <c r="B80">
        <v>7.254493416904495E-2</v>
      </c>
      <c r="C80">
        <v>-7.4933529977615621</v>
      </c>
      <c r="D80">
        <v>-0.25971182897671952</v>
      </c>
      <c r="E80">
        <v>0.23259716745080539</v>
      </c>
      <c r="F80">
        <v>-1.1672677282980715</v>
      </c>
      <c r="G80">
        <v>-1.5651706698043881</v>
      </c>
      <c r="H80">
        <v>-16.109862193308757</v>
      </c>
      <c r="I80">
        <v>-39.519675256409712</v>
      </c>
      <c r="J80">
        <v>-0.63589647119883352</v>
      </c>
      <c r="K80">
        <v>2.6758691650838955</v>
      </c>
      <c r="L80">
        <v>1.4918405283603988</v>
      </c>
      <c r="M80">
        <v>-7.0461461054718342</v>
      </c>
      <c r="N80">
        <v>-2.867693240354015</v>
      </c>
      <c r="O80">
        <v>0.25444735026134424</v>
      </c>
      <c r="P80">
        <v>-4.6141478895269046</v>
      </c>
      <c r="Q80">
        <v>-3.7522542306823681</v>
      </c>
      <c r="R80">
        <v>-16.920624616375875</v>
      </c>
    </row>
    <row r="81" spans="1:18" x14ac:dyDescent="0.35">
      <c r="A81" s="1">
        <v>44044</v>
      </c>
      <c r="B81">
        <v>-0.23341167685309472</v>
      </c>
      <c r="C81">
        <v>0.22358175926933654</v>
      </c>
      <c r="D81">
        <v>2.3963912940247951</v>
      </c>
      <c r="E81">
        <v>9.6859361043851493</v>
      </c>
      <c r="F81">
        <v>0.8459630641858098</v>
      </c>
      <c r="G81">
        <v>1.5104280049143171</v>
      </c>
      <c r="H81">
        <v>-11.796927158624626</v>
      </c>
      <c r="I81">
        <v>-27.537717981990639</v>
      </c>
      <c r="J81">
        <v>2.8778539552811111</v>
      </c>
      <c r="K81">
        <v>5.5531235177244298</v>
      </c>
      <c r="L81">
        <v>2.2305174454969148</v>
      </c>
      <c r="M81">
        <v>-5.3761029554535469</v>
      </c>
      <c r="N81">
        <v>-4.7504509729874371</v>
      </c>
      <c r="O81">
        <v>-0.33596953215287328</v>
      </c>
      <c r="P81">
        <v>-2.3126399237096393</v>
      </c>
      <c r="Q81">
        <v>-1.1943743837400547</v>
      </c>
      <c r="R81">
        <v>-12.34068184545184</v>
      </c>
    </row>
    <row r="82" spans="1:18" x14ac:dyDescent="0.35">
      <c r="A82" s="1">
        <v>44075</v>
      </c>
      <c r="B82">
        <v>1.8447013042204361</v>
      </c>
      <c r="C82">
        <v>2.3053803797721741</v>
      </c>
      <c r="D82">
        <v>7.6768044830226785</v>
      </c>
      <c r="E82">
        <v>13.634849174574668</v>
      </c>
      <c r="F82">
        <v>-5.7220295502089442</v>
      </c>
      <c r="G82">
        <v>4.1046240015263749</v>
      </c>
      <c r="H82">
        <v>-9.998653725805795</v>
      </c>
      <c r="I82">
        <v>-22.655534916178553</v>
      </c>
      <c r="J82">
        <v>6.2900947760216326</v>
      </c>
      <c r="K82">
        <v>2.6883136563751577</v>
      </c>
      <c r="L82">
        <v>2.8041285683340362</v>
      </c>
      <c r="M82">
        <v>-3.690778357002344</v>
      </c>
      <c r="N82">
        <v>-8.7062332890026681</v>
      </c>
      <c r="O82">
        <v>-0.29178110691529469</v>
      </c>
      <c r="P82">
        <v>-0.33279736314258912</v>
      </c>
      <c r="Q82">
        <v>4.1997943613129536</v>
      </c>
      <c r="R82">
        <v>-9.9847543946637813</v>
      </c>
    </row>
    <row r="83" spans="1:18" x14ac:dyDescent="0.35">
      <c r="A83" s="1">
        <v>44105</v>
      </c>
      <c r="B83">
        <v>1.0294162866499477</v>
      </c>
      <c r="C83">
        <v>6.7812363412956529</v>
      </c>
      <c r="D83">
        <v>5.5204746837256522</v>
      </c>
      <c r="E83">
        <v>3.9451721580533246</v>
      </c>
      <c r="F83">
        <v>-0.32292147964507478</v>
      </c>
      <c r="G83">
        <v>4.4783052996121455</v>
      </c>
      <c r="H83">
        <v>-9.4973244405436361</v>
      </c>
      <c r="I83">
        <v>-17.083194368050883</v>
      </c>
      <c r="J83">
        <v>2.415507169314381</v>
      </c>
      <c r="K83">
        <v>4.7551421401854839</v>
      </c>
      <c r="L83">
        <v>2.9713563703971602</v>
      </c>
      <c r="M83">
        <v>-1.634517205222906</v>
      </c>
      <c r="N83">
        <v>6.1702140897446043</v>
      </c>
      <c r="O83">
        <v>6.2475877217750053E-2</v>
      </c>
      <c r="P83">
        <v>13.806590151784761</v>
      </c>
      <c r="Q83">
        <v>7.9710624919910487</v>
      </c>
      <c r="R83">
        <v>-4.4197136249829896</v>
      </c>
    </row>
    <row r="84" spans="1:18" x14ac:dyDescent="0.35">
      <c r="A84" s="1">
        <v>44136</v>
      </c>
      <c r="B84">
        <v>0.74842730047662087</v>
      </c>
      <c r="C84">
        <v>-6.1472375449460657</v>
      </c>
      <c r="D84">
        <v>0.87465599845040742</v>
      </c>
      <c r="E84">
        <v>-1.9431846053891206</v>
      </c>
      <c r="F84">
        <v>-1.9724996718713896</v>
      </c>
      <c r="G84">
        <v>4.888291433201843</v>
      </c>
      <c r="H84">
        <v>-7.772237746245878</v>
      </c>
      <c r="I84">
        <v>-18.831388330732551</v>
      </c>
      <c r="J84">
        <v>-2.2268285636614564</v>
      </c>
      <c r="K84">
        <v>2.0802368381621363</v>
      </c>
      <c r="L84">
        <v>3.0132049703227324</v>
      </c>
      <c r="M84">
        <v>-1.3958255926891638</v>
      </c>
      <c r="N84">
        <v>-2.3199078647578233</v>
      </c>
      <c r="O84">
        <v>0.30655282618130286</v>
      </c>
      <c r="P84">
        <v>25.211007488028841</v>
      </c>
      <c r="Q84">
        <v>8.702229804042986</v>
      </c>
      <c r="R84">
        <v>-4.6816513861071769</v>
      </c>
    </row>
    <row r="85" spans="1:18" x14ac:dyDescent="0.35">
      <c r="A85" s="1">
        <v>44166</v>
      </c>
      <c r="B85">
        <v>1.8843662635106284</v>
      </c>
      <c r="C85">
        <v>15.934240654918057</v>
      </c>
      <c r="D85">
        <v>6.8275929114289085</v>
      </c>
      <c r="E85">
        <v>9.8532782242522217</v>
      </c>
      <c r="F85">
        <v>-3.6618750304566561</v>
      </c>
      <c r="G85">
        <v>6.1037283993910165</v>
      </c>
      <c r="H85">
        <v>-3.4857781377640151</v>
      </c>
      <c r="I85">
        <v>-12.464616828788849</v>
      </c>
      <c r="J85">
        <v>9.4572694031904092</v>
      </c>
      <c r="K85">
        <v>6.2567967314637798</v>
      </c>
      <c r="L85">
        <v>3.4771103544216686</v>
      </c>
      <c r="M85">
        <v>2.6747414431184353</v>
      </c>
      <c r="N85">
        <v>12.174662411409543</v>
      </c>
      <c r="O85">
        <v>0.38116355047570494</v>
      </c>
      <c r="P85">
        <v>9.5853605194187992</v>
      </c>
      <c r="Q85">
        <v>13.750278901154218</v>
      </c>
      <c r="R85">
        <v>-1.8955822266989202</v>
      </c>
    </row>
    <row r="86" spans="1:18" x14ac:dyDescent="0.35">
      <c r="A86" s="1">
        <v>44197</v>
      </c>
      <c r="B86">
        <v>3.0469327614025161</v>
      </c>
      <c r="C86">
        <v>-9.936720395302558</v>
      </c>
      <c r="D86">
        <v>1.7541394944464059</v>
      </c>
      <c r="E86">
        <v>0.46219660745741464</v>
      </c>
      <c r="F86">
        <v>4.4100616473550218</v>
      </c>
      <c r="G86">
        <v>5.1240514449151391</v>
      </c>
      <c r="H86">
        <v>-9.2856293430455423</v>
      </c>
      <c r="I86">
        <v>-8.1920037693799514</v>
      </c>
      <c r="J86">
        <v>1.021296130748766</v>
      </c>
      <c r="K86">
        <v>2.212806834802322</v>
      </c>
      <c r="L86">
        <v>3.662843847371505</v>
      </c>
      <c r="M86">
        <v>1.7007534684051961</v>
      </c>
      <c r="N86">
        <v>-1.9005567976790871E-2</v>
      </c>
      <c r="O86">
        <v>-0.13348459088784637</v>
      </c>
      <c r="P86">
        <v>-9.7530507833197788</v>
      </c>
      <c r="Q86">
        <v>10.247927118986851</v>
      </c>
      <c r="R86">
        <v>-8.2428582451689323</v>
      </c>
    </row>
    <row r="87" spans="1:18" x14ac:dyDescent="0.35">
      <c r="A87" s="1">
        <v>44228</v>
      </c>
      <c r="B87">
        <v>2.0788112211628942</v>
      </c>
      <c r="C87">
        <v>6.1037741767143956</v>
      </c>
      <c r="D87">
        <v>4.3192789279964785</v>
      </c>
      <c r="E87">
        <v>9.0698334899968813E-2</v>
      </c>
      <c r="F87">
        <v>15.728231282022548</v>
      </c>
      <c r="G87">
        <v>4.7924733925517273</v>
      </c>
      <c r="H87">
        <v>-5.8688429310973333</v>
      </c>
      <c r="I87">
        <v>-15.433224005555942</v>
      </c>
      <c r="J87">
        <v>7.7232710231100725</v>
      </c>
      <c r="K87">
        <v>0.82407628502399177</v>
      </c>
      <c r="L87">
        <v>4.0759849834043536</v>
      </c>
      <c r="M87">
        <v>4.1464889071330333</v>
      </c>
      <c r="N87">
        <v>2.0792564901898913</v>
      </c>
      <c r="O87">
        <v>-6.0357198876516804E-2</v>
      </c>
      <c r="P87">
        <v>-10.341110686786749</v>
      </c>
      <c r="Q87">
        <v>9.9261878761774653</v>
      </c>
      <c r="R87">
        <v>-6.3650449135991778</v>
      </c>
    </row>
    <row r="88" spans="1:18" x14ac:dyDescent="0.35">
      <c r="A88" s="1">
        <v>44256</v>
      </c>
      <c r="B88">
        <v>3.8733550505449301</v>
      </c>
      <c r="C88">
        <v>21.617195502928084</v>
      </c>
      <c r="D88">
        <v>13.562865495864202</v>
      </c>
      <c r="E88">
        <v>5.5999195558139832</v>
      </c>
      <c r="F88">
        <v>18.947804152449848</v>
      </c>
      <c r="G88">
        <v>8.7008674060239173</v>
      </c>
      <c r="H88">
        <v>8.5673084317916306</v>
      </c>
      <c r="I88">
        <v>26.492641906239982</v>
      </c>
      <c r="J88">
        <v>6.2656275865276854</v>
      </c>
      <c r="K88">
        <v>5.1892284209884139</v>
      </c>
      <c r="L88">
        <v>4.9037036943349932</v>
      </c>
      <c r="M88">
        <v>8.3711787423722939</v>
      </c>
      <c r="N88">
        <v>18.139913575493296</v>
      </c>
      <c r="O88">
        <v>0.61143093695550021</v>
      </c>
      <c r="P88">
        <v>15.661811588196016</v>
      </c>
      <c r="Q88">
        <v>18.488816862507235</v>
      </c>
      <c r="R88">
        <v>10.369794230062439</v>
      </c>
    </row>
    <row r="89" spans="1:18" x14ac:dyDescent="0.35">
      <c r="A89" s="1">
        <v>44287</v>
      </c>
      <c r="B89">
        <v>7.0843602900228007</v>
      </c>
      <c r="C89">
        <v>29.653190601803118</v>
      </c>
      <c r="D89">
        <v>19.629532438250379</v>
      </c>
      <c r="E89">
        <v>5.8448123513656753</v>
      </c>
      <c r="F89">
        <v>14.384422715951345</v>
      </c>
      <c r="G89">
        <v>16.701871465876536</v>
      </c>
      <c r="H89">
        <v>28.09871025502153</v>
      </c>
      <c r="I89">
        <v>75.313563547987968</v>
      </c>
      <c r="J89">
        <v>9.8004491566052963</v>
      </c>
      <c r="K89">
        <v>14.695242154399764</v>
      </c>
      <c r="L89">
        <v>5.1252901263761288</v>
      </c>
      <c r="M89">
        <v>9.8204772772659652</v>
      </c>
      <c r="N89">
        <v>9.7345699258880103</v>
      </c>
      <c r="O89">
        <v>1.9613089720709382</v>
      </c>
      <c r="P89">
        <v>21.489904743479357</v>
      </c>
      <c r="Q89">
        <v>36.447896395087241</v>
      </c>
      <c r="R89">
        <v>19.189246953043721</v>
      </c>
    </row>
    <row r="90" spans="1:18" x14ac:dyDescent="0.35">
      <c r="A90" s="1">
        <v>44317</v>
      </c>
      <c r="B90">
        <v>4.279290243988612</v>
      </c>
      <c r="C90">
        <v>15.762248234317909</v>
      </c>
      <c r="D90">
        <v>18.631817788392269</v>
      </c>
      <c r="E90">
        <v>24.935985885478246</v>
      </c>
      <c r="F90">
        <v>11.461393348980337</v>
      </c>
      <c r="G90">
        <v>19.654497549224288</v>
      </c>
      <c r="H90">
        <v>29.699564007755242</v>
      </c>
      <c r="I90">
        <v>62.414167517639498</v>
      </c>
      <c r="J90">
        <v>8.8539636309563008</v>
      </c>
      <c r="K90">
        <v>16.233145847672731</v>
      </c>
      <c r="L90">
        <v>5.5755011279904778</v>
      </c>
      <c r="M90">
        <v>12.656503966200688</v>
      </c>
      <c r="N90">
        <v>28.755991378705232</v>
      </c>
      <c r="O90">
        <v>2.1093986092652273</v>
      </c>
      <c r="P90">
        <v>16.319822601245534</v>
      </c>
      <c r="Q90">
        <v>37.96145974603661</v>
      </c>
      <c r="R90">
        <v>21.600186051180728</v>
      </c>
    </row>
    <row r="91" spans="1:18" x14ac:dyDescent="0.35">
      <c r="A91" s="1">
        <v>44348</v>
      </c>
      <c r="B91">
        <v>6.6467697882714134</v>
      </c>
      <c r="C91">
        <v>25.972797503197413</v>
      </c>
      <c r="D91">
        <v>15.374405967796804</v>
      </c>
      <c r="E91">
        <v>15.098349106642715</v>
      </c>
      <c r="F91">
        <v>15.172961203711608</v>
      </c>
      <c r="G91">
        <v>15.979022102047182</v>
      </c>
      <c r="H91">
        <v>34.575120942527064</v>
      </c>
      <c r="I91">
        <v>53.812553787746879</v>
      </c>
      <c r="J91">
        <v>8.3450406734435916</v>
      </c>
      <c r="K91">
        <v>12.037945255478078</v>
      </c>
      <c r="L91">
        <v>5.808193220845709</v>
      </c>
      <c r="M91">
        <v>13.33667129028693</v>
      </c>
      <c r="N91">
        <v>23.351450204706723</v>
      </c>
      <c r="O91">
        <v>2.2594421329083332</v>
      </c>
      <c r="P91">
        <v>9.5124050173705825</v>
      </c>
      <c r="Q91">
        <v>30.801804703838343</v>
      </c>
      <c r="R91">
        <v>13.640204501844238</v>
      </c>
    </row>
    <row r="92" spans="1:18" x14ac:dyDescent="0.35">
      <c r="A92" s="1">
        <v>44378</v>
      </c>
      <c r="B92">
        <v>3.3007389514515921</v>
      </c>
      <c r="C92">
        <v>14.6784928161984</v>
      </c>
      <c r="D92">
        <v>8.9754970437346344</v>
      </c>
      <c r="E92">
        <v>25.593745028088605</v>
      </c>
      <c r="F92">
        <v>11.021701230817428</v>
      </c>
      <c r="G92">
        <v>11.760639556401472</v>
      </c>
      <c r="H92">
        <v>18.04289460436226</v>
      </c>
      <c r="I92">
        <v>45.155006973494778</v>
      </c>
      <c r="J92">
        <v>5.5923747297787401</v>
      </c>
      <c r="K92">
        <v>9.3238901280046491</v>
      </c>
      <c r="L92">
        <v>5.7295668505846606</v>
      </c>
      <c r="M92">
        <v>13.195555212444859</v>
      </c>
      <c r="N92">
        <v>18.80917640810091</v>
      </c>
      <c r="O92">
        <v>2.4800328041658588</v>
      </c>
      <c r="P92">
        <v>4.6620215615151324</v>
      </c>
      <c r="Q92">
        <v>26.412592175482814</v>
      </c>
      <c r="R92">
        <v>12.913090132519073</v>
      </c>
    </row>
    <row r="93" spans="1:18" x14ac:dyDescent="0.35">
      <c r="A93" s="1">
        <v>44409</v>
      </c>
      <c r="B93">
        <v>4.2236337347856079</v>
      </c>
      <c r="C93">
        <v>4.8328960483669192</v>
      </c>
      <c r="D93">
        <v>4.2724332453278606</v>
      </c>
      <c r="E93">
        <v>13.56207694760397</v>
      </c>
      <c r="F93">
        <v>6.7780250026872721</v>
      </c>
      <c r="G93">
        <v>7.8836573815122506</v>
      </c>
      <c r="H93">
        <v>12.894037637105527</v>
      </c>
      <c r="I93">
        <v>20.501348662583368</v>
      </c>
      <c r="J93">
        <v>5.8430354756027469</v>
      </c>
      <c r="K93">
        <v>9.2421859742110684</v>
      </c>
      <c r="L93">
        <v>5.3055005425207895</v>
      </c>
      <c r="M93">
        <v>12.24791321804031</v>
      </c>
      <c r="N93">
        <v>15.655888722136396</v>
      </c>
      <c r="O93">
        <v>3.4509678710916489</v>
      </c>
      <c r="P93">
        <v>2.0267983865231116</v>
      </c>
      <c r="Q93">
        <v>26.314029353973851</v>
      </c>
      <c r="R93">
        <v>6.6831287416688951</v>
      </c>
    </row>
    <row r="94" spans="1:18" x14ac:dyDescent="0.35">
      <c r="A94" s="1">
        <v>44440</v>
      </c>
      <c r="B94">
        <v>4.2469452081890893</v>
      </c>
      <c r="C94">
        <v>0.11329094726697519</v>
      </c>
      <c r="D94">
        <v>2.4252712294083665</v>
      </c>
      <c r="E94">
        <v>4.5223132799275305</v>
      </c>
      <c r="F94">
        <v>7.11463249819775</v>
      </c>
      <c r="G94">
        <v>4.9364449520124651</v>
      </c>
      <c r="H94">
        <v>10.034181357990008</v>
      </c>
      <c r="I94">
        <v>16.703232398614006</v>
      </c>
      <c r="J94">
        <v>4.9845216687702987</v>
      </c>
      <c r="K94">
        <v>6.7515920042751247</v>
      </c>
      <c r="L94">
        <v>4.96322678731633</v>
      </c>
      <c r="M94">
        <v>11.108705894394461</v>
      </c>
      <c r="N94">
        <v>11.902271058601556</v>
      </c>
      <c r="O94">
        <v>3.3822300341049782</v>
      </c>
      <c r="P94">
        <v>0.90735205418161513</v>
      </c>
      <c r="Q94">
        <v>17.780678679480587</v>
      </c>
      <c r="R94">
        <v>8.7460151221269768</v>
      </c>
    </row>
    <row r="95" spans="1:18" x14ac:dyDescent="0.35">
      <c r="A95" s="1">
        <v>44470</v>
      </c>
      <c r="B95">
        <v>2.1101611263843836</v>
      </c>
      <c r="C95">
        <v>-3.0259212428765636</v>
      </c>
      <c r="D95">
        <v>2.1467422415506405</v>
      </c>
      <c r="E95">
        <v>-5.748921328471539</v>
      </c>
      <c r="F95">
        <v>8.8640114119462368</v>
      </c>
      <c r="G95">
        <v>3.7984045992226925</v>
      </c>
      <c r="H95">
        <v>7.0634190588198464</v>
      </c>
      <c r="I95">
        <v>12.801161620673668</v>
      </c>
      <c r="J95">
        <v>7.3234753943074935</v>
      </c>
      <c r="K95">
        <v>5.8097994448852432</v>
      </c>
      <c r="L95">
        <v>5.0875564826061748</v>
      </c>
      <c r="M95">
        <v>8.9987698928567568</v>
      </c>
      <c r="N95">
        <v>2.9890255486228199</v>
      </c>
      <c r="O95">
        <v>2.9814777419607879</v>
      </c>
      <c r="P95">
        <v>6.6787807110912922E-2</v>
      </c>
      <c r="Q95">
        <v>7.8931186213869751</v>
      </c>
      <c r="R95">
        <v>7.4642807065217482</v>
      </c>
    </row>
    <row r="96" spans="1:18" x14ac:dyDescent="0.35">
      <c r="A96" s="1">
        <v>44501</v>
      </c>
      <c r="B96">
        <v>6.1349067740742953</v>
      </c>
      <c r="C96">
        <v>9.7855439197355878</v>
      </c>
      <c r="D96">
        <v>5.9725979846806609</v>
      </c>
      <c r="E96">
        <v>-2.9728759286701205</v>
      </c>
      <c r="F96">
        <v>12.858224338068425</v>
      </c>
      <c r="G96">
        <v>3.9077608508020063</v>
      </c>
      <c r="H96">
        <v>10.586984329299298</v>
      </c>
      <c r="I96">
        <v>12.289098659073531</v>
      </c>
      <c r="J96">
        <v>3.2794333470818344</v>
      </c>
      <c r="K96">
        <v>6.1802577622269013</v>
      </c>
      <c r="L96">
        <v>5.2640300812430354</v>
      </c>
      <c r="M96">
        <v>9.0534825487866613</v>
      </c>
      <c r="N96">
        <v>13.641202837992083</v>
      </c>
      <c r="O96">
        <v>3.0814427408396341</v>
      </c>
      <c r="P96">
        <v>1.2914323902412548</v>
      </c>
      <c r="Q96">
        <v>6.415934048215604</v>
      </c>
      <c r="R96">
        <v>6.7496236238523153</v>
      </c>
    </row>
    <row r="97" spans="1:18" x14ac:dyDescent="0.35">
      <c r="A97" s="1">
        <v>44531</v>
      </c>
      <c r="B97">
        <v>4.3115349492417749</v>
      </c>
      <c r="C97">
        <v>-1.0728667873115398</v>
      </c>
      <c r="D97">
        <v>4.2662225066221708</v>
      </c>
      <c r="E97">
        <v>-5.2940184043159491</v>
      </c>
      <c r="F97">
        <v>4.4946431823908739</v>
      </c>
      <c r="G97">
        <v>3.7688596009369633</v>
      </c>
      <c r="H97">
        <v>10.692182107265211</v>
      </c>
      <c r="I97">
        <v>13.027454373679447</v>
      </c>
      <c r="J97">
        <v>-4.9865173317123492</v>
      </c>
      <c r="K97">
        <v>5.9837551892566694</v>
      </c>
      <c r="L97">
        <v>5.1657934182840108</v>
      </c>
      <c r="M97">
        <v>6.0138481744932903</v>
      </c>
      <c r="N97">
        <v>1.5971144508951909</v>
      </c>
      <c r="O97">
        <v>2.842667777470183</v>
      </c>
      <c r="P97">
        <v>0.76361657635291635</v>
      </c>
      <c r="Q97">
        <v>5.0041971465403208</v>
      </c>
      <c r="R97">
        <v>5.9241121433482533</v>
      </c>
    </row>
    <row r="98" spans="1:18" x14ac:dyDescent="0.35">
      <c r="A98" s="1">
        <v>44562</v>
      </c>
      <c r="B98">
        <v>3.1173270675606517</v>
      </c>
      <c r="C98">
        <v>10.550989934416563</v>
      </c>
      <c r="D98">
        <v>4.8062391519003995</v>
      </c>
      <c r="E98">
        <v>3.4196121683773555</v>
      </c>
      <c r="F98">
        <v>6.9417391550399685</v>
      </c>
      <c r="G98">
        <v>2.887906042921955</v>
      </c>
      <c r="H98">
        <v>13.970482635251997</v>
      </c>
      <c r="I98">
        <v>14.406918459819181</v>
      </c>
      <c r="J98">
        <v>1.0700222617451942</v>
      </c>
      <c r="K98">
        <v>5.4472154731908091</v>
      </c>
      <c r="L98">
        <v>5.233070739773126</v>
      </c>
      <c r="M98">
        <v>5.3639082531409201</v>
      </c>
      <c r="N98">
        <v>12.693100497363403</v>
      </c>
      <c r="O98">
        <v>3.2768141188323625</v>
      </c>
      <c r="P98">
        <v>2.9427680559057876</v>
      </c>
      <c r="Q98">
        <v>6.2199462434747232</v>
      </c>
      <c r="R98">
        <v>4.2267359256229469</v>
      </c>
    </row>
    <row r="99" spans="1:18" x14ac:dyDescent="0.35">
      <c r="A99" s="1">
        <v>44593</v>
      </c>
      <c r="B99">
        <v>5.2512180808622873</v>
      </c>
      <c r="C99">
        <v>4.8033052198317279</v>
      </c>
      <c r="D99">
        <v>4.878563164359619</v>
      </c>
      <c r="E99">
        <v>7.5812111475570987</v>
      </c>
      <c r="F99">
        <v>1.1353078239474144</v>
      </c>
      <c r="G99">
        <v>3.1626343143925624</v>
      </c>
      <c r="H99">
        <v>11.851158569625554</v>
      </c>
      <c r="I99">
        <v>18.32300192370991</v>
      </c>
      <c r="J99">
        <v>-2.9368506074021639</v>
      </c>
      <c r="K99">
        <v>8.8793242500935037</v>
      </c>
      <c r="L99">
        <v>5.1092435854779694</v>
      </c>
      <c r="M99">
        <v>3.8679804219806186</v>
      </c>
      <c r="N99">
        <v>17.241255466210006</v>
      </c>
      <c r="O99">
        <v>3.1141002588303479</v>
      </c>
      <c r="P99">
        <v>2.6846809122558</v>
      </c>
      <c r="Q99">
        <v>8.4676457230084452</v>
      </c>
      <c r="R99">
        <v>2.263027846430802</v>
      </c>
    </row>
    <row r="100" spans="1:18" x14ac:dyDescent="0.35">
      <c r="A100" s="1">
        <v>44621</v>
      </c>
      <c r="B100">
        <v>3.7948144754200968</v>
      </c>
      <c r="C100">
        <v>-5.1428817591058049</v>
      </c>
      <c r="D100">
        <v>5.4922677757731577</v>
      </c>
      <c r="E100">
        <v>8.4222257602126973</v>
      </c>
      <c r="F100">
        <v>4.62202087184032</v>
      </c>
      <c r="G100">
        <v>4.2005062180363097</v>
      </c>
      <c r="H100">
        <v>13.520870391172693</v>
      </c>
      <c r="I100">
        <v>17.073906028579074</v>
      </c>
      <c r="J100">
        <v>-1.4429645709484618</v>
      </c>
      <c r="K100">
        <v>10.944268061907849</v>
      </c>
      <c r="L100">
        <v>4.9225988137731491</v>
      </c>
      <c r="M100">
        <v>4.07242496946796</v>
      </c>
      <c r="N100">
        <v>1.9635756118641723</v>
      </c>
      <c r="O100">
        <v>2.6580737145631019</v>
      </c>
      <c r="P100">
        <v>4.3183524670137103</v>
      </c>
      <c r="Q100">
        <v>6.722710111638591</v>
      </c>
      <c r="R100">
        <v>4.8219136239248712</v>
      </c>
    </row>
    <row r="101" spans="1:18" x14ac:dyDescent="0.35">
      <c r="A101" s="1">
        <v>44652</v>
      </c>
      <c r="B101">
        <v>4.7166148710341815</v>
      </c>
      <c r="C101">
        <v>-19.116041749585605</v>
      </c>
      <c r="D101">
        <v>3.3618364515674841</v>
      </c>
      <c r="E101">
        <v>12.747398055662757</v>
      </c>
      <c r="F101">
        <v>0.64371110221088657</v>
      </c>
      <c r="G101">
        <v>4.3597820373561831</v>
      </c>
      <c r="H101">
        <v>6.9128605306248119</v>
      </c>
      <c r="I101">
        <v>23.680999136023246</v>
      </c>
      <c r="J101">
        <v>1.2236009538518289</v>
      </c>
      <c r="K101">
        <v>15.105667959148803</v>
      </c>
      <c r="L101">
        <v>5.230006148770741</v>
      </c>
      <c r="M101">
        <v>4.6935954084126337</v>
      </c>
      <c r="N101">
        <v>10.278615541084264</v>
      </c>
      <c r="O101">
        <v>3.5211255225121647</v>
      </c>
      <c r="P101">
        <v>3.5954075945716397</v>
      </c>
      <c r="Q101">
        <v>1.8832953115818043</v>
      </c>
      <c r="R101">
        <v>7.7212193982743713</v>
      </c>
    </row>
    <row r="102" spans="1:18" x14ac:dyDescent="0.35">
      <c r="A102" s="1">
        <v>44682</v>
      </c>
      <c r="B102">
        <v>5.2737734872879258</v>
      </c>
      <c r="C102">
        <v>-11.113897421558164</v>
      </c>
      <c r="D102">
        <v>5.3499996409967991</v>
      </c>
      <c r="E102">
        <v>-4.6457792373993811</v>
      </c>
      <c r="F102">
        <v>3.1301168226180351</v>
      </c>
      <c r="G102">
        <v>4.1707828410774539</v>
      </c>
      <c r="H102">
        <v>9.2052587022350139</v>
      </c>
      <c r="I102">
        <v>13.319695238666625</v>
      </c>
      <c r="J102">
        <v>4.8507165860707175</v>
      </c>
      <c r="K102">
        <v>11.395158994916216</v>
      </c>
      <c r="L102">
        <v>5.4761502502799004</v>
      </c>
      <c r="M102">
        <v>4.8051364051359826</v>
      </c>
      <c r="N102">
        <v>8.7920699207338657</v>
      </c>
      <c r="O102">
        <v>4.0923014295639319</v>
      </c>
      <c r="P102">
        <v>3.3963440757765397</v>
      </c>
      <c r="Q102">
        <v>0.87398071646582309</v>
      </c>
      <c r="R102">
        <v>6.2367464685848972</v>
      </c>
    </row>
    <row r="103" spans="1:18" x14ac:dyDescent="0.35">
      <c r="A103" s="1">
        <v>44713</v>
      </c>
      <c r="B103">
        <v>3.7074413920792182</v>
      </c>
      <c r="C103">
        <v>-5.4271479255607602</v>
      </c>
      <c r="D103">
        <v>5.3160878644310685</v>
      </c>
      <c r="E103">
        <v>6.8953371825499943</v>
      </c>
      <c r="F103">
        <v>3.0455216729725834</v>
      </c>
      <c r="G103">
        <v>3.9759199368134546</v>
      </c>
      <c r="H103">
        <v>4.5661785899248031</v>
      </c>
      <c r="I103">
        <v>11.384603332879834</v>
      </c>
      <c r="J103">
        <v>2.0528023404110911</v>
      </c>
      <c r="K103">
        <v>11.077803119597434</v>
      </c>
      <c r="L103">
        <v>4.7817153043935576</v>
      </c>
      <c r="M103">
        <v>4.0149042794337788</v>
      </c>
      <c r="N103">
        <v>5.1928734833483645</v>
      </c>
      <c r="O103">
        <v>4.0577260381470523</v>
      </c>
      <c r="P103">
        <v>3.542392021959472</v>
      </c>
      <c r="Q103">
        <v>3.1833605743896669</v>
      </c>
      <c r="R103">
        <v>6.1682978748363695</v>
      </c>
    </row>
    <row r="104" spans="1:18" x14ac:dyDescent="0.35">
      <c r="A104" s="1">
        <v>44743</v>
      </c>
      <c r="B104">
        <v>2.3753644661534992</v>
      </c>
      <c r="C104">
        <v>-8.531884478390225</v>
      </c>
      <c r="D104">
        <v>3.6147239633227173</v>
      </c>
      <c r="E104">
        <v>1.9452160387306776</v>
      </c>
      <c r="F104">
        <v>3.9460834989794762</v>
      </c>
      <c r="G104">
        <v>3.5243108378213037</v>
      </c>
      <c r="H104">
        <v>2.3569551806915001</v>
      </c>
      <c r="I104">
        <v>14.546266944441683</v>
      </c>
      <c r="J104">
        <v>2.1239561267529155</v>
      </c>
      <c r="K104">
        <v>10.367202625642435</v>
      </c>
      <c r="L104">
        <v>4.8016865786713936</v>
      </c>
      <c r="M104">
        <v>1.4050986305904871</v>
      </c>
      <c r="N104">
        <v>0.71527457106405734</v>
      </c>
      <c r="O104">
        <v>3.9405222044058803</v>
      </c>
      <c r="P104">
        <v>3.7036997024723348</v>
      </c>
      <c r="Q104">
        <v>-5.7029742015862155</v>
      </c>
      <c r="R104">
        <v>4.8667318949728013</v>
      </c>
    </row>
    <row r="105" spans="1:18" x14ac:dyDescent="0.35">
      <c r="A105" s="1">
        <v>44774</v>
      </c>
      <c r="B105">
        <v>2.6138330497559963</v>
      </c>
      <c r="C105">
        <v>-5.4833060975559249</v>
      </c>
      <c r="D105">
        <v>3.5612901998800908</v>
      </c>
      <c r="E105">
        <v>5.0942918744516703</v>
      </c>
      <c r="F105">
        <v>10.58132274729968</v>
      </c>
      <c r="G105">
        <v>3.7701336064233288</v>
      </c>
      <c r="H105">
        <v>3.7318343479849432</v>
      </c>
      <c r="I105">
        <v>18.143441224843059</v>
      </c>
      <c r="J105">
        <v>0.97810398755666483</v>
      </c>
      <c r="K105">
        <v>6.991892798157437</v>
      </c>
      <c r="L105">
        <v>5.1586430510874237</v>
      </c>
      <c r="M105">
        <v>2.3256108563104618</v>
      </c>
      <c r="N105">
        <v>21.468721841146319</v>
      </c>
      <c r="O105">
        <v>3.3190002425399712</v>
      </c>
      <c r="P105">
        <v>3.9277857086301964</v>
      </c>
      <c r="Q105">
        <v>-4.3832454144142901</v>
      </c>
      <c r="R105">
        <v>4.5248708503573738</v>
      </c>
    </row>
    <row r="106" spans="1:18" x14ac:dyDescent="0.35">
      <c r="A106" s="1">
        <v>44805</v>
      </c>
      <c r="B106">
        <v>1.2663554999538604</v>
      </c>
      <c r="C106">
        <v>-8.1876139524786566</v>
      </c>
      <c r="D106">
        <v>2.1998514537719132</v>
      </c>
      <c r="E106">
        <v>5.6475186105368493</v>
      </c>
      <c r="F106">
        <v>11.756513181443211</v>
      </c>
      <c r="G106">
        <v>3.0985017054204036</v>
      </c>
      <c r="H106">
        <v>1.6663517333731335</v>
      </c>
      <c r="I106">
        <v>18.151505809722821</v>
      </c>
      <c r="J106">
        <v>-1.3855042442280165</v>
      </c>
      <c r="K106">
        <v>11.262142121279254</v>
      </c>
      <c r="L106">
        <v>4.4092957199736418</v>
      </c>
      <c r="M106">
        <v>1.6767440001962797</v>
      </c>
      <c r="N106">
        <v>10.582114366124301</v>
      </c>
      <c r="O106">
        <v>3.2585693110802652</v>
      </c>
      <c r="P106">
        <v>3.7898037703626812</v>
      </c>
      <c r="Q106">
        <v>-3.1645295576644372</v>
      </c>
      <c r="R106">
        <v>3.8661342802349168</v>
      </c>
    </row>
    <row r="107" spans="1:18" x14ac:dyDescent="0.35">
      <c r="A107" s="1">
        <v>44835</v>
      </c>
      <c r="B107">
        <v>0.86283161296476862</v>
      </c>
      <c r="C107">
        <v>-5.5798631993724257E-2</v>
      </c>
      <c r="D107">
        <v>1.2737493101633532</v>
      </c>
      <c r="E107">
        <v>10.238011482534986</v>
      </c>
      <c r="F107">
        <v>13.036620299847087</v>
      </c>
      <c r="G107">
        <v>2.145707765166776</v>
      </c>
      <c r="H107">
        <v>2.9640816327357982</v>
      </c>
      <c r="I107">
        <v>15.798381476058211</v>
      </c>
      <c r="J107">
        <v>-4.3594109038173343</v>
      </c>
      <c r="K107">
        <v>9.8144577363668049</v>
      </c>
      <c r="L107">
        <v>4.0943942501841661</v>
      </c>
      <c r="M107">
        <v>2.7205367313304123</v>
      </c>
      <c r="N107">
        <v>11.166019547502472</v>
      </c>
      <c r="O107">
        <v>2.5269155596375725</v>
      </c>
      <c r="P107">
        <v>3.6409509194302814</v>
      </c>
      <c r="Q107">
        <v>-2.0997052931878102</v>
      </c>
      <c r="R107">
        <v>2.5608761090304171</v>
      </c>
    </row>
    <row r="108" spans="1:18" x14ac:dyDescent="0.35">
      <c r="A108" s="1">
        <v>44866</v>
      </c>
      <c r="B108">
        <v>0.27726919228898339</v>
      </c>
      <c r="C108">
        <v>-1.505036455574654</v>
      </c>
      <c r="D108">
        <v>3.0340466480391228</v>
      </c>
      <c r="E108">
        <v>9.8941443791075869</v>
      </c>
      <c r="F108">
        <v>14.407068444851518</v>
      </c>
      <c r="G108">
        <v>1.553884013664856</v>
      </c>
      <c r="H108">
        <v>1.4543245693714226</v>
      </c>
      <c r="I108">
        <v>11.996436836465477</v>
      </c>
      <c r="J108">
        <v>-2.6550303750769331</v>
      </c>
      <c r="K108">
        <v>6.6828819029169892</v>
      </c>
      <c r="L108">
        <v>3.8174366312968147</v>
      </c>
      <c r="M108">
        <v>2.5985528907699376</v>
      </c>
      <c r="N108">
        <v>4.8763541469798639</v>
      </c>
      <c r="O108">
        <v>2.3985440351926854</v>
      </c>
      <c r="P108">
        <v>3.4257086004605384</v>
      </c>
      <c r="Q108">
        <v>2.1993335861693311</v>
      </c>
      <c r="R108">
        <v>4.6508837933679104</v>
      </c>
    </row>
    <row r="109" spans="1:18" x14ac:dyDescent="0.35">
      <c r="A109" s="1">
        <v>44896</v>
      </c>
      <c r="B109">
        <v>9.8097161122865373E-3</v>
      </c>
      <c r="C109">
        <v>3.1447382073440195</v>
      </c>
      <c r="D109">
        <v>2.2152315736533978</v>
      </c>
      <c r="E109">
        <v>10.608673635900075</v>
      </c>
      <c r="F109">
        <v>15.806052644072892</v>
      </c>
      <c r="G109">
        <v>1.7090670173479481</v>
      </c>
      <c r="H109">
        <v>0.78455425961776371</v>
      </c>
      <c r="I109">
        <v>10.140258390415966</v>
      </c>
      <c r="J109">
        <v>1.4934418304259651</v>
      </c>
      <c r="K109">
        <v>7.2005750255358549</v>
      </c>
      <c r="L109">
        <v>3.9308596868304022</v>
      </c>
      <c r="M109">
        <v>2.4814742693654495</v>
      </c>
      <c r="N109">
        <v>3.3127245951873476</v>
      </c>
      <c r="O109">
        <v>2.3054255046031074</v>
      </c>
      <c r="P109">
        <v>3.8414686288238471</v>
      </c>
      <c r="Q109">
        <v>-1.1426343920551716</v>
      </c>
      <c r="R109">
        <v>3.9060655159253344</v>
      </c>
    </row>
    <row r="110" spans="1:18" x14ac:dyDescent="0.35">
      <c r="A110" s="1">
        <v>44927</v>
      </c>
      <c r="B110">
        <v>1.8038556457801462</v>
      </c>
      <c r="C110">
        <v>-8.193826535778328</v>
      </c>
      <c r="D110">
        <v>2.9478949828521763</v>
      </c>
      <c r="E110">
        <v>2.0863976638361521</v>
      </c>
      <c r="F110">
        <v>4.256262841406695</v>
      </c>
      <c r="G110">
        <v>2.5887204930559164</v>
      </c>
      <c r="H110">
        <v>1.9914870352020415</v>
      </c>
      <c r="I110">
        <v>12.047761485536284</v>
      </c>
      <c r="J110">
        <v>2.9151041380061997</v>
      </c>
      <c r="K110">
        <v>10.439267372572431</v>
      </c>
      <c r="L110">
        <v>3.8257173371195563</v>
      </c>
      <c r="M110">
        <v>3.3813569050219883</v>
      </c>
      <c r="N110">
        <v>3.0592049099193588</v>
      </c>
      <c r="O110">
        <v>2.709806217940482</v>
      </c>
      <c r="P110">
        <v>2.3497142481756299</v>
      </c>
      <c r="Q110">
        <v>-5.9181623693716006</v>
      </c>
      <c r="R110">
        <v>4.3841649846869899</v>
      </c>
    </row>
    <row r="111" spans="1:18" x14ac:dyDescent="0.35">
      <c r="A111" s="1">
        <v>44958</v>
      </c>
      <c r="B111">
        <v>4.3806981799732796</v>
      </c>
      <c r="C111">
        <v>-11.432163656416733</v>
      </c>
      <c r="D111">
        <v>3.6576762076300184</v>
      </c>
      <c r="E111">
        <v>-0.11280395679632704</v>
      </c>
      <c r="F111">
        <v>14.10302349994285</v>
      </c>
      <c r="G111">
        <v>3.0550155241017194</v>
      </c>
      <c r="H111">
        <v>3.9392673631975441</v>
      </c>
      <c r="I111">
        <v>9.916588568952875</v>
      </c>
      <c r="J111">
        <v>2.8541172771513459</v>
      </c>
      <c r="K111">
        <v>13.148705021091089</v>
      </c>
      <c r="L111">
        <v>3.8538962158887244</v>
      </c>
      <c r="M111">
        <v>4.8122965212700706</v>
      </c>
      <c r="N111">
        <v>1.1747910510122637</v>
      </c>
      <c r="O111">
        <v>3.957424266930559</v>
      </c>
      <c r="P111">
        <v>5.3374182758956721</v>
      </c>
      <c r="Q111">
        <v>-2.6430639100141065</v>
      </c>
      <c r="R111">
        <v>3.7101284122750258</v>
      </c>
    </row>
    <row r="112" spans="1:18" x14ac:dyDescent="0.35">
      <c r="A112" s="1">
        <v>44986</v>
      </c>
      <c r="B112">
        <v>3.6237967578376669</v>
      </c>
      <c r="C112">
        <v>-0.21097209001978001</v>
      </c>
      <c r="D112">
        <v>5.0248791897593321</v>
      </c>
      <c r="E112">
        <v>-1.7651720692804815</v>
      </c>
      <c r="F112">
        <v>10.553033657691287</v>
      </c>
      <c r="G112">
        <v>1.7128461990205892</v>
      </c>
      <c r="H112">
        <v>1.258765278812163</v>
      </c>
      <c r="I112">
        <v>10.174144889772663</v>
      </c>
      <c r="J112">
        <v>1.1698955126700383</v>
      </c>
      <c r="K112">
        <v>9.9451859299556986</v>
      </c>
      <c r="L112">
        <v>3.9548715012754769</v>
      </c>
      <c r="M112">
        <v>3.7006564895902585</v>
      </c>
      <c r="N112">
        <v>3.9201921885333917</v>
      </c>
      <c r="O112">
        <v>3.9772414791224833</v>
      </c>
      <c r="P112">
        <v>5.016904694061779</v>
      </c>
      <c r="Q112">
        <v>-1.1033365297490718</v>
      </c>
      <c r="R112">
        <v>2.7924461586092804</v>
      </c>
    </row>
    <row r="113" spans="1:18" x14ac:dyDescent="0.35">
      <c r="A113" s="1">
        <v>45017</v>
      </c>
      <c r="B113">
        <v>2.9662362132529978</v>
      </c>
      <c r="C113">
        <v>-0.25381105032103335</v>
      </c>
      <c r="D113">
        <v>2.956824505007134</v>
      </c>
      <c r="E113">
        <v>-3.9441990396851452</v>
      </c>
      <c r="F113">
        <v>13.206001047273347</v>
      </c>
      <c r="G113">
        <v>1.5681602848590188</v>
      </c>
      <c r="H113">
        <v>0.90226565475491327</v>
      </c>
      <c r="I113">
        <v>6.3839161999504199</v>
      </c>
      <c r="J113">
        <v>-1.7037089394751632</v>
      </c>
      <c r="K113">
        <v>5.6906744069631543</v>
      </c>
      <c r="L113">
        <v>3.7371102523344035</v>
      </c>
      <c r="M113">
        <v>3.3590646192576799</v>
      </c>
      <c r="N113">
        <v>-3.4204888997294205</v>
      </c>
      <c r="O113">
        <v>3.3809845391200639</v>
      </c>
      <c r="P113">
        <v>4.3678244577040459</v>
      </c>
      <c r="Q113">
        <v>4.5559453821880425</v>
      </c>
      <c r="R113">
        <v>5.5889226022430449</v>
      </c>
    </row>
    <row r="114" spans="1:18" x14ac:dyDescent="0.35">
      <c r="A114" s="1">
        <v>45047</v>
      </c>
      <c r="B114">
        <v>2.1826904125417173</v>
      </c>
      <c r="C114">
        <v>-4.792256361755463</v>
      </c>
      <c r="D114">
        <v>2.1945915709438424</v>
      </c>
      <c r="E114">
        <v>2.6832453747905021</v>
      </c>
      <c r="F114">
        <v>6.0744776586516167</v>
      </c>
      <c r="G114">
        <v>3.4397523233869833</v>
      </c>
      <c r="H114">
        <v>0.20904770974223652</v>
      </c>
      <c r="I114">
        <v>5.447872741586508</v>
      </c>
      <c r="J114">
        <v>-0.51314585812198743</v>
      </c>
      <c r="K114">
        <v>11.719620766627472</v>
      </c>
      <c r="L114">
        <v>4.0852220500910761</v>
      </c>
      <c r="M114">
        <v>6.0291521545511557</v>
      </c>
      <c r="N114">
        <v>-1.1836501070307719</v>
      </c>
      <c r="O114">
        <v>2.7832217872977765</v>
      </c>
      <c r="P114">
        <v>4.2917827633624768</v>
      </c>
      <c r="Q114">
        <v>2.8738262135685773</v>
      </c>
      <c r="R114">
        <v>3.9380171554128651</v>
      </c>
    </row>
    <row r="115" spans="1:18" x14ac:dyDescent="0.35">
      <c r="A115" s="1">
        <v>45078</v>
      </c>
      <c r="B115">
        <v>3.0277166447523456</v>
      </c>
      <c r="C115">
        <v>-10.778875669493289</v>
      </c>
      <c r="D115">
        <v>1.575695846428232</v>
      </c>
      <c r="E115">
        <v>-10.057597388063968</v>
      </c>
      <c r="F115">
        <v>10.437930968061295</v>
      </c>
      <c r="G115">
        <v>5.4620930590009635</v>
      </c>
      <c r="H115">
        <v>1.2948245566173568</v>
      </c>
      <c r="I115">
        <v>10.880675592619966</v>
      </c>
      <c r="J115">
        <v>-1.5945528305243215</v>
      </c>
      <c r="K115">
        <v>18.011495252368064</v>
      </c>
      <c r="L115">
        <v>4.5332482687943525</v>
      </c>
      <c r="M115">
        <v>8.334319276738313</v>
      </c>
      <c r="N115">
        <v>4.3751200938499721</v>
      </c>
      <c r="O115">
        <v>2.913517972335427</v>
      </c>
      <c r="P115">
        <v>4.4064495915654049</v>
      </c>
      <c r="Q115">
        <v>0.19930633024462452</v>
      </c>
      <c r="R115">
        <v>5.6756936109774614</v>
      </c>
    </row>
    <row r="116" spans="1:18" x14ac:dyDescent="0.35">
      <c r="A116" s="1">
        <v>45108</v>
      </c>
      <c r="B116">
        <v>3.3514954481420176</v>
      </c>
      <c r="C116">
        <v>-7.3323282275530488</v>
      </c>
      <c r="D116">
        <v>1.0335394218573697</v>
      </c>
      <c r="E116">
        <v>-3.5111585541332602</v>
      </c>
      <c r="F116">
        <v>9.4371758156118517</v>
      </c>
      <c r="G116">
        <v>5.5657010295868474</v>
      </c>
      <c r="H116">
        <v>2.6819447925154947</v>
      </c>
      <c r="I116">
        <v>9.6941601799683781</v>
      </c>
      <c r="J116">
        <v>0.844031747194677</v>
      </c>
      <c r="K116">
        <v>8.7195233674794963</v>
      </c>
      <c r="L116">
        <v>4.4195057732041789</v>
      </c>
      <c r="M116">
        <v>7.8561356898750034</v>
      </c>
      <c r="N116">
        <v>6.2825076062860177</v>
      </c>
      <c r="O116">
        <v>2.7288383921219861</v>
      </c>
      <c r="P116">
        <v>3.2867780930498753</v>
      </c>
      <c r="Q116">
        <v>1.9943048351250354</v>
      </c>
      <c r="R116">
        <v>2.7263444796644904</v>
      </c>
    </row>
    <row r="117" spans="1:18" x14ac:dyDescent="0.35">
      <c r="A117" s="1">
        <v>45139</v>
      </c>
      <c r="B117">
        <v>1.6288177767898731</v>
      </c>
      <c r="C117">
        <v>-11.770315421293716</v>
      </c>
      <c r="D117">
        <v>1.7060134495431782</v>
      </c>
      <c r="E117">
        <v>-0.24495546406959079</v>
      </c>
      <c r="F117">
        <v>-0.55792746861985165</v>
      </c>
      <c r="G117">
        <v>4.6367054557287588</v>
      </c>
      <c r="H117">
        <v>3.1162332137719488</v>
      </c>
      <c r="I117">
        <v>5.2891218565489027</v>
      </c>
      <c r="J117">
        <v>1.9919902034487791E-2</v>
      </c>
      <c r="K117">
        <v>11.216460175565018</v>
      </c>
      <c r="L117">
        <v>4.1392467746513546</v>
      </c>
      <c r="M117">
        <v>6.759456978797445</v>
      </c>
      <c r="N117">
        <v>0.56512929533856493</v>
      </c>
      <c r="O117">
        <v>2.5012192392239285</v>
      </c>
      <c r="P117">
        <v>2.8354355180235586</v>
      </c>
      <c r="Q117">
        <v>4.0882503466400379</v>
      </c>
      <c r="R117">
        <v>4.1760322741312592</v>
      </c>
    </row>
    <row r="118" spans="1:18" x14ac:dyDescent="0.35">
      <c r="A118" s="1">
        <v>45170</v>
      </c>
      <c r="B118">
        <v>1.8808690301066662</v>
      </c>
      <c r="C118">
        <v>-7.0799810079631555</v>
      </c>
      <c r="D118">
        <v>1.4872047877445169</v>
      </c>
      <c r="E118">
        <v>-1.3496002957158453</v>
      </c>
      <c r="F118">
        <v>-1.6651033591585076</v>
      </c>
      <c r="G118">
        <v>3.6919161874491948</v>
      </c>
      <c r="H118">
        <v>4.6999779305839837</v>
      </c>
      <c r="I118">
        <v>7.322854996532385</v>
      </c>
      <c r="J118">
        <v>2.1544468913102577</v>
      </c>
      <c r="K118">
        <v>6.7968181061280291</v>
      </c>
      <c r="L118">
        <v>4.4542910040850927</v>
      </c>
      <c r="M118">
        <v>5.0981666823158207</v>
      </c>
      <c r="N118">
        <v>6.8180676335992274</v>
      </c>
      <c r="O118">
        <v>2.5731627829309645</v>
      </c>
      <c r="P118">
        <v>2.3996599722195526</v>
      </c>
      <c r="Q118">
        <v>5.7489714037509287</v>
      </c>
      <c r="R118">
        <v>2.2074041830823461</v>
      </c>
    </row>
    <row r="119" spans="1:18" x14ac:dyDescent="0.35">
      <c r="A119" s="1">
        <v>45200</v>
      </c>
      <c r="B119">
        <v>1.7839355646700739</v>
      </c>
      <c r="C119">
        <v>-34.573548508446493</v>
      </c>
      <c r="D119">
        <v>-0.37362729951330209</v>
      </c>
      <c r="E119">
        <v>-2.7596188222603644</v>
      </c>
      <c r="F119">
        <v>-3.3351535103414278</v>
      </c>
      <c r="G119">
        <v>2.6360807953702334</v>
      </c>
      <c r="H119">
        <v>5.478985543247461E-2</v>
      </c>
      <c r="I119">
        <v>-9.0864457796101163</v>
      </c>
      <c r="J119">
        <v>4.2116812405575104</v>
      </c>
      <c r="K119">
        <v>8.1406606771808043</v>
      </c>
      <c r="L119">
        <v>3.7241393340727171</v>
      </c>
      <c r="M119">
        <v>-1.24629857607367</v>
      </c>
      <c r="N119">
        <v>1.3225944420514963</v>
      </c>
      <c r="O119">
        <v>2.7156162308292835</v>
      </c>
      <c r="P119">
        <v>2.0025457211797004</v>
      </c>
      <c r="Q119">
        <v>-0.83868669951725394</v>
      </c>
      <c r="R119">
        <v>0.85582824270301217</v>
      </c>
    </row>
    <row r="120" spans="1:18" x14ac:dyDescent="0.35">
      <c r="A120" s="1">
        <v>45231</v>
      </c>
      <c r="B120">
        <v>-0.56369412498928284</v>
      </c>
      <c r="C120">
        <v>-17.284248142926671</v>
      </c>
      <c r="D120">
        <v>0.13699094802809952</v>
      </c>
      <c r="E120">
        <v>5.7010824792292425</v>
      </c>
      <c r="F120">
        <v>-8.1474665648535023</v>
      </c>
      <c r="G120">
        <v>2.622625861953054</v>
      </c>
      <c r="H120">
        <v>3.9212590300137862</v>
      </c>
      <c r="I120">
        <v>6.7834568034569713</v>
      </c>
      <c r="J120">
        <v>7.4305578349186163</v>
      </c>
      <c r="K120">
        <v>11.460902934636238</v>
      </c>
      <c r="L120">
        <v>4.5041632271960452</v>
      </c>
      <c r="M120">
        <v>-0.49753626316488919</v>
      </c>
      <c r="N120">
        <v>4.0027879346921793</v>
      </c>
      <c r="O120">
        <v>2.5655315854092038</v>
      </c>
      <c r="P120">
        <v>1.962001186827564</v>
      </c>
      <c r="Q120">
        <v>1.3041896430332685</v>
      </c>
      <c r="R120">
        <v>3.4554064184356719</v>
      </c>
    </row>
    <row r="121" spans="1:18" x14ac:dyDescent="0.35">
      <c r="A121" s="1">
        <v>45261</v>
      </c>
      <c r="B121">
        <v>-0.16281804851584525</v>
      </c>
      <c r="C121">
        <v>-22.683321683490703</v>
      </c>
      <c r="D121">
        <v>0.46378933595612182</v>
      </c>
      <c r="E121">
        <v>-0.29128934588378286</v>
      </c>
      <c r="F121">
        <v>-6.6049777920963493</v>
      </c>
      <c r="G121">
        <v>2.949486661123089</v>
      </c>
      <c r="H121">
        <v>4.0440038875104563</v>
      </c>
      <c r="I121">
        <v>5.0891541983875612</v>
      </c>
      <c r="J121">
        <v>2.9013148799980968</v>
      </c>
      <c r="K121">
        <v>9.2130691040083406</v>
      </c>
      <c r="L121">
        <v>4.5345137086139005</v>
      </c>
      <c r="M121">
        <v>3.4494543021971253</v>
      </c>
      <c r="N121">
        <v>5.7047398064862875</v>
      </c>
      <c r="O121">
        <v>2.3156658109045054</v>
      </c>
      <c r="P121">
        <v>1.8339289587828773</v>
      </c>
      <c r="Q121">
        <v>4.5481863867171199</v>
      </c>
      <c r="R121">
        <v>0.83694306892043357</v>
      </c>
    </row>
    <row r="122" spans="1:18" x14ac:dyDescent="0.35">
      <c r="A122" s="1">
        <v>45292</v>
      </c>
      <c r="B122">
        <v>0.73863888415016277</v>
      </c>
      <c r="C122">
        <v>-6.6120992398353167</v>
      </c>
      <c r="D122">
        <v>1.9202071999202985</v>
      </c>
      <c r="E122">
        <v>1.6053474709864588</v>
      </c>
      <c r="F122">
        <v>9.9608808046419455</v>
      </c>
      <c r="G122">
        <v>4.9147110240423757</v>
      </c>
      <c r="H122">
        <v>2.8808033327750877</v>
      </c>
      <c r="I122">
        <v>2.4380484129757036</v>
      </c>
      <c r="J122">
        <v>2.8573365909490178</v>
      </c>
      <c r="K122">
        <v>8.3472797145181659</v>
      </c>
      <c r="L122">
        <v>4.6470880310237419</v>
      </c>
      <c r="M122">
        <v>4.797871552856563</v>
      </c>
      <c r="N122">
        <v>2.3244493576864755</v>
      </c>
      <c r="O122">
        <v>2.4974228525095725</v>
      </c>
      <c r="P122">
        <v>6.7773440048650428</v>
      </c>
      <c r="Q122">
        <v>7.9584700033652496</v>
      </c>
      <c r="R122">
        <v>3.0242300321254589</v>
      </c>
    </row>
    <row r="123" spans="1:18" x14ac:dyDescent="0.35">
      <c r="A123" s="1">
        <v>45323</v>
      </c>
      <c r="B123">
        <v>-1.6766896271667235</v>
      </c>
      <c r="C123">
        <v>-14.40170065342943</v>
      </c>
      <c r="D123">
        <v>0.39780208458412858</v>
      </c>
      <c r="E123">
        <v>4.1106551129813056</v>
      </c>
      <c r="F123">
        <v>-7.2520782561919788</v>
      </c>
      <c r="G123">
        <v>5.8829597045163382</v>
      </c>
      <c r="H123">
        <v>2.6614542610608822</v>
      </c>
      <c r="I123">
        <v>4.6938030661947607</v>
      </c>
      <c r="J123">
        <v>4.9962430673907221</v>
      </c>
      <c r="K123">
        <v>8.088436575959264</v>
      </c>
      <c r="L123">
        <v>4.6311072778483862</v>
      </c>
      <c r="M123">
        <v>4.2938757359157051</v>
      </c>
      <c r="N123">
        <v>6.7950242875794089</v>
      </c>
      <c r="O123">
        <v>0.16984591265705262</v>
      </c>
      <c r="P123">
        <v>4.1053458170821102</v>
      </c>
      <c r="Q123">
        <v>9.5959199206938024</v>
      </c>
      <c r="R123">
        <v>2.2930861419908695</v>
      </c>
    </row>
    <row r="124" spans="1:18" x14ac:dyDescent="0.35">
      <c r="A124" s="1">
        <v>45352</v>
      </c>
      <c r="B124">
        <v>-1.1755008703330958</v>
      </c>
      <c r="C124">
        <v>-20.15751339336019</v>
      </c>
      <c r="D124">
        <v>-1.0263200097272716</v>
      </c>
      <c r="E124">
        <v>0.95629843110420154</v>
      </c>
      <c r="F124">
        <v>-5.1495703682669642</v>
      </c>
      <c r="G124">
        <v>4.5591643869645253</v>
      </c>
      <c r="H124">
        <v>2.7094004605578164</v>
      </c>
      <c r="I124">
        <v>10.368263209813051</v>
      </c>
      <c r="J124">
        <v>2.7013403298717549</v>
      </c>
      <c r="K124">
        <v>9.6884435096288257</v>
      </c>
      <c r="L124">
        <v>4.2017746166888514</v>
      </c>
      <c r="M124">
        <v>3.4681727588008044</v>
      </c>
      <c r="N124">
        <v>0.65128459639944936</v>
      </c>
      <c r="O124">
        <v>0.27256106246336742</v>
      </c>
      <c r="P124">
        <v>2.5710166850035279</v>
      </c>
      <c r="Q124">
        <v>4.5516404685426011</v>
      </c>
      <c r="R124">
        <v>1.6829678377885386</v>
      </c>
    </row>
    <row r="125" spans="1:18" x14ac:dyDescent="0.35">
      <c r="A125" s="1">
        <v>45383</v>
      </c>
      <c r="B125">
        <v>-0.61329774132097725</v>
      </c>
      <c r="C125">
        <v>-7.6645970505761767</v>
      </c>
      <c r="D125">
        <v>6.0695734072404406</v>
      </c>
      <c r="E125">
        <v>9.5971365708106333</v>
      </c>
      <c r="F125">
        <v>-9.752774594636918</v>
      </c>
      <c r="G125">
        <v>6.2574990218067654</v>
      </c>
      <c r="H125">
        <v>7.8450689961665745</v>
      </c>
      <c r="I125">
        <v>-2.4574550005854405</v>
      </c>
      <c r="J125">
        <v>9.1432392943351601</v>
      </c>
      <c r="K125">
        <v>8.5615303492211297</v>
      </c>
      <c r="L125">
        <v>4.4346173701697751</v>
      </c>
      <c r="M125">
        <v>4.1865266770483913</v>
      </c>
      <c r="N125">
        <v>6.8214612242706778</v>
      </c>
      <c r="O125">
        <v>1.0665280464626363</v>
      </c>
      <c r="P125">
        <v>2.5828121725448341</v>
      </c>
      <c r="Q125">
        <v>8.5087478335879325</v>
      </c>
      <c r="R125">
        <v>2.2914116068118489</v>
      </c>
    </row>
    <row r="126" spans="1:18" x14ac:dyDescent="0.35">
      <c r="A126" s="1">
        <v>45413</v>
      </c>
      <c r="B126">
        <v>-1.4614643423522296</v>
      </c>
      <c r="C126">
        <v>-1.0938468973097741</v>
      </c>
      <c r="D126">
        <v>4.9888765108197646</v>
      </c>
      <c r="E126">
        <v>7.3286685834934531</v>
      </c>
      <c r="F126">
        <v>-0.66609150953973995</v>
      </c>
      <c r="G126">
        <v>5.5758260486439042</v>
      </c>
      <c r="H126">
        <v>5.6256332994829847</v>
      </c>
      <c r="I126">
        <v>5.972279132145573</v>
      </c>
      <c r="J126">
        <v>7.0645152331364471</v>
      </c>
      <c r="K126">
        <v>5.3446321349963597</v>
      </c>
      <c r="L126">
        <v>4.7799406916063418</v>
      </c>
      <c r="M126">
        <v>4.713949102633137</v>
      </c>
      <c r="N126">
        <v>5.7109162828286202</v>
      </c>
      <c r="O126">
        <v>1.2335789772093761</v>
      </c>
      <c r="P126">
        <v>3.1278323219429183</v>
      </c>
      <c r="Q126">
        <v>7.4600395869587572</v>
      </c>
      <c r="R126">
        <v>3.3431052055503017</v>
      </c>
    </row>
    <row r="127" spans="1:18" x14ac:dyDescent="0.35">
      <c r="A127" s="1">
        <v>45444</v>
      </c>
      <c r="B127">
        <v>-1.0356269076251294</v>
      </c>
      <c r="C127">
        <v>-1.8386107966426266</v>
      </c>
      <c r="D127">
        <v>0.87571337990104325</v>
      </c>
      <c r="E127">
        <v>8.4202141315738999</v>
      </c>
      <c r="F127">
        <v>-0.6249223098656671</v>
      </c>
      <c r="G127">
        <v>3.7636637923830847</v>
      </c>
      <c r="H127">
        <v>2.3310645842278319</v>
      </c>
      <c r="I127">
        <v>5.9958096427950522</v>
      </c>
      <c r="J127">
        <v>4.5541072902782531</v>
      </c>
      <c r="K127">
        <v>6.8482546005186151</v>
      </c>
      <c r="L127">
        <v>4.3594745724064694</v>
      </c>
      <c r="M127">
        <v>1.8605318502409318</v>
      </c>
      <c r="N127">
        <v>3.4629675010458811</v>
      </c>
      <c r="O127">
        <v>0.77078348269223795</v>
      </c>
      <c r="P127">
        <v>3.3098149092203073</v>
      </c>
      <c r="Q127">
        <v>3.951855238701512</v>
      </c>
      <c r="R127">
        <v>2.8050477106662299</v>
      </c>
    </row>
    <row r="128" spans="1:18" x14ac:dyDescent="0.35">
      <c r="A128" s="1"/>
    </row>
    <row r="129" spans="1:1" x14ac:dyDescent="0.35">
      <c r="A129" s="1"/>
    </row>
    <row r="130" spans="1:1" x14ac:dyDescent="0.35">
      <c r="A130" s="1"/>
    </row>
    <row r="131" spans="1:1" x14ac:dyDescent="0.35">
      <c r="A131" s="1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98787-8467-4216-952D-D3B124758BCA}">
  <dimension ref="A1:G86"/>
  <sheetViews>
    <sheetView topLeftCell="A49" workbookViewId="0">
      <selection activeCell="A86" sqref="A86"/>
    </sheetView>
  </sheetViews>
  <sheetFormatPr defaultColWidth="8.81640625" defaultRowHeight="14.5" x14ac:dyDescent="0.35"/>
  <cols>
    <col min="4" max="4" width="10.54296875" style="1" bestFit="1" customWidth="1"/>
    <col min="7" max="7" width="10.54296875" bestFit="1" customWidth="1"/>
  </cols>
  <sheetData>
    <row r="1" spans="1:7" x14ac:dyDescent="0.35">
      <c r="B1" t="s">
        <v>112</v>
      </c>
      <c r="C1" t="s">
        <v>113</v>
      </c>
      <c r="D1" s="1" t="s">
        <v>113</v>
      </c>
      <c r="E1" t="s">
        <v>114</v>
      </c>
      <c r="F1" t="s">
        <v>115</v>
      </c>
      <c r="G1" s="1">
        <f>+MAX(IMAE!A:A)</f>
        <v>45566</v>
      </c>
    </row>
    <row r="2" spans="1:7" x14ac:dyDescent="0.35">
      <c r="A2">
        <v>1</v>
      </c>
      <c r="B2">
        <f>+YEAR(D2)</f>
        <v>2019</v>
      </c>
      <c r="C2">
        <f>+MONTH(D2)</f>
        <v>11</v>
      </c>
      <c r="D2" s="1">
        <f>+EOMONTH(G1,-60)+1</f>
        <v>43770</v>
      </c>
      <c r="E2">
        <f>_xlfn.IFNA(VLOOKUP(D2,IMAE!A:C,3,FALSE),0)</f>
        <v>4.8996436004978392</v>
      </c>
    </row>
    <row r="3" spans="1:7" x14ac:dyDescent="0.35">
      <c r="A3">
        <f>+A2+1</f>
        <v>2</v>
      </c>
      <c r="B3">
        <f t="shared" ref="B3:B65" si="0">+YEAR(D3)</f>
        <v>2019</v>
      </c>
      <c r="C3">
        <f t="shared" ref="C3:C65" si="1">+MONTH(D3)</f>
        <v>12</v>
      </c>
      <c r="D3" s="1">
        <f>+EOMONTH(D2,0)+1</f>
        <v>43800</v>
      </c>
      <c r="E3">
        <f>_xlfn.IFNA(VLOOKUP(D3,IMAE!A:C,3,FALSE),0)</f>
        <v>4.3899559031191444</v>
      </c>
    </row>
    <row r="4" spans="1:7" x14ac:dyDescent="0.35">
      <c r="A4">
        <f t="shared" ref="A4:A67" si="2">+A3+1</f>
        <v>3</v>
      </c>
      <c r="B4">
        <f t="shared" si="0"/>
        <v>2020</v>
      </c>
      <c r="C4">
        <f t="shared" si="1"/>
        <v>1</v>
      </c>
      <c r="D4" s="1">
        <f t="shared" ref="D4:D67" si="3">+EOMONTH(D3,0)+1</f>
        <v>43831</v>
      </c>
      <c r="E4">
        <f>_xlfn.IFNA(VLOOKUP(D4,IMAE!A:C,3,FALSE),0)</f>
        <v>4.2829158732001531</v>
      </c>
    </row>
    <row r="5" spans="1:7" x14ac:dyDescent="0.35">
      <c r="A5">
        <f t="shared" si="2"/>
        <v>4</v>
      </c>
      <c r="B5">
        <f t="shared" si="0"/>
        <v>2020</v>
      </c>
      <c r="C5">
        <f t="shared" si="1"/>
        <v>2</v>
      </c>
      <c r="D5" s="1">
        <f t="shared" si="3"/>
        <v>43862</v>
      </c>
      <c r="E5">
        <f>_xlfn.IFNA(VLOOKUP(D5,IMAE!A:C,3,FALSE),0)</f>
        <v>2.2964979421971066</v>
      </c>
    </row>
    <row r="6" spans="1:7" x14ac:dyDescent="0.35">
      <c r="A6">
        <f t="shared" si="2"/>
        <v>5</v>
      </c>
      <c r="B6">
        <f t="shared" si="0"/>
        <v>2020</v>
      </c>
      <c r="C6">
        <f t="shared" si="1"/>
        <v>3</v>
      </c>
      <c r="D6" s="1">
        <f t="shared" si="3"/>
        <v>43891</v>
      </c>
      <c r="E6">
        <f>_xlfn.IFNA(VLOOKUP(D6,IMAE!A:C,3,FALSE),0)</f>
        <v>-3.9792898689750449</v>
      </c>
    </row>
    <row r="7" spans="1:7" x14ac:dyDescent="0.35">
      <c r="A7">
        <f t="shared" si="2"/>
        <v>6</v>
      </c>
      <c r="B7">
        <f t="shared" si="0"/>
        <v>2020</v>
      </c>
      <c r="C7">
        <f t="shared" si="1"/>
        <v>4</v>
      </c>
      <c r="D7" s="1">
        <f t="shared" si="3"/>
        <v>43922</v>
      </c>
      <c r="E7">
        <f>_xlfn.IFNA(VLOOKUP(D7,IMAE!A:C,3,FALSE),0)</f>
        <v>-9.5772755526882065</v>
      </c>
    </row>
    <row r="8" spans="1:7" x14ac:dyDescent="0.35">
      <c r="A8">
        <f t="shared" si="2"/>
        <v>7</v>
      </c>
      <c r="B8">
        <f t="shared" si="0"/>
        <v>2020</v>
      </c>
      <c r="C8">
        <f t="shared" si="1"/>
        <v>5</v>
      </c>
      <c r="D8" s="1">
        <f t="shared" si="3"/>
        <v>43952</v>
      </c>
      <c r="E8">
        <f>_xlfn.IFNA(VLOOKUP(D8,IMAE!A:C,3,FALSE),0)</f>
        <v>-10.279023045406989</v>
      </c>
    </row>
    <row r="9" spans="1:7" x14ac:dyDescent="0.35">
      <c r="A9">
        <f t="shared" si="2"/>
        <v>8</v>
      </c>
      <c r="B9">
        <f t="shared" si="0"/>
        <v>2020</v>
      </c>
      <c r="C9">
        <f t="shared" si="1"/>
        <v>6</v>
      </c>
      <c r="D9" s="1">
        <f t="shared" si="3"/>
        <v>43983</v>
      </c>
      <c r="E9">
        <f>_xlfn.IFNA(VLOOKUP(D9,IMAE!A:C,3,FALSE),0)</f>
        <v>-7.8500892307697248</v>
      </c>
    </row>
    <row r="10" spans="1:7" x14ac:dyDescent="0.35">
      <c r="A10">
        <f t="shared" si="2"/>
        <v>9</v>
      </c>
      <c r="B10">
        <f t="shared" si="0"/>
        <v>2020</v>
      </c>
      <c r="C10">
        <f t="shared" si="1"/>
        <v>7</v>
      </c>
      <c r="D10" s="1">
        <f t="shared" si="3"/>
        <v>44013</v>
      </c>
      <c r="E10">
        <f>_xlfn.IFNA(VLOOKUP(D10,IMAE!A:C,3,FALSE),0)</f>
        <v>-3.8720658195422857</v>
      </c>
    </row>
    <row r="11" spans="1:7" x14ac:dyDescent="0.35">
      <c r="A11">
        <f t="shared" si="2"/>
        <v>10</v>
      </c>
      <c r="B11">
        <f t="shared" si="0"/>
        <v>2020</v>
      </c>
      <c r="C11">
        <f t="shared" si="1"/>
        <v>8</v>
      </c>
      <c r="D11" s="1">
        <f t="shared" si="3"/>
        <v>44044</v>
      </c>
      <c r="E11">
        <f>_xlfn.IFNA(VLOOKUP(D11,IMAE!A:C,3,FALSE),0)</f>
        <v>-1.0952536387109149</v>
      </c>
    </row>
    <row r="12" spans="1:7" x14ac:dyDescent="0.35">
      <c r="A12">
        <f t="shared" si="2"/>
        <v>11</v>
      </c>
      <c r="B12">
        <f t="shared" si="0"/>
        <v>2020</v>
      </c>
      <c r="C12">
        <f t="shared" si="1"/>
        <v>9</v>
      </c>
      <c r="D12" s="1">
        <f t="shared" si="3"/>
        <v>44075</v>
      </c>
      <c r="E12">
        <f>_xlfn.IFNA(VLOOKUP(D12,IMAE!A:C,3,FALSE),0)</f>
        <v>0.80488503621552354</v>
      </c>
    </row>
    <row r="13" spans="1:7" x14ac:dyDescent="0.35">
      <c r="A13">
        <f t="shared" si="2"/>
        <v>12</v>
      </c>
      <c r="B13">
        <f t="shared" si="0"/>
        <v>2020</v>
      </c>
      <c r="C13">
        <f t="shared" si="1"/>
        <v>10</v>
      </c>
      <c r="D13" s="1">
        <f t="shared" si="3"/>
        <v>44105</v>
      </c>
      <c r="E13">
        <f>_xlfn.IFNA(VLOOKUP(D13,IMAE!A:C,3,FALSE),0)</f>
        <v>2.2227247947742086</v>
      </c>
    </row>
    <row r="14" spans="1:7" x14ac:dyDescent="0.35">
      <c r="A14">
        <f t="shared" si="2"/>
        <v>13</v>
      </c>
      <c r="B14">
        <f t="shared" si="0"/>
        <v>2020</v>
      </c>
      <c r="C14">
        <f t="shared" si="1"/>
        <v>11</v>
      </c>
      <c r="D14" s="1">
        <f t="shared" si="3"/>
        <v>44136</v>
      </c>
      <c r="E14">
        <f>_xlfn.IFNA(VLOOKUP(D14,IMAE!A:C,3,FALSE),0)</f>
        <v>1.2412834615200978</v>
      </c>
    </row>
    <row r="15" spans="1:7" x14ac:dyDescent="0.35">
      <c r="A15">
        <f t="shared" si="2"/>
        <v>14</v>
      </c>
      <c r="B15">
        <f t="shared" si="0"/>
        <v>2020</v>
      </c>
      <c r="C15">
        <f t="shared" si="1"/>
        <v>12</v>
      </c>
      <c r="D15" s="1">
        <f t="shared" si="3"/>
        <v>44166</v>
      </c>
      <c r="E15">
        <f>_xlfn.IFNA(VLOOKUP(D15,IMAE!A:C,3,FALSE),0)</f>
        <v>4.0658102539753003</v>
      </c>
    </row>
    <row r="16" spans="1:7" x14ac:dyDescent="0.35">
      <c r="A16">
        <f t="shared" si="2"/>
        <v>15</v>
      </c>
      <c r="B16">
        <f t="shared" si="0"/>
        <v>2021</v>
      </c>
      <c r="C16">
        <f t="shared" si="1"/>
        <v>1</v>
      </c>
      <c r="D16" s="1">
        <f t="shared" si="3"/>
        <v>44197</v>
      </c>
      <c r="E16">
        <f>_xlfn.IFNA(VLOOKUP(D16,IMAE!A:C,3,FALSE),0)</f>
        <v>1.315038007016156</v>
      </c>
    </row>
    <row r="17" spans="1:5" x14ac:dyDescent="0.35">
      <c r="A17">
        <f t="shared" si="2"/>
        <v>16</v>
      </c>
      <c r="B17">
        <f t="shared" si="0"/>
        <v>2021</v>
      </c>
      <c r="C17">
        <f t="shared" si="1"/>
        <v>2</v>
      </c>
      <c r="D17" s="1">
        <f t="shared" si="3"/>
        <v>44228</v>
      </c>
      <c r="E17">
        <f>_xlfn.IFNA(VLOOKUP(D17,IMAE!A:C,3,FALSE),0)</f>
        <v>2.4236128139186093</v>
      </c>
    </row>
    <row r="18" spans="1:5" x14ac:dyDescent="0.35">
      <c r="A18">
        <f t="shared" si="2"/>
        <v>17</v>
      </c>
      <c r="B18">
        <f t="shared" si="0"/>
        <v>2021</v>
      </c>
      <c r="C18">
        <f t="shared" si="1"/>
        <v>3</v>
      </c>
      <c r="D18" s="1">
        <f t="shared" si="3"/>
        <v>44256</v>
      </c>
      <c r="E18">
        <f>_xlfn.IFNA(VLOOKUP(D18,IMAE!A:C,3,FALSE),0)</f>
        <v>9.9430792346941512</v>
      </c>
    </row>
    <row r="19" spans="1:5" x14ac:dyDescent="0.35">
      <c r="A19">
        <f t="shared" si="2"/>
        <v>18</v>
      </c>
      <c r="B19">
        <f t="shared" si="0"/>
        <v>2021</v>
      </c>
      <c r="C19">
        <f t="shared" si="1"/>
        <v>4</v>
      </c>
      <c r="D19" s="1">
        <f t="shared" si="3"/>
        <v>44287</v>
      </c>
      <c r="E19">
        <f>_xlfn.IFNA(VLOOKUP(D19,IMAE!A:C,3,FALSE),0)</f>
        <v>15.581457180287243</v>
      </c>
    </row>
    <row r="20" spans="1:5" x14ac:dyDescent="0.35">
      <c r="A20">
        <f t="shared" si="2"/>
        <v>19</v>
      </c>
      <c r="B20">
        <f t="shared" si="0"/>
        <v>2021</v>
      </c>
      <c r="C20">
        <f t="shared" si="1"/>
        <v>5</v>
      </c>
      <c r="D20" s="1">
        <f t="shared" si="3"/>
        <v>44317</v>
      </c>
      <c r="E20">
        <f>_xlfn.IFNA(VLOOKUP(D20,IMAE!A:C,3,FALSE),0)</f>
        <v>16.715192056093201</v>
      </c>
    </row>
    <row r="21" spans="1:5" x14ac:dyDescent="0.35">
      <c r="A21">
        <f t="shared" si="2"/>
        <v>20</v>
      </c>
      <c r="B21">
        <f t="shared" si="0"/>
        <v>2021</v>
      </c>
      <c r="C21">
        <f t="shared" si="1"/>
        <v>6</v>
      </c>
      <c r="D21" s="1">
        <f t="shared" si="3"/>
        <v>44348</v>
      </c>
      <c r="E21">
        <f>_xlfn.IFNA(VLOOKUP(D21,IMAE!A:C,3,FALSE),0)</f>
        <v>14.519117399540946</v>
      </c>
    </row>
    <row r="22" spans="1:5" x14ac:dyDescent="0.35">
      <c r="A22">
        <f t="shared" si="2"/>
        <v>21</v>
      </c>
      <c r="B22">
        <f t="shared" si="0"/>
        <v>2021</v>
      </c>
      <c r="C22">
        <f t="shared" si="1"/>
        <v>7</v>
      </c>
      <c r="D22" s="1">
        <f t="shared" si="3"/>
        <v>44378</v>
      </c>
      <c r="E22">
        <f>_xlfn.IFNA(VLOOKUP(D22,IMAE!A:C,3,FALSE),0)</f>
        <v>11.002538277905956</v>
      </c>
    </row>
    <row r="23" spans="1:5" x14ac:dyDescent="0.35">
      <c r="A23">
        <f t="shared" si="2"/>
        <v>22</v>
      </c>
      <c r="B23">
        <f t="shared" si="0"/>
        <v>2021</v>
      </c>
      <c r="C23">
        <f t="shared" si="1"/>
        <v>8</v>
      </c>
      <c r="D23" s="1">
        <f t="shared" si="3"/>
        <v>44409</v>
      </c>
      <c r="E23">
        <f>_xlfn.IFNA(VLOOKUP(D23,IMAE!A:C,3,FALSE),0)</f>
        <v>7.8183845086413868</v>
      </c>
    </row>
    <row r="24" spans="1:5" x14ac:dyDescent="0.35">
      <c r="A24">
        <f t="shared" si="2"/>
        <v>23</v>
      </c>
      <c r="B24">
        <f t="shared" si="0"/>
        <v>2021</v>
      </c>
      <c r="C24">
        <f t="shared" si="1"/>
        <v>9</v>
      </c>
      <c r="D24" s="1">
        <f t="shared" si="3"/>
        <v>44440</v>
      </c>
      <c r="E24">
        <f>_xlfn.IFNA(VLOOKUP(D24,IMAE!A:C,3,FALSE),0)</f>
        <v>5.9078613213125379</v>
      </c>
    </row>
    <row r="25" spans="1:5" x14ac:dyDescent="0.35">
      <c r="A25">
        <f t="shared" si="2"/>
        <v>24</v>
      </c>
      <c r="B25">
        <f t="shared" si="0"/>
        <v>2021</v>
      </c>
      <c r="C25">
        <f t="shared" si="1"/>
        <v>10</v>
      </c>
      <c r="D25" s="1">
        <f t="shared" si="3"/>
        <v>44470</v>
      </c>
      <c r="E25">
        <f>_xlfn.IFNA(VLOOKUP(D25,IMAE!A:C,3,FALSE),0)</f>
        <v>4.4240017946890049</v>
      </c>
    </row>
    <row r="26" spans="1:5" x14ac:dyDescent="0.35">
      <c r="A26">
        <f t="shared" si="2"/>
        <v>25</v>
      </c>
      <c r="B26">
        <f t="shared" si="0"/>
        <v>2021</v>
      </c>
      <c r="C26">
        <f t="shared" si="1"/>
        <v>11</v>
      </c>
      <c r="D26" s="1">
        <f t="shared" si="3"/>
        <v>44501</v>
      </c>
      <c r="E26">
        <f>_xlfn.IFNA(VLOOKUP(D26,IMAE!A:C,3,FALSE),0)</f>
        <v>5.9850015242633958</v>
      </c>
    </row>
    <row r="27" spans="1:5" x14ac:dyDescent="0.35">
      <c r="A27">
        <f t="shared" si="2"/>
        <v>26</v>
      </c>
      <c r="B27">
        <f t="shared" si="0"/>
        <v>2021</v>
      </c>
      <c r="C27">
        <f t="shared" si="1"/>
        <v>12</v>
      </c>
      <c r="D27" s="1">
        <f t="shared" si="3"/>
        <v>44531</v>
      </c>
      <c r="E27">
        <f>_xlfn.IFNA(VLOOKUP(D27,IMAE!A:C,3,FALSE),0)</f>
        <v>3.9769575798181478</v>
      </c>
    </row>
    <row r="28" spans="1:5" x14ac:dyDescent="0.35">
      <c r="A28">
        <f t="shared" si="2"/>
        <v>27</v>
      </c>
      <c r="B28">
        <f t="shared" si="0"/>
        <v>2022</v>
      </c>
      <c r="C28">
        <f t="shared" si="1"/>
        <v>1</v>
      </c>
      <c r="D28" s="1">
        <f t="shared" si="3"/>
        <v>44562</v>
      </c>
      <c r="E28">
        <f>_xlfn.IFNA(VLOOKUP(D28,IMAE!A:C,3,FALSE),0)</f>
        <v>4.6766070207737442</v>
      </c>
    </row>
    <row r="29" spans="1:5" x14ac:dyDescent="0.35">
      <c r="A29">
        <f t="shared" si="2"/>
        <v>28</v>
      </c>
      <c r="B29">
        <f t="shared" si="0"/>
        <v>2022</v>
      </c>
      <c r="C29">
        <f t="shared" si="1"/>
        <v>2</v>
      </c>
      <c r="D29" s="1">
        <f t="shared" si="3"/>
        <v>44593</v>
      </c>
      <c r="E29">
        <f>_xlfn.IFNA(VLOOKUP(D29,IMAE!A:C,3,FALSE),0)</f>
        <v>4.6891675957065928</v>
      </c>
    </row>
    <row r="30" spans="1:5" x14ac:dyDescent="0.35">
      <c r="A30">
        <f t="shared" si="2"/>
        <v>29</v>
      </c>
      <c r="B30">
        <f t="shared" si="0"/>
        <v>2022</v>
      </c>
      <c r="C30">
        <f t="shared" si="1"/>
        <v>3</v>
      </c>
      <c r="D30" s="1">
        <f t="shared" si="3"/>
        <v>44621</v>
      </c>
      <c r="E30">
        <f>_xlfn.IFNA(VLOOKUP(D30,IMAE!A:C,3,FALSE),0)</f>
        <v>4.8316258786557995</v>
      </c>
    </row>
    <row r="31" spans="1:5" x14ac:dyDescent="0.35">
      <c r="A31">
        <f t="shared" si="2"/>
        <v>30</v>
      </c>
      <c r="B31">
        <f t="shared" si="0"/>
        <v>2022</v>
      </c>
      <c r="C31">
        <f t="shared" si="1"/>
        <v>4</v>
      </c>
      <c r="D31" s="1">
        <f t="shared" si="3"/>
        <v>44652</v>
      </c>
      <c r="E31">
        <f>_xlfn.IFNA(VLOOKUP(D31,IMAE!A:C,3,FALSE),0)</f>
        <v>4.93175707352529</v>
      </c>
    </row>
    <row r="32" spans="1:5" x14ac:dyDescent="0.35">
      <c r="A32">
        <f t="shared" si="2"/>
        <v>31</v>
      </c>
      <c r="B32">
        <f t="shared" si="0"/>
        <v>2022</v>
      </c>
      <c r="C32">
        <f t="shared" si="1"/>
        <v>5</v>
      </c>
      <c r="D32" s="1">
        <f t="shared" si="3"/>
        <v>44682</v>
      </c>
      <c r="E32">
        <f>_xlfn.IFNA(VLOOKUP(D32,IMAE!A:C,3,FALSE),0)</f>
        <v>5.0605086711811964</v>
      </c>
    </row>
    <row r="33" spans="1:5" x14ac:dyDescent="0.35">
      <c r="A33">
        <f t="shared" si="2"/>
        <v>32</v>
      </c>
      <c r="B33">
        <f t="shared" si="0"/>
        <v>2022</v>
      </c>
      <c r="C33">
        <f t="shared" si="1"/>
        <v>6</v>
      </c>
      <c r="D33" s="1">
        <f t="shared" si="3"/>
        <v>44713</v>
      </c>
      <c r="E33">
        <f>_xlfn.IFNA(VLOOKUP(D33,IMAE!A:C,3,FALSE),0)</f>
        <v>4.2601857863184591</v>
      </c>
    </row>
    <row r="34" spans="1:5" x14ac:dyDescent="0.35">
      <c r="A34">
        <f t="shared" si="2"/>
        <v>33</v>
      </c>
      <c r="B34">
        <f t="shared" si="0"/>
        <v>2022</v>
      </c>
      <c r="C34">
        <f t="shared" si="1"/>
        <v>7</v>
      </c>
      <c r="D34" s="1">
        <f t="shared" si="3"/>
        <v>44743</v>
      </c>
      <c r="E34">
        <f>_xlfn.IFNA(VLOOKUP(D34,IMAE!A:C,3,FALSE),0)</f>
        <v>3.3019103013086379</v>
      </c>
    </row>
    <row r="35" spans="1:5" x14ac:dyDescent="0.35">
      <c r="A35">
        <f t="shared" si="2"/>
        <v>34</v>
      </c>
      <c r="B35">
        <f t="shared" si="0"/>
        <v>2022</v>
      </c>
      <c r="C35">
        <f t="shared" si="1"/>
        <v>8</v>
      </c>
      <c r="D35" s="1">
        <f t="shared" si="3"/>
        <v>44774</v>
      </c>
      <c r="E35">
        <f>_xlfn.IFNA(VLOOKUP(D35,IMAE!A:C,3,FALSE),0)</f>
        <v>4.6824036143452901</v>
      </c>
    </row>
    <row r="36" spans="1:5" x14ac:dyDescent="0.35">
      <c r="A36">
        <f t="shared" si="2"/>
        <v>35</v>
      </c>
      <c r="B36">
        <f t="shared" si="0"/>
        <v>2022</v>
      </c>
      <c r="C36">
        <f t="shared" si="1"/>
        <v>9</v>
      </c>
      <c r="D36" s="1">
        <f t="shared" si="3"/>
        <v>44805</v>
      </c>
      <c r="E36">
        <f>_xlfn.IFNA(VLOOKUP(D36,IMAE!A:C,3,FALSE),0)</f>
        <v>3.8371940402502527</v>
      </c>
    </row>
    <row r="37" spans="1:5" x14ac:dyDescent="0.35">
      <c r="A37">
        <f t="shared" si="2"/>
        <v>36</v>
      </c>
      <c r="B37">
        <f t="shared" si="0"/>
        <v>2022</v>
      </c>
      <c r="C37">
        <f t="shared" si="1"/>
        <v>10</v>
      </c>
      <c r="D37" s="1">
        <f t="shared" si="3"/>
        <v>44835</v>
      </c>
      <c r="E37">
        <f>_xlfn.IFNA(VLOOKUP(D37,IMAE!A:C,3,FALSE),0)</f>
        <v>3.6068533083749377</v>
      </c>
    </row>
    <row r="38" spans="1:5" x14ac:dyDescent="0.35">
      <c r="A38">
        <f t="shared" si="2"/>
        <v>37</v>
      </c>
      <c r="B38">
        <f t="shared" si="0"/>
        <v>2022</v>
      </c>
      <c r="C38">
        <f t="shared" si="1"/>
        <v>11</v>
      </c>
      <c r="D38" s="1">
        <f t="shared" si="3"/>
        <v>44866</v>
      </c>
      <c r="E38">
        <f>_xlfn.IFNA(VLOOKUP(D38,IMAE!A:C,3,FALSE),0)</f>
        <v>3.3518653298621643</v>
      </c>
    </row>
    <row r="39" spans="1:5" x14ac:dyDescent="0.35">
      <c r="A39">
        <f t="shared" si="2"/>
        <v>38</v>
      </c>
      <c r="B39">
        <f t="shared" si="0"/>
        <v>2022</v>
      </c>
      <c r="C39">
        <f t="shared" si="1"/>
        <v>12</v>
      </c>
      <c r="D39" s="1">
        <f t="shared" si="3"/>
        <v>44896</v>
      </c>
      <c r="E39">
        <f>_xlfn.IFNA(VLOOKUP(D39,IMAE!A:C,3,FALSE),0)</f>
        <v>3.306058544627092</v>
      </c>
    </row>
    <row r="40" spans="1:5" x14ac:dyDescent="0.35">
      <c r="A40">
        <f t="shared" si="2"/>
        <v>39</v>
      </c>
      <c r="B40">
        <f t="shared" si="0"/>
        <v>2023</v>
      </c>
      <c r="C40">
        <f t="shared" si="1"/>
        <v>1</v>
      </c>
      <c r="D40" s="1">
        <f t="shared" si="3"/>
        <v>44927</v>
      </c>
      <c r="E40">
        <f>_xlfn.IFNA(VLOOKUP(D40,IMAE!A:C,3,FALSE),0)</f>
        <v>3.3096608971262782</v>
      </c>
    </row>
    <row r="41" spans="1:5" x14ac:dyDescent="0.35">
      <c r="A41">
        <f t="shared" si="2"/>
        <v>40</v>
      </c>
      <c r="B41">
        <f t="shared" si="0"/>
        <v>2023</v>
      </c>
      <c r="C41">
        <f t="shared" si="1"/>
        <v>2</v>
      </c>
      <c r="D41" s="1">
        <f t="shared" si="3"/>
        <v>44958</v>
      </c>
      <c r="E41">
        <f>_xlfn.IFNA(VLOOKUP(D41,IMAE!A:C,3,FALSE),0)</f>
        <v>4.7411797661980728</v>
      </c>
    </row>
    <row r="42" spans="1:5" x14ac:dyDescent="0.35">
      <c r="A42">
        <f t="shared" si="2"/>
        <v>41</v>
      </c>
      <c r="B42">
        <f t="shared" si="0"/>
        <v>2023</v>
      </c>
      <c r="C42">
        <f t="shared" si="1"/>
        <v>3</v>
      </c>
      <c r="D42" s="1">
        <f t="shared" si="3"/>
        <v>44986</v>
      </c>
      <c r="E42">
        <f>_xlfn.IFNA(VLOOKUP(D42,IMAE!A:C,3,FALSE),0)</f>
        <v>3.9684788405636624</v>
      </c>
    </row>
    <row r="43" spans="1:5" x14ac:dyDescent="0.35">
      <c r="A43">
        <f t="shared" si="2"/>
        <v>42</v>
      </c>
      <c r="B43">
        <f t="shared" si="0"/>
        <v>2023</v>
      </c>
      <c r="C43">
        <f t="shared" si="1"/>
        <v>4</v>
      </c>
      <c r="D43" s="1">
        <f t="shared" si="3"/>
        <v>45017</v>
      </c>
      <c r="E43">
        <f>_xlfn.IFNA(VLOOKUP(D43,IMAE!A:C,3,FALSE),0)</f>
        <v>3.5001929333472219</v>
      </c>
    </row>
    <row r="44" spans="1:5" x14ac:dyDescent="0.35">
      <c r="A44">
        <f t="shared" si="2"/>
        <v>43</v>
      </c>
      <c r="B44">
        <f t="shared" si="0"/>
        <v>2023</v>
      </c>
      <c r="C44">
        <f t="shared" si="1"/>
        <v>5</v>
      </c>
      <c r="D44" s="1">
        <f t="shared" si="3"/>
        <v>45047</v>
      </c>
      <c r="E44">
        <f>_xlfn.IFNA(VLOOKUP(D44,IMAE!A:C,3,FALSE),0)</f>
        <v>3.798525092793255</v>
      </c>
    </row>
    <row r="45" spans="1:5" x14ac:dyDescent="0.35">
      <c r="A45">
        <f t="shared" si="2"/>
        <v>44</v>
      </c>
      <c r="B45">
        <f t="shared" si="0"/>
        <v>2023</v>
      </c>
      <c r="C45">
        <f t="shared" si="1"/>
        <v>6</v>
      </c>
      <c r="D45" s="1">
        <f t="shared" si="3"/>
        <v>45078</v>
      </c>
      <c r="E45">
        <f>_xlfn.IFNA(VLOOKUP(D45,IMAE!A:C,3,FALSE),0)</f>
        <v>5.0768999737620675</v>
      </c>
    </row>
    <row r="46" spans="1:5" x14ac:dyDescent="0.35">
      <c r="A46">
        <f t="shared" si="2"/>
        <v>45</v>
      </c>
      <c r="B46">
        <f t="shared" si="0"/>
        <v>2023</v>
      </c>
      <c r="C46">
        <f t="shared" si="1"/>
        <v>7</v>
      </c>
      <c r="D46" s="1">
        <f t="shared" si="3"/>
        <v>45108</v>
      </c>
      <c r="E46">
        <f>_xlfn.IFNA(VLOOKUP(D46,IMAE!A:C,3,FALSE),0)</f>
        <v>4.9964919289065506</v>
      </c>
    </row>
    <row r="47" spans="1:5" x14ac:dyDescent="0.35">
      <c r="A47">
        <f t="shared" si="2"/>
        <v>46</v>
      </c>
      <c r="B47">
        <f t="shared" si="0"/>
        <v>2023</v>
      </c>
      <c r="C47">
        <f t="shared" si="1"/>
        <v>8</v>
      </c>
      <c r="D47" s="1">
        <f t="shared" si="3"/>
        <v>45139</v>
      </c>
      <c r="E47">
        <f>_xlfn.IFNA(VLOOKUP(D47,IMAE!A:C,3,FALSE),0)</f>
        <v>3.6076543187442529</v>
      </c>
    </row>
    <row r="48" spans="1:5" x14ac:dyDescent="0.35">
      <c r="A48">
        <f t="shared" si="2"/>
        <v>47</v>
      </c>
      <c r="B48">
        <f t="shared" si="0"/>
        <v>2023</v>
      </c>
      <c r="C48">
        <f t="shared" si="1"/>
        <v>9</v>
      </c>
      <c r="D48" s="1">
        <f t="shared" si="3"/>
        <v>45170</v>
      </c>
      <c r="E48">
        <f>_xlfn.IFNA(VLOOKUP(D48,IMAE!A:C,3,FALSE),0)</f>
        <v>3.4590442430412054</v>
      </c>
    </row>
    <row r="49" spans="1:5" x14ac:dyDescent="0.35">
      <c r="A49">
        <f t="shared" si="2"/>
        <v>48</v>
      </c>
      <c r="B49">
        <f t="shared" si="0"/>
        <v>2023</v>
      </c>
      <c r="C49">
        <f t="shared" si="1"/>
        <v>10</v>
      </c>
      <c r="D49" s="1">
        <f t="shared" si="3"/>
        <v>45200</v>
      </c>
      <c r="E49">
        <f>_xlfn.IFNA(VLOOKUP(D49,IMAE!A:C,3,FALSE),0)</f>
        <v>1.3043070174594504</v>
      </c>
    </row>
    <row r="50" spans="1:5" x14ac:dyDescent="0.35">
      <c r="A50">
        <f t="shared" si="2"/>
        <v>49</v>
      </c>
      <c r="B50">
        <f t="shared" si="0"/>
        <v>2023</v>
      </c>
      <c r="C50">
        <f t="shared" si="1"/>
        <v>11</v>
      </c>
      <c r="D50" s="1">
        <f t="shared" si="3"/>
        <v>45231</v>
      </c>
      <c r="E50">
        <f>_xlfn.IFNA(VLOOKUP(D50,IMAE!A:C,3,FALSE),0)</f>
        <v>2.4287453156856178</v>
      </c>
    </row>
    <row r="51" spans="1:5" x14ac:dyDescent="0.35">
      <c r="A51">
        <f t="shared" si="2"/>
        <v>50</v>
      </c>
      <c r="B51">
        <f t="shared" si="0"/>
        <v>2023</v>
      </c>
      <c r="C51">
        <f t="shared" si="1"/>
        <v>12</v>
      </c>
      <c r="D51" s="1">
        <f t="shared" si="3"/>
        <v>45261</v>
      </c>
      <c r="E51">
        <f>_xlfn.IFNA(VLOOKUP(D51,IMAE!A:C,3,FALSE),0)</f>
        <v>2.302652093716091</v>
      </c>
    </row>
    <row r="52" spans="1:5" x14ac:dyDescent="0.35">
      <c r="A52">
        <f t="shared" si="2"/>
        <v>51</v>
      </c>
      <c r="B52">
        <f t="shared" si="0"/>
        <v>2024</v>
      </c>
      <c r="C52">
        <f t="shared" si="1"/>
        <v>1</v>
      </c>
      <c r="D52" s="1">
        <f t="shared" si="3"/>
        <v>45292</v>
      </c>
      <c r="E52">
        <f>_xlfn.IFNA(VLOOKUP(D52,IMAE!A:C,3,FALSE),0)</f>
        <v>4.2697651275661883</v>
      </c>
    </row>
    <row r="53" spans="1:5" x14ac:dyDescent="0.35">
      <c r="A53">
        <f t="shared" si="2"/>
        <v>52</v>
      </c>
      <c r="B53">
        <f t="shared" si="0"/>
        <v>2024</v>
      </c>
      <c r="C53">
        <f t="shared" si="1"/>
        <v>2</v>
      </c>
      <c r="D53" s="1">
        <f t="shared" si="3"/>
        <v>45323</v>
      </c>
      <c r="E53">
        <f>_xlfn.IFNA(VLOOKUP(D53,IMAE!A:C,3,FALSE),0)</f>
        <v>3.0426480900830768</v>
      </c>
    </row>
    <row r="54" spans="1:5" x14ac:dyDescent="0.35">
      <c r="A54">
        <f t="shared" si="2"/>
        <v>53</v>
      </c>
      <c r="B54">
        <f t="shared" si="0"/>
        <v>2024</v>
      </c>
      <c r="C54">
        <f t="shared" si="1"/>
        <v>3</v>
      </c>
      <c r="D54" s="1">
        <f t="shared" si="3"/>
        <v>45352</v>
      </c>
      <c r="E54">
        <f>_xlfn.IFNA(VLOOKUP(D54,IMAE!A:C,3,FALSE),0)</f>
        <v>2.2794774681592003</v>
      </c>
    </row>
    <row r="55" spans="1:5" x14ac:dyDescent="0.35">
      <c r="A55">
        <f t="shared" si="2"/>
        <v>54</v>
      </c>
      <c r="B55">
        <f t="shared" si="0"/>
        <v>2024</v>
      </c>
      <c r="C55">
        <f t="shared" si="1"/>
        <v>4</v>
      </c>
      <c r="D55" s="1">
        <f t="shared" si="3"/>
        <v>45383</v>
      </c>
      <c r="E55">
        <f>_xlfn.IFNA(VLOOKUP(D55,IMAE!A:C,3,FALSE),0)</f>
        <v>4.1528813427639761</v>
      </c>
    </row>
    <row r="56" spans="1:5" x14ac:dyDescent="0.35">
      <c r="A56">
        <f t="shared" si="2"/>
        <v>55</v>
      </c>
      <c r="B56">
        <f t="shared" si="0"/>
        <v>2024</v>
      </c>
      <c r="C56">
        <f t="shared" si="1"/>
        <v>5</v>
      </c>
      <c r="D56" s="1">
        <f t="shared" si="3"/>
        <v>45413</v>
      </c>
      <c r="E56">
        <f>_xlfn.IFNA(VLOOKUP(D56,IMAE!A:C,3,FALSE),0)</f>
        <v>4.3342462576848533</v>
      </c>
    </row>
    <row r="57" spans="1:5" x14ac:dyDescent="0.35">
      <c r="A57">
        <f t="shared" si="2"/>
        <v>56</v>
      </c>
      <c r="B57">
        <f t="shared" si="0"/>
        <v>2024</v>
      </c>
      <c r="C57">
        <f t="shared" si="1"/>
        <v>6</v>
      </c>
      <c r="D57" s="1">
        <f t="shared" si="3"/>
        <v>45444</v>
      </c>
      <c r="E57">
        <f>_xlfn.IFNA(VLOOKUP(D57,IMAE!A:C,3,FALSE),0)</f>
        <v>2.738841829624846</v>
      </c>
    </row>
    <row r="58" spans="1:5" x14ac:dyDescent="0.35">
      <c r="A58">
        <f t="shared" si="2"/>
        <v>57</v>
      </c>
      <c r="B58">
        <f t="shared" si="0"/>
        <v>2024</v>
      </c>
      <c r="C58">
        <f t="shared" si="1"/>
        <v>7</v>
      </c>
      <c r="D58" s="1">
        <f t="shared" si="3"/>
        <v>45474</v>
      </c>
      <c r="E58">
        <f>_xlfn.IFNA(VLOOKUP(D58,IMAE!A:C,3,FALSE),0)</f>
        <v>3.0344176329305697</v>
      </c>
    </row>
    <row r="59" spans="1:5" x14ac:dyDescent="0.35">
      <c r="A59">
        <f t="shared" si="2"/>
        <v>58</v>
      </c>
      <c r="B59">
        <f t="shared" si="0"/>
        <v>2024</v>
      </c>
      <c r="C59">
        <f t="shared" si="1"/>
        <v>8</v>
      </c>
      <c r="D59" s="1">
        <f t="shared" si="3"/>
        <v>45505</v>
      </c>
      <c r="E59">
        <f>_xlfn.IFNA(VLOOKUP(D59,IMAE!A:C,3,FALSE),0)</f>
        <v>3.9625332596977927</v>
      </c>
    </row>
    <row r="60" spans="1:5" x14ac:dyDescent="0.35">
      <c r="A60">
        <f t="shared" si="2"/>
        <v>59</v>
      </c>
      <c r="B60">
        <f t="shared" si="0"/>
        <v>2024</v>
      </c>
      <c r="C60">
        <f t="shared" si="1"/>
        <v>9</v>
      </c>
      <c r="D60" s="1">
        <f t="shared" si="3"/>
        <v>45536</v>
      </c>
      <c r="E60">
        <f>_xlfn.IFNA(VLOOKUP(D60,IMAE!A:C,3,FALSE),0)</f>
        <v>3.6060590869080329</v>
      </c>
    </row>
    <row r="61" spans="1:5" x14ac:dyDescent="0.35">
      <c r="A61">
        <f t="shared" si="2"/>
        <v>60</v>
      </c>
      <c r="B61">
        <f t="shared" si="0"/>
        <v>2024</v>
      </c>
      <c r="C61">
        <f t="shared" si="1"/>
        <v>10</v>
      </c>
      <c r="D61" s="1">
        <f t="shared" si="3"/>
        <v>45566</v>
      </c>
      <c r="E61">
        <f>_xlfn.IFNA(VLOOKUP(D61,IMAE!A:C,3,FALSE),0)</f>
        <v>5.6753723440105404</v>
      </c>
    </row>
    <row r="62" spans="1:5" x14ac:dyDescent="0.35">
      <c r="A62">
        <f t="shared" si="2"/>
        <v>61</v>
      </c>
      <c r="B62">
        <f t="shared" si="0"/>
        <v>2024</v>
      </c>
      <c r="C62">
        <f t="shared" si="1"/>
        <v>11</v>
      </c>
      <c r="D62" s="1">
        <f t="shared" si="3"/>
        <v>45597</v>
      </c>
      <c r="E62">
        <f>_xlfn.IFNA(VLOOKUP(D62,IMAE!A:C,3,FALSE),0)</f>
        <v>0</v>
      </c>
    </row>
    <row r="63" spans="1:5" x14ac:dyDescent="0.35">
      <c r="A63">
        <f t="shared" si="2"/>
        <v>62</v>
      </c>
      <c r="B63">
        <f t="shared" si="0"/>
        <v>2024</v>
      </c>
      <c r="C63">
        <f t="shared" si="1"/>
        <v>12</v>
      </c>
      <c r="D63" s="1">
        <f t="shared" si="3"/>
        <v>45627</v>
      </c>
      <c r="E63">
        <f>_xlfn.IFNA(VLOOKUP(D63,IMAE!A:C,3,FALSE),0)</f>
        <v>0</v>
      </c>
    </row>
    <row r="64" spans="1:5" x14ac:dyDescent="0.35">
      <c r="A64">
        <f t="shared" si="2"/>
        <v>63</v>
      </c>
      <c r="B64">
        <f t="shared" si="0"/>
        <v>2025</v>
      </c>
      <c r="C64">
        <f t="shared" si="1"/>
        <v>1</v>
      </c>
      <c r="D64" s="1">
        <f t="shared" si="3"/>
        <v>45658</v>
      </c>
      <c r="E64">
        <f>_xlfn.IFNA(VLOOKUP(D64,IMAE!A:C,3,FALSE),0)</f>
        <v>0</v>
      </c>
    </row>
    <row r="65" spans="1:5" x14ac:dyDescent="0.35">
      <c r="A65">
        <f t="shared" si="2"/>
        <v>64</v>
      </c>
      <c r="B65">
        <f t="shared" si="0"/>
        <v>2025</v>
      </c>
      <c r="C65">
        <f t="shared" si="1"/>
        <v>2</v>
      </c>
      <c r="D65" s="1">
        <f t="shared" si="3"/>
        <v>45689</v>
      </c>
      <c r="E65">
        <f>_xlfn.IFNA(VLOOKUP(D65,IMAE!A:C,3,FALSE),0)</f>
        <v>0</v>
      </c>
    </row>
    <row r="66" spans="1:5" x14ac:dyDescent="0.35">
      <c r="A66">
        <f t="shared" si="2"/>
        <v>65</v>
      </c>
      <c r="B66">
        <f>+YEAR(D66)</f>
        <v>2025</v>
      </c>
      <c r="C66">
        <f>+MONTH(D66)</f>
        <v>3</v>
      </c>
      <c r="D66" s="1">
        <f t="shared" si="3"/>
        <v>45717</v>
      </c>
      <c r="E66">
        <f>_xlfn.IFNA(VLOOKUP(D66,IMAE!A:C,3,FALSE),0)</f>
        <v>0</v>
      </c>
    </row>
    <row r="67" spans="1:5" x14ac:dyDescent="0.35">
      <c r="A67">
        <f t="shared" si="2"/>
        <v>66</v>
      </c>
      <c r="B67">
        <f>+YEAR(D67)</f>
        <v>2025</v>
      </c>
      <c r="C67">
        <f>+MONTH(D67)</f>
        <v>4</v>
      </c>
      <c r="D67" s="1">
        <f t="shared" si="3"/>
        <v>45748</v>
      </c>
      <c r="E67">
        <f>_xlfn.IFNA(VLOOKUP(D67,IMAE!A:C,3,FALSE),0)</f>
        <v>0</v>
      </c>
    </row>
    <row r="68" spans="1:5" x14ac:dyDescent="0.35">
      <c r="A68">
        <f t="shared" ref="A68:A86" si="4">+A67+1</f>
        <v>67</v>
      </c>
      <c r="B68">
        <f>+YEAR(D68)</f>
        <v>2025</v>
      </c>
      <c r="C68">
        <f>+MONTH(D68)</f>
        <v>5</v>
      </c>
      <c r="D68" s="1">
        <f t="shared" ref="D68:D86" si="5">+EOMONTH(D67,0)+1</f>
        <v>45778</v>
      </c>
      <c r="E68">
        <f>_xlfn.IFNA(VLOOKUP(D68,IMAE!A:C,3,FALSE),0)</f>
        <v>0</v>
      </c>
    </row>
    <row r="69" spans="1:5" x14ac:dyDescent="0.35">
      <c r="A69">
        <f t="shared" si="4"/>
        <v>68</v>
      </c>
      <c r="B69">
        <f>+YEAR(D69)</f>
        <v>2025</v>
      </c>
      <c r="C69">
        <f>+MONTH(D69)</f>
        <v>6</v>
      </c>
      <c r="D69" s="1">
        <f t="shared" si="5"/>
        <v>45809</v>
      </c>
      <c r="E69">
        <f>_xlfn.IFNA(VLOOKUP(D69,IMAE!A:C,3,FALSE),0)</f>
        <v>0</v>
      </c>
    </row>
    <row r="70" spans="1:5" x14ac:dyDescent="0.35">
      <c r="A70">
        <f t="shared" si="4"/>
        <v>69</v>
      </c>
      <c r="B70">
        <f t="shared" ref="B70:B86" si="6">+YEAR(D70)</f>
        <v>2025</v>
      </c>
      <c r="C70">
        <f t="shared" ref="C70:C86" si="7">+MONTH(D70)</f>
        <v>7</v>
      </c>
      <c r="D70" s="1">
        <f t="shared" si="5"/>
        <v>45839</v>
      </c>
      <c r="E70">
        <f>_xlfn.IFNA(VLOOKUP(D70,IMAE!A:C,3,FALSE),0)</f>
        <v>0</v>
      </c>
    </row>
    <row r="71" spans="1:5" x14ac:dyDescent="0.35">
      <c r="A71">
        <f t="shared" si="4"/>
        <v>70</v>
      </c>
      <c r="B71">
        <f t="shared" si="6"/>
        <v>2025</v>
      </c>
      <c r="C71">
        <f t="shared" si="7"/>
        <v>8</v>
      </c>
      <c r="D71" s="1">
        <f t="shared" si="5"/>
        <v>45870</v>
      </c>
      <c r="E71">
        <f>_xlfn.IFNA(VLOOKUP(D71,IMAE!A:C,3,FALSE),0)</f>
        <v>0</v>
      </c>
    </row>
    <row r="72" spans="1:5" x14ac:dyDescent="0.35">
      <c r="A72">
        <f t="shared" si="4"/>
        <v>71</v>
      </c>
      <c r="B72">
        <f t="shared" si="6"/>
        <v>2025</v>
      </c>
      <c r="C72">
        <f t="shared" si="7"/>
        <v>9</v>
      </c>
      <c r="D72" s="1">
        <f t="shared" si="5"/>
        <v>45901</v>
      </c>
      <c r="E72">
        <f>_xlfn.IFNA(VLOOKUP(D72,IMAE!A:C,3,FALSE),0)</f>
        <v>0</v>
      </c>
    </row>
    <row r="73" spans="1:5" x14ac:dyDescent="0.35">
      <c r="A73">
        <f t="shared" si="4"/>
        <v>72</v>
      </c>
      <c r="B73">
        <f t="shared" si="6"/>
        <v>2025</v>
      </c>
      <c r="C73">
        <f t="shared" si="7"/>
        <v>10</v>
      </c>
      <c r="D73" s="1">
        <f t="shared" si="5"/>
        <v>45931</v>
      </c>
      <c r="E73">
        <f>_xlfn.IFNA(VLOOKUP(D73,IMAE!A:C,3,FALSE),0)</f>
        <v>0</v>
      </c>
    </row>
    <row r="74" spans="1:5" x14ac:dyDescent="0.35">
      <c r="A74">
        <f t="shared" si="4"/>
        <v>73</v>
      </c>
      <c r="B74">
        <f t="shared" si="6"/>
        <v>2025</v>
      </c>
      <c r="C74">
        <f t="shared" si="7"/>
        <v>11</v>
      </c>
      <c r="D74" s="1">
        <f t="shared" si="5"/>
        <v>45962</v>
      </c>
      <c r="E74">
        <f>_xlfn.IFNA(VLOOKUP(D74,IMAE!A:C,3,FALSE),0)</f>
        <v>0</v>
      </c>
    </row>
    <row r="75" spans="1:5" x14ac:dyDescent="0.35">
      <c r="A75">
        <f t="shared" si="4"/>
        <v>74</v>
      </c>
      <c r="B75">
        <f t="shared" si="6"/>
        <v>2025</v>
      </c>
      <c r="C75">
        <f t="shared" si="7"/>
        <v>12</v>
      </c>
      <c r="D75" s="1">
        <f t="shared" si="5"/>
        <v>45992</v>
      </c>
      <c r="E75">
        <f>_xlfn.IFNA(VLOOKUP(D75,IMAE!A:C,3,FALSE),0)</f>
        <v>0</v>
      </c>
    </row>
    <row r="76" spans="1:5" x14ac:dyDescent="0.35">
      <c r="A76">
        <f t="shared" si="4"/>
        <v>75</v>
      </c>
      <c r="B76">
        <f t="shared" si="6"/>
        <v>2026</v>
      </c>
      <c r="C76">
        <f t="shared" si="7"/>
        <v>1</v>
      </c>
      <c r="D76" s="1">
        <f t="shared" si="5"/>
        <v>46023</v>
      </c>
      <c r="E76">
        <f>_xlfn.IFNA(VLOOKUP(D76,IMAE!A:C,3,FALSE),0)</f>
        <v>0</v>
      </c>
    </row>
    <row r="77" spans="1:5" x14ac:dyDescent="0.35">
      <c r="A77">
        <f t="shared" si="4"/>
        <v>76</v>
      </c>
      <c r="B77">
        <f t="shared" si="6"/>
        <v>2026</v>
      </c>
      <c r="C77">
        <f t="shared" si="7"/>
        <v>2</v>
      </c>
      <c r="D77" s="1">
        <f t="shared" si="5"/>
        <v>46054</v>
      </c>
      <c r="E77">
        <f>_xlfn.IFNA(VLOOKUP(D77,IMAE!A:C,3,FALSE),0)</f>
        <v>0</v>
      </c>
    </row>
    <row r="78" spans="1:5" x14ac:dyDescent="0.35">
      <c r="A78">
        <f t="shared" si="4"/>
        <v>77</v>
      </c>
      <c r="B78">
        <f t="shared" si="6"/>
        <v>2026</v>
      </c>
      <c r="C78">
        <f t="shared" si="7"/>
        <v>3</v>
      </c>
      <c r="D78" s="1">
        <f t="shared" si="5"/>
        <v>46082</v>
      </c>
      <c r="E78">
        <f>_xlfn.IFNA(VLOOKUP(D78,IMAE!A:C,3,FALSE),0)</f>
        <v>0</v>
      </c>
    </row>
    <row r="79" spans="1:5" x14ac:dyDescent="0.35">
      <c r="A79">
        <f t="shared" si="4"/>
        <v>78</v>
      </c>
      <c r="B79">
        <f t="shared" si="6"/>
        <v>2026</v>
      </c>
      <c r="C79">
        <f t="shared" si="7"/>
        <v>4</v>
      </c>
      <c r="D79" s="1">
        <f t="shared" si="5"/>
        <v>46113</v>
      </c>
      <c r="E79">
        <f>_xlfn.IFNA(VLOOKUP(D79,IMAE!A:C,3,FALSE),0)</f>
        <v>0</v>
      </c>
    </row>
    <row r="80" spans="1:5" x14ac:dyDescent="0.35">
      <c r="A80">
        <f t="shared" si="4"/>
        <v>79</v>
      </c>
      <c r="B80">
        <f t="shared" si="6"/>
        <v>2026</v>
      </c>
      <c r="C80">
        <f t="shared" si="7"/>
        <v>5</v>
      </c>
      <c r="D80" s="1">
        <f t="shared" si="5"/>
        <v>46143</v>
      </c>
      <c r="E80">
        <f>_xlfn.IFNA(VLOOKUP(D80,IMAE!A:C,3,FALSE),0)</f>
        <v>0</v>
      </c>
    </row>
    <row r="81" spans="1:5" x14ac:dyDescent="0.35">
      <c r="A81">
        <f t="shared" si="4"/>
        <v>80</v>
      </c>
      <c r="B81">
        <f t="shared" si="6"/>
        <v>2026</v>
      </c>
      <c r="C81">
        <f t="shared" si="7"/>
        <v>6</v>
      </c>
      <c r="D81" s="1">
        <f t="shared" si="5"/>
        <v>46174</v>
      </c>
      <c r="E81">
        <f>_xlfn.IFNA(VLOOKUP(D81,IMAE!A:C,3,FALSE),0)</f>
        <v>0</v>
      </c>
    </row>
    <row r="82" spans="1:5" x14ac:dyDescent="0.35">
      <c r="A82">
        <f t="shared" si="4"/>
        <v>81</v>
      </c>
      <c r="B82">
        <f t="shared" si="6"/>
        <v>2026</v>
      </c>
      <c r="C82">
        <f t="shared" si="7"/>
        <v>7</v>
      </c>
      <c r="D82" s="1">
        <f t="shared" si="5"/>
        <v>46204</v>
      </c>
      <c r="E82">
        <f>_xlfn.IFNA(VLOOKUP(D82,IMAE!A:C,3,FALSE),0)</f>
        <v>0</v>
      </c>
    </row>
    <row r="83" spans="1:5" x14ac:dyDescent="0.35">
      <c r="A83">
        <f t="shared" si="4"/>
        <v>82</v>
      </c>
      <c r="B83">
        <f t="shared" si="6"/>
        <v>2026</v>
      </c>
      <c r="C83">
        <f t="shared" si="7"/>
        <v>8</v>
      </c>
      <c r="D83" s="1">
        <f t="shared" si="5"/>
        <v>46235</v>
      </c>
      <c r="E83">
        <f>_xlfn.IFNA(VLOOKUP(D83,IMAE!A:C,3,FALSE),0)</f>
        <v>0</v>
      </c>
    </row>
    <row r="84" spans="1:5" x14ac:dyDescent="0.35">
      <c r="A84">
        <f t="shared" si="4"/>
        <v>83</v>
      </c>
      <c r="B84">
        <f t="shared" si="6"/>
        <v>2026</v>
      </c>
      <c r="C84">
        <f t="shared" si="7"/>
        <v>9</v>
      </c>
      <c r="D84" s="1">
        <f t="shared" si="5"/>
        <v>46266</v>
      </c>
      <c r="E84">
        <f>_xlfn.IFNA(VLOOKUP(D84,IMAE!A:C,3,FALSE),0)</f>
        <v>0</v>
      </c>
    </row>
    <row r="85" spans="1:5" x14ac:dyDescent="0.35">
      <c r="A85">
        <f t="shared" si="4"/>
        <v>84</v>
      </c>
      <c r="B85">
        <f t="shared" si="6"/>
        <v>2026</v>
      </c>
      <c r="C85">
        <f t="shared" si="7"/>
        <v>10</v>
      </c>
      <c r="D85" s="1">
        <f t="shared" si="5"/>
        <v>46296</v>
      </c>
      <c r="E85">
        <f>_xlfn.IFNA(VLOOKUP(D85,IMAE!A:C,3,FALSE),0)</f>
        <v>0</v>
      </c>
    </row>
    <row r="86" spans="1:5" x14ac:dyDescent="0.35">
      <c r="A86">
        <f t="shared" si="4"/>
        <v>85</v>
      </c>
      <c r="B86">
        <f t="shared" si="6"/>
        <v>2026</v>
      </c>
      <c r="C86">
        <f t="shared" si="7"/>
        <v>11</v>
      </c>
      <c r="D86" s="1">
        <f t="shared" si="5"/>
        <v>46327</v>
      </c>
      <c r="E86">
        <f>_xlfn.IFNA(VLOOKUP(D86,IMAE!A:C,3,FALSE),0)</f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89C21-D89A-4CD6-B647-0D5B626DF145}">
  <dimension ref="A1:I98"/>
  <sheetViews>
    <sheetView topLeftCell="A42" workbookViewId="0">
      <selection activeCell="B17" sqref="B17"/>
    </sheetView>
  </sheetViews>
  <sheetFormatPr defaultColWidth="8.81640625" defaultRowHeight="15.5" x14ac:dyDescent="0.35"/>
  <cols>
    <col min="1" max="16384" width="8.81640625" style="10"/>
  </cols>
  <sheetData>
    <row r="1" spans="1:9" x14ac:dyDescent="0.35">
      <c r="A1" t="s">
        <v>72</v>
      </c>
      <c r="B1"/>
      <c r="C1"/>
      <c r="D1"/>
      <c r="E1"/>
      <c r="F1"/>
      <c r="G1"/>
      <c r="H1"/>
      <c r="I1"/>
    </row>
    <row r="2" spans="1:9" ht="16" thickBot="1" x14ac:dyDescent="0.4">
      <c r="A2"/>
      <c r="B2"/>
      <c r="C2"/>
      <c r="D2"/>
      <c r="E2"/>
      <c r="F2"/>
      <c r="G2"/>
      <c r="H2"/>
      <c r="I2"/>
    </row>
    <row r="3" spans="1:9" x14ac:dyDescent="0.35">
      <c r="A3" s="27" t="s">
        <v>73</v>
      </c>
      <c r="B3" s="27"/>
      <c r="C3"/>
      <c r="D3"/>
      <c r="E3"/>
      <c r="F3"/>
      <c r="G3"/>
      <c r="H3"/>
      <c r="I3"/>
    </row>
    <row r="4" spans="1:9" x14ac:dyDescent="0.35">
      <c r="A4" t="s">
        <v>74</v>
      </c>
      <c r="B4">
        <v>0.3284295307603074</v>
      </c>
      <c r="C4"/>
      <c r="D4"/>
      <c r="E4"/>
      <c r="F4"/>
      <c r="G4"/>
      <c r="H4"/>
      <c r="I4"/>
    </row>
    <row r="5" spans="1:9" x14ac:dyDescent="0.35">
      <c r="A5" t="s">
        <v>75</v>
      </c>
      <c r="B5">
        <v>0.10786595667543569</v>
      </c>
      <c r="C5"/>
      <c r="D5"/>
      <c r="E5"/>
      <c r="F5"/>
      <c r="G5"/>
      <c r="H5"/>
      <c r="I5"/>
    </row>
    <row r="6" spans="1:9" x14ac:dyDescent="0.35">
      <c r="A6" t="s">
        <v>76</v>
      </c>
      <c r="B6">
        <v>9.2484335238805268E-2</v>
      </c>
      <c r="C6"/>
      <c r="D6"/>
      <c r="E6"/>
      <c r="F6"/>
      <c r="G6"/>
      <c r="H6"/>
      <c r="I6"/>
    </row>
    <row r="7" spans="1:9" x14ac:dyDescent="0.35">
      <c r="A7" t="s">
        <v>77</v>
      </c>
      <c r="B7">
        <v>2.9663372234733814</v>
      </c>
      <c r="C7"/>
      <c r="D7"/>
      <c r="E7"/>
      <c r="F7"/>
      <c r="G7"/>
      <c r="H7"/>
      <c r="I7"/>
    </row>
    <row r="8" spans="1:9" ht="16" thickBot="1" x14ac:dyDescent="0.4">
      <c r="A8" s="11" t="s">
        <v>78</v>
      </c>
      <c r="B8" s="11">
        <v>60</v>
      </c>
      <c r="C8"/>
      <c r="D8"/>
      <c r="E8"/>
      <c r="F8"/>
      <c r="G8"/>
      <c r="H8"/>
      <c r="I8"/>
    </row>
    <row r="9" spans="1:9" x14ac:dyDescent="0.35">
      <c r="A9"/>
      <c r="B9"/>
      <c r="C9"/>
      <c r="D9"/>
      <c r="E9"/>
      <c r="F9"/>
      <c r="G9"/>
      <c r="H9"/>
      <c r="I9"/>
    </row>
    <row r="10" spans="1:9" ht="16" thickBot="1" x14ac:dyDescent="0.4">
      <c r="A10" t="s">
        <v>79</v>
      </c>
      <c r="B10"/>
      <c r="C10"/>
      <c r="D10"/>
      <c r="E10"/>
      <c r="F10"/>
      <c r="G10"/>
      <c r="H10"/>
      <c r="I10"/>
    </row>
    <row r="11" spans="1:9" x14ac:dyDescent="0.35">
      <c r="A11" s="26"/>
      <c r="B11" s="26" t="s">
        <v>80</v>
      </c>
      <c r="C11" s="26" t="s">
        <v>81</v>
      </c>
      <c r="D11" s="26" t="s">
        <v>82</v>
      </c>
      <c r="E11" s="26" t="s">
        <v>83</v>
      </c>
      <c r="F11" s="26" t="s">
        <v>84</v>
      </c>
      <c r="G11"/>
      <c r="H11"/>
      <c r="I11"/>
    </row>
    <row r="12" spans="1:9" x14ac:dyDescent="0.35">
      <c r="A12" t="s">
        <v>85</v>
      </c>
      <c r="B12">
        <v>1</v>
      </c>
      <c r="C12">
        <v>61.705421644901378</v>
      </c>
      <c r="D12">
        <v>61.705421644901378</v>
      </c>
      <c r="E12">
        <v>7.0126518923784786</v>
      </c>
      <c r="F12">
        <v>1.0407526045813241E-2</v>
      </c>
      <c r="G12"/>
      <c r="H12"/>
      <c r="I12"/>
    </row>
    <row r="13" spans="1:9" x14ac:dyDescent="0.35">
      <c r="A13" t="s">
        <v>86</v>
      </c>
      <c r="B13">
        <v>58</v>
      </c>
      <c r="C13">
        <v>510.35107835509865</v>
      </c>
      <c r="D13">
        <v>8.7991565233637701</v>
      </c>
      <c r="E13"/>
      <c r="F13"/>
      <c r="G13"/>
      <c r="H13"/>
      <c r="I13"/>
    </row>
    <row r="14" spans="1:9" ht="16" thickBot="1" x14ac:dyDescent="0.4">
      <c r="A14" s="11" t="s">
        <v>87</v>
      </c>
      <c r="B14" s="11">
        <v>59</v>
      </c>
      <c r="C14" s="11">
        <v>572.05650000000003</v>
      </c>
      <c r="D14" s="11"/>
      <c r="E14" s="11"/>
      <c r="F14" s="11"/>
      <c r="G14"/>
      <c r="H14"/>
      <c r="I14"/>
    </row>
    <row r="15" spans="1:9" ht="16" thickBot="1" x14ac:dyDescent="0.4">
      <c r="A15"/>
      <c r="B15"/>
      <c r="C15"/>
      <c r="D15"/>
      <c r="E15"/>
      <c r="F15"/>
      <c r="G15"/>
      <c r="H15"/>
      <c r="I15"/>
    </row>
    <row r="16" spans="1:9" x14ac:dyDescent="0.35">
      <c r="A16" s="26"/>
      <c r="B16" s="26" t="s">
        <v>88</v>
      </c>
      <c r="C16" s="26" t="s">
        <v>77</v>
      </c>
      <c r="D16" s="26" t="s">
        <v>89</v>
      </c>
      <c r="E16" s="26" t="s">
        <v>90</v>
      </c>
      <c r="F16" s="26" t="s">
        <v>91</v>
      </c>
      <c r="G16" s="26" t="s">
        <v>92</v>
      </c>
      <c r="H16" s="26" t="s">
        <v>93</v>
      </c>
      <c r="I16" s="26" t="s">
        <v>94</v>
      </c>
    </row>
    <row r="17" spans="1:9" x14ac:dyDescent="0.35">
      <c r="A17" t="s">
        <v>95</v>
      </c>
      <c r="B17">
        <f>+INTERCEPT('IMAE para s'!E2:E61,'IMAE para s'!A2:A61)</f>
        <v>2.2178854471489355</v>
      </c>
      <c r="C17">
        <v>0.77557995042857364</v>
      </c>
      <c r="D17">
        <v>5.2489971496851622</v>
      </c>
      <c r="E17">
        <v>2.2647038037731086E-6</v>
      </c>
      <c r="F17">
        <v>2.5185250020271717</v>
      </c>
      <c r="G17">
        <v>5.6235088962779134</v>
      </c>
      <c r="H17">
        <v>2.5185250020271717</v>
      </c>
      <c r="I17">
        <v>5.6235088962779134</v>
      </c>
    </row>
    <row r="18" spans="1:9" ht="16" thickBot="1" x14ac:dyDescent="0.4">
      <c r="A18" s="11" t="s">
        <v>96</v>
      </c>
      <c r="B18" s="11">
        <f>+SLOPE('IMAE para s'!E2:E61,'IMAE para s'!A2:A61)</f>
        <v>4.6019697598007163E-2</v>
      </c>
      <c r="C18" s="11">
        <v>2.2112843694515161E-2</v>
      </c>
      <c r="D18" s="11">
        <v>-2.6481412145840109</v>
      </c>
      <c r="E18" s="11">
        <v>1.0407526045813194E-2</v>
      </c>
      <c r="F18" s="11">
        <v>-0.10282159860658148</v>
      </c>
      <c r="G18" s="11">
        <v>-1.4294266911618045E-2</v>
      </c>
      <c r="H18" s="11">
        <v>-0.10282159860658148</v>
      </c>
      <c r="I18" s="11">
        <v>-1.4294266911618045E-2</v>
      </c>
    </row>
    <row r="19" spans="1:9" x14ac:dyDescent="0.35">
      <c r="A19"/>
      <c r="B19"/>
      <c r="C19"/>
      <c r="D19"/>
      <c r="E19"/>
      <c r="F19"/>
      <c r="G19"/>
      <c r="H19"/>
      <c r="I19"/>
    </row>
    <row r="20" spans="1:9" x14ac:dyDescent="0.35">
      <c r="A20"/>
      <c r="B20"/>
      <c r="C20"/>
      <c r="D20"/>
      <c r="E20"/>
      <c r="F20"/>
      <c r="G20"/>
      <c r="H20"/>
      <c r="I20"/>
    </row>
    <row r="21" spans="1:9" x14ac:dyDescent="0.35">
      <c r="A21"/>
      <c r="B21"/>
      <c r="C21"/>
      <c r="D21"/>
      <c r="E21"/>
      <c r="F21"/>
      <c r="G21"/>
      <c r="H21"/>
      <c r="I21"/>
    </row>
    <row r="22" spans="1:9" x14ac:dyDescent="0.35">
      <c r="A22" t="s">
        <v>97</v>
      </c>
      <c r="B22"/>
      <c r="C22"/>
      <c r="D22"/>
      <c r="E22"/>
      <c r="F22"/>
      <c r="G22"/>
      <c r="H22"/>
      <c r="I22"/>
    </row>
    <row r="23" spans="1:9" ht="16" thickBot="1" x14ac:dyDescent="0.4">
      <c r="A23"/>
      <c r="B23"/>
      <c r="C23"/>
      <c r="D23"/>
      <c r="E23"/>
      <c r="F23"/>
      <c r="G23"/>
      <c r="H23"/>
      <c r="I23"/>
    </row>
    <row r="24" spans="1:9" x14ac:dyDescent="0.35">
      <c r="A24" s="26" t="s">
        <v>98</v>
      </c>
      <c r="B24" s="26" t="s">
        <v>99</v>
      </c>
      <c r="C24" s="26" t="s">
        <v>100</v>
      </c>
      <c r="D24"/>
      <c r="E24"/>
      <c r="F24"/>
      <c r="G24"/>
      <c r="H24"/>
      <c r="I24"/>
    </row>
    <row r="25" spans="1:9" x14ac:dyDescent="0.35">
      <c r="A25">
        <v>1</v>
      </c>
      <c r="B25">
        <f>+$B$17+A25*$B$18</f>
        <v>2.2639051447469427</v>
      </c>
      <c r="C25">
        <f>+'IMAE para s'!E2-'IMAE regresion'!B25</f>
        <v>2.6357384557508965</v>
      </c>
      <c r="D25"/>
      <c r="E25"/>
      <c r="F25"/>
      <c r="G25"/>
      <c r="H25"/>
      <c r="I25"/>
    </row>
    <row r="26" spans="1:9" x14ac:dyDescent="0.35">
      <c r="A26">
        <v>2</v>
      </c>
      <c r="B26">
        <f t="shared" ref="B26:B84" si="0">+$B$17+A26*$B$18</f>
        <v>2.3099248423449499</v>
      </c>
      <c r="C26">
        <f>+'IMAE para s'!E3-'IMAE regresion'!B26</f>
        <v>2.0800310607741945</v>
      </c>
      <c r="D26"/>
      <c r="E26"/>
      <c r="F26"/>
      <c r="G26"/>
      <c r="H26"/>
      <c r="I26"/>
    </row>
    <row r="27" spans="1:9" x14ac:dyDescent="0.35">
      <c r="A27">
        <v>3</v>
      </c>
      <c r="B27">
        <f t="shared" si="0"/>
        <v>2.3559445399429571</v>
      </c>
      <c r="C27">
        <f>+'IMAE para s'!E4-'IMAE regresion'!B27</f>
        <v>1.9269713332571961</v>
      </c>
      <c r="D27"/>
      <c r="E27"/>
      <c r="F27"/>
      <c r="G27"/>
      <c r="H27"/>
      <c r="I27"/>
    </row>
    <row r="28" spans="1:9" x14ac:dyDescent="0.35">
      <c r="A28">
        <v>4</v>
      </c>
      <c r="B28">
        <f t="shared" si="0"/>
        <v>2.4019642375409642</v>
      </c>
      <c r="C28">
        <f>+'IMAE para s'!E5-'IMAE regresion'!B28</f>
        <v>-0.10546629534385765</v>
      </c>
      <c r="D28"/>
      <c r="E28"/>
      <c r="F28"/>
      <c r="G28"/>
      <c r="H28"/>
      <c r="I28"/>
    </row>
    <row r="29" spans="1:9" x14ac:dyDescent="0.35">
      <c r="A29">
        <v>5</v>
      </c>
      <c r="B29">
        <f t="shared" si="0"/>
        <v>2.4479839351389714</v>
      </c>
      <c r="C29">
        <f>+'IMAE para s'!E6-'IMAE regresion'!B29</f>
        <v>-6.4272738041140158</v>
      </c>
      <c r="D29"/>
      <c r="E29"/>
      <c r="F29"/>
      <c r="G29"/>
      <c r="H29"/>
      <c r="I29"/>
    </row>
    <row r="30" spans="1:9" x14ac:dyDescent="0.35">
      <c r="A30">
        <v>6</v>
      </c>
      <c r="B30">
        <f t="shared" si="0"/>
        <v>2.4940036327369786</v>
      </c>
      <c r="C30">
        <f>+'IMAE para s'!E7-'IMAE regresion'!B30</f>
        <v>-12.071279185425185</v>
      </c>
      <c r="D30"/>
      <c r="E30"/>
      <c r="F30"/>
      <c r="G30"/>
      <c r="H30"/>
      <c r="I30"/>
    </row>
    <row r="31" spans="1:9" x14ac:dyDescent="0.35">
      <c r="A31">
        <v>7</v>
      </c>
      <c r="B31">
        <f t="shared" si="0"/>
        <v>2.5400233303349857</v>
      </c>
      <c r="C31">
        <f>+'IMAE para s'!E8-'IMAE regresion'!B31</f>
        <v>-12.819046375741975</v>
      </c>
      <c r="D31"/>
      <c r="E31"/>
      <c r="F31"/>
      <c r="G31"/>
      <c r="H31"/>
      <c r="I31"/>
    </row>
    <row r="32" spans="1:9" x14ac:dyDescent="0.35">
      <c r="A32">
        <v>8</v>
      </c>
      <c r="B32">
        <f t="shared" si="0"/>
        <v>2.5860430279329929</v>
      </c>
      <c r="C32">
        <f>+'IMAE para s'!E9-'IMAE regresion'!B32</f>
        <v>-10.436132258702717</v>
      </c>
      <c r="D32"/>
      <c r="E32"/>
      <c r="F32"/>
      <c r="G32"/>
      <c r="H32"/>
      <c r="I32"/>
    </row>
    <row r="33" spans="1:9" x14ac:dyDescent="0.35">
      <c r="A33">
        <v>9</v>
      </c>
      <c r="B33">
        <f t="shared" si="0"/>
        <v>2.6320627255310001</v>
      </c>
      <c r="C33">
        <f>+'IMAE para s'!E10-'IMAE regresion'!B33</f>
        <v>-6.5041285450732857</v>
      </c>
      <c r="D33"/>
      <c r="E33"/>
      <c r="F33"/>
      <c r="G33"/>
      <c r="H33"/>
      <c r="I33"/>
    </row>
    <row r="34" spans="1:9" x14ac:dyDescent="0.35">
      <c r="A34">
        <v>10</v>
      </c>
      <c r="B34">
        <f t="shared" si="0"/>
        <v>2.6780824231290072</v>
      </c>
      <c r="C34">
        <f>+'IMAE para s'!E11-'IMAE regresion'!B34</f>
        <v>-3.7733360618399221</v>
      </c>
      <c r="D34"/>
      <c r="E34"/>
      <c r="F34"/>
      <c r="G34"/>
      <c r="H34"/>
      <c r="I34"/>
    </row>
    <row r="35" spans="1:9" x14ac:dyDescent="0.35">
      <c r="A35">
        <v>11</v>
      </c>
      <c r="B35">
        <f t="shared" si="0"/>
        <v>2.7241021207270144</v>
      </c>
      <c r="C35">
        <f>+'IMAE para s'!E12-'IMAE regresion'!B35</f>
        <v>-1.9192170845114909</v>
      </c>
      <c r="D35"/>
      <c r="E35"/>
      <c r="F35"/>
      <c r="G35"/>
      <c r="H35"/>
      <c r="I35"/>
    </row>
    <row r="36" spans="1:9" x14ac:dyDescent="0.35">
      <c r="A36">
        <v>12</v>
      </c>
      <c r="B36">
        <f t="shared" si="0"/>
        <v>2.7701218183250216</v>
      </c>
      <c r="C36">
        <f>+'IMAE para s'!E13-'IMAE regresion'!B36</f>
        <v>-0.54739702355081299</v>
      </c>
      <c r="D36"/>
      <c r="E36"/>
      <c r="F36"/>
      <c r="G36"/>
      <c r="H36"/>
      <c r="I36"/>
    </row>
    <row r="37" spans="1:9" x14ac:dyDescent="0.35">
      <c r="A37">
        <v>13</v>
      </c>
      <c r="B37">
        <f t="shared" si="0"/>
        <v>2.8161415159230287</v>
      </c>
      <c r="C37">
        <f>+'IMAE para s'!E14-'IMAE regresion'!B37</f>
        <v>-1.5748580544029309</v>
      </c>
      <c r="D37"/>
      <c r="E37"/>
      <c r="F37"/>
      <c r="G37"/>
      <c r="H37"/>
      <c r="I37"/>
    </row>
    <row r="38" spans="1:9" x14ac:dyDescent="0.35">
      <c r="A38">
        <v>14</v>
      </c>
      <c r="B38">
        <f t="shared" si="0"/>
        <v>2.8621612135210359</v>
      </c>
      <c r="C38">
        <f>+'IMAE para s'!E15-'IMAE regresion'!B38</f>
        <v>1.2036490404542644</v>
      </c>
      <c r="D38"/>
      <c r="E38"/>
      <c r="F38"/>
      <c r="G38"/>
      <c r="H38"/>
      <c r="I38"/>
    </row>
    <row r="39" spans="1:9" x14ac:dyDescent="0.35">
      <c r="A39">
        <v>15</v>
      </c>
      <c r="B39">
        <f t="shared" si="0"/>
        <v>2.9081809111190431</v>
      </c>
      <c r="C39">
        <f>+'IMAE para s'!E16-'IMAE regresion'!B39</f>
        <v>-1.5931429041028871</v>
      </c>
      <c r="D39"/>
      <c r="E39"/>
      <c r="F39"/>
      <c r="G39"/>
      <c r="H39"/>
      <c r="I39"/>
    </row>
    <row r="40" spans="1:9" x14ac:dyDescent="0.35">
      <c r="A40">
        <v>16</v>
      </c>
      <c r="B40">
        <f t="shared" si="0"/>
        <v>2.9542006087170503</v>
      </c>
      <c r="C40">
        <f>+'IMAE para s'!E17-'IMAE regresion'!B40</f>
        <v>-0.53058779479844098</v>
      </c>
      <c r="D40"/>
      <c r="E40"/>
      <c r="F40"/>
      <c r="G40"/>
      <c r="H40"/>
      <c r="I40"/>
    </row>
    <row r="41" spans="1:9" x14ac:dyDescent="0.35">
      <c r="A41">
        <v>17</v>
      </c>
      <c r="B41">
        <f t="shared" si="0"/>
        <v>3.0002203063150574</v>
      </c>
      <c r="C41">
        <f>+'IMAE para s'!E18-'IMAE regresion'!B41</f>
        <v>6.9428589283790938</v>
      </c>
      <c r="D41"/>
      <c r="E41"/>
      <c r="F41"/>
      <c r="G41"/>
      <c r="H41"/>
      <c r="I41"/>
    </row>
    <row r="42" spans="1:9" x14ac:dyDescent="0.35">
      <c r="A42">
        <v>18</v>
      </c>
      <c r="B42">
        <f t="shared" si="0"/>
        <v>3.0462400039130646</v>
      </c>
      <c r="C42">
        <f>+'IMAE para s'!E19-'IMAE regresion'!B42</f>
        <v>12.535217176374179</v>
      </c>
      <c r="D42"/>
      <c r="E42"/>
      <c r="F42"/>
      <c r="G42"/>
      <c r="H42"/>
      <c r="I42"/>
    </row>
    <row r="43" spans="1:9" x14ac:dyDescent="0.35">
      <c r="A43">
        <v>19</v>
      </c>
      <c r="B43">
        <f t="shared" si="0"/>
        <v>3.0922597015110718</v>
      </c>
      <c r="C43">
        <f>+'IMAE para s'!E20-'IMAE regresion'!B43</f>
        <v>13.622932354582129</v>
      </c>
      <c r="D43"/>
      <c r="E43"/>
      <c r="F43"/>
      <c r="G43"/>
      <c r="H43"/>
      <c r="I43"/>
    </row>
    <row r="44" spans="1:9" x14ac:dyDescent="0.35">
      <c r="A44">
        <v>20</v>
      </c>
      <c r="B44">
        <f t="shared" si="0"/>
        <v>3.1382793991090789</v>
      </c>
      <c r="C44">
        <f>+'IMAE para s'!E21-'IMAE regresion'!B44</f>
        <v>11.380838000431867</v>
      </c>
      <c r="D44"/>
      <c r="E44"/>
      <c r="F44"/>
      <c r="G44"/>
      <c r="H44"/>
      <c r="I44"/>
    </row>
    <row r="45" spans="1:9" x14ac:dyDescent="0.35">
      <c r="A45">
        <v>21</v>
      </c>
      <c r="B45">
        <f t="shared" si="0"/>
        <v>3.1842990967070861</v>
      </c>
      <c r="C45">
        <f>+'IMAE para s'!E22-'IMAE regresion'!B45</f>
        <v>7.8182391811988694</v>
      </c>
      <c r="D45"/>
      <c r="E45"/>
      <c r="F45"/>
      <c r="G45"/>
      <c r="H45"/>
      <c r="I45"/>
    </row>
    <row r="46" spans="1:9" x14ac:dyDescent="0.35">
      <c r="A46">
        <v>22</v>
      </c>
      <c r="B46">
        <f t="shared" si="0"/>
        <v>3.2303187943050933</v>
      </c>
      <c r="C46">
        <f>+'IMAE para s'!E23-'IMAE regresion'!B46</f>
        <v>4.5880657143362935</v>
      </c>
      <c r="D46"/>
      <c r="E46"/>
      <c r="F46"/>
      <c r="G46"/>
      <c r="H46"/>
      <c r="I46"/>
    </row>
    <row r="47" spans="1:9" x14ac:dyDescent="0.35">
      <c r="A47">
        <v>23</v>
      </c>
      <c r="B47">
        <f t="shared" si="0"/>
        <v>3.2763384919031004</v>
      </c>
      <c r="C47">
        <f>+'IMAE para s'!E24-'IMAE regresion'!B47</f>
        <v>2.6315228294094375</v>
      </c>
      <c r="D47"/>
      <c r="E47"/>
      <c r="F47"/>
      <c r="G47"/>
      <c r="H47"/>
      <c r="I47"/>
    </row>
    <row r="48" spans="1:9" x14ac:dyDescent="0.35">
      <c r="A48">
        <v>24</v>
      </c>
      <c r="B48">
        <f t="shared" si="0"/>
        <v>3.3223581895011076</v>
      </c>
      <c r="C48">
        <f>+'IMAE para s'!E25-'IMAE regresion'!B48</f>
        <v>1.1016436051878973</v>
      </c>
      <c r="D48"/>
      <c r="E48"/>
      <c r="F48"/>
      <c r="G48"/>
      <c r="H48"/>
      <c r="I48"/>
    </row>
    <row r="49" spans="1:9" x14ac:dyDescent="0.35">
      <c r="A49">
        <v>25</v>
      </c>
      <c r="B49">
        <f t="shared" si="0"/>
        <v>3.3683778870991148</v>
      </c>
      <c r="C49">
        <f>+'IMAE para s'!E26-'IMAE regresion'!B49</f>
        <v>2.616623637164281</v>
      </c>
      <c r="D49"/>
      <c r="E49"/>
      <c r="F49"/>
      <c r="G49"/>
      <c r="H49"/>
      <c r="I49"/>
    </row>
    <row r="50" spans="1:9" x14ac:dyDescent="0.35">
      <c r="A50">
        <v>26</v>
      </c>
      <c r="B50">
        <f t="shared" si="0"/>
        <v>3.414397584697122</v>
      </c>
      <c r="C50">
        <f>+'IMAE para s'!E27-'IMAE regresion'!B50</f>
        <v>0.56255999512102584</v>
      </c>
      <c r="D50"/>
      <c r="E50"/>
      <c r="F50"/>
      <c r="G50"/>
      <c r="H50"/>
      <c r="I50"/>
    </row>
    <row r="51" spans="1:9" x14ac:dyDescent="0.35">
      <c r="A51">
        <v>27</v>
      </c>
      <c r="B51">
        <f t="shared" si="0"/>
        <v>3.4604172822951291</v>
      </c>
      <c r="C51">
        <f>+'IMAE para s'!E28-'IMAE regresion'!B51</f>
        <v>1.2161897384786151</v>
      </c>
      <c r="D51"/>
      <c r="E51"/>
      <c r="F51"/>
      <c r="G51"/>
      <c r="H51"/>
      <c r="I51"/>
    </row>
    <row r="52" spans="1:9" x14ac:dyDescent="0.35">
      <c r="A52">
        <v>28</v>
      </c>
      <c r="B52">
        <f t="shared" si="0"/>
        <v>3.5064369798931363</v>
      </c>
      <c r="C52">
        <f>+'IMAE para s'!E29-'IMAE regresion'!B52</f>
        <v>1.1827306158134565</v>
      </c>
      <c r="D52"/>
      <c r="E52"/>
      <c r="F52"/>
      <c r="G52"/>
      <c r="H52"/>
      <c r="I52"/>
    </row>
    <row r="53" spans="1:9" x14ac:dyDescent="0.35">
      <c r="A53">
        <v>29</v>
      </c>
      <c r="B53">
        <f t="shared" si="0"/>
        <v>3.5524566774911435</v>
      </c>
      <c r="C53">
        <f>+'IMAE para s'!E30-'IMAE regresion'!B53</f>
        <v>1.279169201164656</v>
      </c>
      <c r="D53"/>
      <c r="E53"/>
      <c r="F53"/>
      <c r="G53"/>
      <c r="H53"/>
      <c r="I53"/>
    </row>
    <row r="54" spans="1:9" x14ac:dyDescent="0.35">
      <c r="A54">
        <v>30</v>
      </c>
      <c r="B54">
        <f t="shared" si="0"/>
        <v>3.5984763750891506</v>
      </c>
      <c r="C54">
        <f>+'IMAE para s'!E31-'IMAE regresion'!B54</f>
        <v>1.3332806984361394</v>
      </c>
      <c r="D54"/>
      <c r="E54"/>
      <c r="F54"/>
      <c r="G54"/>
      <c r="H54"/>
      <c r="I54"/>
    </row>
    <row r="55" spans="1:9" x14ac:dyDescent="0.35">
      <c r="A55">
        <v>31</v>
      </c>
      <c r="B55">
        <f t="shared" si="0"/>
        <v>3.6444960726871578</v>
      </c>
      <c r="C55">
        <f>+'IMAE para s'!E32-'IMAE regresion'!B55</f>
        <v>1.4160125984940386</v>
      </c>
      <c r="D55"/>
      <c r="E55"/>
      <c r="F55"/>
      <c r="G55"/>
      <c r="H55"/>
      <c r="I55"/>
    </row>
    <row r="56" spans="1:9" x14ac:dyDescent="0.35">
      <c r="A56">
        <v>32</v>
      </c>
      <c r="B56">
        <f t="shared" si="0"/>
        <v>3.690515770285165</v>
      </c>
      <c r="C56">
        <f>+'IMAE para s'!E33-'IMAE regresion'!B56</f>
        <v>0.56967001603329415</v>
      </c>
      <c r="D56"/>
      <c r="E56"/>
      <c r="F56"/>
      <c r="G56"/>
      <c r="H56"/>
      <c r="I56"/>
    </row>
    <row r="57" spans="1:9" x14ac:dyDescent="0.35">
      <c r="A57">
        <v>33</v>
      </c>
      <c r="B57">
        <f t="shared" si="0"/>
        <v>3.7365354678831721</v>
      </c>
      <c r="C57">
        <f>+'IMAE para s'!E34-'IMAE regresion'!B57</f>
        <v>-0.43462516657453421</v>
      </c>
      <c r="D57"/>
      <c r="E57"/>
      <c r="F57"/>
      <c r="G57"/>
      <c r="H57"/>
      <c r="I57"/>
    </row>
    <row r="58" spans="1:9" x14ac:dyDescent="0.35">
      <c r="A58">
        <v>34</v>
      </c>
      <c r="B58">
        <f t="shared" si="0"/>
        <v>3.7825551654811793</v>
      </c>
      <c r="C58">
        <f>+'IMAE para s'!E35-'IMAE regresion'!B58</f>
        <v>0.89984844886411075</v>
      </c>
      <c r="D58"/>
      <c r="E58"/>
      <c r="F58"/>
      <c r="G58"/>
      <c r="H58"/>
      <c r="I58"/>
    </row>
    <row r="59" spans="1:9" x14ac:dyDescent="0.35">
      <c r="A59">
        <v>35</v>
      </c>
      <c r="B59">
        <f t="shared" si="0"/>
        <v>3.8285748630791865</v>
      </c>
      <c r="C59">
        <f>+'IMAE para s'!E36-'IMAE regresion'!B59</f>
        <v>8.6191771710661946E-3</v>
      </c>
      <c r="D59"/>
      <c r="E59"/>
      <c r="F59"/>
      <c r="G59"/>
      <c r="H59"/>
      <c r="I59"/>
    </row>
    <row r="60" spans="1:9" x14ac:dyDescent="0.35">
      <c r="A60">
        <v>36</v>
      </c>
      <c r="B60">
        <f t="shared" si="0"/>
        <v>3.8745945606771937</v>
      </c>
      <c r="C60">
        <f>+'IMAE para s'!E37-'IMAE regresion'!B60</f>
        <v>-0.26774125230225598</v>
      </c>
      <c r="D60"/>
      <c r="E60"/>
      <c r="F60"/>
      <c r="G60"/>
      <c r="H60"/>
      <c r="I60"/>
    </row>
    <row r="61" spans="1:9" x14ac:dyDescent="0.35">
      <c r="A61">
        <v>37</v>
      </c>
      <c r="B61">
        <f t="shared" si="0"/>
        <v>3.9206142582752008</v>
      </c>
      <c r="C61">
        <f>+'IMAE para s'!E38-'IMAE regresion'!B61</f>
        <v>-0.56874892841303648</v>
      </c>
      <c r="D61"/>
      <c r="E61"/>
      <c r="F61"/>
      <c r="G61"/>
      <c r="H61"/>
      <c r="I61"/>
    </row>
    <row r="62" spans="1:9" x14ac:dyDescent="0.35">
      <c r="A62">
        <v>38</v>
      </c>
      <c r="B62">
        <f t="shared" si="0"/>
        <v>3.966633955873208</v>
      </c>
      <c r="C62">
        <f>+'IMAE para s'!E39-'IMAE regresion'!B62</f>
        <v>-0.66057541124611596</v>
      </c>
      <c r="D62"/>
      <c r="E62"/>
      <c r="F62"/>
      <c r="G62"/>
      <c r="H62"/>
      <c r="I62"/>
    </row>
    <row r="63" spans="1:9" x14ac:dyDescent="0.35">
      <c r="A63">
        <v>39</v>
      </c>
      <c r="B63">
        <f t="shared" si="0"/>
        <v>4.0126536534712152</v>
      </c>
      <c r="C63">
        <f>+'IMAE para s'!E40-'IMAE regresion'!B63</f>
        <v>-0.70299275634493696</v>
      </c>
      <c r="D63"/>
      <c r="E63"/>
      <c r="F63"/>
      <c r="G63"/>
      <c r="H63"/>
      <c r="I63"/>
    </row>
    <row r="64" spans="1:9" x14ac:dyDescent="0.35">
      <c r="A64">
        <v>40</v>
      </c>
      <c r="B64">
        <f t="shared" si="0"/>
        <v>4.0586733510692223</v>
      </c>
      <c r="C64">
        <f>+'IMAE para s'!E41-'IMAE regresion'!B64</f>
        <v>0.68250641512885046</v>
      </c>
      <c r="D64"/>
      <c r="E64"/>
      <c r="F64"/>
      <c r="G64"/>
      <c r="H64"/>
      <c r="I64"/>
    </row>
    <row r="65" spans="1:9" x14ac:dyDescent="0.35">
      <c r="A65">
        <v>41</v>
      </c>
      <c r="B65">
        <f t="shared" si="0"/>
        <v>4.1046930486672295</v>
      </c>
      <c r="C65">
        <f>+'IMAE para s'!E42-'IMAE regresion'!B65</f>
        <v>-0.1362142081035671</v>
      </c>
      <c r="D65"/>
      <c r="E65"/>
      <c r="F65"/>
      <c r="G65"/>
      <c r="H65"/>
      <c r="I65"/>
    </row>
    <row r="66" spans="1:9" x14ac:dyDescent="0.35">
      <c r="A66">
        <v>42</v>
      </c>
      <c r="B66">
        <f t="shared" si="0"/>
        <v>4.1507127462652367</v>
      </c>
      <c r="C66">
        <f>+'IMAE para s'!E43-'IMAE regresion'!B66</f>
        <v>-0.65051981291801475</v>
      </c>
      <c r="D66"/>
      <c r="E66"/>
      <c r="F66"/>
      <c r="G66"/>
      <c r="H66"/>
      <c r="I66"/>
    </row>
    <row r="67" spans="1:9" x14ac:dyDescent="0.35">
      <c r="A67">
        <v>43</v>
      </c>
      <c r="B67">
        <f t="shared" si="0"/>
        <v>4.1967324438632438</v>
      </c>
      <c r="C67">
        <f>+'IMAE para s'!E44-'IMAE regresion'!B67</f>
        <v>-0.39820735106998884</v>
      </c>
      <c r="D67"/>
      <c r="E67"/>
      <c r="F67"/>
      <c r="G67"/>
      <c r="H67"/>
      <c r="I67"/>
    </row>
    <row r="68" spans="1:9" x14ac:dyDescent="0.35">
      <c r="A68">
        <v>44</v>
      </c>
      <c r="B68">
        <f t="shared" si="0"/>
        <v>4.242752141461251</v>
      </c>
      <c r="C68">
        <f>+'IMAE para s'!E45-'IMAE regresion'!B68</f>
        <v>0.83414783230081646</v>
      </c>
      <c r="D68"/>
      <c r="E68"/>
      <c r="F68"/>
      <c r="G68"/>
      <c r="H68"/>
      <c r="I68"/>
    </row>
    <row r="69" spans="1:9" x14ac:dyDescent="0.35">
      <c r="A69">
        <v>45</v>
      </c>
      <c r="B69">
        <f t="shared" si="0"/>
        <v>4.2887718390592582</v>
      </c>
      <c r="C69">
        <f>+'IMAE para s'!E46-'IMAE regresion'!B69</f>
        <v>0.7077200898472924</v>
      </c>
      <c r="D69"/>
      <c r="E69"/>
      <c r="F69"/>
      <c r="G69"/>
      <c r="H69"/>
      <c r="I69"/>
    </row>
    <row r="70" spans="1:9" x14ac:dyDescent="0.35">
      <c r="A70">
        <v>46</v>
      </c>
      <c r="B70">
        <f t="shared" si="0"/>
        <v>4.3347915366572654</v>
      </c>
      <c r="C70">
        <f>+'IMAE para s'!E47-'IMAE regresion'!B70</f>
        <v>-0.72713721791301245</v>
      </c>
      <c r="D70"/>
      <c r="E70"/>
      <c r="F70"/>
      <c r="G70"/>
      <c r="H70"/>
      <c r="I70"/>
    </row>
    <row r="71" spans="1:9" x14ac:dyDescent="0.35">
      <c r="A71">
        <v>47</v>
      </c>
      <c r="B71">
        <f t="shared" si="0"/>
        <v>4.3808112342552725</v>
      </c>
      <c r="C71">
        <f>+'IMAE para s'!E48-'IMAE regresion'!B71</f>
        <v>-0.92176699121406713</v>
      </c>
      <c r="D71"/>
      <c r="E71"/>
      <c r="F71"/>
      <c r="G71"/>
      <c r="H71"/>
      <c r="I71"/>
    </row>
    <row r="72" spans="1:9" x14ac:dyDescent="0.35">
      <c r="A72">
        <v>48</v>
      </c>
      <c r="B72">
        <f t="shared" si="0"/>
        <v>4.4268309318532797</v>
      </c>
      <c r="C72">
        <f>+'IMAE para s'!E49-'IMAE regresion'!B72</f>
        <v>-3.1225239143938293</v>
      </c>
      <c r="D72"/>
      <c r="E72"/>
      <c r="F72"/>
      <c r="G72"/>
      <c r="H72"/>
      <c r="I72"/>
    </row>
    <row r="73" spans="1:9" x14ac:dyDescent="0.35">
      <c r="A73">
        <v>49</v>
      </c>
      <c r="B73">
        <f t="shared" si="0"/>
        <v>4.4728506294512869</v>
      </c>
      <c r="C73">
        <f>+'IMAE para s'!E50-'IMAE regresion'!B73</f>
        <v>-2.0441053137656691</v>
      </c>
      <c r="D73"/>
      <c r="E73"/>
      <c r="F73"/>
      <c r="G73"/>
      <c r="H73"/>
      <c r="I73"/>
    </row>
    <row r="74" spans="1:9" x14ac:dyDescent="0.35">
      <c r="A74">
        <v>50</v>
      </c>
      <c r="B74">
        <f t="shared" si="0"/>
        <v>4.518870327049294</v>
      </c>
      <c r="C74">
        <f>+'IMAE para s'!E51-'IMAE regresion'!B74</f>
        <v>-2.216218233333203</v>
      </c>
      <c r="D74"/>
      <c r="E74"/>
      <c r="F74"/>
      <c r="G74"/>
      <c r="H74"/>
      <c r="I74"/>
    </row>
    <row r="75" spans="1:9" x14ac:dyDescent="0.35">
      <c r="A75">
        <v>51</v>
      </c>
      <c r="B75">
        <f t="shared" si="0"/>
        <v>4.5648900246473012</v>
      </c>
      <c r="C75">
        <f>+'IMAE para s'!E52-'IMAE regresion'!B75</f>
        <v>-0.29512489708111289</v>
      </c>
      <c r="D75"/>
      <c r="E75"/>
      <c r="F75"/>
      <c r="G75"/>
      <c r="H75"/>
      <c r="I75"/>
    </row>
    <row r="76" spans="1:9" x14ac:dyDescent="0.35">
      <c r="A76">
        <v>52</v>
      </c>
      <c r="B76">
        <f t="shared" si="0"/>
        <v>4.6109097222453084</v>
      </c>
      <c r="C76">
        <f>+'IMAE para s'!E53-'IMAE regresion'!B76</f>
        <v>-1.5682616321622316</v>
      </c>
      <c r="D76"/>
      <c r="E76"/>
      <c r="F76"/>
      <c r="G76"/>
      <c r="H76"/>
      <c r="I76"/>
    </row>
    <row r="77" spans="1:9" x14ac:dyDescent="0.35">
      <c r="A77">
        <v>53</v>
      </c>
      <c r="B77">
        <f t="shared" si="0"/>
        <v>4.6569294198433155</v>
      </c>
      <c r="C77">
        <f>+'IMAE para s'!E54-'IMAE regresion'!B77</f>
        <v>-2.3774519516841153</v>
      </c>
      <c r="D77"/>
      <c r="E77"/>
      <c r="F77"/>
      <c r="G77"/>
      <c r="H77"/>
      <c r="I77"/>
    </row>
    <row r="78" spans="1:9" x14ac:dyDescent="0.35">
      <c r="A78">
        <v>54</v>
      </c>
      <c r="B78">
        <f t="shared" si="0"/>
        <v>4.7029491174413227</v>
      </c>
      <c r="C78">
        <f>+'IMAE para s'!E55-'IMAE regresion'!B78</f>
        <v>-0.55006777467734658</v>
      </c>
      <c r="D78"/>
      <c r="E78"/>
      <c r="F78"/>
      <c r="G78"/>
      <c r="H78"/>
      <c r="I78"/>
    </row>
    <row r="79" spans="1:9" x14ac:dyDescent="0.35">
      <c r="A79">
        <v>55</v>
      </c>
      <c r="B79">
        <f t="shared" si="0"/>
        <v>4.7489688150393299</v>
      </c>
      <c r="C79">
        <f>+'IMAE para s'!E56-'IMAE regresion'!B79</f>
        <v>-0.41472255735447661</v>
      </c>
      <c r="D79"/>
      <c r="E79"/>
      <c r="F79"/>
      <c r="G79"/>
      <c r="H79"/>
      <c r="I79"/>
    </row>
    <row r="80" spans="1:9" x14ac:dyDescent="0.35">
      <c r="A80">
        <v>56</v>
      </c>
      <c r="B80">
        <f t="shared" si="0"/>
        <v>4.7949885126373371</v>
      </c>
      <c r="C80">
        <f>+'IMAE para s'!E57-'IMAE regresion'!B80</f>
        <v>-2.056146683012491</v>
      </c>
      <c r="D80"/>
      <c r="E80"/>
      <c r="F80"/>
      <c r="G80"/>
      <c r="H80"/>
      <c r="I80"/>
    </row>
    <row r="81" spans="1:9" x14ac:dyDescent="0.35">
      <c r="A81">
        <v>57</v>
      </c>
      <c r="B81">
        <f t="shared" si="0"/>
        <v>4.8410082102353442</v>
      </c>
      <c r="C81">
        <f>+'IMAE para s'!E58-'IMAE regresion'!B81</f>
        <v>-1.8065905773047746</v>
      </c>
      <c r="D81"/>
      <c r="E81"/>
      <c r="F81"/>
      <c r="G81"/>
      <c r="H81"/>
      <c r="I81"/>
    </row>
    <row r="82" spans="1:9" x14ac:dyDescent="0.35">
      <c r="A82">
        <v>58</v>
      </c>
      <c r="B82">
        <f t="shared" si="0"/>
        <v>4.8870279078333514</v>
      </c>
      <c r="C82">
        <f>+'IMAE para s'!E59-'IMAE regresion'!B82</f>
        <v>-0.92449464813555871</v>
      </c>
      <c r="D82"/>
      <c r="E82"/>
      <c r="F82"/>
      <c r="G82"/>
      <c r="H82"/>
      <c r="I82"/>
    </row>
    <row r="83" spans="1:9" x14ac:dyDescent="0.35">
      <c r="A83">
        <v>59</v>
      </c>
      <c r="B83">
        <f t="shared" si="0"/>
        <v>4.9330476054313586</v>
      </c>
      <c r="C83">
        <f>+'IMAE para s'!E60-'IMAE regresion'!B83</f>
        <v>-1.3269885185233257</v>
      </c>
      <c r="D83"/>
      <c r="E83"/>
      <c r="F83"/>
      <c r="G83"/>
      <c r="H83"/>
      <c r="I83"/>
    </row>
    <row r="84" spans="1:9" ht="16" thickBot="1" x14ac:dyDescent="0.4">
      <c r="A84" s="11">
        <v>60</v>
      </c>
      <c r="B84">
        <f t="shared" si="0"/>
        <v>4.9790673030293657</v>
      </c>
      <c r="C84">
        <f>+'IMAE para s'!E61-'IMAE regresion'!B84</f>
        <v>0.69630504098117463</v>
      </c>
      <c r="D84"/>
      <c r="E84"/>
      <c r="F84"/>
      <c r="G84"/>
      <c r="H84"/>
      <c r="I84"/>
    </row>
    <row r="85" spans="1:9" x14ac:dyDescent="0.35">
      <c r="A85"/>
      <c r="B85"/>
      <c r="C85"/>
      <c r="D85"/>
      <c r="E85"/>
      <c r="F85"/>
      <c r="G85"/>
      <c r="H85"/>
      <c r="I85"/>
    </row>
    <row r="86" spans="1:9" x14ac:dyDescent="0.35">
      <c r="A86"/>
      <c r="B86"/>
      <c r="C86"/>
      <c r="D86"/>
      <c r="E86"/>
      <c r="F86"/>
      <c r="G86"/>
      <c r="H86"/>
      <c r="I86"/>
    </row>
    <row r="87" spans="1:9" ht="16" thickBot="1" x14ac:dyDescent="0.4">
      <c r="A87" s="11"/>
      <c r="B87" s="11"/>
      <c r="C87" s="11"/>
      <c r="D87"/>
      <c r="E87"/>
      <c r="F87"/>
      <c r="G87"/>
      <c r="H87"/>
      <c r="I87"/>
    </row>
    <row r="88" spans="1:9" x14ac:dyDescent="0.35">
      <c r="A88"/>
      <c r="B88"/>
      <c r="C88"/>
      <c r="D88"/>
      <c r="E88"/>
      <c r="F88"/>
      <c r="G88"/>
      <c r="H88"/>
      <c r="I88"/>
    </row>
    <row r="89" spans="1:9" x14ac:dyDescent="0.35">
      <c r="A89"/>
      <c r="B89"/>
      <c r="C89"/>
      <c r="D89"/>
      <c r="E89"/>
      <c r="F89"/>
      <c r="G89"/>
      <c r="H89"/>
      <c r="I89"/>
    </row>
    <row r="90" spans="1:9" x14ac:dyDescent="0.35">
      <c r="A90"/>
      <c r="B90"/>
      <c r="C90"/>
      <c r="D90"/>
      <c r="E90"/>
      <c r="F90"/>
      <c r="G90"/>
      <c r="H90"/>
      <c r="I90"/>
    </row>
    <row r="91" spans="1:9" x14ac:dyDescent="0.35">
      <c r="A91"/>
      <c r="B91"/>
      <c r="C91"/>
      <c r="D91"/>
      <c r="E91"/>
      <c r="F91"/>
      <c r="G91"/>
      <c r="H91"/>
      <c r="I91"/>
    </row>
    <row r="92" spans="1:9" x14ac:dyDescent="0.35">
      <c r="A92"/>
      <c r="B92"/>
      <c r="C92"/>
      <c r="D92"/>
      <c r="E92"/>
      <c r="F92"/>
      <c r="G92"/>
      <c r="H92"/>
      <c r="I92"/>
    </row>
    <row r="93" spans="1:9" x14ac:dyDescent="0.35">
      <c r="A93"/>
      <c r="B93"/>
      <c r="C93"/>
      <c r="D93"/>
      <c r="E93"/>
      <c r="F93"/>
      <c r="G93"/>
      <c r="H93"/>
      <c r="I93"/>
    </row>
    <row r="94" spans="1:9" x14ac:dyDescent="0.35">
      <c r="A94"/>
      <c r="B94"/>
      <c r="C94"/>
      <c r="D94"/>
      <c r="E94"/>
      <c r="F94"/>
      <c r="G94"/>
      <c r="H94"/>
      <c r="I94"/>
    </row>
    <row r="95" spans="1:9" x14ac:dyDescent="0.35">
      <c r="A95"/>
      <c r="B95"/>
      <c r="C95"/>
      <c r="D95"/>
      <c r="E95"/>
      <c r="F95"/>
      <c r="G95"/>
      <c r="H95"/>
      <c r="I95"/>
    </row>
    <row r="96" spans="1:9" x14ac:dyDescent="0.35">
      <c r="A96"/>
      <c r="B96"/>
      <c r="C96"/>
      <c r="D96"/>
      <c r="E96"/>
      <c r="F96"/>
      <c r="G96"/>
      <c r="H96"/>
      <c r="I96"/>
    </row>
    <row r="97" spans="1:9" x14ac:dyDescent="0.35">
      <c r="A97"/>
      <c r="B97"/>
      <c r="C97"/>
      <c r="D97"/>
      <c r="E97"/>
      <c r="F97"/>
      <c r="G97"/>
      <c r="H97"/>
      <c r="I97"/>
    </row>
    <row r="98" spans="1:9" ht="16" thickBot="1" x14ac:dyDescent="0.4">
      <c r="A98" s="11"/>
      <c r="B98" s="11"/>
      <c r="C98" s="11"/>
      <c r="D98"/>
      <c r="E98"/>
      <c r="F98"/>
      <c r="G98"/>
      <c r="H98"/>
      <c r="I98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C521C-CD23-4A48-9BA2-077A498F1350}">
  <dimension ref="A1:ALW84"/>
  <sheetViews>
    <sheetView topLeftCell="A68" zoomScale="85" zoomScaleNormal="85" workbookViewId="0">
      <selection activeCell="L84" sqref="L84"/>
    </sheetView>
  </sheetViews>
  <sheetFormatPr defaultColWidth="8.81640625" defaultRowHeight="15.5" x14ac:dyDescent="0.35"/>
  <cols>
    <col min="1" max="1" width="8.81640625" style="10"/>
    <col min="2" max="2" width="16.81640625" style="10" bestFit="1" customWidth="1"/>
    <col min="3" max="3" width="13" style="12" bestFit="1" customWidth="1"/>
    <col min="4" max="6" width="8.81640625" style="10"/>
    <col min="7" max="7" width="13.81640625" style="10" bestFit="1" customWidth="1"/>
    <col min="8" max="16" width="8.81640625" style="10"/>
    <col min="17" max="17" width="12.81640625" style="10" bestFit="1" customWidth="1"/>
    <col min="18" max="18" width="8.81640625" style="10"/>
    <col min="19" max="19" width="14" style="10" bestFit="1" customWidth="1"/>
    <col min="20" max="20" width="12.81640625" style="10" bestFit="1" customWidth="1"/>
    <col min="21" max="21" width="8.81640625" style="10"/>
    <col min="22" max="22" width="14" style="10" bestFit="1" customWidth="1"/>
    <col min="23" max="23" width="17.81640625" style="10" bestFit="1" customWidth="1"/>
    <col min="24" max="24" width="15.81640625" style="10" bestFit="1" customWidth="1"/>
    <col min="25" max="25" width="15.54296875" style="10" bestFit="1" customWidth="1"/>
    <col min="26" max="26" width="16.1796875" style="10" customWidth="1"/>
    <col min="27" max="16384" width="8.81640625" style="10"/>
  </cols>
  <sheetData>
    <row r="1" spans="1:1011" ht="16" thickBot="1" x14ac:dyDescent="0.4">
      <c r="M1" s="10">
        <v>-3</v>
      </c>
      <c r="N1" s="10">
        <v>3</v>
      </c>
      <c r="O1" s="10">
        <v>-2</v>
      </c>
      <c r="P1" s="10">
        <v>2</v>
      </c>
      <c r="Q1" s="10">
        <v>-1</v>
      </c>
      <c r="R1" s="10">
        <v>1</v>
      </c>
    </row>
    <row r="2" spans="1:1011" ht="16" thickBot="1" x14ac:dyDescent="0.4">
      <c r="G2" s="14" t="s">
        <v>99</v>
      </c>
      <c r="H2" s="14" t="s">
        <v>100</v>
      </c>
      <c r="L2" s="10">
        <f>+AVERAGE(L5:L63)</f>
        <v>1.5350079473954943</v>
      </c>
      <c r="M2" s="10">
        <f>+(L2*2.66)/3</f>
        <v>1.361040380024005</v>
      </c>
    </row>
    <row r="3" spans="1:1011" s="18" customFormat="1" ht="12.75" customHeight="1" x14ac:dyDescent="0.35">
      <c r="A3" s="15" t="s">
        <v>98</v>
      </c>
      <c r="B3" s="15" t="s">
        <v>101</v>
      </c>
      <c r="C3" s="16"/>
      <c r="D3" s="15"/>
      <c r="E3" s="15" t="s">
        <v>58</v>
      </c>
      <c r="F3" s="17"/>
      <c r="G3" s="14" t="s">
        <v>99</v>
      </c>
      <c r="H3" s="14" t="s">
        <v>100</v>
      </c>
      <c r="I3" s="15" t="s">
        <v>102</v>
      </c>
      <c r="J3" s="15" t="s">
        <v>103</v>
      </c>
      <c r="K3" s="18" t="s">
        <v>104</v>
      </c>
      <c r="M3" s="19" t="s">
        <v>105</v>
      </c>
      <c r="N3" s="19" t="s">
        <v>106</v>
      </c>
      <c r="O3" s="19" t="s">
        <v>107</v>
      </c>
      <c r="P3" s="19" t="s">
        <v>108</v>
      </c>
      <c r="Q3" s="19" t="s">
        <v>109</v>
      </c>
      <c r="R3" s="19" t="s">
        <v>110</v>
      </c>
      <c r="S3" s="18" t="s">
        <v>111</v>
      </c>
      <c r="T3" s="18" t="s">
        <v>116</v>
      </c>
      <c r="U3" s="18" t="s">
        <v>117</v>
      </c>
      <c r="V3" s="18" t="s">
        <v>118</v>
      </c>
      <c r="ALV3" s="20">
        <v>0.151848757271285</v>
      </c>
      <c r="ALW3" s="20">
        <v>1.71815124272872</v>
      </c>
    </row>
    <row r="4" spans="1:1011" x14ac:dyDescent="0.35">
      <c r="A4" s="10">
        <v>1</v>
      </c>
      <c r="B4" s="10">
        <f>+'IMAE para s'!E2</f>
        <v>4.8996436004978392</v>
      </c>
      <c r="C4" s="12">
        <f>+'IMAE para s'!D2</f>
        <v>43770</v>
      </c>
      <c r="D4" s="10">
        <f>+YEAR(C4)</f>
        <v>2019</v>
      </c>
      <c r="E4" s="10">
        <f>+MONTH(C4)</f>
        <v>11</v>
      </c>
      <c r="F4" s="10" t="str">
        <f>+_xlfn.CONCAT(D4,E4)</f>
        <v>201911</v>
      </c>
      <c r="G4" s="10">
        <f>+'IMAE regresion'!B25</f>
        <v>2.2639051447469427</v>
      </c>
      <c r="H4" s="10">
        <f>+'IMAE regresion'!C25</f>
        <v>2.6357384557508965</v>
      </c>
      <c r="I4" s="10">
        <f>+AVERAGE(H4,H16,H28,H40,H64,H52)</f>
        <v>0.21292995926670821</v>
      </c>
      <c r="J4" s="10">
        <f>+G4+I4</f>
        <v>2.4768351040136509</v>
      </c>
      <c r="K4" s="13">
        <f>+B4-J4</f>
        <v>2.4228084964841883</v>
      </c>
      <c r="M4" s="21">
        <f t="shared" ref="M4:R19" si="0">($J4)+(M$1*$M$2)</f>
        <v>-1.6062860360583637</v>
      </c>
      <c r="N4" s="21">
        <f t="shared" si="0"/>
        <v>6.5599562440856651</v>
      </c>
      <c r="O4" s="21">
        <f t="shared" si="0"/>
        <v>-0.24524565603435899</v>
      </c>
      <c r="P4" s="21">
        <f t="shared" si="0"/>
        <v>5.1989158640616608</v>
      </c>
      <c r="Q4" s="21">
        <f t="shared" si="0"/>
        <v>1.115794723989646</v>
      </c>
      <c r="R4" s="21">
        <f t="shared" si="0"/>
        <v>3.8378754840376557</v>
      </c>
      <c r="S4" s="13">
        <f>+IF(B4=0,NA(),B4)</f>
        <v>4.8996436004978392</v>
      </c>
      <c r="T4" s="21">
        <f>+IF(B5=0,NA(),J4)</f>
        <v>2.4768351040136509</v>
      </c>
      <c r="U4" s="10" t="e">
        <f>+IF(B5=0,J4,NA())</f>
        <v>#N/A</v>
      </c>
      <c r="V4" s="10" t="e">
        <f>+IF(C4=MAX(IMAE!G:G),'IMAE shewhart'!B4,NA())</f>
        <v>#N/A</v>
      </c>
    </row>
    <row r="5" spans="1:1011" x14ac:dyDescent="0.35">
      <c r="A5" s="10">
        <f>+A4+1</f>
        <v>2</v>
      </c>
      <c r="B5" s="10">
        <f>+'IMAE para s'!E3</f>
        <v>4.3899559031191444</v>
      </c>
      <c r="C5" s="12">
        <f>+EOMONTH(C4,1)</f>
        <v>43830</v>
      </c>
      <c r="D5" s="10">
        <f t="shared" ref="D5:D68" si="1">+YEAR(C5)</f>
        <v>2019</v>
      </c>
      <c r="E5" s="10">
        <f t="shared" ref="E5:E68" si="2">+MONTH(C5)</f>
        <v>12</v>
      </c>
      <c r="F5" s="10" t="str">
        <f t="shared" ref="F5:F68" si="3">+_xlfn.CONCAT(D5,E5)</f>
        <v>201912</v>
      </c>
      <c r="G5" s="10">
        <f>+'IMAE regresion'!B26</f>
        <v>2.3099248423449499</v>
      </c>
      <c r="H5" s="10">
        <f>+'IMAE regresion'!C26</f>
        <v>2.0800310607741945</v>
      </c>
      <c r="I5" s="10">
        <f>+AVERAGE(H5,H17,H29,H41,H65,H53)</f>
        <v>0.19388929035403316</v>
      </c>
      <c r="J5" s="10">
        <f t="shared" ref="J5:J68" si="4">+G5+I5</f>
        <v>2.5038141326989831</v>
      </c>
      <c r="K5" s="13">
        <f t="shared" ref="K5:K68" si="5">+B5-J5</f>
        <v>1.8861417704201613</v>
      </c>
      <c r="L5" s="10">
        <f>+ABS(K5-K4)</f>
        <v>0.53666672606402699</v>
      </c>
      <c r="M5" s="21">
        <f t="shared" si="0"/>
        <v>-1.5793070073730315</v>
      </c>
      <c r="N5" s="21">
        <f t="shared" si="0"/>
        <v>6.5869352727709973</v>
      </c>
      <c r="O5" s="21">
        <f t="shared" si="0"/>
        <v>-0.2182666273490268</v>
      </c>
      <c r="P5" s="21">
        <f t="shared" si="0"/>
        <v>5.225894892746993</v>
      </c>
      <c r="Q5" s="21">
        <f t="shared" si="0"/>
        <v>1.1427737526749782</v>
      </c>
      <c r="R5" s="21">
        <f t="shared" si="0"/>
        <v>3.8648545127229879</v>
      </c>
      <c r="S5" s="13">
        <f t="shared" ref="S5:S68" si="6">+IF(B5=0,NA(),B5)</f>
        <v>4.3899559031191444</v>
      </c>
      <c r="T5" s="21">
        <f t="shared" ref="T5:T68" si="7">+IF(B6=0,NA(),J5)</f>
        <v>2.5038141326989831</v>
      </c>
      <c r="U5" s="10" t="e">
        <f t="shared" ref="U5:U68" si="8">+IF(B6=0,J5,NA())</f>
        <v>#N/A</v>
      </c>
      <c r="V5" s="10" t="e">
        <f>+IF(C5=MAX(IMAE!G:G),'IMAE shewhart'!B5,NA())</f>
        <v>#N/A</v>
      </c>
    </row>
    <row r="6" spans="1:1011" x14ac:dyDescent="0.35">
      <c r="A6" s="10">
        <f t="shared" ref="A6:A69" si="9">+A5+1</f>
        <v>3</v>
      </c>
      <c r="B6" s="10">
        <f>+'IMAE para s'!E4</f>
        <v>4.2829158732001531</v>
      </c>
      <c r="C6" s="12">
        <f t="shared" ref="C6:C69" si="10">+EOMONTH(C5,1)</f>
        <v>43861</v>
      </c>
      <c r="D6" s="10">
        <f t="shared" si="1"/>
        <v>2020</v>
      </c>
      <c r="E6" s="10">
        <f t="shared" si="2"/>
        <v>1</v>
      </c>
      <c r="F6" s="10" t="str">
        <f t="shared" si="3"/>
        <v>20201</v>
      </c>
      <c r="G6" s="10">
        <f>+'IMAE regresion'!B27</f>
        <v>2.3559445399429571</v>
      </c>
      <c r="H6" s="10">
        <f>+'IMAE regresion'!C27</f>
        <v>1.9269713332571961</v>
      </c>
      <c r="I6" s="10">
        <f>+AVERAGE(H6,H18,H30,H42,H66,H54)</f>
        <v>0.11038010284137485</v>
      </c>
      <c r="J6" s="10">
        <f t="shared" si="4"/>
        <v>2.4663246427843317</v>
      </c>
      <c r="K6" s="13">
        <f t="shared" si="5"/>
        <v>1.8165912304158214</v>
      </c>
      <c r="L6" s="10">
        <f t="shared" ref="L6:L69" si="11">+ABS(K6-K5)</f>
        <v>6.9550540004339911E-2</v>
      </c>
      <c r="M6" s="21">
        <f t="shared" si="0"/>
        <v>-1.6167964972876829</v>
      </c>
      <c r="N6" s="21">
        <f t="shared" si="0"/>
        <v>6.5494457828563464</v>
      </c>
      <c r="O6" s="21">
        <f t="shared" si="0"/>
        <v>-0.2557561172636782</v>
      </c>
      <c r="P6" s="21">
        <f t="shared" si="0"/>
        <v>5.1884054028323412</v>
      </c>
      <c r="Q6" s="21">
        <f t="shared" si="0"/>
        <v>1.1052842627603268</v>
      </c>
      <c r="R6" s="21">
        <f t="shared" si="0"/>
        <v>3.8273650228083369</v>
      </c>
      <c r="S6" s="13">
        <f t="shared" si="6"/>
        <v>4.2829158732001531</v>
      </c>
      <c r="T6" s="21">
        <f t="shared" si="7"/>
        <v>2.4663246427843317</v>
      </c>
      <c r="U6" s="10" t="e">
        <f t="shared" si="8"/>
        <v>#N/A</v>
      </c>
      <c r="V6" s="10" t="e">
        <f>+IF(C6=MAX(IMAE!G:G),'IMAE shewhart'!B6,NA())</f>
        <v>#N/A</v>
      </c>
    </row>
    <row r="7" spans="1:1011" x14ac:dyDescent="0.35">
      <c r="A7" s="10">
        <f t="shared" si="9"/>
        <v>4</v>
      </c>
      <c r="B7" s="10">
        <f>+'IMAE para s'!E5</f>
        <v>2.2964979421971066</v>
      </c>
      <c r="C7" s="12">
        <f t="shared" si="10"/>
        <v>43890</v>
      </c>
      <c r="D7" s="10">
        <f t="shared" si="1"/>
        <v>2020</v>
      </c>
      <c r="E7" s="10">
        <f t="shared" si="2"/>
        <v>2</v>
      </c>
      <c r="F7" s="10" t="str">
        <f t="shared" si="3"/>
        <v>20202</v>
      </c>
      <c r="G7" s="10">
        <f>+'IMAE regresion'!B28</f>
        <v>2.4019642375409642</v>
      </c>
      <c r="H7" s="10">
        <f>+'IMAE regresion'!C28</f>
        <v>-0.10546629534385765</v>
      </c>
      <c r="I7" s="10">
        <f t="shared" ref="I7:I15" si="12">+AVERAGE(H7,H19,H31,H43,H55,H67)</f>
        <v>-6.7815738272444651E-2</v>
      </c>
      <c r="J7" s="10">
        <f t="shared" si="4"/>
        <v>2.3341484992685197</v>
      </c>
      <c r="K7" s="13">
        <f t="shared" si="5"/>
        <v>-3.7650557071413182E-2</v>
      </c>
      <c r="L7" s="10">
        <f t="shared" si="11"/>
        <v>1.8542417874872346</v>
      </c>
      <c r="M7" s="21">
        <f t="shared" si="0"/>
        <v>-1.7489726408034949</v>
      </c>
      <c r="N7" s="21">
        <f t="shared" si="0"/>
        <v>6.4172696393405344</v>
      </c>
      <c r="O7" s="21">
        <f t="shared" si="0"/>
        <v>-0.38793226077949017</v>
      </c>
      <c r="P7" s="21">
        <f t="shared" si="0"/>
        <v>5.0562292593165292</v>
      </c>
      <c r="Q7" s="21">
        <f t="shared" si="0"/>
        <v>0.97310811924451479</v>
      </c>
      <c r="R7" s="21">
        <f t="shared" si="0"/>
        <v>3.6951888792925249</v>
      </c>
      <c r="S7" s="13">
        <f t="shared" si="6"/>
        <v>2.2964979421971066</v>
      </c>
      <c r="T7" s="21">
        <f t="shared" si="7"/>
        <v>2.3341484992685197</v>
      </c>
      <c r="U7" s="10" t="e">
        <f t="shared" si="8"/>
        <v>#N/A</v>
      </c>
      <c r="V7" s="10" t="e">
        <f>+IF(C7=MAX(IMAE!G:G),'IMAE shewhart'!B7,NA())</f>
        <v>#N/A</v>
      </c>
    </row>
    <row r="8" spans="1:1011" x14ac:dyDescent="0.35">
      <c r="A8" s="10">
        <f t="shared" si="9"/>
        <v>5</v>
      </c>
      <c r="B8" s="10">
        <f>+'IMAE para s'!E6</f>
        <v>-3.9792898689750449</v>
      </c>
      <c r="C8" s="12">
        <f t="shared" si="10"/>
        <v>43921</v>
      </c>
      <c r="D8" s="10">
        <f t="shared" si="1"/>
        <v>2020</v>
      </c>
      <c r="E8" s="10">
        <f t="shared" si="2"/>
        <v>3</v>
      </c>
      <c r="F8" s="10" t="str">
        <f t="shared" si="3"/>
        <v>20203</v>
      </c>
      <c r="G8" s="10">
        <f>+'IMAE regresion'!B29</f>
        <v>2.4479839351389714</v>
      </c>
      <c r="H8" s="10">
        <f>+'IMAE regresion'!C29</f>
        <v>-6.4272738041140158</v>
      </c>
      <c r="I8" s="10">
        <f t="shared" si="12"/>
        <v>-0.14378236687158968</v>
      </c>
      <c r="J8" s="10">
        <f t="shared" si="4"/>
        <v>2.3042015682673815</v>
      </c>
      <c r="K8" s="13">
        <f t="shared" si="5"/>
        <v>-6.2834914372424269</v>
      </c>
      <c r="L8" s="10">
        <f t="shared" si="11"/>
        <v>6.2458408801710137</v>
      </c>
      <c r="M8" s="21">
        <f t="shared" si="0"/>
        <v>-1.7789195718046331</v>
      </c>
      <c r="N8" s="21">
        <f t="shared" si="0"/>
        <v>6.3873227083393962</v>
      </c>
      <c r="O8" s="21">
        <f t="shared" si="0"/>
        <v>-0.41787919178062838</v>
      </c>
      <c r="P8" s="21">
        <f t="shared" si="0"/>
        <v>5.026282328315391</v>
      </c>
      <c r="Q8" s="21">
        <f t="shared" si="0"/>
        <v>0.94316118824337658</v>
      </c>
      <c r="R8" s="21">
        <f t="shared" si="0"/>
        <v>3.6652419482913867</v>
      </c>
      <c r="S8" s="13">
        <f t="shared" si="6"/>
        <v>-3.9792898689750449</v>
      </c>
      <c r="T8" s="21">
        <f t="shared" si="7"/>
        <v>2.3042015682673815</v>
      </c>
      <c r="U8" s="10" t="e">
        <f t="shared" si="8"/>
        <v>#N/A</v>
      </c>
      <c r="V8" s="10" t="e">
        <f>+IF(C8=MAX(IMAE!G:G),'IMAE shewhart'!B8,NA())</f>
        <v>#N/A</v>
      </c>
    </row>
    <row r="9" spans="1:1011" x14ac:dyDescent="0.35">
      <c r="A9" s="10">
        <f t="shared" si="9"/>
        <v>6</v>
      </c>
      <c r="B9" s="10">
        <f>+'IMAE para s'!E7</f>
        <v>-9.5772755526882065</v>
      </c>
      <c r="C9" s="12">
        <f t="shared" si="10"/>
        <v>43951</v>
      </c>
      <c r="D9" s="10">
        <f t="shared" si="1"/>
        <v>2020</v>
      </c>
      <c r="E9" s="10">
        <f t="shared" si="2"/>
        <v>4</v>
      </c>
      <c r="F9" s="10" t="str">
        <f t="shared" si="3"/>
        <v>20204</v>
      </c>
      <c r="G9" s="10">
        <f>+'IMAE regresion'!B30</f>
        <v>2.4940036327369786</v>
      </c>
      <c r="H9" s="10">
        <f>+'IMAE regresion'!C30</f>
        <v>-12.071279185425185</v>
      </c>
      <c r="I9" s="10">
        <f t="shared" si="12"/>
        <v>0.11932622035795433</v>
      </c>
      <c r="J9" s="10">
        <f t="shared" si="4"/>
        <v>2.6133298530949327</v>
      </c>
      <c r="K9" s="13">
        <f t="shared" si="5"/>
        <v>-12.190605405783138</v>
      </c>
      <c r="L9" s="10">
        <f t="shared" si="11"/>
        <v>5.9071139685407115</v>
      </c>
      <c r="M9" s="21">
        <f t="shared" si="0"/>
        <v>-1.4697912869770819</v>
      </c>
      <c r="N9" s="21">
        <f t="shared" si="0"/>
        <v>6.6964509931669474</v>
      </c>
      <c r="O9" s="21">
        <f t="shared" si="0"/>
        <v>-0.10875090695307721</v>
      </c>
      <c r="P9" s="21">
        <f t="shared" si="0"/>
        <v>5.3354106131429422</v>
      </c>
      <c r="Q9" s="21">
        <f t="shared" si="0"/>
        <v>1.2522894730709277</v>
      </c>
      <c r="R9" s="21">
        <f t="shared" si="0"/>
        <v>3.9743702331189379</v>
      </c>
      <c r="S9" s="13">
        <f t="shared" si="6"/>
        <v>-9.5772755526882065</v>
      </c>
      <c r="T9" s="21">
        <f t="shared" si="7"/>
        <v>2.6133298530949327</v>
      </c>
      <c r="U9" s="10" t="e">
        <f t="shared" si="8"/>
        <v>#N/A</v>
      </c>
      <c r="V9" s="10" t="e">
        <f>+IF(C9=MAX(IMAE!G:G),'IMAE shewhart'!B9,NA())</f>
        <v>#N/A</v>
      </c>
    </row>
    <row r="10" spans="1:1011" x14ac:dyDescent="0.35">
      <c r="A10" s="10">
        <f t="shared" si="9"/>
        <v>7</v>
      </c>
      <c r="B10" s="10">
        <f>+'IMAE para s'!E8</f>
        <v>-10.279023045406989</v>
      </c>
      <c r="C10" s="12">
        <f t="shared" si="10"/>
        <v>43982</v>
      </c>
      <c r="D10" s="10">
        <f t="shared" si="1"/>
        <v>2020</v>
      </c>
      <c r="E10" s="10">
        <f t="shared" si="2"/>
        <v>5</v>
      </c>
      <c r="F10" s="10" t="str">
        <f t="shared" si="3"/>
        <v>20205</v>
      </c>
      <c r="G10" s="10">
        <f>+'IMAE regresion'!B31</f>
        <v>2.5400233303349857</v>
      </c>
      <c r="H10" s="10">
        <f>+'IMAE regresion'!C31</f>
        <v>-12.819046375741975</v>
      </c>
      <c r="I10" s="10">
        <f t="shared" si="12"/>
        <v>0.2813937337819456</v>
      </c>
      <c r="J10" s="10">
        <f t="shared" si="4"/>
        <v>2.8214170641169312</v>
      </c>
      <c r="K10" s="13">
        <f t="shared" si="5"/>
        <v>-13.10044010952392</v>
      </c>
      <c r="L10" s="10">
        <f t="shared" si="11"/>
        <v>0.90983470374078124</v>
      </c>
      <c r="M10" s="21">
        <f t="shared" si="0"/>
        <v>-1.2617040759550835</v>
      </c>
      <c r="N10" s="21">
        <f t="shared" si="0"/>
        <v>6.9045382041889454</v>
      </c>
      <c r="O10" s="21">
        <f t="shared" si="0"/>
        <v>9.9336304068921244E-2</v>
      </c>
      <c r="P10" s="21">
        <f t="shared" si="0"/>
        <v>5.5434978241649411</v>
      </c>
      <c r="Q10" s="21">
        <f t="shared" si="0"/>
        <v>1.4603766840929262</v>
      </c>
      <c r="R10" s="21">
        <f t="shared" si="0"/>
        <v>4.1824574441409359</v>
      </c>
      <c r="S10" s="13">
        <f t="shared" si="6"/>
        <v>-10.279023045406989</v>
      </c>
      <c r="T10" s="21">
        <f t="shared" si="7"/>
        <v>2.8214170641169312</v>
      </c>
      <c r="U10" s="10" t="e">
        <f t="shared" si="8"/>
        <v>#N/A</v>
      </c>
      <c r="V10" s="10" t="e">
        <f>+IF(C10=MAX(IMAE!G:G),'IMAE shewhart'!B10,NA())</f>
        <v>#N/A</v>
      </c>
    </row>
    <row r="11" spans="1:1011" x14ac:dyDescent="0.35">
      <c r="A11" s="10">
        <f t="shared" si="9"/>
        <v>8</v>
      </c>
      <c r="B11" s="10">
        <f>+'IMAE para s'!E9</f>
        <v>-7.8500892307697248</v>
      </c>
      <c r="C11" s="12">
        <f t="shared" si="10"/>
        <v>44012</v>
      </c>
      <c r="D11" s="10">
        <f t="shared" si="1"/>
        <v>2020</v>
      </c>
      <c r="E11" s="10">
        <f t="shared" si="2"/>
        <v>6</v>
      </c>
      <c r="F11" s="10" t="str">
        <f t="shared" si="3"/>
        <v>20206</v>
      </c>
      <c r="G11" s="10">
        <f>+'IMAE regresion'!B32</f>
        <v>2.5860430279329929</v>
      </c>
      <c r="H11" s="10">
        <f>+'IMAE regresion'!C32</f>
        <v>-10.436132258702717</v>
      </c>
      <c r="I11" s="10">
        <f t="shared" si="12"/>
        <v>5.8475381410153918E-2</v>
      </c>
      <c r="J11" s="10">
        <f t="shared" si="4"/>
        <v>2.6445184093431466</v>
      </c>
      <c r="K11" s="13">
        <f t="shared" si="5"/>
        <v>-10.494607640112871</v>
      </c>
      <c r="L11" s="10">
        <f t="shared" si="11"/>
        <v>2.6058324694110482</v>
      </c>
      <c r="M11" s="21">
        <f t="shared" si="0"/>
        <v>-1.438602730728868</v>
      </c>
      <c r="N11" s="21">
        <f t="shared" si="0"/>
        <v>6.7276395494151613</v>
      </c>
      <c r="O11" s="21">
        <f t="shared" si="0"/>
        <v>-7.7562350704863281E-2</v>
      </c>
      <c r="P11" s="21">
        <f t="shared" si="0"/>
        <v>5.3665991693911561</v>
      </c>
      <c r="Q11" s="21">
        <f t="shared" si="0"/>
        <v>1.2834780293191417</v>
      </c>
      <c r="R11" s="21">
        <f t="shared" si="0"/>
        <v>4.0055587893671518</v>
      </c>
      <c r="S11" s="13">
        <f t="shared" si="6"/>
        <v>-7.8500892307697248</v>
      </c>
      <c r="T11" s="21">
        <f t="shared" si="7"/>
        <v>2.6445184093431466</v>
      </c>
      <c r="U11" s="10" t="e">
        <f t="shared" si="8"/>
        <v>#N/A</v>
      </c>
      <c r="V11" s="10" t="e">
        <f>+IF(C11=MAX(IMAE!G:G),'IMAE shewhart'!B11,NA())</f>
        <v>#N/A</v>
      </c>
    </row>
    <row r="12" spans="1:1011" x14ac:dyDescent="0.35">
      <c r="A12" s="10">
        <f t="shared" si="9"/>
        <v>9</v>
      </c>
      <c r="B12" s="10">
        <f>+'IMAE para s'!E10</f>
        <v>-3.8720658195422857</v>
      </c>
      <c r="C12" s="12">
        <f t="shared" si="10"/>
        <v>44043</v>
      </c>
      <c r="D12" s="10">
        <f t="shared" si="1"/>
        <v>2020</v>
      </c>
      <c r="E12" s="10">
        <f t="shared" si="2"/>
        <v>7</v>
      </c>
      <c r="F12" s="10" t="str">
        <f t="shared" si="3"/>
        <v>20207</v>
      </c>
      <c r="G12" s="10">
        <f>+'IMAE regresion'!B33</f>
        <v>2.6320627255310001</v>
      </c>
      <c r="H12" s="10">
        <f>+'IMAE regresion'!C33</f>
        <v>-6.5041285450732857</v>
      </c>
      <c r="I12" s="10">
        <f t="shared" si="12"/>
        <v>-4.3877003581286544E-2</v>
      </c>
      <c r="J12" s="10">
        <f t="shared" si="4"/>
        <v>2.5881857219497135</v>
      </c>
      <c r="K12" s="13">
        <f t="shared" si="5"/>
        <v>-6.4602515414919992</v>
      </c>
      <c r="L12" s="10">
        <f t="shared" si="11"/>
        <v>4.0343560986208722</v>
      </c>
      <c r="M12" s="21">
        <f t="shared" si="0"/>
        <v>-1.4949354181223011</v>
      </c>
      <c r="N12" s="21">
        <f t="shared" si="0"/>
        <v>6.6713068620217282</v>
      </c>
      <c r="O12" s="21">
        <f t="shared" si="0"/>
        <v>-0.13389503809829639</v>
      </c>
      <c r="P12" s="21">
        <f t="shared" si="0"/>
        <v>5.3102664819977239</v>
      </c>
      <c r="Q12" s="21">
        <f t="shared" si="0"/>
        <v>1.2271453419257086</v>
      </c>
      <c r="R12" s="21">
        <f t="shared" si="0"/>
        <v>3.9492261019737187</v>
      </c>
      <c r="S12" s="13">
        <f t="shared" si="6"/>
        <v>-3.8720658195422857</v>
      </c>
      <c r="T12" s="21">
        <f t="shared" si="7"/>
        <v>2.5881857219497135</v>
      </c>
      <c r="U12" s="10" t="e">
        <f t="shared" si="8"/>
        <v>#N/A</v>
      </c>
      <c r="V12" s="10" t="e">
        <f>+IF(C12=MAX(IMAE!G:G),'IMAE shewhart'!B12,NA())</f>
        <v>#N/A</v>
      </c>
    </row>
    <row r="13" spans="1:1011" x14ac:dyDescent="0.35">
      <c r="A13" s="10">
        <f t="shared" si="9"/>
        <v>10</v>
      </c>
      <c r="B13" s="10">
        <f>+'IMAE para s'!E11</f>
        <v>-1.0952536387109149</v>
      </c>
      <c r="C13" s="12">
        <f t="shared" si="10"/>
        <v>44074</v>
      </c>
      <c r="D13" s="10">
        <f t="shared" si="1"/>
        <v>2020</v>
      </c>
      <c r="E13" s="10">
        <f t="shared" si="2"/>
        <v>8</v>
      </c>
      <c r="F13" s="10" t="str">
        <f t="shared" si="3"/>
        <v>20208</v>
      </c>
      <c r="G13" s="10">
        <f>+'IMAE regresion'!B34</f>
        <v>2.6780824231290072</v>
      </c>
      <c r="H13" s="10">
        <f>+'IMAE regresion'!C34</f>
        <v>-3.7733360618399221</v>
      </c>
      <c r="I13" s="10">
        <f t="shared" si="12"/>
        <v>1.2589247062382203E-2</v>
      </c>
      <c r="J13" s="10">
        <f t="shared" si="4"/>
        <v>2.6906716701913895</v>
      </c>
      <c r="K13" s="13">
        <f t="shared" si="5"/>
        <v>-3.7859253089023044</v>
      </c>
      <c r="L13" s="10">
        <f t="shared" si="11"/>
        <v>2.6743262325896948</v>
      </c>
      <c r="M13" s="21">
        <f t="shared" si="0"/>
        <v>-1.3924494698806251</v>
      </c>
      <c r="N13" s="21">
        <f t="shared" si="0"/>
        <v>6.7737928102634042</v>
      </c>
      <c r="O13" s="21">
        <f t="shared" si="0"/>
        <v>-3.1409089856620387E-2</v>
      </c>
      <c r="P13" s="21">
        <f t="shared" si="0"/>
        <v>5.412752430239399</v>
      </c>
      <c r="Q13" s="21">
        <f t="shared" si="0"/>
        <v>1.3296312901673846</v>
      </c>
      <c r="R13" s="21">
        <f t="shared" si="0"/>
        <v>4.0517120502153947</v>
      </c>
      <c r="S13" s="13">
        <f t="shared" si="6"/>
        <v>-1.0952536387109149</v>
      </c>
      <c r="T13" s="21">
        <f t="shared" si="7"/>
        <v>2.6906716701913895</v>
      </c>
      <c r="U13" s="10" t="e">
        <f t="shared" si="8"/>
        <v>#N/A</v>
      </c>
      <c r="V13" s="10" t="e">
        <f>+IF(C13=MAX(IMAE!G:G),'IMAE shewhart'!B13,NA())</f>
        <v>#N/A</v>
      </c>
    </row>
    <row r="14" spans="1:1011" x14ac:dyDescent="0.35">
      <c r="A14" s="10">
        <f t="shared" si="9"/>
        <v>11</v>
      </c>
      <c r="B14" s="10">
        <f>+'IMAE para s'!E12</f>
        <v>0.80488503621552354</v>
      </c>
      <c r="C14" s="12">
        <f t="shared" si="10"/>
        <v>44104</v>
      </c>
      <c r="D14" s="10">
        <f t="shared" si="1"/>
        <v>2020</v>
      </c>
      <c r="E14" s="10">
        <f t="shared" si="2"/>
        <v>9</v>
      </c>
      <c r="F14" s="10" t="str">
        <f t="shared" si="3"/>
        <v>20209</v>
      </c>
      <c r="G14" s="10">
        <f>+'IMAE regresion'!B35</f>
        <v>2.7241021207270144</v>
      </c>
      <c r="H14" s="10">
        <f>+'IMAE regresion'!C35</f>
        <v>-1.9192170845114909</v>
      </c>
      <c r="I14" s="10">
        <f t="shared" si="12"/>
        <v>-0.30556611753367602</v>
      </c>
      <c r="J14" s="10">
        <f t="shared" si="4"/>
        <v>2.4185360031933385</v>
      </c>
      <c r="K14" s="13">
        <f t="shared" si="5"/>
        <v>-1.613650966977815</v>
      </c>
      <c r="L14" s="10">
        <f t="shared" si="11"/>
        <v>2.1722743419244894</v>
      </c>
      <c r="M14" s="21">
        <f t="shared" si="0"/>
        <v>-1.6645851368786762</v>
      </c>
      <c r="N14" s="21">
        <f t="shared" si="0"/>
        <v>6.5016571432653532</v>
      </c>
      <c r="O14" s="21">
        <f t="shared" si="0"/>
        <v>-0.30354475685467142</v>
      </c>
      <c r="P14" s="21">
        <f t="shared" si="0"/>
        <v>5.1406167632413489</v>
      </c>
      <c r="Q14" s="21">
        <f t="shared" si="0"/>
        <v>1.0574956231693335</v>
      </c>
      <c r="R14" s="21">
        <f t="shared" si="0"/>
        <v>3.7795763832173437</v>
      </c>
      <c r="S14" s="13">
        <f t="shared" si="6"/>
        <v>0.80488503621552354</v>
      </c>
      <c r="T14" s="21">
        <f t="shared" si="7"/>
        <v>2.4185360031933385</v>
      </c>
      <c r="U14" s="10" t="e">
        <f t="shared" si="8"/>
        <v>#N/A</v>
      </c>
      <c r="V14" s="10" t="e">
        <f>+IF(C14=MAX(IMAE!G:G),'IMAE shewhart'!B14,NA())</f>
        <v>#N/A</v>
      </c>
    </row>
    <row r="15" spans="1:1011" x14ac:dyDescent="0.35">
      <c r="A15" s="10">
        <f t="shared" si="9"/>
        <v>12</v>
      </c>
      <c r="B15" s="10">
        <f>+'IMAE para s'!E13</f>
        <v>2.2227247947742086</v>
      </c>
      <c r="C15" s="12">
        <f t="shared" si="10"/>
        <v>44135</v>
      </c>
      <c r="D15" s="10">
        <f t="shared" si="1"/>
        <v>2020</v>
      </c>
      <c r="E15" s="10">
        <f t="shared" si="2"/>
        <v>10</v>
      </c>
      <c r="F15" s="10" t="str">
        <f t="shared" si="3"/>
        <v>202010</v>
      </c>
      <c r="G15" s="10">
        <f>+'IMAE regresion'!B36</f>
        <v>2.7701218183250216</v>
      </c>
      <c r="H15" s="10">
        <f>+'IMAE regresion'!C36</f>
        <v>-0.54739702355081299</v>
      </c>
      <c r="I15" s="10">
        <f t="shared" si="12"/>
        <v>-0.42794270881556529</v>
      </c>
      <c r="J15" s="10">
        <f t="shared" si="4"/>
        <v>2.3421791095094564</v>
      </c>
      <c r="K15" s="13">
        <f t="shared" si="5"/>
        <v>-0.11945431473524781</v>
      </c>
      <c r="L15" s="10">
        <f t="shared" si="11"/>
        <v>1.4941966522425671</v>
      </c>
      <c r="M15" s="21">
        <f t="shared" si="0"/>
        <v>-1.7409420305625583</v>
      </c>
      <c r="N15" s="21">
        <f t="shared" si="0"/>
        <v>6.4253002495814711</v>
      </c>
      <c r="O15" s="21">
        <f t="shared" si="0"/>
        <v>-0.37990165053855351</v>
      </c>
      <c r="P15" s="21">
        <f t="shared" si="0"/>
        <v>5.0642598695574659</v>
      </c>
      <c r="Q15" s="21">
        <f t="shared" si="0"/>
        <v>0.98113872948545144</v>
      </c>
      <c r="R15" s="21">
        <f t="shared" si="0"/>
        <v>3.7032194895334616</v>
      </c>
      <c r="S15" s="13">
        <f t="shared" si="6"/>
        <v>2.2227247947742086</v>
      </c>
      <c r="T15" s="21">
        <f t="shared" si="7"/>
        <v>2.3421791095094564</v>
      </c>
      <c r="U15" s="10" t="e">
        <f t="shared" si="8"/>
        <v>#N/A</v>
      </c>
      <c r="V15" s="10" t="e">
        <f>+IF(C15=MAX(IMAE!G:G),'IMAE shewhart'!B15,NA())</f>
        <v>#N/A</v>
      </c>
    </row>
    <row r="16" spans="1:1011" x14ac:dyDescent="0.35">
      <c r="A16" s="10">
        <f t="shared" si="9"/>
        <v>13</v>
      </c>
      <c r="B16" s="10">
        <f>+'IMAE para s'!E14</f>
        <v>1.2412834615200978</v>
      </c>
      <c r="C16" s="12">
        <f t="shared" si="10"/>
        <v>44165</v>
      </c>
      <c r="D16" s="10">
        <f t="shared" si="1"/>
        <v>2020</v>
      </c>
      <c r="E16" s="10">
        <f t="shared" si="2"/>
        <v>11</v>
      </c>
      <c r="F16" s="10" t="str">
        <f t="shared" si="3"/>
        <v>202011</v>
      </c>
      <c r="G16" s="10">
        <f>+'IMAE regresion'!B37</f>
        <v>2.8161415159230287</v>
      </c>
      <c r="H16" s="10">
        <f>+'IMAE regresion'!C37</f>
        <v>-1.5748580544029309</v>
      </c>
      <c r="I16" s="10">
        <f>+I4</f>
        <v>0.21292995926670821</v>
      </c>
      <c r="J16" s="10">
        <f t="shared" si="4"/>
        <v>3.029071475189737</v>
      </c>
      <c r="K16" s="13">
        <f t="shared" si="5"/>
        <v>-1.7877880136696391</v>
      </c>
      <c r="L16" s="10">
        <f t="shared" si="11"/>
        <v>1.6683336989343913</v>
      </c>
      <c r="M16" s="21">
        <f t="shared" si="0"/>
        <v>-1.0540496648822777</v>
      </c>
      <c r="N16" s="21">
        <f t="shared" si="0"/>
        <v>7.1121926152617512</v>
      </c>
      <c r="O16" s="21">
        <f t="shared" si="0"/>
        <v>0.30699071514172704</v>
      </c>
      <c r="P16" s="21">
        <f t="shared" si="0"/>
        <v>5.7511522352377469</v>
      </c>
      <c r="Q16" s="21">
        <f t="shared" si="0"/>
        <v>1.668031095165732</v>
      </c>
      <c r="R16" s="21">
        <f t="shared" si="0"/>
        <v>4.3901118552137417</v>
      </c>
      <c r="S16" s="13">
        <f t="shared" si="6"/>
        <v>1.2412834615200978</v>
      </c>
      <c r="T16" s="21">
        <f t="shared" si="7"/>
        <v>3.029071475189737</v>
      </c>
      <c r="U16" s="10" t="e">
        <f t="shared" si="8"/>
        <v>#N/A</v>
      </c>
      <c r="V16" s="10" t="e">
        <f>+IF(C16=MAX(IMAE!G:G),'IMAE shewhart'!B16,NA())</f>
        <v>#N/A</v>
      </c>
    </row>
    <row r="17" spans="1:22" x14ac:dyDescent="0.35">
      <c r="A17" s="10">
        <f t="shared" si="9"/>
        <v>14</v>
      </c>
      <c r="B17" s="10">
        <f>+'IMAE para s'!E15</f>
        <v>4.0658102539753003</v>
      </c>
      <c r="C17" s="12">
        <f t="shared" si="10"/>
        <v>44196</v>
      </c>
      <c r="D17" s="10">
        <f t="shared" si="1"/>
        <v>2020</v>
      </c>
      <c r="E17" s="10">
        <f t="shared" si="2"/>
        <v>12</v>
      </c>
      <c r="F17" s="10" t="str">
        <f t="shared" si="3"/>
        <v>202012</v>
      </c>
      <c r="G17" s="10">
        <f>+'IMAE regresion'!B38</f>
        <v>2.8621612135210359</v>
      </c>
      <c r="H17" s="10">
        <f>+'IMAE regresion'!C38</f>
        <v>1.2036490404542644</v>
      </c>
      <c r="I17" s="10">
        <f t="shared" ref="I17:I80" si="13">+I5</f>
        <v>0.19388929035403316</v>
      </c>
      <c r="J17" s="10">
        <f t="shared" si="4"/>
        <v>3.0560505038750692</v>
      </c>
      <c r="K17" s="13">
        <f t="shared" si="5"/>
        <v>1.0097597501002311</v>
      </c>
      <c r="L17" s="10">
        <f t="shared" si="11"/>
        <v>2.7975477637698702</v>
      </c>
      <c r="M17" s="21">
        <f t="shared" si="0"/>
        <v>-1.0270706361969455</v>
      </c>
      <c r="N17" s="21">
        <f t="shared" si="0"/>
        <v>7.1391716439470834</v>
      </c>
      <c r="O17" s="21">
        <f t="shared" si="0"/>
        <v>0.33396974382705924</v>
      </c>
      <c r="P17" s="21">
        <f t="shared" si="0"/>
        <v>5.7781312639230791</v>
      </c>
      <c r="Q17" s="21">
        <f t="shared" si="0"/>
        <v>1.6950101238510642</v>
      </c>
      <c r="R17" s="21">
        <f t="shared" si="0"/>
        <v>4.4170908838990739</v>
      </c>
      <c r="S17" s="13">
        <f t="shared" si="6"/>
        <v>4.0658102539753003</v>
      </c>
      <c r="T17" s="21">
        <f t="shared" si="7"/>
        <v>3.0560505038750692</v>
      </c>
      <c r="U17" s="10" t="e">
        <f t="shared" si="8"/>
        <v>#N/A</v>
      </c>
      <c r="V17" s="10" t="e">
        <f>+IF(C17=MAX(IMAE!G:G),'IMAE shewhart'!B17,NA())</f>
        <v>#N/A</v>
      </c>
    </row>
    <row r="18" spans="1:22" x14ac:dyDescent="0.35">
      <c r="A18" s="10">
        <f t="shared" si="9"/>
        <v>15</v>
      </c>
      <c r="B18" s="10">
        <f>+'IMAE para s'!E16</f>
        <v>1.315038007016156</v>
      </c>
      <c r="C18" s="12">
        <f t="shared" si="10"/>
        <v>44227</v>
      </c>
      <c r="D18" s="10">
        <f t="shared" si="1"/>
        <v>2021</v>
      </c>
      <c r="E18" s="10">
        <f t="shared" si="2"/>
        <v>1</v>
      </c>
      <c r="F18" s="10" t="str">
        <f t="shared" si="3"/>
        <v>20211</v>
      </c>
      <c r="G18" s="10">
        <f>+'IMAE regresion'!B39</f>
        <v>2.9081809111190431</v>
      </c>
      <c r="H18" s="10">
        <f>+'IMAE regresion'!C39</f>
        <v>-1.5931429041028871</v>
      </c>
      <c r="I18" s="10">
        <f t="shared" si="13"/>
        <v>0.11038010284137485</v>
      </c>
      <c r="J18" s="10">
        <f t="shared" si="4"/>
        <v>3.0185610139604178</v>
      </c>
      <c r="K18" s="13">
        <f t="shared" si="5"/>
        <v>-1.7035230069442617</v>
      </c>
      <c r="L18" s="10">
        <f t="shared" si="11"/>
        <v>2.7132827570444928</v>
      </c>
      <c r="M18" s="21">
        <f t="shared" si="0"/>
        <v>-1.0645601261115969</v>
      </c>
      <c r="N18" s="21">
        <f t="shared" si="0"/>
        <v>7.1016821540324324</v>
      </c>
      <c r="O18" s="21">
        <f t="shared" si="0"/>
        <v>0.29648025391240784</v>
      </c>
      <c r="P18" s="21">
        <f t="shared" si="0"/>
        <v>5.7406417740084272</v>
      </c>
      <c r="Q18" s="21">
        <f t="shared" si="0"/>
        <v>1.6575206339364128</v>
      </c>
      <c r="R18" s="21">
        <f t="shared" si="0"/>
        <v>4.3796013939844229</v>
      </c>
      <c r="S18" s="13">
        <f t="shared" si="6"/>
        <v>1.315038007016156</v>
      </c>
      <c r="T18" s="21">
        <f t="shared" si="7"/>
        <v>3.0185610139604178</v>
      </c>
      <c r="U18" s="10" t="e">
        <f t="shared" si="8"/>
        <v>#N/A</v>
      </c>
      <c r="V18" s="10" t="e">
        <f>+IF(C18=MAX(IMAE!G:G),'IMAE shewhart'!B18,NA())</f>
        <v>#N/A</v>
      </c>
    </row>
    <row r="19" spans="1:22" x14ac:dyDescent="0.35">
      <c r="A19" s="10">
        <f t="shared" si="9"/>
        <v>16</v>
      </c>
      <c r="B19" s="10">
        <f>+'IMAE para s'!E17</f>
        <v>2.4236128139186093</v>
      </c>
      <c r="C19" s="12">
        <f t="shared" si="10"/>
        <v>44255</v>
      </c>
      <c r="D19" s="10">
        <f t="shared" si="1"/>
        <v>2021</v>
      </c>
      <c r="E19" s="10">
        <f t="shared" si="2"/>
        <v>2</v>
      </c>
      <c r="F19" s="10" t="str">
        <f t="shared" si="3"/>
        <v>20212</v>
      </c>
      <c r="G19" s="10">
        <f>+'IMAE regresion'!B40</f>
        <v>2.9542006087170503</v>
      </c>
      <c r="H19" s="10">
        <f>+'IMAE regresion'!C40</f>
        <v>-0.53058779479844098</v>
      </c>
      <c r="I19" s="10">
        <f t="shared" si="13"/>
        <v>-6.7815738272444651E-2</v>
      </c>
      <c r="J19" s="10">
        <f t="shared" si="4"/>
        <v>2.8863848704446058</v>
      </c>
      <c r="K19" s="13">
        <f t="shared" si="5"/>
        <v>-0.46277205652599651</v>
      </c>
      <c r="L19" s="10">
        <f t="shared" si="11"/>
        <v>1.2407509504182652</v>
      </c>
      <c r="M19" s="21">
        <f t="shared" si="0"/>
        <v>-1.1967362696274089</v>
      </c>
      <c r="N19" s="21">
        <f t="shared" si="0"/>
        <v>6.9695060105166204</v>
      </c>
      <c r="O19" s="21">
        <f t="shared" si="0"/>
        <v>0.16430411039659587</v>
      </c>
      <c r="P19" s="21">
        <f t="shared" si="0"/>
        <v>5.6084656304926153</v>
      </c>
      <c r="Q19" s="21">
        <f t="shared" si="0"/>
        <v>1.5253444904206008</v>
      </c>
      <c r="R19" s="21">
        <f t="shared" si="0"/>
        <v>4.247425250468611</v>
      </c>
      <c r="S19" s="13">
        <f t="shared" si="6"/>
        <v>2.4236128139186093</v>
      </c>
      <c r="T19" s="21">
        <f t="shared" si="7"/>
        <v>2.8863848704446058</v>
      </c>
      <c r="U19" s="10" t="e">
        <f t="shared" si="8"/>
        <v>#N/A</v>
      </c>
      <c r="V19" s="10" t="e">
        <f>+IF(C19=MAX(IMAE!G:G),'IMAE shewhart'!B19,NA())</f>
        <v>#N/A</v>
      </c>
    </row>
    <row r="20" spans="1:22" x14ac:dyDescent="0.35">
      <c r="A20" s="10">
        <f t="shared" si="9"/>
        <v>17</v>
      </c>
      <c r="B20" s="10">
        <f>+'IMAE para s'!E18</f>
        <v>9.9430792346941512</v>
      </c>
      <c r="C20" s="12">
        <f t="shared" si="10"/>
        <v>44286</v>
      </c>
      <c r="D20" s="10">
        <f t="shared" si="1"/>
        <v>2021</v>
      </c>
      <c r="E20" s="10">
        <f t="shared" si="2"/>
        <v>3</v>
      </c>
      <c r="F20" s="10" t="str">
        <f t="shared" si="3"/>
        <v>20213</v>
      </c>
      <c r="G20" s="10">
        <f>+'IMAE regresion'!B41</f>
        <v>3.0002203063150574</v>
      </c>
      <c r="H20" s="10">
        <f>+'IMAE regresion'!C41</f>
        <v>6.9428589283790938</v>
      </c>
      <c r="I20" s="10">
        <f t="shared" si="13"/>
        <v>-0.14378236687158968</v>
      </c>
      <c r="J20" s="10">
        <f t="shared" si="4"/>
        <v>2.8564379394434676</v>
      </c>
      <c r="K20" s="13">
        <f t="shared" si="5"/>
        <v>7.0866412952506836</v>
      </c>
      <c r="L20" s="10">
        <f t="shared" si="11"/>
        <v>7.5494133517766802</v>
      </c>
      <c r="M20" s="21">
        <f t="shared" ref="M20:R51" si="14">($J20)+(M$1*$M$2)</f>
        <v>-1.2266832006285471</v>
      </c>
      <c r="N20" s="21">
        <f t="shared" si="14"/>
        <v>6.9395590795154822</v>
      </c>
      <c r="O20" s="21">
        <f t="shared" si="14"/>
        <v>0.13435717939545766</v>
      </c>
      <c r="P20" s="21">
        <f t="shared" si="14"/>
        <v>5.5785186994914771</v>
      </c>
      <c r="Q20" s="21">
        <f t="shared" si="14"/>
        <v>1.4953975594194626</v>
      </c>
      <c r="R20" s="21">
        <f t="shared" si="14"/>
        <v>4.2174783194674728</v>
      </c>
      <c r="S20" s="13">
        <f t="shared" si="6"/>
        <v>9.9430792346941512</v>
      </c>
      <c r="T20" s="21">
        <f t="shared" si="7"/>
        <v>2.8564379394434676</v>
      </c>
      <c r="U20" s="10" t="e">
        <f t="shared" si="8"/>
        <v>#N/A</v>
      </c>
      <c r="V20" s="10" t="e">
        <f>+IF(C20=MAX(IMAE!G:G),'IMAE shewhart'!B20,NA())</f>
        <v>#N/A</v>
      </c>
    </row>
    <row r="21" spans="1:22" x14ac:dyDescent="0.35">
      <c r="A21" s="10">
        <f t="shared" si="9"/>
        <v>18</v>
      </c>
      <c r="B21" s="10">
        <f>+'IMAE para s'!E19</f>
        <v>15.581457180287243</v>
      </c>
      <c r="C21" s="12">
        <f t="shared" si="10"/>
        <v>44316</v>
      </c>
      <c r="D21" s="10">
        <f t="shared" si="1"/>
        <v>2021</v>
      </c>
      <c r="E21" s="10">
        <f t="shared" si="2"/>
        <v>4</v>
      </c>
      <c r="F21" s="10" t="str">
        <f t="shared" si="3"/>
        <v>20214</v>
      </c>
      <c r="G21" s="10">
        <f>+'IMAE regresion'!B42</f>
        <v>3.0462400039130646</v>
      </c>
      <c r="H21" s="10">
        <f>+'IMAE regresion'!C42</f>
        <v>12.535217176374179</v>
      </c>
      <c r="I21" s="10">
        <f t="shared" si="13"/>
        <v>0.11932622035795433</v>
      </c>
      <c r="J21" s="10">
        <f t="shared" si="4"/>
        <v>3.1655662242710187</v>
      </c>
      <c r="K21" s="13">
        <f t="shared" si="5"/>
        <v>12.415890956016224</v>
      </c>
      <c r="L21" s="10">
        <f t="shared" si="11"/>
        <v>5.32924966076554</v>
      </c>
      <c r="M21" s="21">
        <f t="shared" si="14"/>
        <v>-0.91755491580099591</v>
      </c>
      <c r="N21" s="21">
        <f t="shared" si="14"/>
        <v>7.2486873643430334</v>
      </c>
      <c r="O21" s="21">
        <f t="shared" si="14"/>
        <v>0.44348546422300883</v>
      </c>
      <c r="P21" s="21">
        <f t="shared" si="14"/>
        <v>5.8876469843190282</v>
      </c>
      <c r="Q21" s="21">
        <f t="shared" si="14"/>
        <v>1.8045258442470138</v>
      </c>
      <c r="R21" s="21">
        <f t="shared" si="14"/>
        <v>4.5266066042950239</v>
      </c>
      <c r="S21" s="13">
        <f t="shared" si="6"/>
        <v>15.581457180287243</v>
      </c>
      <c r="T21" s="21">
        <f t="shared" si="7"/>
        <v>3.1655662242710187</v>
      </c>
      <c r="U21" s="10" t="e">
        <f t="shared" si="8"/>
        <v>#N/A</v>
      </c>
      <c r="V21" s="10" t="e">
        <f>+IF(C21=MAX(IMAE!G:G),'IMAE shewhart'!B21,NA())</f>
        <v>#N/A</v>
      </c>
    </row>
    <row r="22" spans="1:22" x14ac:dyDescent="0.35">
      <c r="A22" s="10">
        <f t="shared" si="9"/>
        <v>19</v>
      </c>
      <c r="B22" s="10">
        <f>+'IMAE para s'!E20</f>
        <v>16.715192056093201</v>
      </c>
      <c r="C22" s="12">
        <f t="shared" si="10"/>
        <v>44347</v>
      </c>
      <c r="D22" s="10">
        <f t="shared" si="1"/>
        <v>2021</v>
      </c>
      <c r="E22" s="10">
        <f t="shared" si="2"/>
        <v>5</v>
      </c>
      <c r="F22" s="10" t="str">
        <f t="shared" si="3"/>
        <v>20215</v>
      </c>
      <c r="G22" s="10">
        <f>+'IMAE regresion'!B43</f>
        <v>3.0922597015110718</v>
      </c>
      <c r="H22" s="10">
        <f>+'IMAE regresion'!C43</f>
        <v>13.622932354582129</v>
      </c>
      <c r="I22" s="10">
        <f t="shared" si="13"/>
        <v>0.2813937337819456</v>
      </c>
      <c r="J22" s="10">
        <f t="shared" si="4"/>
        <v>3.3736534352930172</v>
      </c>
      <c r="K22" s="13">
        <f t="shared" si="5"/>
        <v>13.341538620800184</v>
      </c>
      <c r="L22" s="10">
        <f t="shared" si="11"/>
        <v>0.92564766478396088</v>
      </c>
      <c r="M22" s="21">
        <f t="shared" si="14"/>
        <v>-0.70946770477899745</v>
      </c>
      <c r="N22" s="21">
        <f t="shared" si="14"/>
        <v>7.4567745753650314</v>
      </c>
      <c r="O22" s="21">
        <f t="shared" si="14"/>
        <v>0.65157267524500728</v>
      </c>
      <c r="P22" s="21">
        <f t="shared" si="14"/>
        <v>6.0957341953410271</v>
      </c>
      <c r="Q22" s="21">
        <f t="shared" si="14"/>
        <v>2.0126130552690125</v>
      </c>
      <c r="R22" s="21">
        <f t="shared" si="14"/>
        <v>4.7346938153170219</v>
      </c>
      <c r="S22" s="13">
        <f t="shared" si="6"/>
        <v>16.715192056093201</v>
      </c>
      <c r="T22" s="21">
        <f t="shared" si="7"/>
        <v>3.3736534352930172</v>
      </c>
      <c r="U22" s="10" t="e">
        <f t="shared" si="8"/>
        <v>#N/A</v>
      </c>
      <c r="V22" s="10" t="e">
        <f>+IF(C22=MAX(IMAE!G:G),'IMAE shewhart'!B22,NA())</f>
        <v>#N/A</v>
      </c>
    </row>
    <row r="23" spans="1:22" x14ac:dyDescent="0.35">
      <c r="A23" s="10">
        <f t="shared" si="9"/>
        <v>20</v>
      </c>
      <c r="B23" s="10">
        <f>+'IMAE para s'!E21</f>
        <v>14.519117399540946</v>
      </c>
      <c r="C23" s="12">
        <f t="shared" si="10"/>
        <v>44377</v>
      </c>
      <c r="D23" s="10">
        <f t="shared" si="1"/>
        <v>2021</v>
      </c>
      <c r="E23" s="10">
        <f t="shared" si="2"/>
        <v>6</v>
      </c>
      <c r="F23" s="10" t="str">
        <f t="shared" si="3"/>
        <v>20216</v>
      </c>
      <c r="G23" s="10">
        <f>+'IMAE regresion'!B44</f>
        <v>3.1382793991090789</v>
      </c>
      <c r="H23" s="10">
        <f>+'IMAE regresion'!C44</f>
        <v>11.380838000431867</v>
      </c>
      <c r="I23" s="10">
        <f t="shared" si="13"/>
        <v>5.8475381410153918E-2</v>
      </c>
      <c r="J23" s="10">
        <f t="shared" si="4"/>
        <v>3.1967547805192327</v>
      </c>
      <c r="K23" s="13">
        <f t="shared" si="5"/>
        <v>11.322362619021714</v>
      </c>
      <c r="L23" s="10">
        <f t="shared" si="11"/>
        <v>2.0191760017784706</v>
      </c>
      <c r="M23" s="21">
        <f t="shared" si="14"/>
        <v>-0.88636635955278198</v>
      </c>
      <c r="N23" s="21">
        <f t="shared" si="14"/>
        <v>7.2798759205912473</v>
      </c>
      <c r="O23" s="21">
        <f t="shared" si="14"/>
        <v>0.47467402047122276</v>
      </c>
      <c r="P23" s="21">
        <f t="shared" si="14"/>
        <v>5.9188355405672421</v>
      </c>
      <c r="Q23" s="21">
        <f t="shared" si="14"/>
        <v>1.8357144004952277</v>
      </c>
      <c r="R23" s="21">
        <f t="shared" si="14"/>
        <v>4.5577951605432379</v>
      </c>
      <c r="S23" s="13">
        <f t="shared" si="6"/>
        <v>14.519117399540946</v>
      </c>
      <c r="T23" s="21">
        <f t="shared" si="7"/>
        <v>3.1967547805192327</v>
      </c>
      <c r="U23" s="10" t="e">
        <f t="shared" si="8"/>
        <v>#N/A</v>
      </c>
      <c r="V23" s="10" t="e">
        <f>+IF(C23=MAX(IMAE!G:G),'IMAE shewhart'!B23,NA())</f>
        <v>#N/A</v>
      </c>
    </row>
    <row r="24" spans="1:22" x14ac:dyDescent="0.35">
      <c r="A24" s="10">
        <f t="shared" si="9"/>
        <v>21</v>
      </c>
      <c r="B24" s="10">
        <f>+'IMAE para s'!E22</f>
        <v>11.002538277905956</v>
      </c>
      <c r="C24" s="12">
        <f t="shared" si="10"/>
        <v>44408</v>
      </c>
      <c r="D24" s="10">
        <f t="shared" si="1"/>
        <v>2021</v>
      </c>
      <c r="E24" s="10">
        <f t="shared" si="2"/>
        <v>7</v>
      </c>
      <c r="F24" s="10" t="str">
        <f t="shared" si="3"/>
        <v>20217</v>
      </c>
      <c r="G24" s="10">
        <f>+'IMAE regresion'!B45</f>
        <v>3.1842990967070861</v>
      </c>
      <c r="H24" s="10">
        <f>+'IMAE regresion'!C45</f>
        <v>7.8182391811988694</v>
      </c>
      <c r="I24" s="10">
        <f t="shared" si="13"/>
        <v>-4.3877003581286544E-2</v>
      </c>
      <c r="J24" s="10">
        <f t="shared" si="4"/>
        <v>3.1404220931257996</v>
      </c>
      <c r="K24" s="13">
        <f t="shared" si="5"/>
        <v>7.8621161847801559</v>
      </c>
      <c r="L24" s="10">
        <f t="shared" si="11"/>
        <v>3.460246434241558</v>
      </c>
      <c r="M24" s="21">
        <f t="shared" si="14"/>
        <v>-0.94269904694621509</v>
      </c>
      <c r="N24" s="21">
        <f t="shared" si="14"/>
        <v>7.2235432331978142</v>
      </c>
      <c r="O24" s="21">
        <f t="shared" si="14"/>
        <v>0.41834133307778965</v>
      </c>
      <c r="P24" s="21">
        <f t="shared" si="14"/>
        <v>5.8625028531738099</v>
      </c>
      <c r="Q24" s="21">
        <f t="shared" si="14"/>
        <v>1.7793817131017946</v>
      </c>
      <c r="R24" s="21">
        <f t="shared" si="14"/>
        <v>4.5014624731498047</v>
      </c>
      <c r="S24" s="13">
        <f t="shared" si="6"/>
        <v>11.002538277905956</v>
      </c>
      <c r="T24" s="21">
        <f t="shared" si="7"/>
        <v>3.1404220931257996</v>
      </c>
      <c r="U24" s="10" t="e">
        <f t="shared" si="8"/>
        <v>#N/A</v>
      </c>
      <c r="V24" s="10" t="e">
        <f>+IF(C24=MAX(IMAE!G:G),'IMAE shewhart'!B24,NA())</f>
        <v>#N/A</v>
      </c>
    </row>
    <row r="25" spans="1:22" x14ac:dyDescent="0.35">
      <c r="A25" s="10">
        <f t="shared" si="9"/>
        <v>22</v>
      </c>
      <c r="B25" s="10">
        <f>+'IMAE para s'!E23</f>
        <v>7.8183845086413868</v>
      </c>
      <c r="C25" s="12">
        <f t="shared" si="10"/>
        <v>44439</v>
      </c>
      <c r="D25" s="10">
        <f t="shared" si="1"/>
        <v>2021</v>
      </c>
      <c r="E25" s="10">
        <f t="shared" si="2"/>
        <v>8</v>
      </c>
      <c r="F25" s="10" t="str">
        <f t="shared" si="3"/>
        <v>20218</v>
      </c>
      <c r="G25" s="10">
        <f>+'IMAE regresion'!B46</f>
        <v>3.2303187943050933</v>
      </c>
      <c r="H25" s="10">
        <f>+'IMAE regresion'!C46</f>
        <v>4.5880657143362935</v>
      </c>
      <c r="I25" s="10">
        <f t="shared" si="13"/>
        <v>1.2589247062382203E-2</v>
      </c>
      <c r="J25" s="10">
        <f t="shared" si="4"/>
        <v>3.2429080413674756</v>
      </c>
      <c r="K25" s="13">
        <f t="shared" si="5"/>
        <v>4.5754764672739112</v>
      </c>
      <c r="L25" s="10">
        <f t="shared" si="11"/>
        <v>3.2866397175062447</v>
      </c>
      <c r="M25" s="21">
        <f t="shared" si="14"/>
        <v>-0.84021309870453909</v>
      </c>
      <c r="N25" s="21">
        <f t="shared" si="14"/>
        <v>7.3260291814394902</v>
      </c>
      <c r="O25" s="21">
        <f t="shared" si="14"/>
        <v>0.52082728131946565</v>
      </c>
      <c r="P25" s="21">
        <f t="shared" si="14"/>
        <v>5.964988801415485</v>
      </c>
      <c r="Q25" s="21">
        <f t="shared" si="14"/>
        <v>1.8818676613434706</v>
      </c>
      <c r="R25" s="21">
        <f t="shared" si="14"/>
        <v>4.6039484213914807</v>
      </c>
      <c r="S25" s="13">
        <f t="shared" si="6"/>
        <v>7.8183845086413868</v>
      </c>
      <c r="T25" s="21">
        <f t="shared" si="7"/>
        <v>3.2429080413674756</v>
      </c>
      <c r="U25" s="10" t="e">
        <f t="shared" si="8"/>
        <v>#N/A</v>
      </c>
      <c r="V25" s="10" t="e">
        <f>+IF(C25=MAX(IMAE!G:G),'IMAE shewhart'!B25,NA())</f>
        <v>#N/A</v>
      </c>
    </row>
    <row r="26" spans="1:22" x14ac:dyDescent="0.35">
      <c r="A26" s="10">
        <f t="shared" si="9"/>
        <v>23</v>
      </c>
      <c r="B26" s="10">
        <f>+'IMAE para s'!E24</f>
        <v>5.9078613213125379</v>
      </c>
      <c r="C26" s="12">
        <f t="shared" si="10"/>
        <v>44469</v>
      </c>
      <c r="D26" s="10">
        <f t="shared" si="1"/>
        <v>2021</v>
      </c>
      <c r="E26" s="10">
        <f t="shared" si="2"/>
        <v>9</v>
      </c>
      <c r="F26" s="10" t="str">
        <f t="shared" si="3"/>
        <v>20219</v>
      </c>
      <c r="G26" s="10">
        <f>+'IMAE regresion'!B47</f>
        <v>3.2763384919031004</v>
      </c>
      <c r="H26" s="10">
        <f>+'IMAE regresion'!C47</f>
        <v>2.6315228294094375</v>
      </c>
      <c r="I26" s="10">
        <f t="shared" si="13"/>
        <v>-0.30556611753367602</v>
      </c>
      <c r="J26" s="10">
        <f t="shared" si="4"/>
        <v>2.9707723743694245</v>
      </c>
      <c r="K26" s="13">
        <f t="shared" si="5"/>
        <v>2.9370889469431134</v>
      </c>
      <c r="L26" s="10">
        <f t="shared" si="11"/>
        <v>1.6383875203307978</v>
      </c>
      <c r="M26" s="21">
        <f t="shared" si="14"/>
        <v>-1.1123487657025901</v>
      </c>
      <c r="N26" s="21">
        <f t="shared" si="14"/>
        <v>7.0538935144414392</v>
      </c>
      <c r="O26" s="21">
        <f t="shared" si="14"/>
        <v>0.24869161432141462</v>
      </c>
      <c r="P26" s="21">
        <f t="shared" si="14"/>
        <v>5.6928531344174349</v>
      </c>
      <c r="Q26" s="21">
        <f t="shared" si="14"/>
        <v>1.6097319943454196</v>
      </c>
      <c r="R26" s="21">
        <f t="shared" si="14"/>
        <v>4.3318127543934297</v>
      </c>
      <c r="S26" s="13">
        <f t="shared" si="6"/>
        <v>5.9078613213125379</v>
      </c>
      <c r="T26" s="21">
        <f t="shared" si="7"/>
        <v>2.9707723743694245</v>
      </c>
      <c r="U26" s="10" t="e">
        <f t="shared" si="8"/>
        <v>#N/A</v>
      </c>
      <c r="V26" s="10" t="e">
        <f>+IF(C26=MAX(IMAE!G:G),'IMAE shewhart'!B26,NA())</f>
        <v>#N/A</v>
      </c>
    </row>
    <row r="27" spans="1:22" x14ac:dyDescent="0.35">
      <c r="A27" s="10">
        <f t="shared" si="9"/>
        <v>24</v>
      </c>
      <c r="B27" s="10">
        <f>+'IMAE para s'!E25</f>
        <v>4.4240017946890049</v>
      </c>
      <c r="C27" s="12">
        <f t="shared" si="10"/>
        <v>44500</v>
      </c>
      <c r="D27" s="10">
        <f t="shared" si="1"/>
        <v>2021</v>
      </c>
      <c r="E27" s="10">
        <f t="shared" si="2"/>
        <v>10</v>
      </c>
      <c r="F27" s="10" t="str">
        <f t="shared" si="3"/>
        <v>202110</v>
      </c>
      <c r="G27" s="10">
        <f>+'IMAE regresion'!B48</f>
        <v>3.3223581895011076</v>
      </c>
      <c r="H27" s="10">
        <f>+'IMAE regresion'!C48</f>
        <v>1.1016436051878973</v>
      </c>
      <c r="I27" s="10">
        <f t="shared" si="13"/>
        <v>-0.42794270881556529</v>
      </c>
      <c r="J27" s="10">
        <f t="shared" si="4"/>
        <v>2.8944154806855424</v>
      </c>
      <c r="K27" s="13">
        <f t="shared" si="5"/>
        <v>1.5295863140034625</v>
      </c>
      <c r="L27" s="10">
        <f t="shared" si="11"/>
        <v>1.4075026329396509</v>
      </c>
      <c r="M27" s="21">
        <f t="shared" si="14"/>
        <v>-1.1887056593864722</v>
      </c>
      <c r="N27" s="21">
        <f t="shared" si="14"/>
        <v>6.9775366207575571</v>
      </c>
      <c r="O27" s="21">
        <f t="shared" si="14"/>
        <v>0.17233472063753252</v>
      </c>
      <c r="P27" s="21">
        <f t="shared" si="14"/>
        <v>5.6164962407335519</v>
      </c>
      <c r="Q27" s="21">
        <f t="shared" si="14"/>
        <v>1.5333751006615375</v>
      </c>
      <c r="R27" s="21">
        <f t="shared" si="14"/>
        <v>4.2554558607095476</v>
      </c>
      <c r="S27" s="13">
        <f t="shared" si="6"/>
        <v>4.4240017946890049</v>
      </c>
      <c r="T27" s="21">
        <f t="shared" si="7"/>
        <v>2.8944154806855424</v>
      </c>
      <c r="U27" s="10" t="e">
        <f t="shared" si="8"/>
        <v>#N/A</v>
      </c>
      <c r="V27" s="10" t="e">
        <f>+IF(C27=MAX(IMAE!G:G),'IMAE shewhart'!B27,NA())</f>
        <v>#N/A</v>
      </c>
    </row>
    <row r="28" spans="1:22" x14ac:dyDescent="0.35">
      <c r="A28" s="10">
        <f t="shared" si="9"/>
        <v>25</v>
      </c>
      <c r="B28" s="10">
        <f>+'IMAE para s'!E26</f>
        <v>5.9850015242633958</v>
      </c>
      <c r="C28" s="12">
        <f t="shared" si="10"/>
        <v>44530</v>
      </c>
      <c r="D28" s="10">
        <f t="shared" si="1"/>
        <v>2021</v>
      </c>
      <c r="E28" s="10">
        <f t="shared" si="2"/>
        <v>11</v>
      </c>
      <c r="F28" s="10" t="str">
        <f t="shared" si="3"/>
        <v>202111</v>
      </c>
      <c r="G28" s="10">
        <f>+'IMAE regresion'!B49</f>
        <v>3.3683778870991148</v>
      </c>
      <c r="H28" s="10">
        <f>+'IMAE regresion'!C49</f>
        <v>2.616623637164281</v>
      </c>
      <c r="I28" s="10">
        <f t="shared" si="13"/>
        <v>0.21292995926670821</v>
      </c>
      <c r="J28" s="10">
        <f t="shared" si="4"/>
        <v>3.581307846365823</v>
      </c>
      <c r="K28" s="13">
        <f t="shared" si="5"/>
        <v>2.4036936778975728</v>
      </c>
      <c r="L28" s="10">
        <f t="shared" si="11"/>
        <v>0.87410736389411037</v>
      </c>
      <c r="M28" s="21">
        <f t="shared" si="14"/>
        <v>-0.50181329370619165</v>
      </c>
      <c r="N28" s="21">
        <f t="shared" si="14"/>
        <v>7.6644289864378372</v>
      </c>
      <c r="O28" s="21">
        <f t="shared" si="14"/>
        <v>0.85922708631781308</v>
      </c>
      <c r="P28" s="21">
        <f t="shared" si="14"/>
        <v>6.3033886064138329</v>
      </c>
      <c r="Q28" s="21">
        <f t="shared" si="14"/>
        <v>2.2202674663418183</v>
      </c>
      <c r="R28" s="21">
        <f t="shared" si="14"/>
        <v>4.9423482263898277</v>
      </c>
      <c r="S28" s="13">
        <f t="shared" si="6"/>
        <v>5.9850015242633958</v>
      </c>
      <c r="T28" s="21">
        <f t="shared" si="7"/>
        <v>3.581307846365823</v>
      </c>
      <c r="U28" s="10" t="e">
        <f t="shared" si="8"/>
        <v>#N/A</v>
      </c>
      <c r="V28" s="10" t="e">
        <f>+IF(C28=MAX(IMAE!G:G),'IMAE shewhart'!B28,NA())</f>
        <v>#N/A</v>
      </c>
    </row>
    <row r="29" spans="1:22" x14ac:dyDescent="0.35">
      <c r="A29" s="10">
        <f t="shared" si="9"/>
        <v>26</v>
      </c>
      <c r="B29" s="10">
        <f>+'IMAE para s'!E27</f>
        <v>3.9769575798181478</v>
      </c>
      <c r="C29" s="12">
        <f t="shared" si="10"/>
        <v>44561</v>
      </c>
      <c r="D29" s="10">
        <f t="shared" si="1"/>
        <v>2021</v>
      </c>
      <c r="E29" s="10">
        <f t="shared" si="2"/>
        <v>12</v>
      </c>
      <c r="F29" s="10" t="str">
        <f t="shared" si="3"/>
        <v>202112</v>
      </c>
      <c r="G29" s="10">
        <f>+'IMAE regresion'!B50</f>
        <v>3.414397584697122</v>
      </c>
      <c r="H29" s="10">
        <f>+'IMAE regresion'!C50</f>
        <v>0.56255999512102584</v>
      </c>
      <c r="I29" s="10">
        <f t="shared" si="13"/>
        <v>0.19388929035403316</v>
      </c>
      <c r="J29" s="10">
        <f t="shared" si="4"/>
        <v>3.6082868750511552</v>
      </c>
      <c r="K29" s="13">
        <f t="shared" si="5"/>
        <v>0.3686707047669926</v>
      </c>
      <c r="L29" s="10">
        <f t="shared" si="11"/>
        <v>2.0350229731305802</v>
      </c>
      <c r="M29" s="21">
        <f t="shared" si="14"/>
        <v>-0.47483426502085946</v>
      </c>
      <c r="N29" s="21">
        <f t="shared" si="14"/>
        <v>7.6914080151231694</v>
      </c>
      <c r="O29" s="21">
        <f t="shared" si="14"/>
        <v>0.88620611500314528</v>
      </c>
      <c r="P29" s="21">
        <f t="shared" si="14"/>
        <v>6.3303676350991651</v>
      </c>
      <c r="Q29" s="21">
        <f t="shared" si="14"/>
        <v>2.2472464950271505</v>
      </c>
      <c r="R29" s="21">
        <f t="shared" si="14"/>
        <v>4.9693272550751599</v>
      </c>
      <c r="S29" s="13">
        <f t="shared" si="6"/>
        <v>3.9769575798181478</v>
      </c>
      <c r="T29" s="21">
        <f t="shared" si="7"/>
        <v>3.6082868750511552</v>
      </c>
      <c r="U29" s="10" t="e">
        <f t="shared" si="8"/>
        <v>#N/A</v>
      </c>
      <c r="V29" s="10" t="e">
        <f>+IF(C29=MAX(IMAE!G:G),'IMAE shewhart'!B29,NA())</f>
        <v>#N/A</v>
      </c>
    </row>
    <row r="30" spans="1:22" x14ac:dyDescent="0.35">
      <c r="A30" s="10">
        <f t="shared" si="9"/>
        <v>27</v>
      </c>
      <c r="B30" s="10">
        <f>+'IMAE para s'!E28</f>
        <v>4.6766070207737442</v>
      </c>
      <c r="C30" s="12">
        <f t="shared" si="10"/>
        <v>44592</v>
      </c>
      <c r="D30" s="10">
        <f t="shared" si="1"/>
        <v>2022</v>
      </c>
      <c r="E30" s="10">
        <f t="shared" si="2"/>
        <v>1</v>
      </c>
      <c r="F30" s="10" t="str">
        <f t="shared" si="3"/>
        <v>20221</v>
      </c>
      <c r="G30" s="10">
        <f>+'IMAE regresion'!B51</f>
        <v>3.4604172822951291</v>
      </c>
      <c r="H30" s="10">
        <f>+'IMAE regresion'!C51</f>
        <v>1.2161897384786151</v>
      </c>
      <c r="I30" s="10">
        <f t="shared" si="13"/>
        <v>0.11038010284137485</v>
      </c>
      <c r="J30" s="10">
        <f t="shared" si="4"/>
        <v>3.5707973851365038</v>
      </c>
      <c r="K30" s="13">
        <f t="shared" si="5"/>
        <v>1.1058096356372404</v>
      </c>
      <c r="L30" s="10">
        <f t="shared" si="11"/>
        <v>0.73713893087024784</v>
      </c>
      <c r="M30" s="21">
        <f t="shared" si="14"/>
        <v>-0.51232375493551086</v>
      </c>
      <c r="N30" s="21">
        <f t="shared" si="14"/>
        <v>7.6539185252085185</v>
      </c>
      <c r="O30" s="21">
        <f t="shared" si="14"/>
        <v>0.84871662508849388</v>
      </c>
      <c r="P30" s="21">
        <f t="shared" si="14"/>
        <v>6.2928781451845133</v>
      </c>
      <c r="Q30" s="21">
        <f t="shared" si="14"/>
        <v>2.2097570051124986</v>
      </c>
      <c r="R30" s="21">
        <f t="shared" si="14"/>
        <v>4.931837765160509</v>
      </c>
      <c r="S30" s="13">
        <f t="shared" si="6"/>
        <v>4.6766070207737442</v>
      </c>
      <c r="T30" s="21">
        <f t="shared" si="7"/>
        <v>3.5707973851365038</v>
      </c>
      <c r="U30" s="10" t="e">
        <f t="shared" si="8"/>
        <v>#N/A</v>
      </c>
      <c r="V30" s="10" t="e">
        <f>+IF(C30=MAX(IMAE!G:G),'IMAE shewhart'!B30,NA())</f>
        <v>#N/A</v>
      </c>
    </row>
    <row r="31" spans="1:22" x14ac:dyDescent="0.35">
      <c r="A31" s="10">
        <f t="shared" si="9"/>
        <v>28</v>
      </c>
      <c r="B31" s="10">
        <f>+'IMAE para s'!E29</f>
        <v>4.6891675957065928</v>
      </c>
      <c r="C31" s="12">
        <f t="shared" si="10"/>
        <v>44620</v>
      </c>
      <c r="D31" s="10">
        <f t="shared" si="1"/>
        <v>2022</v>
      </c>
      <c r="E31" s="10">
        <f t="shared" si="2"/>
        <v>2</v>
      </c>
      <c r="F31" s="10" t="str">
        <f t="shared" si="3"/>
        <v>20222</v>
      </c>
      <c r="G31" s="10">
        <f>+'IMAE regresion'!B52</f>
        <v>3.5064369798931363</v>
      </c>
      <c r="H31" s="10">
        <f>+'IMAE regresion'!C52</f>
        <v>1.1827306158134565</v>
      </c>
      <c r="I31" s="10">
        <f t="shared" si="13"/>
        <v>-6.7815738272444651E-2</v>
      </c>
      <c r="J31" s="10">
        <f t="shared" si="4"/>
        <v>3.4386212416206918</v>
      </c>
      <c r="K31" s="13">
        <f t="shared" si="5"/>
        <v>1.250546354085901</v>
      </c>
      <c r="L31" s="10">
        <f t="shared" si="11"/>
        <v>0.14473671844866054</v>
      </c>
      <c r="M31" s="21">
        <f t="shared" si="14"/>
        <v>-0.64449989845132283</v>
      </c>
      <c r="N31" s="21">
        <f t="shared" si="14"/>
        <v>7.5217423816927065</v>
      </c>
      <c r="O31" s="21">
        <f t="shared" si="14"/>
        <v>0.71654048157268191</v>
      </c>
      <c r="P31" s="21">
        <f t="shared" si="14"/>
        <v>6.1607020016687013</v>
      </c>
      <c r="Q31" s="21">
        <f t="shared" si="14"/>
        <v>2.0775808615966866</v>
      </c>
      <c r="R31" s="21">
        <f t="shared" si="14"/>
        <v>4.799661621644697</v>
      </c>
      <c r="S31" s="13">
        <f t="shared" si="6"/>
        <v>4.6891675957065928</v>
      </c>
      <c r="T31" s="21">
        <f t="shared" si="7"/>
        <v>3.4386212416206918</v>
      </c>
      <c r="U31" s="10" t="e">
        <f t="shared" si="8"/>
        <v>#N/A</v>
      </c>
      <c r="V31" s="10" t="e">
        <f>+IF(C31=MAX(IMAE!G:G),'IMAE shewhart'!B31,NA())</f>
        <v>#N/A</v>
      </c>
    </row>
    <row r="32" spans="1:22" x14ac:dyDescent="0.35">
      <c r="A32" s="10">
        <f t="shared" si="9"/>
        <v>29</v>
      </c>
      <c r="B32" s="10">
        <f>+'IMAE para s'!E30</f>
        <v>4.8316258786557995</v>
      </c>
      <c r="C32" s="12">
        <f t="shared" si="10"/>
        <v>44651</v>
      </c>
      <c r="D32" s="10">
        <f t="shared" si="1"/>
        <v>2022</v>
      </c>
      <c r="E32" s="10">
        <f t="shared" si="2"/>
        <v>3</v>
      </c>
      <c r="F32" s="10" t="str">
        <f t="shared" si="3"/>
        <v>20223</v>
      </c>
      <c r="G32" s="10">
        <f>+'IMAE regresion'!B53</f>
        <v>3.5524566774911435</v>
      </c>
      <c r="H32" s="10">
        <f>+'IMAE regresion'!C53</f>
        <v>1.279169201164656</v>
      </c>
      <c r="I32" s="10">
        <f t="shared" si="13"/>
        <v>-0.14378236687158968</v>
      </c>
      <c r="J32" s="10">
        <f t="shared" si="4"/>
        <v>3.4086743106195536</v>
      </c>
      <c r="K32" s="13">
        <f t="shared" si="5"/>
        <v>1.4229515680362459</v>
      </c>
      <c r="L32" s="10">
        <f t="shared" si="11"/>
        <v>0.17240521395034492</v>
      </c>
      <c r="M32" s="21">
        <f t="shared" si="14"/>
        <v>-0.67444682945246104</v>
      </c>
      <c r="N32" s="21">
        <f t="shared" si="14"/>
        <v>7.4917954506915683</v>
      </c>
      <c r="O32" s="21">
        <f t="shared" si="14"/>
        <v>0.6865935505715437</v>
      </c>
      <c r="P32" s="21">
        <f t="shared" si="14"/>
        <v>6.1307550706675631</v>
      </c>
      <c r="Q32" s="21">
        <f t="shared" si="14"/>
        <v>2.0476339305955484</v>
      </c>
      <c r="R32" s="21">
        <f t="shared" si="14"/>
        <v>4.7697146906435588</v>
      </c>
      <c r="S32" s="13">
        <f t="shared" si="6"/>
        <v>4.8316258786557995</v>
      </c>
      <c r="T32" s="21">
        <f t="shared" si="7"/>
        <v>3.4086743106195536</v>
      </c>
      <c r="U32" s="10" t="e">
        <f t="shared" si="8"/>
        <v>#N/A</v>
      </c>
      <c r="V32" s="10" t="e">
        <f>+IF(C32=MAX(IMAE!G:G),'IMAE shewhart'!B32,NA())</f>
        <v>#N/A</v>
      </c>
    </row>
    <row r="33" spans="1:22" x14ac:dyDescent="0.35">
      <c r="A33" s="10">
        <f t="shared" si="9"/>
        <v>30</v>
      </c>
      <c r="B33" s="10">
        <f>+'IMAE para s'!E31</f>
        <v>4.93175707352529</v>
      </c>
      <c r="C33" s="12">
        <f t="shared" si="10"/>
        <v>44681</v>
      </c>
      <c r="D33" s="10">
        <f t="shared" si="1"/>
        <v>2022</v>
      </c>
      <c r="E33" s="10">
        <f t="shared" si="2"/>
        <v>4</v>
      </c>
      <c r="F33" s="10" t="str">
        <f t="shared" si="3"/>
        <v>20224</v>
      </c>
      <c r="G33" s="10">
        <f>+'IMAE regresion'!B54</f>
        <v>3.5984763750891506</v>
      </c>
      <c r="H33" s="10">
        <f>+'IMAE regresion'!C54</f>
        <v>1.3332806984361394</v>
      </c>
      <c r="I33" s="10">
        <f t="shared" si="13"/>
        <v>0.11932622035795433</v>
      </c>
      <c r="J33" s="10">
        <f t="shared" si="4"/>
        <v>3.7178025954471048</v>
      </c>
      <c r="K33" s="13">
        <f t="shared" si="5"/>
        <v>1.2139544780781852</v>
      </c>
      <c r="L33" s="10">
        <f t="shared" si="11"/>
        <v>0.20899708995806066</v>
      </c>
      <c r="M33" s="21">
        <f t="shared" si="14"/>
        <v>-0.36531854462490987</v>
      </c>
      <c r="N33" s="21">
        <f t="shared" si="14"/>
        <v>7.8009237355191194</v>
      </c>
      <c r="O33" s="21">
        <f t="shared" si="14"/>
        <v>0.99572183539909487</v>
      </c>
      <c r="P33" s="21">
        <f t="shared" si="14"/>
        <v>6.4398833554951143</v>
      </c>
      <c r="Q33" s="21">
        <f t="shared" si="14"/>
        <v>2.3567622154230996</v>
      </c>
      <c r="R33" s="21">
        <f t="shared" si="14"/>
        <v>5.07884297547111</v>
      </c>
      <c r="S33" s="13">
        <f t="shared" si="6"/>
        <v>4.93175707352529</v>
      </c>
      <c r="T33" s="21">
        <f t="shared" si="7"/>
        <v>3.7178025954471048</v>
      </c>
      <c r="U33" s="10" t="e">
        <f t="shared" si="8"/>
        <v>#N/A</v>
      </c>
      <c r="V33" s="10" t="e">
        <f>+IF(C33=MAX(IMAE!G:G),'IMAE shewhart'!B33,NA())</f>
        <v>#N/A</v>
      </c>
    </row>
    <row r="34" spans="1:22" x14ac:dyDescent="0.35">
      <c r="A34" s="10">
        <f t="shared" si="9"/>
        <v>31</v>
      </c>
      <c r="B34" s="10">
        <f>+'IMAE para s'!E32</f>
        <v>5.0605086711811964</v>
      </c>
      <c r="C34" s="12">
        <f t="shared" si="10"/>
        <v>44712</v>
      </c>
      <c r="D34" s="10">
        <f t="shared" si="1"/>
        <v>2022</v>
      </c>
      <c r="E34" s="10">
        <f t="shared" si="2"/>
        <v>5</v>
      </c>
      <c r="F34" s="10" t="str">
        <f t="shared" si="3"/>
        <v>20225</v>
      </c>
      <c r="G34" s="10">
        <f>+'IMAE regresion'!B55</f>
        <v>3.6444960726871578</v>
      </c>
      <c r="H34" s="10">
        <f>+'IMAE regresion'!C55</f>
        <v>1.4160125984940386</v>
      </c>
      <c r="I34" s="10">
        <f t="shared" si="13"/>
        <v>0.2813937337819456</v>
      </c>
      <c r="J34" s="10">
        <f t="shared" si="4"/>
        <v>3.9258898064691032</v>
      </c>
      <c r="K34" s="13">
        <f t="shared" si="5"/>
        <v>1.1346188647120932</v>
      </c>
      <c r="L34" s="10">
        <f t="shared" si="11"/>
        <v>7.9335613366092073E-2</v>
      </c>
      <c r="M34" s="21">
        <f t="shared" si="14"/>
        <v>-0.15723133360291142</v>
      </c>
      <c r="N34" s="21">
        <f t="shared" si="14"/>
        <v>8.0090109465411174</v>
      </c>
      <c r="O34" s="21">
        <f t="shared" si="14"/>
        <v>1.2038090464210933</v>
      </c>
      <c r="P34" s="21">
        <f t="shared" si="14"/>
        <v>6.6479705665171132</v>
      </c>
      <c r="Q34" s="21">
        <f t="shared" si="14"/>
        <v>2.5648494264450985</v>
      </c>
      <c r="R34" s="21">
        <f t="shared" si="14"/>
        <v>5.286930186493108</v>
      </c>
      <c r="S34" s="13">
        <f t="shared" si="6"/>
        <v>5.0605086711811964</v>
      </c>
      <c r="T34" s="21">
        <f t="shared" si="7"/>
        <v>3.9258898064691032</v>
      </c>
      <c r="U34" s="10" t="e">
        <f t="shared" si="8"/>
        <v>#N/A</v>
      </c>
      <c r="V34" s="10" t="e">
        <f>+IF(C34=MAX(IMAE!G:G),'IMAE shewhart'!B34,NA())</f>
        <v>#N/A</v>
      </c>
    </row>
    <row r="35" spans="1:22" x14ac:dyDescent="0.35">
      <c r="A35" s="10">
        <f t="shared" si="9"/>
        <v>32</v>
      </c>
      <c r="B35" s="10">
        <f>+'IMAE para s'!E33</f>
        <v>4.2601857863184591</v>
      </c>
      <c r="C35" s="12">
        <f t="shared" si="10"/>
        <v>44742</v>
      </c>
      <c r="D35" s="10">
        <f t="shared" si="1"/>
        <v>2022</v>
      </c>
      <c r="E35" s="10">
        <f t="shared" si="2"/>
        <v>6</v>
      </c>
      <c r="F35" s="10" t="str">
        <f t="shared" si="3"/>
        <v>20226</v>
      </c>
      <c r="G35" s="10">
        <f>+'IMAE regresion'!B56</f>
        <v>3.690515770285165</v>
      </c>
      <c r="H35" s="10">
        <f>+'IMAE regresion'!C56</f>
        <v>0.56967001603329415</v>
      </c>
      <c r="I35" s="10">
        <f t="shared" si="13"/>
        <v>5.8475381410153918E-2</v>
      </c>
      <c r="J35" s="10">
        <f t="shared" si="4"/>
        <v>3.7489911516953187</v>
      </c>
      <c r="K35" s="13">
        <f t="shared" si="5"/>
        <v>0.51119463462314041</v>
      </c>
      <c r="L35" s="10">
        <f t="shared" si="11"/>
        <v>0.62342423008895276</v>
      </c>
      <c r="M35" s="21">
        <f t="shared" si="14"/>
        <v>-0.33412998837669594</v>
      </c>
      <c r="N35" s="21">
        <f t="shared" si="14"/>
        <v>7.8321122917673334</v>
      </c>
      <c r="O35" s="21">
        <f t="shared" si="14"/>
        <v>1.0269103916473088</v>
      </c>
      <c r="P35" s="21">
        <f t="shared" si="14"/>
        <v>6.4710719117433282</v>
      </c>
      <c r="Q35" s="21">
        <f t="shared" si="14"/>
        <v>2.3879507716713135</v>
      </c>
      <c r="R35" s="21">
        <f t="shared" si="14"/>
        <v>5.1100315317193239</v>
      </c>
      <c r="S35" s="13">
        <f t="shared" si="6"/>
        <v>4.2601857863184591</v>
      </c>
      <c r="T35" s="21">
        <f t="shared" si="7"/>
        <v>3.7489911516953187</v>
      </c>
      <c r="U35" s="10" t="e">
        <f t="shared" si="8"/>
        <v>#N/A</v>
      </c>
      <c r="V35" s="10" t="e">
        <f>+IF(C35=MAX(IMAE!G:G),'IMAE shewhart'!B35,NA())</f>
        <v>#N/A</v>
      </c>
    </row>
    <row r="36" spans="1:22" x14ac:dyDescent="0.35">
      <c r="A36" s="10">
        <f t="shared" si="9"/>
        <v>33</v>
      </c>
      <c r="B36" s="10">
        <f>+'IMAE para s'!E34</f>
        <v>3.3019103013086379</v>
      </c>
      <c r="C36" s="12">
        <f t="shared" si="10"/>
        <v>44773</v>
      </c>
      <c r="D36" s="10">
        <f t="shared" si="1"/>
        <v>2022</v>
      </c>
      <c r="E36" s="10">
        <f t="shared" si="2"/>
        <v>7</v>
      </c>
      <c r="F36" s="10" t="str">
        <f t="shared" si="3"/>
        <v>20227</v>
      </c>
      <c r="G36" s="10">
        <f>+'IMAE regresion'!B57</f>
        <v>3.7365354678831721</v>
      </c>
      <c r="H36" s="10">
        <f>+'IMAE regresion'!C57</f>
        <v>-0.43462516657453421</v>
      </c>
      <c r="I36" s="10">
        <f t="shared" si="13"/>
        <v>-4.3877003581286544E-2</v>
      </c>
      <c r="J36" s="10">
        <f t="shared" si="4"/>
        <v>3.6926584643018856</v>
      </c>
      <c r="K36" s="13">
        <f t="shared" si="5"/>
        <v>-0.39074816299324766</v>
      </c>
      <c r="L36" s="10">
        <f t="shared" si="11"/>
        <v>0.90194279761638807</v>
      </c>
      <c r="M36" s="21">
        <f t="shared" si="14"/>
        <v>-0.39046267577012905</v>
      </c>
      <c r="N36" s="21">
        <f t="shared" si="14"/>
        <v>7.7757796043739003</v>
      </c>
      <c r="O36" s="21">
        <f t="shared" si="14"/>
        <v>0.97057770425387568</v>
      </c>
      <c r="P36" s="21">
        <f t="shared" si="14"/>
        <v>6.414739224349896</v>
      </c>
      <c r="Q36" s="21">
        <f t="shared" si="14"/>
        <v>2.3316180842778804</v>
      </c>
      <c r="R36" s="21">
        <f t="shared" si="14"/>
        <v>5.0536988443258908</v>
      </c>
      <c r="S36" s="13">
        <f t="shared" si="6"/>
        <v>3.3019103013086379</v>
      </c>
      <c r="T36" s="21">
        <f t="shared" si="7"/>
        <v>3.6926584643018856</v>
      </c>
      <c r="U36" s="10" t="e">
        <f t="shared" si="8"/>
        <v>#N/A</v>
      </c>
      <c r="V36" s="10" t="e">
        <f>+IF(C36=MAX(IMAE!G:G),'IMAE shewhart'!B36,NA())</f>
        <v>#N/A</v>
      </c>
    </row>
    <row r="37" spans="1:22" x14ac:dyDescent="0.35">
      <c r="A37" s="10">
        <f t="shared" si="9"/>
        <v>34</v>
      </c>
      <c r="B37" s="10">
        <f>+'IMAE para s'!E35</f>
        <v>4.6824036143452901</v>
      </c>
      <c r="C37" s="12">
        <f t="shared" si="10"/>
        <v>44804</v>
      </c>
      <c r="D37" s="10">
        <f t="shared" si="1"/>
        <v>2022</v>
      </c>
      <c r="E37" s="10">
        <f t="shared" si="2"/>
        <v>8</v>
      </c>
      <c r="F37" s="10" t="str">
        <f t="shared" si="3"/>
        <v>20228</v>
      </c>
      <c r="G37" s="10">
        <f>+'IMAE regresion'!B58</f>
        <v>3.7825551654811793</v>
      </c>
      <c r="H37" s="10">
        <f>+'IMAE regresion'!C58</f>
        <v>0.89984844886411075</v>
      </c>
      <c r="I37" s="10">
        <f t="shared" si="13"/>
        <v>1.2589247062382203E-2</v>
      </c>
      <c r="J37" s="10">
        <f t="shared" si="4"/>
        <v>3.7951444125435616</v>
      </c>
      <c r="K37" s="13">
        <f t="shared" si="5"/>
        <v>0.88725920180172846</v>
      </c>
      <c r="L37" s="10">
        <f t="shared" si="11"/>
        <v>1.2780073647949761</v>
      </c>
      <c r="M37" s="21">
        <f t="shared" si="14"/>
        <v>-0.28797672752845305</v>
      </c>
      <c r="N37" s="21">
        <f t="shared" si="14"/>
        <v>7.8782655526155763</v>
      </c>
      <c r="O37" s="21">
        <f t="shared" si="14"/>
        <v>1.0730636524955517</v>
      </c>
      <c r="P37" s="21">
        <f t="shared" si="14"/>
        <v>6.5172251725915711</v>
      </c>
      <c r="Q37" s="21">
        <f t="shared" si="14"/>
        <v>2.4341040325195564</v>
      </c>
      <c r="R37" s="21">
        <f t="shared" si="14"/>
        <v>5.1561847925675668</v>
      </c>
      <c r="S37" s="13">
        <f t="shared" si="6"/>
        <v>4.6824036143452901</v>
      </c>
      <c r="T37" s="21">
        <f t="shared" si="7"/>
        <v>3.7951444125435616</v>
      </c>
      <c r="U37" s="10" t="e">
        <f t="shared" si="8"/>
        <v>#N/A</v>
      </c>
      <c r="V37" s="10" t="e">
        <f>+IF(C37=MAX(IMAE!G:G),'IMAE shewhart'!B37,NA())</f>
        <v>#N/A</v>
      </c>
    </row>
    <row r="38" spans="1:22" x14ac:dyDescent="0.35">
      <c r="A38" s="10">
        <f t="shared" si="9"/>
        <v>35</v>
      </c>
      <c r="B38" s="10">
        <f>+'IMAE para s'!E36</f>
        <v>3.8371940402502527</v>
      </c>
      <c r="C38" s="12">
        <f t="shared" si="10"/>
        <v>44834</v>
      </c>
      <c r="D38" s="10">
        <f t="shared" si="1"/>
        <v>2022</v>
      </c>
      <c r="E38" s="10">
        <f t="shared" si="2"/>
        <v>9</v>
      </c>
      <c r="F38" s="10" t="str">
        <f t="shared" si="3"/>
        <v>20229</v>
      </c>
      <c r="G38" s="10">
        <f>+'IMAE regresion'!B59</f>
        <v>3.8285748630791865</v>
      </c>
      <c r="H38" s="10">
        <f>+'IMAE regresion'!C59</f>
        <v>8.6191771710661946E-3</v>
      </c>
      <c r="I38" s="10">
        <f t="shared" si="13"/>
        <v>-0.30556611753367602</v>
      </c>
      <c r="J38" s="10">
        <f t="shared" si="4"/>
        <v>3.5230087455455106</v>
      </c>
      <c r="K38" s="13">
        <f t="shared" si="5"/>
        <v>0.3141852947047421</v>
      </c>
      <c r="L38" s="10">
        <f t="shared" si="11"/>
        <v>0.57307390709698636</v>
      </c>
      <c r="M38" s="21">
        <f t="shared" si="14"/>
        <v>-0.56011239452650408</v>
      </c>
      <c r="N38" s="21">
        <f t="shared" si="14"/>
        <v>7.6061298856175252</v>
      </c>
      <c r="O38" s="21">
        <f t="shared" si="14"/>
        <v>0.80092798549750066</v>
      </c>
      <c r="P38" s="21">
        <f t="shared" si="14"/>
        <v>6.2450895055935209</v>
      </c>
      <c r="Q38" s="21">
        <f t="shared" si="14"/>
        <v>2.1619683655215054</v>
      </c>
      <c r="R38" s="21">
        <f t="shared" si="14"/>
        <v>4.8840491255695158</v>
      </c>
      <c r="S38" s="13">
        <f t="shared" si="6"/>
        <v>3.8371940402502527</v>
      </c>
      <c r="T38" s="21">
        <f t="shared" si="7"/>
        <v>3.5230087455455106</v>
      </c>
      <c r="U38" s="10" t="e">
        <f t="shared" si="8"/>
        <v>#N/A</v>
      </c>
      <c r="V38" s="10" t="e">
        <f>+IF(C38=MAX(IMAE!G:G),'IMAE shewhart'!B38,NA())</f>
        <v>#N/A</v>
      </c>
    </row>
    <row r="39" spans="1:22" x14ac:dyDescent="0.35">
      <c r="A39" s="10">
        <f t="shared" si="9"/>
        <v>36</v>
      </c>
      <c r="B39" s="10">
        <f>+'IMAE para s'!E37</f>
        <v>3.6068533083749377</v>
      </c>
      <c r="C39" s="12">
        <f t="shared" si="10"/>
        <v>44865</v>
      </c>
      <c r="D39" s="10">
        <f t="shared" si="1"/>
        <v>2022</v>
      </c>
      <c r="E39" s="10">
        <f t="shared" si="2"/>
        <v>10</v>
      </c>
      <c r="F39" s="10" t="str">
        <f t="shared" si="3"/>
        <v>202210</v>
      </c>
      <c r="G39" s="10">
        <f>+'IMAE regresion'!B60</f>
        <v>3.8745945606771937</v>
      </c>
      <c r="H39" s="10">
        <f>+'IMAE regresion'!C60</f>
        <v>-0.26774125230225598</v>
      </c>
      <c r="I39" s="10">
        <f t="shared" si="13"/>
        <v>-0.42794270881556529</v>
      </c>
      <c r="J39" s="10">
        <f t="shared" si="4"/>
        <v>3.4466518518616285</v>
      </c>
      <c r="K39" s="13">
        <f t="shared" si="5"/>
        <v>0.16020145651330919</v>
      </c>
      <c r="L39" s="10">
        <f t="shared" si="11"/>
        <v>0.15398383819143291</v>
      </c>
      <c r="M39" s="21">
        <f t="shared" si="14"/>
        <v>-0.63646928821038617</v>
      </c>
      <c r="N39" s="21">
        <f t="shared" si="14"/>
        <v>7.5297729919336431</v>
      </c>
      <c r="O39" s="21">
        <f t="shared" si="14"/>
        <v>0.72457109181361856</v>
      </c>
      <c r="P39" s="21">
        <f t="shared" si="14"/>
        <v>6.168732611909638</v>
      </c>
      <c r="Q39" s="21">
        <f t="shared" si="14"/>
        <v>2.0856114718376233</v>
      </c>
      <c r="R39" s="21">
        <f t="shared" si="14"/>
        <v>4.8076922318856337</v>
      </c>
      <c r="S39" s="13">
        <f t="shared" si="6"/>
        <v>3.6068533083749377</v>
      </c>
      <c r="T39" s="21">
        <f t="shared" si="7"/>
        <v>3.4466518518616285</v>
      </c>
      <c r="U39" s="10" t="e">
        <f t="shared" si="8"/>
        <v>#N/A</v>
      </c>
      <c r="V39" s="10" t="e">
        <f>+IF(C39=MAX(IMAE!G:G),'IMAE shewhart'!B39,NA())</f>
        <v>#N/A</v>
      </c>
    </row>
    <row r="40" spans="1:22" x14ac:dyDescent="0.35">
      <c r="A40" s="10">
        <f t="shared" si="9"/>
        <v>37</v>
      </c>
      <c r="B40" s="10">
        <f>+'IMAE para s'!E38</f>
        <v>3.3518653298621643</v>
      </c>
      <c r="C40" s="12">
        <f t="shared" si="10"/>
        <v>44895</v>
      </c>
      <c r="D40" s="10">
        <f t="shared" si="1"/>
        <v>2022</v>
      </c>
      <c r="E40" s="10">
        <f t="shared" si="2"/>
        <v>11</v>
      </c>
      <c r="F40" s="10" t="str">
        <f t="shared" si="3"/>
        <v>202211</v>
      </c>
      <c r="G40" s="10">
        <f>+'IMAE regresion'!B61</f>
        <v>3.9206142582752008</v>
      </c>
      <c r="H40" s="10">
        <f>+'IMAE regresion'!C61</f>
        <v>-0.56874892841303648</v>
      </c>
      <c r="I40" s="10">
        <f t="shared" si="13"/>
        <v>0.21292995926670821</v>
      </c>
      <c r="J40" s="10">
        <f t="shared" si="4"/>
        <v>4.1335442175419086</v>
      </c>
      <c r="K40" s="13">
        <f t="shared" si="5"/>
        <v>-0.78167888767974425</v>
      </c>
      <c r="L40" s="10">
        <f t="shared" si="11"/>
        <v>0.94188034419305344</v>
      </c>
      <c r="M40" s="21">
        <f t="shared" si="14"/>
        <v>5.042307746989394E-2</v>
      </c>
      <c r="N40" s="21">
        <f t="shared" si="14"/>
        <v>8.2166653576139232</v>
      </c>
      <c r="O40" s="21">
        <f t="shared" si="14"/>
        <v>1.4114634574938987</v>
      </c>
      <c r="P40" s="21">
        <f t="shared" si="14"/>
        <v>6.855624977589919</v>
      </c>
      <c r="Q40" s="21">
        <f t="shared" si="14"/>
        <v>2.7725038375179034</v>
      </c>
      <c r="R40" s="21">
        <f t="shared" si="14"/>
        <v>5.4945845975659138</v>
      </c>
      <c r="S40" s="13">
        <f t="shared" si="6"/>
        <v>3.3518653298621643</v>
      </c>
      <c r="T40" s="21">
        <f t="shared" si="7"/>
        <v>4.1335442175419086</v>
      </c>
      <c r="U40" s="10" t="e">
        <f t="shared" si="8"/>
        <v>#N/A</v>
      </c>
      <c r="V40" s="10" t="e">
        <f>+IF(C40=MAX(IMAE!G:G),'IMAE shewhart'!B40,NA())</f>
        <v>#N/A</v>
      </c>
    </row>
    <row r="41" spans="1:22" x14ac:dyDescent="0.35">
      <c r="A41" s="10">
        <f t="shared" si="9"/>
        <v>38</v>
      </c>
      <c r="B41" s="10">
        <f>+'IMAE para s'!E39</f>
        <v>3.306058544627092</v>
      </c>
      <c r="C41" s="12">
        <f t="shared" si="10"/>
        <v>44926</v>
      </c>
      <c r="D41" s="10">
        <f t="shared" si="1"/>
        <v>2022</v>
      </c>
      <c r="E41" s="10">
        <f t="shared" si="2"/>
        <v>12</v>
      </c>
      <c r="F41" s="10" t="str">
        <f t="shared" si="3"/>
        <v>202212</v>
      </c>
      <c r="G41" s="10">
        <f>+'IMAE regresion'!B62</f>
        <v>3.966633955873208</v>
      </c>
      <c r="H41" s="10">
        <f>+'IMAE regresion'!C62</f>
        <v>-0.66057541124611596</v>
      </c>
      <c r="I41" s="10">
        <f t="shared" si="13"/>
        <v>0.19388929035403316</v>
      </c>
      <c r="J41" s="10">
        <f t="shared" si="4"/>
        <v>4.1605232462272408</v>
      </c>
      <c r="K41" s="13">
        <f t="shared" si="5"/>
        <v>-0.85446470160014876</v>
      </c>
      <c r="L41" s="10">
        <f t="shared" si="11"/>
        <v>7.2785813920404507E-2</v>
      </c>
      <c r="M41" s="21">
        <f t="shared" si="14"/>
        <v>7.7402106155226136E-2</v>
      </c>
      <c r="N41" s="21">
        <f t="shared" si="14"/>
        <v>8.2436443862992554</v>
      </c>
      <c r="O41" s="21">
        <f t="shared" si="14"/>
        <v>1.4384424861792309</v>
      </c>
      <c r="P41" s="21">
        <f t="shared" si="14"/>
        <v>6.8826040062752512</v>
      </c>
      <c r="Q41" s="21">
        <f t="shared" si="14"/>
        <v>2.7994828662032356</v>
      </c>
      <c r="R41" s="21">
        <f t="shared" si="14"/>
        <v>5.521563626251246</v>
      </c>
      <c r="S41" s="13">
        <f t="shared" si="6"/>
        <v>3.306058544627092</v>
      </c>
      <c r="T41" s="21">
        <f t="shared" si="7"/>
        <v>4.1605232462272408</v>
      </c>
      <c r="U41" s="10" t="e">
        <f t="shared" si="8"/>
        <v>#N/A</v>
      </c>
      <c r="V41" s="10" t="e">
        <f>+IF(C41=MAX(IMAE!G:G),'IMAE shewhart'!B41,NA())</f>
        <v>#N/A</v>
      </c>
    </row>
    <row r="42" spans="1:22" x14ac:dyDescent="0.35">
      <c r="A42" s="10">
        <f t="shared" si="9"/>
        <v>39</v>
      </c>
      <c r="B42" s="10">
        <f>+'IMAE para s'!E40</f>
        <v>3.3096608971262782</v>
      </c>
      <c r="C42" s="12">
        <f t="shared" si="10"/>
        <v>44957</v>
      </c>
      <c r="D42" s="10">
        <f t="shared" si="1"/>
        <v>2023</v>
      </c>
      <c r="E42" s="10">
        <f t="shared" si="2"/>
        <v>1</v>
      </c>
      <c r="F42" s="10" t="str">
        <f t="shared" si="3"/>
        <v>20231</v>
      </c>
      <c r="G42" s="10">
        <f>+'IMAE regresion'!B63</f>
        <v>4.0126536534712152</v>
      </c>
      <c r="H42" s="10">
        <f>+'IMAE regresion'!C63</f>
        <v>-0.70299275634493696</v>
      </c>
      <c r="I42" s="10">
        <f t="shared" si="13"/>
        <v>0.11038010284137485</v>
      </c>
      <c r="J42" s="10">
        <f t="shared" si="4"/>
        <v>4.1230337563125898</v>
      </c>
      <c r="K42" s="13">
        <f t="shared" si="5"/>
        <v>-0.81337285918631164</v>
      </c>
      <c r="L42" s="10">
        <f t="shared" si="11"/>
        <v>4.1091842413837121E-2</v>
      </c>
      <c r="M42" s="21">
        <f t="shared" si="14"/>
        <v>3.9912616240575183E-2</v>
      </c>
      <c r="N42" s="21">
        <f t="shared" si="14"/>
        <v>8.2061548963846036</v>
      </c>
      <c r="O42" s="21">
        <f t="shared" si="14"/>
        <v>1.4009529962645799</v>
      </c>
      <c r="P42" s="21">
        <f t="shared" si="14"/>
        <v>6.8451145163605993</v>
      </c>
      <c r="Q42" s="21">
        <f t="shared" si="14"/>
        <v>2.7619933762885847</v>
      </c>
      <c r="R42" s="21">
        <f t="shared" si="14"/>
        <v>5.484074136336595</v>
      </c>
      <c r="S42" s="13">
        <f t="shared" si="6"/>
        <v>3.3096608971262782</v>
      </c>
      <c r="T42" s="21">
        <f t="shared" si="7"/>
        <v>4.1230337563125898</v>
      </c>
      <c r="U42" s="10" t="e">
        <f t="shared" si="8"/>
        <v>#N/A</v>
      </c>
      <c r="V42" s="10" t="e">
        <f>+IF(C42=MAX(IMAE!G:G),'IMAE shewhart'!B42,NA())</f>
        <v>#N/A</v>
      </c>
    </row>
    <row r="43" spans="1:22" x14ac:dyDescent="0.35">
      <c r="A43" s="10">
        <f t="shared" si="9"/>
        <v>40</v>
      </c>
      <c r="B43" s="10">
        <f>+'IMAE para s'!E41</f>
        <v>4.7411797661980728</v>
      </c>
      <c r="C43" s="12">
        <f t="shared" si="10"/>
        <v>44985</v>
      </c>
      <c r="D43" s="10">
        <f t="shared" si="1"/>
        <v>2023</v>
      </c>
      <c r="E43" s="10">
        <f t="shared" si="2"/>
        <v>2</v>
      </c>
      <c r="F43" s="10" t="str">
        <f t="shared" si="3"/>
        <v>20232</v>
      </c>
      <c r="G43" s="10">
        <f>+'IMAE regresion'!B64</f>
        <v>4.0586733510692223</v>
      </c>
      <c r="H43" s="10">
        <f>+'IMAE regresion'!C64</f>
        <v>0.68250641512885046</v>
      </c>
      <c r="I43" s="10">
        <f t="shared" si="13"/>
        <v>-6.7815738272444651E-2</v>
      </c>
      <c r="J43" s="10">
        <f t="shared" si="4"/>
        <v>3.9908576127967779</v>
      </c>
      <c r="K43" s="13">
        <f t="shared" si="5"/>
        <v>0.75032215340129493</v>
      </c>
      <c r="L43" s="10">
        <f t="shared" si="11"/>
        <v>1.5636950125876066</v>
      </c>
      <c r="M43" s="21">
        <f t="shared" si="14"/>
        <v>-9.226352727523679E-2</v>
      </c>
      <c r="N43" s="21">
        <f t="shared" si="14"/>
        <v>8.0739787528687934</v>
      </c>
      <c r="O43" s="21">
        <f t="shared" si="14"/>
        <v>1.2687768527487679</v>
      </c>
      <c r="P43" s="21">
        <f t="shared" si="14"/>
        <v>6.7129383728447873</v>
      </c>
      <c r="Q43" s="21">
        <f t="shared" si="14"/>
        <v>2.6298172327727727</v>
      </c>
      <c r="R43" s="21">
        <f t="shared" si="14"/>
        <v>5.351897992820783</v>
      </c>
      <c r="S43" s="13">
        <f t="shared" si="6"/>
        <v>4.7411797661980728</v>
      </c>
      <c r="T43" s="21">
        <f t="shared" si="7"/>
        <v>3.9908576127967779</v>
      </c>
      <c r="U43" s="10" t="e">
        <f t="shared" si="8"/>
        <v>#N/A</v>
      </c>
      <c r="V43" s="10" t="e">
        <f>+IF(C43=MAX(IMAE!G:G),'IMAE shewhart'!B43,NA())</f>
        <v>#N/A</v>
      </c>
    </row>
    <row r="44" spans="1:22" x14ac:dyDescent="0.35">
      <c r="A44" s="10">
        <f t="shared" si="9"/>
        <v>41</v>
      </c>
      <c r="B44" s="10">
        <f>+'IMAE para s'!E42</f>
        <v>3.9684788405636624</v>
      </c>
      <c r="C44" s="12">
        <f t="shared" si="10"/>
        <v>45016</v>
      </c>
      <c r="D44" s="10">
        <f t="shared" si="1"/>
        <v>2023</v>
      </c>
      <c r="E44" s="10">
        <f t="shared" si="2"/>
        <v>3</v>
      </c>
      <c r="F44" s="10" t="str">
        <f t="shared" si="3"/>
        <v>20233</v>
      </c>
      <c r="G44" s="10">
        <f>+'IMAE regresion'!B65</f>
        <v>4.1046930486672295</v>
      </c>
      <c r="H44" s="10">
        <f>+'IMAE regresion'!C65</f>
        <v>-0.1362142081035671</v>
      </c>
      <c r="I44" s="10">
        <f t="shared" si="13"/>
        <v>-0.14378236687158968</v>
      </c>
      <c r="J44" s="10">
        <f t="shared" si="4"/>
        <v>3.9609106817956397</v>
      </c>
      <c r="K44" s="13">
        <f t="shared" si="5"/>
        <v>7.568158768022748E-3</v>
      </c>
      <c r="L44" s="10">
        <f t="shared" si="11"/>
        <v>0.74275399463327219</v>
      </c>
      <c r="M44" s="21">
        <f t="shared" si="14"/>
        <v>-0.122210458276375</v>
      </c>
      <c r="N44" s="21">
        <f t="shared" si="14"/>
        <v>8.0440318218676552</v>
      </c>
      <c r="O44" s="21">
        <f t="shared" si="14"/>
        <v>1.2388299217476297</v>
      </c>
      <c r="P44" s="21">
        <f t="shared" si="14"/>
        <v>6.6829914418436491</v>
      </c>
      <c r="Q44" s="21">
        <f t="shared" si="14"/>
        <v>2.5998703017716345</v>
      </c>
      <c r="R44" s="21">
        <f t="shared" si="14"/>
        <v>5.3219510618196448</v>
      </c>
      <c r="S44" s="13">
        <f t="shared" si="6"/>
        <v>3.9684788405636624</v>
      </c>
      <c r="T44" s="21">
        <f t="shared" si="7"/>
        <v>3.9609106817956397</v>
      </c>
      <c r="U44" s="10" t="e">
        <f t="shared" si="8"/>
        <v>#N/A</v>
      </c>
      <c r="V44" s="10" t="e">
        <f>+IF(C44=MAX(IMAE!G:G),'IMAE shewhart'!B44,NA())</f>
        <v>#N/A</v>
      </c>
    </row>
    <row r="45" spans="1:22" x14ac:dyDescent="0.35">
      <c r="A45" s="10">
        <f t="shared" si="9"/>
        <v>42</v>
      </c>
      <c r="B45" s="10">
        <f>+'IMAE para s'!E43</f>
        <v>3.5001929333472219</v>
      </c>
      <c r="C45" s="12">
        <f t="shared" si="10"/>
        <v>45046</v>
      </c>
      <c r="D45" s="10">
        <f t="shared" si="1"/>
        <v>2023</v>
      </c>
      <c r="E45" s="10">
        <f t="shared" si="2"/>
        <v>4</v>
      </c>
      <c r="F45" s="10" t="str">
        <f t="shared" si="3"/>
        <v>20234</v>
      </c>
      <c r="G45" s="10">
        <f>+'IMAE regresion'!B66</f>
        <v>4.1507127462652367</v>
      </c>
      <c r="H45" s="10">
        <f>+'IMAE regresion'!C66</f>
        <v>-0.65051981291801475</v>
      </c>
      <c r="I45" s="10">
        <f t="shared" si="13"/>
        <v>0.11932622035795433</v>
      </c>
      <c r="J45" s="10">
        <f t="shared" si="4"/>
        <v>4.2700389666231908</v>
      </c>
      <c r="K45" s="13">
        <f t="shared" si="5"/>
        <v>-0.7698460332759689</v>
      </c>
      <c r="L45" s="10">
        <f t="shared" si="11"/>
        <v>0.77741419204399165</v>
      </c>
      <c r="M45" s="21">
        <f t="shared" si="14"/>
        <v>0.18691782655117617</v>
      </c>
      <c r="N45" s="21">
        <f t="shared" si="14"/>
        <v>8.3531601066952064</v>
      </c>
      <c r="O45" s="21">
        <f t="shared" si="14"/>
        <v>1.5479582065751809</v>
      </c>
      <c r="P45" s="21">
        <f t="shared" si="14"/>
        <v>6.9921197266712003</v>
      </c>
      <c r="Q45" s="21">
        <f t="shared" si="14"/>
        <v>2.9089985865991856</v>
      </c>
      <c r="R45" s="21">
        <f t="shared" si="14"/>
        <v>5.631079346647196</v>
      </c>
      <c r="S45" s="13">
        <f t="shared" si="6"/>
        <v>3.5001929333472219</v>
      </c>
      <c r="T45" s="21">
        <f t="shared" si="7"/>
        <v>4.2700389666231908</v>
      </c>
      <c r="U45" s="10" t="e">
        <f t="shared" si="8"/>
        <v>#N/A</v>
      </c>
      <c r="V45" s="10" t="e">
        <f>+IF(C45=MAX(IMAE!G:G),'IMAE shewhart'!B45,NA())</f>
        <v>#N/A</v>
      </c>
    </row>
    <row r="46" spans="1:22" x14ac:dyDescent="0.35">
      <c r="A46" s="10">
        <f t="shared" si="9"/>
        <v>43</v>
      </c>
      <c r="B46" s="10">
        <f>+'IMAE para s'!E44</f>
        <v>3.798525092793255</v>
      </c>
      <c r="C46" s="12">
        <f t="shared" si="10"/>
        <v>45077</v>
      </c>
      <c r="D46" s="10">
        <f t="shared" si="1"/>
        <v>2023</v>
      </c>
      <c r="E46" s="10">
        <f t="shared" si="2"/>
        <v>5</v>
      </c>
      <c r="F46" s="10" t="str">
        <f t="shared" si="3"/>
        <v>20235</v>
      </c>
      <c r="G46" s="10">
        <f>+'IMAE regresion'!B67</f>
        <v>4.1967324438632438</v>
      </c>
      <c r="H46" s="10">
        <f>+'IMAE regresion'!C67</f>
        <v>-0.39820735106998884</v>
      </c>
      <c r="I46" s="10">
        <f t="shared" si="13"/>
        <v>0.2813937337819456</v>
      </c>
      <c r="J46" s="10">
        <f t="shared" si="4"/>
        <v>4.4781261776451897</v>
      </c>
      <c r="K46" s="13">
        <f t="shared" si="5"/>
        <v>-0.67960108485193471</v>
      </c>
      <c r="L46" s="10">
        <f t="shared" si="11"/>
        <v>9.0244948424034188E-2</v>
      </c>
      <c r="M46" s="21">
        <f t="shared" si="14"/>
        <v>0.39500503757317507</v>
      </c>
      <c r="N46" s="21">
        <f t="shared" si="14"/>
        <v>8.5612473177172035</v>
      </c>
      <c r="O46" s="21">
        <f t="shared" si="14"/>
        <v>1.7560454175971798</v>
      </c>
      <c r="P46" s="21">
        <f t="shared" si="14"/>
        <v>7.2002069376931992</v>
      </c>
      <c r="Q46" s="21">
        <f t="shared" si="14"/>
        <v>3.1170857976211845</v>
      </c>
      <c r="R46" s="21">
        <f t="shared" si="14"/>
        <v>5.8391665576691949</v>
      </c>
      <c r="S46" s="13">
        <f t="shared" si="6"/>
        <v>3.798525092793255</v>
      </c>
      <c r="T46" s="21">
        <f t="shared" si="7"/>
        <v>4.4781261776451897</v>
      </c>
      <c r="U46" s="10" t="e">
        <f t="shared" si="8"/>
        <v>#N/A</v>
      </c>
      <c r="V46" s="10" t="e">
        <f>+IF(C46=MAX(IMAE!G:G),'IMAE shewhart'!B46,NA())</f>
        <v>#N/A</v>
      </c>
    </row>
    <row r="47" spans="1:22" x14ac:dyDescent="0.35">
      <c r="A47" s="10">
        <f t="shared" si="9"/>
        <v>44</v>
      </c>
      <c r="B47" s="10">
        <f>+'IMAE para s'!E45</f>
        <v>5.0768999737620675</v>
      </c>
      <c r="C47" s="12">
        <f t="shared" si="10"/>
        <v>45107</v>
      </c>
      <c r="D47" s="10">
        <f t="shared" si="1"/>
        <v>2023</v>
      </c>
      <c r="E47" s="10">
        <f t="shared" si="2"/>
        <v>6</v>
      </c>
      <c r="F47" s="10" t="str">
        <f t="shared" si="3"/>
        <v>20236</v>
      </c>
      <c r="G47" s="10">
        <f>+'IMAE regresion'!B68</f>
        <v>4.242752141461251</v>
      </c>
      <c r="H47" s="10">
        <f>+'IMAE regresion'!C68</f>
        <v>0.83414783230081646</v>
      </c>
      <c r="I47" s="10">
        <f t="shared" si="13"/>
        <v>5.8475381410153918E-2</v>
      </c>
      <c r="J47" s="10">
        <f t="shared" si="4"/>
        <v>4.3012275228714048</v>
      </c>
      <c r="K47" s="13">
        <f t="shared" si="5"/>
        <v>0.77567245089066272</v>
      </c>
      <c r="L47" s="10">
        <f t="shared" si="11"/>
        <v>1.4552735357425974</v>
      </c>
      <c r="M47" s="21">
        <f t="shared" si="14"/>
        <v>0.2181063827993901</v>
      </c>
      <c r="N47" s="21">
        <f t="shared" si="14"/>
        <v>8.3843486629434203</v>
      </c>
      <c r="O47" s="21">
        <f t="shared" si="14"/>
        <v>1.5791467628233948</v>
      </c>
      <c r="P47" s="21">
        <f t="shared" si="14"/>
        <v>7.0233082829194142</v>
      </c>
      <c r="Q47" s="21">
        <f t="shared" si="14"/>
        <v>2.9401871428473996</v>
      </c>
      <c r="R47" s="21">
        <f t="shared" si="14"/>
        <v>5.6622679028954099</v>
      </c>
      <c r="S47" s="13">
        <f t="shared" si="6"/>
        <v>5.0768999737620675</v>
      </c>
      <c r="T47" s="21">
        <f t="shared" si="7"/>
        <v>4.3012275228714048</v>
      </c>
      <c r="U47" s="10" t="e">
        <f t="shared" si="8"/>
        <v>#N/A</v>
      </c>
      <c r="V47" s="10" t="e">
        <f>+IF(C47=MAX(IMAE!G:G),'IMAE shewhart'!B47,NA())</f>
        <v>#N/A</v>
      </c>
    </row>
    <row r="48" spans="1:22" x14ac:dyDescent="0.35">
      <c r="A48" s="10">
        <f t="shared" si="9"/>
        <v>45</v>
      </c>
      <c r="B48" s="10">
        <f>+'IMAE para s'!E46</f>
        <v>4.9964919289065506</v>
      </c>
      <c r="C48" s="12">
        <f t="shared" si="10"/>
        <v>45138</v>
      </c>
      <c r="D48" s="10">
        <f t="shared" si="1"/>
        <v>2023</v>
      </c>
      <c r="E48" s="10">
        <f t="shared" si="2"/>
        <v>7</v>
      </c>
      <c r="F48" s="10" t="str">
        <f t="shared" si="3"/>
        <v>20237</v>
      </c>
      <c r="G48" s="10">
        <f>+'IMAE regresion'!B69</f>
        <v>4.2887718390592582</v>
      </c>
      <c r="H48" s="10">
        <f>+'IMAE regresion'!C69</f>
        <v>0.7077200898472924</v>
      </c>
      <c r="I48" s="10">
        <f t="shared" si="13"/>
        <v>-4.3877003581286544E-2</v>
      </c>
      <c r="J48" s="10">
        <f t="shared" si="4"/>
        <v>4.2448948354779716</v>
      </c>
      <c r="K48" s="13">
        <f t="shared" si="5"/>
        <v>0.75159709342857894</v>
      </c>
      <c r="L48" s="10">
        <f t="shared" si="11"/>
        <v>2.407535746208378E-2</v>
      </c>
      <c r="M48" s="21">
        <f t="shared" si="14"/>
        <v>0.16177369540595699</v>
      </c>
      <c r="N48" s="21">
        <f t="shared" si="14"/>
        <v>8.3280159755499863</v>
      </c>
      <c r="O48" s="21">
        <f t="shared" si="14"/>
        <v>1.5228140754299617</v>
      </c>
      <c r="P48" s="21">
        <f t="shared" si="14"/>
        <v>6.966975595525982</v>
      </c>
      <c r="Q48" s="21">
        <f t="shared" si="14"/>
        <v>2.8838544554539665</v>
      </c>
      <c r="R48" s="21">
        <f t="shared" si="14"/>
        <v>5.6059352155019768</v>
      </c>
      <c r="S48" s="13">
        <f t="shared" si="6"/>
        <v>4.9964919289065506</v>
      </c>
      <c r="T48" s="21">
        <f t="shared" si="7"/>
        <v>4.2448948354779716</v>
      </c>
      <c r="U48" s="10" t="e">
        <f t="shared" si="8"/>
        <v>#N/A</v>
      </c>
      <c r="V48" s="10" t="e">
        <f>+IF(C48=MAX(IMAE!G:G),'IMAE shewhart'!B48,NA())</f>
        <v>#N/A</v>
      </c>
    </row>
    <row r="49" spans="1:22" x14ac:dyDescent="0.35">
      <c r="A49" s="10">
        <f t="shared" si="9"/>
        <v>46</v>
      </c>
      <c r="B49" s="10">
        <f>+'IMAE para s'!E47</f>
        <v>3.6076543187442529</v>
      </c>
      <c r="C49" s="12">
        <f t="shared" si="10"/>
        <v>45169</v>
      </c>
      <c r="D49" s="10">
        <f t="shared" si="1"/>
        <v>2023</v>
      </c>
      <c r="E49" s="10">
        <f t="shared" si="2"/>
        <v>8</v>
      </c>
      <c r="F49" s="10" t="str">
        <f t="shared" si="3"/>
        <v>20238</v>
      </c>
      <c r="G49" s="10">
        <f>+'IMAE regresion'!B70</f>
        <v>4.3347915366572654</v>
      </c>
      <c r="H49" s="10">
        <f>+'IMAE regresion'!C70</f>
        <v>-0.72713721791301245</v>
      </c>
      <c r="I49" s="10">
        <f t="shared" si="13"/>
        <v>1.2589247062382203E-2</v>
      </c>
      <c r="J49" s="10">
        <f t="shared" si="4"/>
        <v>4.3473807837196476</v>
      </c>
      <c r="K49" s="13">
        <f t="shared" si="5"/>
        <v>-0.73972646497539474</v>
      </c>
      <c r="L49" s="10">
        <f t="shared" si="11"/>
        <v>1.4913235584039737</v>
      </c>
      <c r="M49" s="21">
        <f t="shared" si="14"/>
        <v>0.26425964364763299</v>
      </c>
      <c r="N49" s="21">
        <f t="shared" si="14"/>
        <v>8.4305019237916632</v>
      </c>
      <c r="O49" s="21">
        <f t="shared" si="14"/>
        <v>1.6253000236716377</v>
      </c>
      <c r="P49" s="21">
        <f t="shared" si="14"/>
        <v>7.0694615437676571</v>
      </c>
      <c r="Q49" s="21">
        <f t="shared" si="14"/>
        <v>2.9863404036956425</v>
      </c>
      <c r="R49" s="21">
        <f t="shared" si="14"/>
        <v>5.7084211637436528</v>
      </c>
      <c r="S49" s="13">
        <f t="shared" si="6"/>
        <v>3.6076543187442529</v>
      </c>
      <c r="T49" s="21">
        <f t="shared" si="7"/>
        <v>4.3473807837196476</v>
      </c>
      <c r="U49" s="10" t="e">
        <f t="shared" si="8"/>
        <v>#N/A</v>
      </c>
      <c r="V49" s="10" t="e">
        <f>+IF(C49=MAX(IMAE!G:G),'IMAE shewhart'!B49,NA())</f>
        <v>#N/A</v>
      </c>
    </row>
    <row r="50" spans="1:22" x14ac:dyDescent="0.35">
      <c r="A50" s="10">
        <f t="shared" si="9"/>
        <v>47</v>
      </c>
      <c r="B50" s="10">
        <f>+'IMAE para s'!E48</f>
        <v>3.4590442430412054</v>
      </c>
      <c r="C50" s="12">
        <f t="shared" si="10"/>
        <v>45199</v>
      </c>
      <c r="D50" s="10">
        <f t="shared" si="1"/>
        <v>2023</v>
      </c>
      <c r="E50" s="10">
        <f t="shared" si="2"/>
        <v>9</v>
      </c>
      <c r="F50" s="10" t="str">
        <f t="shared" si="3"/>
        <v>20239</v>
      </c>
      <c r="G50" s="10">
        <f>+'IMAE regresion'!B71</f>
        <v>4.3808112342552725</v>
      </c>
      <c r="H50" s="10">
        <f>+'IMAE regresion'!C71</f>
        <v>-0.92176699121406713</v>
      </c>
      <c r="I50" s="10">
        <f t="shared" si="13"/>
        <v>-0.30556611753367602</v>
      </c>
      <c r="J50" s="10">
        <f t="shared" si="4"/>
        <v>4.0752451167215966</v>
      </c>
      <c r="K50" s="13">
        <f t="shared" si="5"/>
        <v>-0.61620087368039123</v>
      </c>
      <c r="L50" s="10">
        <f t="shared" si="11"/>
        <v>0.12352559129500351</v>
      </c>
      <c r="M50" s="21">
        <f t="shared" si="14"/>
        <v>-7.8760233504180377E-3</v>
      </c>
      <c r="N50" s="21">
        <f t="shared" si="14"/>
        <v>8.1583662567936113</v>
      </c>
      <c r="O50" s="21">
        <f t="shared" si="14"/>
        <v>1.3531643566735867</v>
      </c>
      <c r="P50" s="21">
        <f t="shared" si="14"/>
        <v>6.797325876769607</v>
      </c>
      <c r="Q50" s="21">
        <f t="shared" si="14"/>
        <v>2.7142047366975914</v>
      </c>
      <c r="R50" s="21">
        <f t="shared" si="14"/>
        <v>5.4362854967456018</v>
      </c>
      <c r="S50" s="13">
        <f t="shared" si="6"/>
        <v>3.4590442430412054</v>
      </c>
      <c r="T50" s="21">
        <f t="shared" si="7"/>
        <v>4.0752451167215966</v>
      </c>
      <c r="U50" s="10" t="e">
        <f t="shared" si="8"/>
        <v>#N/A</v>
      </c>
      <c r="V50" s="10" t="e">
        <f>+IF(C50=MAX(IMAE!G:G),'IMAE shewhart'!B50,NA())</f>
        <v>#N/A</v>
      </c>
    </row>
    <row r="51" spans="1:22" x14ac:dyDescent="0.35">
      <c r="A51" s="10">
        <f t="shared" si="9"/>
        <v>48</v>
      </c>
      <c r="B51" s="10">
        <f>+'IMAE para s'!E49</f>
        <v>1.3043070174594504</v>
      </c>
      <c r="C51" s="12">
        <f t="shared" si="10"/>
        <v>45230</v>
      </c>
      <c r="D51" s="10">
        <f t="shared" si="1"/>
        <v>2023</v>
      </c>
      <c r="E51" s="10">
        <f t="shared" si="2"/>
        <v>10</v>
      </c>
      <c r="F51" s="10" t="str">
        <f t="shared" si="3"/>
        <v>202310</v>
      </c>
      <c r="G51" s="10">
        <f>+'IMAE regresion'!B72</f>
        <v>4.4268309318532797</v>
      </c>
      <c r="H51" s="10">
        <f>+'IMAE regresion'!C72</f>
        <v>-3.1225239143938293</v>
      </c>
      <c r="I51" s="10">
        <f t="shared" si="13"/>
        <v>-0.42794270881556529</v>
      </c>
      <c r="J51" s="10">
        <f t="shared" si="4"/>
        <v>3.9988882230377145</v>
      </c>
      <c r="K51" s="13">
        <f t="shared" si="5"/>
        <v>-2.6945812055782641</v>
      </c>
      <c r="L51" s="10">
        <f t="shared" si="11"/>
        <v>2.0783803318978729</v>
      </c>
      <c r="M51" s="21">
        <f t="shared" si="14"/>
        <v>-8.4232917034300137E-2</v>
      </c>
      <c r="N51" s="21">
        <f t="shared" si="14"/>
        <v>8.0820093631097301</v>
      </c>
      <c r="O51" s="21">
        <f t="shared" si="14"/>
        <v>1.2768074629897046</v>
      </c>
      <c r="P51" s="21">
        <f t="shared" si="14"/>
        <v>6.720968983085724</v>
      </c>
      <c r="Q51" s="21">
        <f t="shared" si="14"/>
        <v>2.6378478430137093</v>
      </c>
      <c r="R51" s="21">
        <f t="shared" si="14"/>
        <v>5.3599286030617197</v>
      </c>
      <c r="S51" s="13">
        <f t="shared" si="6"/>
        <v>1.3043070174594504</v>
      </c>
      <c r="T51" s="21">
        <f t="shared" si="7"/>
        <v>3.9988882230377145</v>
      </c>
      <c r="U51" s="10" t="e">
        <f t="shared" si="8"/>
        <v>#N/A</v>
      </c>
      <c r="V51" s="10" t="e">
        <f>+IF(C51=MAX(IMAE!G:G),'IMAE shewhart'!B51,NA())</f>
        <v>#N/A</v>
      </c>
    </row>
    <row r="52" spans="1:22" x14ac:dyDescent="0.35">
      <c r="A52" s="10">
        <f t="shared" si="9"/>
        <v>49</v>
      </c>
      <c r="B52" s="10">
        <f>+'IMAE para s'!E50</f>
        <v>2.4287453156856178</v>
      </c>
      <c r="C52" s="12">
        <f t="shared" si="10"/>
        <v>45260</v>
      </c>
      <c r="D52" s="10">
        <f t="shared" si="1"/>
        <v>2023</v>
      </c>
      <c r="E52" s="10">
        <f t="shared" si="2"/>
        <v>11</v>
      </c>
      <c r="F52" s="10" t="str">
        <f t="shared" si="3"/>
        <v>202311</v>
      </c>
      <c r="G52" s="10">
        <f>+'IMAE regresion'!B73</f>
        <v>4.4728506294512869</v>
      </c>
      <c r="H52" s="10">
        <f>+'IMAE regresion'!C73</f>
        <v>-2.0441053137656691</v>
      </c>
      <c r="I52" s="10">
        <f t="shared" si="13"/>
        <v>0.21292995926670821</v>
      </c>
      <c r="J52" s="10">
        <f t="shared" si="4"/>
        <v>4.6857805887179946</v>
      </c>
      <c r="K52" s="13">
        <f t="shared" si="5"/>
        <v>-2.2570352730323768</v>
      </c>
      <c r="L52" s="10">
        <f t="shared" si="11"/>
        <v>0.43754593254588725</v>
      </c>
      <c r="M52" s="21">
        <f t="shared" ref="M52:R79" si="15">($J52)+(M$1*$M$2)</f>
        <v>0.60265944864597998</v>
      </c>
      <c r="N52" s="21">
        <f t="shared" si="15"/>
        <v>8.7689017287900093</v>
      </c>
      <c r="O52" s="21">
        <f t="shared" si="15"/>
        <v>1.9636998286699847</v>
      </c>
      <c r="P52" s="21">
        <f t="shared" si="15"/>
        <v>7.407861348766005</v>
      </c>
      <c r="Q52" s="21">
        <f t="shared" si="15"/>
        <v>3.3247402086939895</v>
      </c>
      <c r="R52" s="21">
        <f t="shared" si="15"/>
        <v>6.0468209687419998</v>
      </c>
      <c r="S52" s="13">
        <f t="shared" si="6"/>
        <v>2.4287453156856178</v>
      </c>
      <c r="T52" s="21">
        <f t="shared" si="7"/>
        <v>4.6857805887179946</v>
      </c>
      <c r="U52" s="10" t="e">
        <f t="shared" si="8"/>
        <v>#N/A</v>
      </c>
      <c r="V52" s="10" t="e">
        <f>+IF(C52=MAX(IMAE!G:G),'IMAE shewhart'!B52,NA())</f>
        <v>#N/A</v>
      </c>
    </row>
    <row r="53" spans="1:22" x14ac:dyDescent="0.35">
      <c r="A53" s="10">
        <f t="shared" si="9"/>
        <v>50</v>
      </c>
      <c r="B53" s="10">
        <f>+'IMAE para s'!E51</f>
        <v>2.302652093716091</v>
      </c>
      <c r="C53" s="12">
        <f t="shared" si="10"/>
        <v>45291</v>
      </c>
      <c r="D53" s="10">
        <f t="shared" si="1"/>
        <v>2023</v>
      </c>
      <c r="E53" s="10">
        <f t="shared" si="2"/>
        <v>12</v>
      </c>
      <c r="F53" s="10" t="str">
        <f t="shared" si="3"/>
        <v>202312</v>
      </c>
      <c r="G53" s="10">
        <f>+'IMAE regresion'!B74</f>
        <v>4.518870327049294</v>
      </c>
      <c r="H53" s="10">
        <f>+'IMAE regresion'!C74</f>
        <v>-2.216218233333203</v>
      </c>
      <c r="I53" s="10">
        <f t="shared" si="13"/>
        <v>0.19388929035403316</v>
      </c>
      <c r="J53" s="10">
        <f t="shared" si="4"/>
        <v>4.7127596174033268</v>
      </c>
      <c r="K53" s="13">
        <f t="shared" si="5"/>
        <v>-2.4101075236872358</v>
      </c>
      <c r="L53" s="10">
        <f t="shared" si="11"/>
        <v>0.15307225065485897</v>
      </c>
      <c r="M53" s="21">
        <f t="shared" si="15"/>
        <v>0.62963847733131217</v>
      </c>
      <c r="N53" s="21">
        <f t="shared" si="15"/>
        <v>8.7958807574753415</v>
      </c>
      <c r="O53" s="21">
        <f t="shared" si="15"/>
        <v>1.9906788573553169</v>
      </c>
      <c r="P53" s="21">
        <f t="shared" si="15"/>
        <v>7.4348403774513372</v>
      </c>
      <c r="Q53" s="21">
        <f t="shared" si="15"/>
        <v>3.3517192373793216</v>
      </c>
      <c r="R53" s="21">
        <f t="shared" si="15"/>
        <v>6.073799997427332</v>
      </c>
      <c r="S53" s="13">
        <f t="shared" si="6"/>
        <v>2.302652093716091</v>
      </c>
      <c r="T53" s="21">
        <f t="shared" si="7"/>
        <v>4.7127596174033268</v>
      </c>
      <c r="U53" s="10" t="e">
        <f t="shared" si="8"/>
        <v>#N/A</v>
      </c>
      <c r="V53" s="10" t="e">
        <f>+IF(C53=MAX(IMAE!G:G),'IMAE shewhart'!B53,NA())</f>
        <v>#N/A</v>
      </c>
    </row>
    <row r="54" spans="1:22" x14ac:dyDescent="0.35">
      <c r="A54" s="10">
        <f t="shared" si="9"/>
        <v>51</v>
      </c>
      <c r="B54" s="10">
        <f>+'IMAE para s'!E52</f>
        <v>4.2697651275661883</v>
      </c>
      <c r="C54" s="12">
        <f t="shared" si="10"/>
        <v>45322</v>
      </c>
      <c r="D54" s="10">
        <f t="shared" si="1"/>
        <v>2024</v>
      </c>
      <c r="E54" s="10">
        <f t="shared" si="2"/>
        <v>1</v>
      </c>
      <c r="F54" s="10" t="str">
        <f t="shared" si="3"/>
        <v>20241</v>
      </c>
      <c r="G54" s="10">
        <f>+'IMAE regresion'!B75</f>
        <v>4.5648900246473012</v>
      </c>
      <c r="H54" s="10">
        <f>+'IMAE regresion'!C75</f>
        <v>-0.29512489708111289</v>
      </c>
      <c r="I54" s="10">
        <f t="shared" si="13"/>
        <v>0.11038010284137485</v>
      </c>
      <c r="J54" s="10">
        <f t="shared" si="4"/>
        <v>4.6752701274886759</v>
      </c>
      <c r="K54" s="13">
        <f t="shared" si="5"/>
        <v>-0.40550499992248756</v>
      </c>
      <c r="L54" s="10">
        <f t="shared" si="11"/>
        <v>2.0046025237647482</v>
      </c>
      <c r="M54" s="21">
        <f t="shared" si="15"/>
        <v>0.59214898741666122</v>
      </c>
      <c r="N54" s="21">
        <f t="shared" si="15"/>
        <v>8.7583912675606896</v>
      </c>
      <c r="O54" s="21">
        <f t="shared" si="15"/>
        <v>1.953189367440666</v>
      </c>
      <c r="P54" s="21">
        <f t="shared" si="15"/>
        <v>7.3973508875366853</v>
      </c>
      <c r="Q54" s="21">
        <f t="shared" si="15"/>
        <v>3.3142297474646707</v>
      </c>
      <c r="R54" s="21">
        <f t="shared" si="15"/>
        <v>6.0363105075126811</v>
      </c>
      <c r="S54" s="13">
        <f t="shared" si="6"/>
        <v>4.2697651275661883</v>
      </c>
      <c r="T54" s="21">
        <f t="shared" si="7"/>
        <v>4.6752701274886759</v>
      </c>
      <c r="U54" s="10" t="e">
        <f t="shared" si="8"/>
        <v>#N/A</v>
      </c>
      <c r="V54" s="10" t="e">
        <f>+IF(C54=MAX(IMAE!G:G),'IMAE shewhart'!B54,NA())</f>
        <v>#N/A</v>
      </c>
    </row>
    <row r="55" spans="1:22" x14ac:dyDescent="0.35">
      <c r="A55" s="10">
        <f t="shared" si="9"/>
        <v>52</v>
      </c>
      <c r="B55" s="10">
        <f>+'IMAE para s'!E53</f>
        <v>3.0426480900830768</v>
      </c>
      <c r="C55" s="12">
        <f t="shared" si="10"/>
        <v>45351</v>
      </c>
      <c r="D55" s="10">
        <f t="shared" si="1"/>
        <v>2024</v>
      </c>
      <c r="E55" s="10">
        <f t="shared" si="2"/>
        <v>2</v>
      </c>
      <c r="F55" s="10" t="str">
        <f t="shared" si="3"/>
        <v>20242</v>
      </c>
      <c r="G55" s="10">
        <f>+'IMAE regresion'!B76</f>
        <v>4.6109097222453084</v>
      </c>
      <c r="H55" s="10">
        <f>+'IMAE regresion'!C76</f>
        <v>-1.5682616321622316</v>
      </c>
      <c r="I55" s="10">
        <f t="shared" si="13"/>
        <v>-6.7815738272444651E-2</v>
      </c>
      <c r="J55" s="10">
        <f t="shared" si="4"/>
        <v>4.5430939839728639</v>
      </c>
      <c r="K55" s="13">
        <f t="shared" si="5"/>
        <v>-1.5004458938897871</v>
      </c>
      <c r="L55" s="10">
        <f t="shared" si="11"/>
        <v>1.0949408939672995</v>
      </c>
      <c r="M55" s="21">
        <f t="shared" si="15"/>
        <v>0.45997284390084925</v>
      </c>
      <c r="N55" s="21">
        <f t="shared" si="15"/>
        <v>8.6262151240448794</v>
      </c>
      <c r="O55" s="21">
        <f t="shared" si="15"/>
        <v>1.821013223924854</v>
      </c>
      <c r="P55" s="21">
        <f t="shared" si="15"/>
        <v>7.2651747440208734</v>
      </c>
      <c r="Q55" s="21">
        <f t="shared" si="15"/>
        <v>3.1820536039488587</v>
      </c>
      <c r="R55" s="21">
        <f t="shared" si="15"/>
        <v>5.9041343639968691</v>
      </c>
      <c r="S55" s="13">
        <f t="shared" si="6"/>
        <v>3.0426480900830768</v>
      </c>
      <c r="T55" s="21">
        <f t="shared" si="7"/>
        <v>4.5430939839728639</v>
      </c>
      <c r="U55" s="10" t="e">
        <f t="shared" si="8"/>
        <v>#N/A</v>
      </c>
      <c r="V55" s="10" t="e">
        <f>+IF(C55=MAX(IMAE!G:G),'IMAE shewhart'!B55,NA())</f>
        <v>#N/A</v>
      </c>
    </row>
    <row r="56" spans="1:22" x14ac:dyDescent="0.35">
      <c r="A56" s="10">
        <f t="shared" si="9"/>
        <v>53</v>
      </c>
      <c r="B56" s="10">
        <f>+'IMAE para s'!E54</f>
        <v>2.2794774681592003</v>
      </c>
      <c r="C56" s="12">
        <f t="shared" si="10"/>
        <v>45382</v>
      </c>
      <c r="D56" s="10">
        <f t="shared" si="1"/>
        <v>2024</v>
      </c>
      <c r="E56" s="10">
        <f t="shared" si="2"/>
        <v>3</v>
      </c>
      <c r="F56" s="10" t="str">
        <f t="shared" si="3"/>
        <v>20243</v>
      </c>
      <c r="G56" s="10">
        <f>+'IMAE regresion'!B77</f>
        <v>4.6569294198433155</v>
      </c>
      <c r="H56" s="10">
        <f>+'IMAE regresion'!C77</f>
        <v>-2.3774519516841153</v>
      </c>
      <c r="I56" s="10">
        <f t="shared" si="13"/>
        <v>-0.14378236687158968</v>
      </c>
      <c r="J56" s="10">
        <f t="shared" si="4"/>
        <v>4.5131470529717257</v>
      </c>
      <c r="K56" s="13">
        <f t="shared" si="5"/>
        <v>-2.2336695848125254</v>
      </c>
      <c r="L56" s="10">
        <f t="shared" si="11"/>
        <v>0.73322369092273831</v>
      </c>
      <c r="M56" s="21">
        <f t="shared" si="15"/>
        <v>0.43002591289971104</v>
      </c>
      <c r="N56" s="21">
        <f t="shared" si="15"/>
        <v>8.5962681930437412</v>
      </c>
      <c r="O56" s="21">
        <f t="shared" si="15"/>
        <v>1.7910662929237158</v>
      </c>
      <c r="P56" s="21">
        <f t="shared" si="15"/>
        <v>7.2352278130197352</v>
      </c>
      <c r="Q56" s="21">
        <f t="shared" si="15"/>
        <v>3.1521066729477205</v>
      </c>
      <c r="R56" s="21">
        <f t="shared" si="15"/>
        <v>5.8741874329957309</v>
      </c>
      <c r="S56" s="13">
        <f t="shared" si="6"/>
        <v>2.2794774681592003</v>
      </c>
      <c r="T56" s="21">
        <f t="shared" si="7"/>
        <v>4.5131470529717257</v>
      </c>
      <c r="U56" s="10" t="e">
        <f t="shared" si="8"/>
        <v>#N/A</v>
      </c>
      <c r="V56" s="10" t="e">
        <f>+IF(C56=MAX(IMAE!G:G),'IMAE shewhart'!B56,NA())</f>
        <v>#N/A</v>
      </c>
    </row>
    <row r="57" spans="1:22" x14ac:dyDescent="0.35">
      <c r="A57" s="10">
        <f t="shared" si="9"/>
        <v>54</v>
      </c>
      <c r="B57" s="10">
        <f>+'IMAE para s'!E55</f>
        <v>4.1528813427639761</v>
      </c>
      <c r="C57" s="12">
        <f t="shared" si="10"/>
        <v>45412</v>
      </c>
      <c r="D57" s="10">
        <f t="shared" si="1"/>
        <v>2024</v>
      </c>
      <c r="E57" s="10">
        <f t="shared" si="2"/>
        <v>4</v>
      </c>
      <c r="F57" s="10" t="str">
        <f t="shared" si="3"/>
        <v>20244</v>
      </c>
      <c r="G57" s="10">
        <f>+'IMAE regresion'!B78</f>
        <v>4.7029491174413227</v>
      </c>
      <c r="H57" s="10">
        <f>+'IMAE regresion'!C78</f>
        <v>-0.55006777467734658</v>
      </c>
      <c r="I57" s="10">
        <f t="shared" si="13"/>
        <v>0.11932622035795433</v>
      </c>
      <c r="J57" s="10">
        <f t="shared" si="4"/>
        <v>4.8222753377992769</v>
      </c>
      <c r="K57" s="13">
        <f t="shared" si="5"/>
        <v>-0.66939399503530073</v>
      </c>
      <c r="L57" s="10">
        <f t="shared" si="11"/>
        <v>1.5642755897772247</v>
      </c>
      <c r="M57" s="21">
        <f t="shared" si="15"/>
        <v>0.73915419772726221</v>
      </c>
      <c r="N57" s="21">
        <f t="shared" si="15"/>
        <v>8.9053964778712924</v>
      </c>
      <c r="O57" s="21">
        <f t="shared" si="15"/>
        <v>2.1001945777512669</v>
      </c>
      <c r="P57" s="21">
        <f t="shared" si="15"/>
        <v>7.5443560978472863</v>
      </c>
      <c r="Q57" s="21">
        <f t="shared" si="15"/>
        <v>3.4612349577752717</v>
      </c>
      <c r="R57" s="21">
        <f t="shared" si="15"/>
        <v>6.183315717823282</v>
      </c>
      <c r="S57" s="13">
        <f t="shared" si="6"/>
        <v>4.1528813427639761</v>
      </c>
      <c r="T57" s="21">
        <f t="shared" si="7"/>
        <v>4.8222753377992769</v>
      </c>
      <c r="U57" s="10" t="e">
        <f t="shared" si="8"/>
        <v>#N/A</v>
      </c>
      <c r="V57" s="10" t="e">
        <f>+IF(C57=MAX(IMAE!G:G),'IMAE shewhart'!B57,NA())</f>
        <v>#N/A</v>
      </c>
    </row>
    <row r="58" spans="1:22" x14ac:dyDescent="0.35">
      <c r="A58" s="10">
        <f t="shared" si="9"/>
        <v>55</v>
      </c>
      <c r="B58" s="10">
        <f>+'IMAE para s'!E56</f>
        <v>4.3342462576848533</v>
      </c>
      <c r="C58" s="12">
        <f t="shared" si="10"/>
        <v>45443</v>
      </c>
      <c r="D58" s="10">
        <f t="shared" si="1"/>
        <v>2024</v>
      </c>
      <c r="E58" s="10">
        <f t="shared" si="2"/>
        <v>5</v>
      </c>
      <c r="F58" s="10" t="str">
        <f t="shared" si="3"/>
        <v>20245</v>
      </c>
      <c r="G58" s="10">
        <f>+'IMAE regresion'!B79</f>
        <v>4.7489688150393299</v>
      </c>
      <c r="H58" s="10">
        <f>+'IMAE regresion'!C79</f>
        <v>-0.41472255735447661</v>
      </c>
      <c r="I58" s="10">
        <f t="shared" si="13"/>
        <v>0.2813937337819456</v>
      </c>
      <c r="J58" s="10">
        <f t="shared" si="4"/>
        <v>5.0303625488212758</v>
      </c>
      <c r="K58" s="13">
        <f t="shared" si="5"/>
        <v>-0.69611629113642248</v>
      </c>
      <c r="L58" s="10">
        <f t="shared" si="11"/>
        <v>2.6722296101121756E-2</v>
      </c>
      <c r="M58" s="21">
        <f t="shared" si="15"/>
        <v>0.9472414087492611</v>
      </c>
      <c r="N58" s="21">
        <f t="shared" si="15"/>
        <v>9.1134836888932895</v>
      </c>
      <c r="O58" s="21">
        <f t="shared" si="15"/>
        <v>2.3082817887732658</v>
      </c>
      <c r="P58" s="21">
        <f t="shared" si="15"/>
        <v>7.7524433088692852</v>
      </c>
      <c r="Q58" s="21">
        <f t="shared" si="15"/>
        <v>3.6693221687972706</v>
      </c>
      <c r="R58" s="21">
        <f t="shared" si="15"/>
        <v>6.3914029288452809</v>
      </c>
      <c r="S58" s="13">
        <f t="shared" si="6"/>
        <v>4.3342462576848533</v>
      </c>
      <c r="T58" s="21">
        <f t="shared" si="7"/>
        <v>5.0303625488212758</v>
      </c>
      <c r="U58" s="10" t="e">
        <f t="shared" si="8"/>
        <v>#N/A</v>
      </c>
      <c r="V58" s="10" t="e">
        <f>+IF(C58=MAX(IMAE!G:G),'IMAE shewhart'!B58,NA())</f>
        <v>#N/A</v>
      </c>
    </row>
    <row r="59" spans="1:22" x14ac:dyDescent="0.35">
      <c r="A59" s="10">
        <f t="shared" si="9"/>
        <v>56</v>
      </c>
      <c r="B59" s="10">
        <f>+'IMAE para s'!E57</f>
        <v>2.738841829624846</v>
      </c>
      <c r="C59" s="12">
        <f t="shared" si="10"/>
        <v>45473</v>
      </c>
      <c r="D59" s="10">
        <f t="shared" si="1"/>
        <v>2024</v>
      </c>
      <c r="E59" s="10">
        <f t="shared" si="2"/>
        <v>6</v>
      </c>
      <c r="F59" s="10" t="str">
        <f t="shared" si="3"/>
        <v>20246</v>
      </c>
      <c r="G59" s="10">
        <f>+'IMAE regresion'!B80</f>
        <v>4.7949885126373371</v>
      </c>
      <c r="H59" s="10">
        <f>+'IMAE regresion'!C80</f>
        <v>-2.056146683012491</v>
      </c>
      <c r="I59" s="10">
        <f t="shared" si="13"/>
        <v>5.8475381410153918E-2</v>
      </c>
      <c r="J59" s="10">
        <f t="shared" si="4"/>
        <v>4.8534638940474908</v>
      </c>
      <c r="K59" s="13">
        <f t="shared" si="5"/>
        <v>-2.1146220644226448</v>
      </c>
      <c r="L59" s="10">
        <f t="shared" si="11"/>
        <v>1.4185057732862223</v>
      </c>
      <c r="M59" s="21">
        <f t="shared" si="15"/>
        <v>0.77034275397547614</v>
      </c>
      <c r="N59" s="21">
        <f t="shared" si="15"/>
        <v>8.9365850341195063</v>
      </c>
      <c r="O59" s="21">
        <f t="shared" si="15"/>
        <v>2.1313831339994809</v>
      </c>
      <c r="P59" s="21">
        <f t="shared" si="15"/>
        <v>7.5755446540955003</v>
      </c>
      <c r="Q59" s="21">
        <f t="shared" si="15"/>
        <v>3.4924235140234856</v>
      </c>
      <c r="R59" s="21">
        <f t="shared" si="15"/>
        <v>6.214504274071496</v>
      </c>
      <c r="S59" s="13">
        <f t="shared" si="6"/>
        <v>2.738841829624846</v>
      </c>
      <c r="T59" s="21">
        <f t="shared" si="7"/>
        <v>4.8534638940474908</v>
      </c>
      <c r="U59" s="10" t="e">
        <f t="shared" si="8"/>
        <v>#N/A</v>
      </c>
      <c r="V59" s="10" t="e">
        <f>+IF(C59=MAX(IMAE!G:G),'IMAE shewhart'!B59,NA())</f>
        <v>#N/A</v>
      </c>
    </row>
    <row r="60" spans="1:22" x14ac:dyDescent="0.35">
      <c r="A60" s="10">
        <f t="shared" si="9"/>
        <v>57</v>
      </c>
      <c r="B60" s="10">
        <f>+'IMAE para s'!E58</f>
        <v>3.0344176329305697</v>
      </c>
      <c r="C60" s="12">
        <f t="shared" si="10"/>
        <v>45504</v>
      </c>
      <c r="D60" s="10">
        <f t="shared" si="1"/>
        <v>2024</v>
      </c>
      <c r="E60" s="10">
        <f t="shared" si="2"/>
        <v>7</v>
      </c>
      <c r="F60" s="10" t="str">
        <f t="shared" si="3"/>
        <v>20247</v>
      </c>
      <c r="G60" s="10">
        <f>+'IMAE regresion'!B81</f>
        <v>4.8410082102353442</v>
      </c>
      <c r="H60" s="10">
        <f>+'IMAE regresion'!C81</f>
        <v>-1.8065905773047746</v>
      </c>
      <c r="I60" s="10">
        <f t="shared" si="13"/>
        <v>-4.3877003581286544E-2</v>
      </c>
      <c r="J60" s="10">
        <f t="shared" si="4"/>
        <v>4.7971312066540577</v>
      </c>
      <c r="K60" s="13">
        <f t="shared" si="5"/>
        <v>-1.762713573723488</v>
      </c>
      <c r="L60" s="10">
        <f t="shared" si="11"/>
        <v>0.35190849069915675</v>
      </c>
      <c r="M60" s="21">
        <f t="shared" si="15"/>
        <v>0.71401006658204302</v>
      </c>
      <c r="N60" s="21">
        <f t="shared" si="15"/>
        <v>8.8802523467260723</v>
      </c>
      <c r="O60" s="21">
        <f t="shared" si="15"/>
        <v>2.0750504466060478</v>
      </c>
      <c r="P60" s="21">
        <f t="shared" si="15"/>
        <v>7.519211966702068</v>
      </c>
      <c r="Q60" s="21">
        <f t="shared" si="15"/>
        <v>3.4360908266300525</v>
      </c>
      <c r="R60" s="21">
        <f t="shared" si="15"/>
        <v>6.1581715866780629</v>
      </c>
      <c r="S60" s="13">
        <f t="shared" si="6"/>
        <v>3.0344176329305697</v>
      </c>
      <c r="T60" s="21">
        <f t="shared" si="7"/>
        <v>4.7971312066540577</v>
      </c>
      <c r="U60" s="10" t="e">
        <f t="shared" si="8"/>
        <v>#N/A</v>
      </c>
      <c r="V60" s="10" t="e">
        <f>+IF(C60=MAX(IMAE!G:G),'IMAE shewhart'!B60,NA())</f>
        <v>#N/A</v>
      </c>
    </row>
    <row r="61" spans="1:22" x14ac:dyDescent="0.35">
      <c r="A61" s="10">
        <f t="shared" si="9"/>
        <v>58</v>
      </c>
      <c r="B61" s="10">
        <f>+'IMAE para s'!E59</f>
        <v>3.9625332596977927</v>
      </c>
      <c r="C61" s="12">
        <f t="shared" si="10"/>
        <v>45535</v>
      </c>
      <c r="D61" s="10">
        <f t="shared" si="1"/>
        <v>2024</v>
      </c>
      <c r="E61" s="10">
        <f t="shared" si="2"/>
        <v>8</v>
      </c>
      <c r="F61" s="10" t="str">
        <f t="shared" si="3"/>
        <v>20248</v>
      </c>
      <c r="G61" s="10">
        <f>+'IMAE regresion'!B82</f>
        <v>4.8870279078333514</v>
      </c>
      <c r="H61" s="10">
        <f>+'IMAE regresion'!C82</f>
        <v>-0.92449464813555871</v>
      </c>
      <c r="I61" s="10">
        <f t="shared" si="13"/>
        <v>1.2589247062382203E-2</v>
      </c>
      <c r="J61" s="10">
        <f t="shared" si="4"/>
        <v>4.8996171548957337</v>
      </c>
      <c r="K61" s="13">
        <f t="shared" si="5"/>
        <v>-0.937083895197941</v>
      </c>
      <c r="L61" s="10">
        <f t="shared" si="11"/>
        <v>0.82562967852554703</v>
      </c>
      <c r="M61" s="21">
        <f t="shared" si="15"/>
        <v>0.81649601482371903</v>
      </c>
      <c r="N61" s="21">
        <f t="shared" si="15"/>
        <v>8.9827382949677492</v>
      </c>
      <c r="O61" s="21">
        <f t="shared" si="15"/>
        <v>2.1775363948477238</v>
      </c>
      <c r="P61" s="21">
        <f t="shared" si="15"/>
        <v>7.6216979149437432</v>
      </c>
      <c r="Q61" s="21">
        <f t="shared" si="15"/>
        <v>3.5385767748717285</v>
      </c>
      <c r="R61" s="21">
        <f t="shared" si="15"/>
        <v>6.2606575349197389</v>
      </c>
      <c r="S61" s="13">
        <f t="shared" si="6"/>
        <v>3.9625332596977927</v>
      </c>
      <c r="T61" s="21">
        <f t="shared" si="7"/>
        <v>4.8996171548957337</v>
      </c>
      <c r="U61" s="10" t="e">
        <f t="shared" si="8"/>
        <v>#N/A</v>
      </c>
      <c r="V61" s="10" t="e">
        <f>+IF(C61=MAX(IMAE!G:G),'IMAE shewhart'!B61,NA())</f>
        <v>#N/A</v>
      </c>
    </row>
    <row r="62" spans="1:22" x14ac:dyDescent="0.35">
      <c r="A62" s="10">
        <f t="shared" si="9"/>
        <v>59</v>
      </c>
      <c r="B62" s="10">
        <f>+'IMAE para s'!E60</f>
        <v>3.6060590869080329</v>
      </c>
      <c r="C62" s="12">
        <f t="shared" si="10"/>
        <v>45565</v>
      </c>
      <c r="D62" s="10">
        <f t="shared" si="1"/>
        <v>2024</v>
      </c>
      <c r="E62" s="10">
        <f t="shared" si="2"/>
        <v>9</v>
      </c>
      <c r="F62" s="10" t="str">
        <f t="shared" si="3"/>
        <v>20249</v>
      </c>
      <c r="G62" s="10">
        <f>+'IMAE regresion'!B83</f>
        <v>4.9330476054313586</v>
      </c>
      <c r="H62" s="10">
        <f>+'IMAE regresion'!C83</f>
        <v>-1.3269885185233257</v>
      </c>
      <c r="I62" s="10">
        <f t="shared" si="13"/>
        <v>-0.30556611753367602</v>
      </c>
      <c r="J62" s="10">
        <f t="shared" si="4"/>
        <v>4.6274814878976827</v>
      </c>
      <c r="K62" s="13">
        <f t="shared" si="5"/>
        <v>-1.0214224009896498</v>
      </c>
      <c r="L62" s="10">
        <f t="shared" si="11"/>
        <v>8.4338505791708762E-2</v>
      </c>
      <c r="M62" s="21">
        <f t="shared" si="15"/>
        <v>0.544360347825668</v>
      </c>
      <c r="N62" s="21">
        <f t="shared" si="15"/>
        <v>8.7106026279696973</v>
      </c>
      <c r="O62" s="21">
        <f t="shared" si="15"/>
        <v>1.9054007278496727</v>
      </c>
      <c r="P62" s="21">
        <f t="shared" si="15"/>
        <v>7.349562247945693</v>
      </c>
      <c r="Q62" s="21">
        <f t="shared" si="15"/>
        <v>3.2664411078736775</v>
      </c>
      <c r="R62" s="21">
        <f t="shared" si="15"/>
        <v>5.9885218679216878</v>
      </c>
      <c r="S62" s="13">
        <f t="shared" si="6"/>
        <v>3.6060590869080329</v>
      </c>
      <c r="T62" s="21">
        <f t="shared" si="7"/>
        <v>4.6274814878976827</v>
      </c>
      <c r="U62" s="10" t="e">
        <f t="shared" si="8"/>
        <v>#N/A</v>
      </c>
      <c r="V62" s="10" t="e">
        <f>+IF(C62=MAX(IMAE!G:G),'IMAE shewhart'!B62,NA())</f>
        <v>#N/A</v>
      </c>
    </row>
    <row r="63" spans="1:22" x14ac:dyDescent="0.35">
      <c r="A63" s="10">
        <f t="shared" si="9"/>
        <v>60</v>
      </c>
      <c r="B63" s="10">
        <f>+'IMAE para s'!E61</f>
        <v>5.6753723440105404</v>
      </c>
      <c r="C63" s="12">
        <f t="shared" si="10"/>
        <v>45596</v>
      </c>
      <c r="D63" s="10">
        <f t="shared" si="1"/>
        <v>2024</v>
      </c>
      <c r="E63" s="10">
        <f t="shared" si="2"/>
        <v>10</v>
      </c>
      <c r="F63" s="10" t="str">
        <f t="shared" si="3"/>
        <v>202410</v>
      </c>
      <c r="G63" s="10">
        <f>+'IMAE regresion'!B84</f>
        <v>4.9790673030293657</v>
      </c>
      <c r="H63" s="10">
        <f>+'IMAE regresion'!C84</f>
        <v>0.69630504098117463</v>
      </c>
      <c r="I63" s="10">
        <f t="shared" si="13"/>
        <v>-0.42794270881556529</v>
      </c>
      <c r="J63" s="10">
        <f t="shared" si="4"/>
        <v>4.5511245942138006</v>
      </c>
      <c r="K63" s="13">
        <f t="shared" si="5"/>
        <v>1.1242477497967398</v>
      </c>
      <c r="L63" s="10">
        <f t="shared" si="11"/>
        <v>2.1456701507863896</v>
      </c>
      <c r="M63" s="21">
        <f t="shared" si="15"/>
        <v>0.4680034541417859</v>
      </c>
      <c r="N63" s="21">
        <f t="shared" si="15"/>
        <v>8.6342457342858161</v>
      </c>
      <c r="O63" s="21">
        <f t="shared" si="15"/>
        <v>1.8290438341657906</v>
      </c>
      <c r="P63" s="21">
        <f t="shared" si="15"/>
        <v>7.27320535426181</v>
      </c>
      <c r="Q63" s="21">
        <f t="shared" si="15"/>
        <v>3.1900842141897954</v>
      </c>
      <c r="R63" s="21">
        <f t="shared" si="15"/>
        <v>5.9121649742378057</v>
      </c>
      <c r="S63" s="13">
        <f t="shared" si="6"/>
        <v>5.6753723440105404</v>
      </c>
      <c r="T63" s="21" t="e">
        <f t="shared" si="7"/>
        <v>#N/A</v>
      </c>
      <c r="U63" s="10">
        <f t="shared" si="8"/>
        <v>4.5511245942138006</v>
      </c>
      <c r="V63" s="10" t="e">
        <f>+IF(C63=MAX(IMAE!G:G),'IMAE shewhart'!B63,NA())</f>
        <v>#N/A</v>
      </c>
    </row>
    <row r="64" spans="1:22" x14ac:dyDescent="0.35">
      <c r="A64" s="10">
        <f t="shared" si="9"/>
        <v>61</v>
      </c>
      <c r="B64" s="10">
        <f>+'IMAE para s'!E62</f>
        <v>0</v>
      </c>
      <c r="C64" s="12">
        <f t="shared" si="10"/>
        <v>45626</v>
      </c>
      <c r="D64" s="10">
        <f t="shared" ref="D64" si="16">+YEAR(C64)</f>
        <v>2024</v>
      </c>
      <c r="E64" s="10">
        <f t="shared" ref="E64" si="17">+MONTH(C64)</f>
        <v>11</v>
      </c>
      <c r="F64" s="10" t="str">
        <f t="shared" ref="F64" si="18">+_xlfn.CONCAT(D64,E64)</f>
        <v>202411</v>
      </c>
      <c r="G64" s="10">
        <f>+(A64*'IMAE regresion'!$B$18)+'IMAE regresion'!$B$17</f>
        <v>5.0250870006273729</v>
      </c>
      <c r="I64" s="10">
        <f t="shared" si="13"/>
        <v>0.21292995926670821</v>
      </c>
      <c r="J64" s="10">
        <f t="shared" ref="J64" si="19">+G64+I64</f>
        <v>5.2380169598940807</v>
      </c>
      <c r="K64" s="13">
        <f t="shared" ref="K64" si="20">+B64-J64</f>
        <v>-5.2380169598940807</v>
      </c>
      <c r="L64" s="10">
        <f t="shared" ref="L64" si="21">+ABS(K64-K63)</f>
        <v>6.3622647096908205</v>
      </c>
      <c r="M64" s="21">
        <f t="shared" si="15"/>
        <v>1.154895819822066</v>
      </c>
      <c r="N64" s="21">
        <f t="shared" si="15"/>
        <v>9.3211380999660953</v>
      </c>
      <c r="O64" s="21">
        <f t="shared" si="15"/>
        <v>2.5159361998460708</v>
      </c>
      <c r="P64" s="21">
        <f t="shared" si="15"/>
        <v>7.960097719942091</v>
      </c>
      <c r="Q64" s="21">
        <f t="shared" si="15"/>
        <v>3.8769765798700755</v>
      </c>
      <c r="R64" s="21">
        <f t="shared" si="15"/>
        <v>6.5990573399180859</v>
      </c>
      <c r="S64" s="13" t="e">
        <f t="shared" ref="S64" si="22">+IF(B64=0,NA(),B64)</f>
        <v>#N/A</v>
      </c>
      <c r="T64" s="21" t="e">
        <f t="shared" ref="T64" si="23">+IF(B65=0,NA(),J64)</f>
        <v>#N/A</v>
      </c>
      <c r="U64" s="10">
        <f t="shared" ref="U64" si="24">+IF(B65=0,J64,NA())</f>
        <v>5.2380169598940807</v>
      </c>
      <c r="V64" s="10" t="e">
        <f>+IF(C64=MAX(IMAE!G:G),'IMAE shewhart'!B64,NA())</f>
        <v>#N/A</v>
      </c>
    </row>
    <row r="65" spans="1:26" x14ac:dyDescent="0.35">
      <c r="A65" s="10">
        <f t="shared" si="9"/>
        <v>62</v>
      </c>
      <c r="B65" s="10">
        <f>+'IMAE para s'!E63</f>
        <v>0</v>
      </c>
      <c r="C65" s="12">
        <f t="shared" si="10"/>
        <v>45657</v>
      </c>
      <c r="D65" s="10">
        <f t="shared" ref="D65" si="25">+YEAR(C65)</f>
        <v>2024</v>
      </c>
      <c r="E65" s="10">
        <f t="shared" ref="E65" si="26">+MONTH(C65)</f>
        <v>12</v>
      </c>
      <c r="F65" s="10" t="str">
        <f t="shared" ref="F65" si="27">+_xlfn.CONCAT(D65,E65)</f>
        <v>202412</v>
      </c>
      <c r="G65" s="10">
        <f>+(A65*'IMAE regresion'!$B$18)+'IMAE regresion'!$B$17</f>
        <v>5.0711066982253801</v>
      </c>
      <c r="I65" s="10">
        <f t="shared" si="13"/>
        <v>0.19388929035403316</v>
      </c>
      <c r="J65" s="10">
        <f t="shared" ref="J65" si="28">+G65+I65</f>
        <v>5.2649959885794129</v>
      </c>
      <c r="K65" s="13">
        <f t="shared" ref="K65" si="29">+B65-J65</f>
        <v>-5.2649959885794129</v>
      </c>
      <c r="L65" s="10">
        <f t="shared" ref="L65" si="30">+ABS(K65-K64)</f>
        <v>2.6979028685332196E-2</v>
      </c>
      <c r="M65" s="21">
        <f t="shared" si="15"/>
        <v>1.1818748485073982</v>
      </c>
      <c r="N65" s="21">
        <f t="shared" si="15"/>
        <v>9.3481171286514275</v>
      </c>
      <c r="O65" s="21">
        <f t="shared" si="15"/>
        <v>2.5429152285314029</v>
      </c>
      <c r="P65" s="21">
        <f t="shared" si="15"/>
        <v>7.9870767486274232</v>
      </c>
      <c r="Q65" s="21">
        <f t="shared" si="15"/>
        <v>3.9039556085554077</v>
      </c>
      <c r="R65" s="21">
        <f t="shared" si="15"/>
        <v>6.626036368603418</v>
      </c>
      <c r="S65" s="13" t="e">
        <f t="shared" ref="S65" si="31">+IF(B65=0,NA(),B65)</f>
        <v>#N/A</v>
      </c>
      <c r="T65" s="21" t="e">
        <f t="shared" ref="T65" si="32">+IF(B66=0,NA(),J65)</f>
        <v>#N/A</v>
      </c>
      <c r="U65" s="10">
        <f t="shared" ref="U65" si="33">+IF(B66=0,J65,NA())</f>
        <v>5.2649959885794129</v>
      </c>
      <c r="V65" s="10" t="e">
        <f>+IF(C65=MAX(IMAE!G:G),'IMAE shewhart'!B65,NA())</f>
        <v>#N/A</v>
      </c>
    </row>
    <row r="66" spans="1:26" x14ac:dyDescent="0.35">
      <c r="A66" s="10">
        <f t="shared" si="9"/>
        <v>63</v>
      </c>
      <c r="B66" s="10">
        <f>+'IMAE para s'!E64</f>
        <v>0</v>
      </c>
      <c r="C66" s="12">
        <f t="shared" si="10"/>
        <v>45688</v>
      </c>
      <c r="D66" s="10">
        <f t="shared" ref="D66" si="34">+YEAR(C66)</f>
        <v>2025</v>
      </c>
      <c r="E66" s="10">
        <f t="shared" ref="E66" si="35">+MONTH(C66)</f>
        <v>1</v>
      </c>
      <c r="F66" s="10" t="str">
        <f t="shared" ref="F66" si="36">+_xlfn.CONCAT(D66,E66)</f>
        <v>20251</v>
      </c>
      <c r="G66" s="10">
        <f>+(A66*'IMAE regresion'!$B$18)+'IMAE regresion'!$B$17</f>
        <v>5.1171263958233872</v>
      </c>
      <c r="I66" s="10">
        <f t="shared" si="13"/>
        <v>0.11038010284137485</v>
      </c>
      <c r="J66" s="10">
        <f t="shared" ref="J66" si="37">+G66+I66</f>
        <v>5.2275064986647619</v>
      </c>
      <c r="K66" s="13">
        <f t="shared" ref="K66" si="38">+B66-J66</f>
        <v>-5.2275064986647619</v>
      </c>
      <c r="L66" s="10">
        <f t="shared" ref="L66" si="39">+ABS(K66-K65)</f>
        <v>3.7489489914650953E-2</v>
      </c>
      <c r="M66" s="21">
        <f t="shared" si="15"/>
        <v>1.1443853585927473</v>
      </c>
      <c r="N66" s="21">
        <f t="shared" si="15"/>
        <v>9.3106276387367757</v>
      </c>
      <c r="O66" s="21">
        <f t="shared" si="15"/>
        <v>2.505425738616752</v>
      </c>
      <c r="P66" s="21">
        <f t="shared" si="15"/>
        <v>7.9495872587127714</v>
      </c>
      <c r="Q66" s="21">
        <f t="shared" si="15"/>
        <v>3.8664661186407567</v>
      </c>
      <c r="R66" s="21">
        <f t="shared" si="15"/>
        <v>6.5885468786887671</v>
      </c>
      <c r="S66" s="13" t="e">
        <f t="shared" ref="S66" si="40">+IF(B66=0,NA(),B66)</f>
        <v>#N/A</v>
      </c>
      <c r="T66" s="21" t="e">
        <f t="shared" ref="T66" si="41">+IF(B67=0,NA(),J66)</f>
        <v>#N/A</v>
      </c>
      <c r="U66" s="10">
        <f t="shared" ref="U66" si="42">+IF(B67=0,J66,NA())</f>
        <v>5.2275064986647619</v>
      </c>
      <c r="V66" s="10" t="e">
        <f>+IF(C66=MAX(IMAE!G:G),'IMAE shewhart'!B66,NA())</f>
        <v>#N/A</v>
      </c>
    </row>
    <row r="67" spans="1:26" x14ac:dyDescent="0.35">
      <c r="A67" s="10">
        <f t="shared" si="9"/>
        <v>64</v>
      </c>
      <c r="B67" s="10">
        <f>+'IMAE para s'!E65</f>
        <v>0</v>
      </c>
      <c r="C67" s="12">
        <f t="shared" si="10"/>
        <v>45716</v>
      </c>
      <c r="D67" s="10">
        <f t="shared" si="1"/>
        <v>2025</v>
      </c>
      <c r="E67" s="10">
        <f t="shared" si="2"/>
        <v>2</v>
      </c>
      <c r="F67" s="10" t="str">
        <f t="shared" si="3"/>
        <v>20252</v>
      </c>
      <c r="G67" s="10">
        <f>+(A67*'IMAE regresion'!$B$18)+'IMAE regresion'!$B$17</f>
        <v>5.1631460934213944</v>
      </c>
      <c r="I67" s="10">
        <f t="shared" si="13"/>
        <v>-6.7815738272444651E-2</v>
      </c>
      <c r="J67" s="10">
        <f t="shared" si="4"/>
        <v>5.0953303551489499</v>
      </c>
      <c r="K67" s="13">
        <f t="shared" si="5"/>
        <v>-5.0953303551489499</v>
      </c>
      <c r="L67" s="10">
        <f t="shared" si="11"/>
        <v>0.13217614351581197</v>
      </c>
      <c r="M67" s="21">
        <f t="shared" si="15"/>
        <v>1.0122092150769353</v>
      </c>
      <c r="N67" s="21">
        <f t="shared" si="15"/>
        <v>9.1784514952209655</v>
      </c>
      <c r="O67" s="21">
        <f t="shared" si="15"/>
        <v>2.37324959510094</v>
      </c>
      <c r="P67" s="21">
        <f t="shared" si="15"/>
        <v>7.8174111151969594</v>
      </c>
      <c r="Q67" s="21">
        <f t="shared" si="15"/>
        <v>3.7342899751249448</v>
      </c>
      <c r="R67" s="21">
        <f t="shared" si="15"/>
        <v>6.4563707351729551</v>
      </c>
      <c r="S67" s="13" t="e">
        <f t="shared" si="6"/>
        <v>#N/A</v>
      </c>
      <c r="T67" s="21" t="e">
        <f t="shared" si="7"/>
        <v>#N/A</v>
      </c>
      <c r="U67" s="10">
        <f t="shared" si="8"/>
        <v>5.0953303551489499</v>
      </c>
      <c r="V67" s="10" t="e">
        <f>+IF(C67=MAX(IMAE!G:G),'IMAE shewhart'!B67,NA())</f>
        <v>#N/A</v>
      </c>
    </row>
    <row r="68" spans="1:26" x14ac:dyDescent="0.35">
      <c r="A68" s="10">
        <f t="shared" si="9"/>
        <v>65</v>
      </c>
      <c r="B68" s="10">
        <f>+'IMAE para s'!E66</f>
        <v>0</v>
      </c>
      <c r="C68" s="12">
        <f t="shared" si="10"/>
        <v>45747</v>
      </c>
      <c r="D68" s="10">
        <f t="shared" si="1"/>
        <v>2025</v>
      </c>
      <c r="E68" s="10">
        <f t="shared" si="2"/>
        <v>3</v>
      </c>
      <c r="F68" s="10" t="str">
        <f t="shared" si="3"/>
        <v>20253</v>
      </c>
      <c r="G68" s="10">
        <f>+(A68*'IMAE regresion'!$B$18)+'IMAE regresion'!$B$17</f>
        <v>5.2091657910194016</v>
      </c>
      <c r="I68" s="10">
        <f t="shared" si="13"/>
        <v>-0.14378236687158968</v>
      </c>
      <c r="J68" s="10">
        <f t="shared" si="4"/>
        <v>5.0653834241478117</v>
      </c>
      <c r="K68" s="13">
        <f t="shared" si="5"/>
        <v>-5.0653834241478117</v>
      </c>
      <c r="L68" s="10">
        <f t="shared" si="11"/>
        <v>2.9946931001138211E-2</v>
      </c>
      <c r="M68" s="21">
        <f t="shared" si="15"/>
        <v>0.98226228407579708</v>
      </c>
      <c r="N68" s="21">
        <f t="shared" si="15"/>
        <v>9.1485045642198273</v>
      </c>
      <c r="O68" s="21">
        <f t="shared" si="15"/>
        <v>2.3433026640998018</v>
      </c>
      <c r="P68" s="21">
        <f t="shared" si="15"/>
        <v>7.7874641841958212</v>
      </c>
      <c r="Q68" s="21">
        <f t="shared" si="15"/>
        <v>3.7043430441238065</v>
      </c>
      <c r="R68" s="21">
        <f t="shared" si="15"/>
        <v>6.4264238041718169</v>
      </c>
      <c r="S68" s="13" t="e">
        <f t="shared" si="6"/>
        <v>#N/A</v>
      </c>
      <c r="T68" s="21" t="e">
        <f t="shared" si="7"/>
        <v>#N/A</v>
      </c>
      <c r="U68" s="10">
        <f t="shared" si="8"/>
        <v>5.0653834241478117</v>
      </c>
      <c r="V68" s="10" t="e">
        <f>+IF(C68=MAX(IMAE!G:G),'IMAE shewhart'!B68,NA())</f>
        <v>#N/A</v>
      </c>
    </row>
    <row r="69" spans="1:26" x14ac:dyDescent="0.35">
      <c r="A69" s="10">
        <f t="shared" si="9"/>
        <v>66</v>
      </c>
      <c r="B69" s="10">
        <f>+'IMAE para s'!E67</f>
        <v>0</v>
      </c>
      <c r="C69" s="12">
        <f t="shared" si="10"/>
        <v>45777</v>
      </c>
      <c r="D69" s="10">
        <f t="shared" ref="D69:D75" si="43">+YEAR(C69)</f>
        <v>2025</v>
      </c>
      <c r="E69" s="10">
        <f t="shared" ref="E69:E75" si="44">+MONTH(C69)</f>
        <v>4</v>
      </c>
      <c r="F69" s="10" t="str">
        <f t="shared" ref="F69:F75" si="45">+_xlfn.CONCAT(D69,E69)</f>
        <v>20254</v>
      </c>
      <c r="G69" s="10">
        <f>+(A69*'IMAE regresion'!$B$18)+'IMAE regresion'!$B$17</f>
        <v>5.2551854886174088</v>
      </c>
      <c r="I69" s="10">
        <f t="shared" si="13"/>
        <v>0.11932622035795433</v>
      </c>
      <c r="J69" s="10">
        <f t="shared" ref="J69:J75" si="46">+G69+I69</f>
        <v>5.3745117089753629</v>
      </c>
      <c r="K69" s="13">
        <f t="shared" ref="K69:K75" si="47">+B69-J69</f>
        <v>-5.3745117089753629</v>
      </c>
      <c r="L69" s="10">
        <f t="shared" si="11"/>
        <v>0.30912828482755117</v>
      </c>
      <c r="M69" s="21">
        <f t="shared" si="15"/>
        <v>1.2913905689033482</v>
      </c>
      <c r="N69" s="21">
        <f t="shared" si="15"/>
        <v>9.4576328490473784</v>
      </c>
      <c r="O69" s="21">
        <f t="shared" si="15"/>
        <v>2.652430948927353</v>
      </c>
      <c r="P69" s="21">
        <f t="shared" si="15"/>
        <v>8.0965924690233724</v>
      </c>
      <c r="Q69" s="21">
        <f t="shared" si="15"/>
        <v>4.0134713289513577</v>
      </c>
      <c r="R69" s="21">
        <f t="shared" si="15"/>
        <v>6.7355520889993681</v>
      </c>
      <c r="S69" s="13" t="e">
        <f t="shared" ref="S69:S84" si="48">+IF(B69=0,NA(),B69)</f>
        <v>#N/A</v>
      </c>
      <c r="T69" s="21" t="e">
        <f t="shared" ref="T69:T84" si="49">+IF(B70=0,NA(),J69)</f>
        <v>#N/A</v>
      </c>
      <c r="U69" s="10">
        <f t="shared" ref="U69:U84" si="50">+IF(B70=0,J69,NA())</f>
        <v>5.3745117089753629</v>
      </c>
      <c r="V69" s="10" t="e">
        <f>+IF(C69=MAX(IMAE!G:G),'IMAE shewhart'!B69,NA())</f>
        <v>#N/A</v>
      </c>
    </row>
    <row r="70" spans="1:26" x14ac:dyDescent="0.35">
      <c r="A70" s="10">
        <f t="shared" ref="A70:A84" si="51">+A69+1</f>
        <v>67</v>
      </c>
      <c r="B70" s="10">
        <f>+'IMAE para s'!E68</f>
        <v>0</v>
      </c>
      <c r="C70" s="12">
        <f t="shared" ref="C70:C84" si="52">+EOMONTH(C69,1)</f>
        <v>45808</v>
      </c>
      <c r="D70" s="10">
        <f t="shared" si="43"/>
        <v>2025</v>
      </c>
      <c r="E70" s="10">
        <f t="shared" si="44"/>
        <v>5</v>
      </c>
      <c r="F70" s="10" t="str">
        <f t="shared" si="45"/>
        <v>20255</v>
      </c>
      <c r="G70" s="10">
        <f>+(A70*'IMAE regresion'!$B$18)+'IMAE regresion'!$B$17</f>
        <v>5.3012051862154159</v>
      </c>
      <c r="I70" s="10">
        <f t="shared" si="13"/>
        <v>0.2813937337819456</v>
      </c>
      <c r="J70" s="10">
        <f t="shared" si="46"/>
        <v>5.5825989199973618</v>
      </c>
      <c r="K70" s="13">
        <f t="shared" si="47"/>
        <v>-5.5825989199973618</v>
      </c>
      <c r="L70" s="10">
        <f t="shared" ref="L70:L75" si="53">+ABS(K70-K69)</f>
        <v>0.2080872110219989</v>
      </c>
      <c r="M70" s="21">
        <f t="shared" si="15"/>
        <v>1.4994777799253471</v>
      </c>
      <c r="N70" s="21">
        <f t="shared" si="15"/>
        <v>9.6657200600693756</v>
      </c>
      <c r="O70" s="21">
        <f t="shared" si="15"/>
        <v>2.8605181599493519</v>
      </c>
      <c r="P70" s="21">
        <f t="shared" si="15"/>
        <v>8.3046796800453713</v>
      </c>
      <c r="Q70" s="21">
        <f t="shared" si="15"/>
        <v>4.2215585399733566</v>
      </c>
      <c r="R70" s="21">
        <f t="shared" si="15"/>
        <v>6.943639300021367</v>
      </c>
      <c r="S70" s="13" t="e">
        <f t="shared" si="48"/>
        <v>#N/A</v>
      </c>
      <c r="T70" s="21" t="e">
        <f t="shared" si="49"/>
        <v>#N/A</v>
      </c>
      <c r="U70" s="10">
        <f t="shared" si="50"/>
        <v>5.5825989199973618</v>
      </c>
      <c r="V70" s="10" t="e">
        <f>+IF(C70=MAX(IMAE!G:G),'IMAE shewhart'!B70,NA())</f>
        <v>#N/A</v>
      </c>
    </row>
    <row r="71" spans="1:26" x14ac:dyDescent="0.35">
      <c r="A71" s="10">
        <f t="shared" si="51"/>
        <v>68</v>
      </c>
      <c r="B71" s="10">
        <f>+'IMAE para s'!E69</f>
        <v>0</v>
      </c>
      <c r="C71" s="12">
        <f t="shared" si="52"/>
        <v>45838</v>
      </c>
      <c r="D71" s="10">
        <f t="shared" si="43"/>
        <v>2025</v>
      </c>
      <c r="E71" s="10">
        <f t="shared" si="44"/>
        <v>6</v>
      </c>
      <c r="F71" s="10" t="str">
        <f t="shared" si="45"/>
        <v>20256</v>
      </c>
      <c r="G71" s="10">
        <f>+(A71*'IMAE regresion'!$B$18)+'IMAE regresion'!$B$17</f>
        <v>5.3472248838134231</v>
      </c>
      <c r="I71" s="10">
        <f t="shared" si="13"/>
        <v>5.8475381410153918E-2</v>
      </c>
      <c r="J71" s="10">
        <f t="shared" si="46"/>
        <v>5.4057002652235768</v>
      </c>
      <c r="K71" s="13">
        <f t="shared" si="47"/>
        <v>-5.4057002652235768</v>
      </c>
      <c r="L71" s="10">
        <f t="shared" si="53"/>
        <v>0.17689865477378497</v>
      </c>
      <c r="M71" s="21">
        <f t="shared" si="15"/>
        <v>1.3225791251515622</v>
      </c>
      <c r="N71" s="21">
        <f t="shared" si="15"/>
        <v>9.4888214052955924</v>
      </c>
      <c r="O71" s="21">
        <f t="shared" si="15"/>
        <v>2.6836195051755669</v>
      </c>
      <c r="P71" s="21">
        <f t="shared" si="15"/>
        <v>8.1277810252715863</v>
      </c>
      <c r="Q71" s="21">
        <f t="shared" si="15"/>
        <v>4.0446598851995716</v>
      </c>
      <c r="R71" s="21">
        <f t="shared" si="15"/>
        <v>6.766740645247582</v>
      </c>
      <c r="S71" s="13" t="e">
        <f t="shared" si="48"/>
        <v>#N/A</v>
      </c>
      <c r="T71" s="21" t="e">
        <f t="shared" si="49"/>
        <v>#N/A</v>
      </c>
      <c r="U71" s="10">
        <f t="shared" si="50"/>
        <v>5.4057002652235768</v>
      </c>
      <c r="V71" s="10" t="e">
        <f>+IF(C71=MAX(IMAE!G:G),'IMAE shewhart'!B71,NA())</f>
        <v>#N/A</v>
      </c>
    </row>
    <row r="72" spans="1:26" x14ac:dyDescent="0.35">
      <c r="A72" s="10">
        <f t="shared" si="51"/>
        <v>69</v>
      </c>
      <c r="B72" s="10">
        <f>+'IMAE para s'!E70</f>
        <v>0</v>
      </c>
      <c r="C72" s="12">
        <f t="shared" si="52"/>
        <v>45869</v>
      </c>
      <c r="D72" s="10">
        <f t="shared" si="43"/>
        <v>2025</v>
      </c>
      <c r="E72" s="10">
        <f t="shared" si="44"/>
        <v>7</v>
      </c>
      <c r="F72" s="10" t="str">
        <f t="shared" si="45"/>
        <v>20257</v>
      </c>
      <c r="G72" s="10">
        <f>+(A72*'IMAE regresion'!$B$18)+'IMAE regresion'!$B$17</f>
        <v>5.3932445814114303</v>
      </c>
      <c r="I72" s="10">
        <f t="shared" si="13"/>
        <v>-4.3877003581286544E-2</v>
      </c>
      <c r="J72" s="10">
        <f t="shared" si="46"/>
        <v>5.3493675778301437</v>
      </c>
      <c r="K72" s="13">
        <f t="shared" si="47"/>
        <v>-5.3493675778301437</v>
      </c>
      <c r="L72" s="10">
        <f t="shared" si="53"/>
        <v>5.6332687393433112E-2</v>
      </c>
      <c r="M72" s="21">
        <f t="shared" si="15"/>
        <v>1.2662464377581291</v>
      </c>
      <c r="N72" s="21">
        <f t="shared" si="15"/>
        <v>9.4324887179021584</v>
      </c>
      <c r="O72" s="21">
        <f t="shared" si="15"/>
        <v>2.6272868177821338</v>
      </c>
      <c r="P72" s="21">
        <f t="shared" si="15"/>
        <v>8.0714483378781541</v>
      </c>
      <c r="Q72" s="21">
        <f t="shared" si="15"/>
        <v>3.9883271978061385</v>
      </c>
      <c r="R72" s="21">
        <f t="shared" si="15"/>
        <v>6.7104079578541489</v>
      </c>
      <c r="S72" s="13" t="e">
        <f t="shared" si="48"/>
        <v>#N/A</v>
      </c>
      <c r="T72" s="21" t="e">
        <f t="shared" si="49"/>
        <v>#N/A</v>
      </c>
      <c r="U72" s="10">
        <f t="shared" si="50"/>
        <v>5.3493675778301437</v>
      </c>
      <c r="V72" s="10" t="e">
        <f>+IF(C72=MAX(IMAE!G:G),'IMAE shewhart'!B72,NA())</f>
        <v>#N/A</v>
      </c>
    </row>
    <row r="73" spans="1:26" x14ac:dyDescent="0.35">
      <c r="A73" s="10">
        <f t="shared" si="51"/>
        <v>70</v>
      </c>
      <c r="B73" s="10">
        <f>+'IMAE para s'!E71</f>
        <v>0</v>
      </c>
      <c r="C73" s="12">
        <f t="shared" si="52"/>
        <v>45900</v>
      </c>
      <c r="D73" s="10">
        <f t="shared" si="43"/>
        <v>2025</v>
      </c>
      <c r="E73" s="10">
        <f t="shared" si="44"/>
        <v>8</v>
      </c>
      <c r="F73" s="10" t="str">
        <f t="shared" si="45"/>
        <v>20258</v>
      </c>
      <c r="G73" s="10">
        <f>+(A73*'IMAE regresion'!$B$18)+'IMAE regresion'!$B$17</f>
        <v>5.4392642790094374</v>
      </c>
      <c r="I73" s="10">
        <f t="shared" si="13"/>
        <v>1.2589247062382203E-2</v>
      </c>
      <c r="J73" s="10">
        <f t="shared" si="46"/>
        <v>5.4518535260718197</v>
      </c>
      <c r="K73" s="13">
        <f t="shared" si="47"/>
        <v>-5.4518535260718197</v>
      </c>
      <c r="L73" s="10">
        <f t="shared" si="53"/>
        <v>0.10248594824167601</v>
      </c>
      <c r="M73" s="21">
        <f t="shared" si="15"/>
        <v>1.3687323859998051</v>
      </c>
      <c r="N73" s="21">
        <f t="shared" si="15"/>
        <v>9.5349746661438353</v>
      </c>
      <c r="O73" s="21">
        <f t="shared" si="15"/>
        <v>2.7297727660238098</v>
      </c>
      <c r="P73" s="21">
        <f t="shared" si="15"/>
        <v>8.1739342861198292</v>
      </c>
      <c r="Q73" s="21">
        <f t="shared" si="15"/>
        <v>4.0908131460478145</v>
      </c>
      <c r="R73" s="21">
        <f t="shared" si="15"/>
        <v>6.8128939060958249</v>
      </c>
      <c r="S73" s="13" t="e">
        <f t="shared" si="48"/>
        <v>#N/A</v>
      </c>
      <c r="T73" s="21" t="e">
        <f t="shared" si="49"/>
        <v>#N/A</v>
      </c>
      <c r="U73" s="10">
        <f t="shared" si="50"/>
        <v>5.4518535260718197</v>
      </c>
      <c r="V73" s="10" t="e">
        <f>+IF(C73=MAX(IMAE!G:G),'IMAE shewhart'!B73,NA())</f>
        <v>#N/A</v>
      </c>
    </row>
    <row r="74" spans="1:26" x14ac:dyDescent="0.35">
      <c r="A74" s="10">
        <f t="shared" si="51"/>
        <v>71</v>
      </c>
      <c r="B74" s="10">
        <f>+'IMAE para s'!E72</f>
        <v>0</v>
      </c>
      <c r="C74" s="12">
        <f t="shared" si="52"/>
        <v>45930</v>
      </c>
      <c r="D74" s="10">
        <f t="shared" si="43"/>
        <v>2025</v>
      </c>
      <c r="E74" s="10">
        <f t="shared" si="44"/>
        <v>9</v>
      </c>
      <c r="F74" s="10" t="str">
        <f t="shared" si="45"/>
        <v>20259</v>
      </c>
      <c r="G74" s="10">
        <f>+(A74*'IMAE regresion'!$B$18)+'IMAE regresion'!$B$17</f>
        <v>5.4852839766074446</v>
      </c>
      <c r="I74" s="10">
        <f t="shared" si="13"/>
        <v>-0.30556611753367602</v>
      </c>
      <c r="J74" s="10">
        <f t="shared" si="46"/>
        <v>5.1797178590737687</v>
      </c>
      <c r="K74" s="13">
        <f t="shared" si="47"/>
        <v>-5.1797178590737687</v>
      </c>
      <c r="L74" s="10">
        <f t="shared" si="53"/>
        <v>0.27213566699805103</v>
      </c>
      <c r="M74" s="21">
        <f t="shared" si="15"/>
        <v>1.096596719001754</v>
      </c>
      <c r="N74" s="21">
        <f t="shared" si="15"/>
        <v>9.2628389991457833</v>
      </c>
      <c r="O74" s="21">
        <f t="shared" si="15"/>
        <v>2.4576370990257588</v>
      </c>
      <c r="P74" s="21">
        <f t="shared" si="15"/>
        <v>7.9017986191217791</v>
      </c>
      <c r="Q74" s="21">
        <f t="shared" si="15"/>
        <v>3.8186774790497635</v>
      </c>
      <c r="R74" s="21">
        <f t="shared" si="15"/>
        <v>6.5407582390977739</v>
      </c>
      <c r="S74" s="13" t="e">
        <f t="shared" si="48"/>
        <v>#N/A</v>
      </c>
      <c r="T74" s="21" t="e">
        <f t="shared" si="49"/>
        <v>#N/A</v>
      </c>
      <c r="U74" s="10">
        <f t="shared" si="50"/>
        <v>5.1797178590737687</v>
      </c>
      <c r="V74" s="10" t="e">
        <f>+IF(C74=MAX(IMAE!G:G),'IMAE shewhart'!B74,NA())</f>
        <v>#N/A</v>
      </c>
    </row>
    <row r="75" spans="1:26" ht="36" x14ac:dyDescent="0.8">
      <c r="A75" s="10">
        <f t="shared" si="51"/>
        <v>72</v>
      </c>
      <c r="B75" s="10">
        <f>+'IMAE para s'!E73</f>
        <v>0</v>
      </c>
      <c r="C75" s="12">
        <f t="shared" si="52"/>
        <v>45961</v>
      </c>
      <c r="D75" s="10">
        <f t="shared" si="43"/>
        <v>2025</v>
      </c>
      <c r="E75" s="10">
        <f t="shared" si="44"/>
        <v>10</v>
      </c>
      <c r="F75" s="10" t="str">
        <f t="shared" si="45"/>
        <v>202510</v>
      </c>
      <c r="G75" s="10">
        <f>+(A75*'IMAE regresion'!$B$18)+'IMAE regresion'!$B$17</f>
        <v>5.5313036742054518</v>
      </c>
      <c r="I75" s="10">
        <f t="shared" si="13"/>
        <v>-0.42794270881556529</v>
      </c>
      <c r="J75" s="10">
        <f t="shared" si="46"/>
        <v>5.1033609653898866</v>
      </c>
      <c r="K75" s="13">
        <f t="shared" si="47"/>
        <v>-5.1033609653898866</v>
      </c>
      <c r="L75" s="10">
        <f t="shared" si="53"/>
        <v>7.6356893683882099E-2</v>
      </c>
      <c r="M75" s="21">
        <f t="shared" si="15"/>
        <v>1.0202398253178719</v>
      </c>
      <c r="N75" s="21">
        <f t="shared" si="15"/>
        <v>9.1864821054619021</v>
      </c>
      <c r="O75" s="21">
        <f t="shared" si="15"/>
        <v>2.3812802053418767</v>
      </c>
      <c r="P75" s="21">
        <f t="shared" si="15"/>
        <v>7.8254417254378961</v>
      </c>
      <c r="Q75" s="21">
        <f t="shared" si="15"/>
        <v>3.7423205853658814</v>
      </c>
      <c r="R75" s="21">
        <f t="shared" si="15"/>
        <v>6.4644013454138918</v>
      </c>
      <c r="S75" s="13" t="e">
        <f t="shared" si="48"/>
        <v>#N/A</v>
      </c>
      <c r="T75" s="21" t="e">
        <f t="shared" si="49"/>
        <v>#N/A</v>
      </c>
      <c r="U75" s="10">
        <f t="shared" si="50"/>
        <v>5.1033609653898866</v>
      </c>
      <c r="V75" s="10" t="e">
        <f>+IF(C75=MAX(IMAE!G:G),'IMAE shewhart'!B75,NA())</f>
        <v>#N/A</v>
      </c>
      <c r="W75" s="22"/>
      <c r="X75" s="23"/>
      <c r="Z75" s="24"/>
    </row>
    <row r="76" spans="1:26" ht="36" x14ac:dyDescent="0.8">
      <c r="A76" s="10">
        <f t="shared" si="51"/>
        <v>73</v>
      </c>
      <c r="B76" s="10">
        <f>+'IMAE para s'!E74</f>
        <v>0</v>
      </c>
      <c r="C76" s="12">
        <f t="shared" si="52"/>
        <v>45991</v>
      </c>
      <c r="D76" s="10">
        <f>+YEAR(C76)</f>
        <v>2025</v>
      </c>
      <c r="E76" s="10">
        <f>+MONTH(C76)</f>
        <v>11</v>
      </c>
      <c r="F76" s="10" t="str">
        <f>+_xlfn.CONCAT(D76,E76)</f>
        <v>202511</v>
      </c>
      <c r="G76" s="10">
        <f>+(A76*'IMAE regresion'!$B$18)+'IMAE regresion'!$B$17</f>
        <v>5.5773233718034589</v>
      </c>
      <c r="I76" s="10">
        <f t="shared" si="13"/>
        <v>0.21292995926670821</v>
      </c>
      <c r="J76" s="10">
        <f>+G76+I76</f>
        <v>5.7902533310701667</v>
      </c>
      <c r="K76" s="13">
        <f>+B76-J76</f>
        <v>-5.7902533310701667</v>
      </c>
      <c r="L76" s="10">
        <f>+ABS(K76-K75)</f>
        <v>0.68689236568028011</v>
      </c>
      <c r="M76" s="21">
        <f t="shared" si="15"/>
        <v>1.7071321909981521</v>
      </c>
      <c r="N76" s="21">
        <f t="shared" si="15"/>
        <v>9.8733744711421814</v>
      </c>
      <c r="O76" s="21">
        <f t="shared" si="15"/>
        <v>3.0681725710221568</v>
      </c>
      <c r="P76" s="21">
        <f t="shared" si="15"/>
        <v>8.5123340911181771</v>
      </c>
      <c r="Q76" s="21">
        <f t="shared" si="15"/>
        <v>4.4292129510461615</v>
      </c>
      <c r="R76" s="21">
        <f t="shared" si="15"/>
        <v>7.1512937110941719</v>
      </c>
      <c r="S76" s="13" t="e">
        <f t="shared" si="48"/>
        <v>#N/A</v>
      </c>
      <c r="T76" s="21" t="e">
        <f t="shared" si="49"/>
        <v>#N/A</v>
      </c>
      <c r="U76" s="10">
        <f t="shared" si="50"/>
        <v>5.7902533310701667</v>
      </c>
      <c r="V76" s="10" t="e">
        <f>+IF(C76=MAX(IMAE!G:G),'IMAE shewhart'!B76,NA())</f>
        <v>#N/A</v>
      </c>
      <c r="W76" s="22"/>
      <c r="X76" s="23"/>
      <c r="Z76" s="24"/>
    </row>
    <row r="77" spans="1:26" ht="36" x14ac:dyDescent="0.8">
      <c r="A77" s="10">
        <f t="shared" si="51"/>
        <v>74</v>
      </c>
      <c r="B77" s="10">
        <f>+'IMAE para s'!E75</f>
        <v>0</v>
      </c>
      <c r="C77" s="12">
        <f t="shared" si="52"/>
        <v>46022</v>
      </c>
      <c r="D77" s="10">
        <f>+YEAR(C77)</f>
        <v>2025</v>
      </c>
      <c r="E77" s="10">
        <f>+MONTH(C77)</f>
        <v>12</v>
      </c>
      <c r="F77" s="10" t="str">
        <f>+_xlfn.CONCAT(D77,E77)</f>
        <v>202512</v>
      </c>
      <c r="G77" s="10">
        <f>+(A77*'IMAE regresion'!$B$18)+'IMAE regresion'!$B$17</f>
        <v>5.6233430694014661</v>
      </c>
      <c r="I77" s="10">
        <f t="shared" si="13"/>
        <v>0.19388929035403316</v>
      </c>
      <c r="J77" s="10">
        <f>+G77+I77</f>
        <v>5.8172323597554989</v>
      </c>
      <c r="K77" s="13">
        <f>+B77-J77</f>
        <v>-5.8172323597554989</v>
      </c>
      <c r="L77" s="10">
        <f>+ABS(K77-K76)</f>
        <v>2.6979028685332196E-2</v>
      </c>
      <c r="M77" s="21">
        <f t="shared" si="15"/>
        <v>1.7341112196834843</v>
      </c>
      <c r="N77" s="21">
        <f t="shared" si="15"/>
        <v>9.9003534998275136</v>
      </c>
      <c r="O77" s="21">
        <f t="shared" si="15"/>
        <v>3.095151599707489</v>
      </c>
      <c r="P77" s="21">
        <f t="shared" si="15"/>
        <v>8.5393131198035093</v>
      </c>
      <c r="Q77" s="21">
        <f t="shared" si="15"/>
        <v>4.4561919797314937</v>
      </c>
      <c r="R77" s="21">
        <f t="shared" si="15"/>
        <v>7.1782727397795041</v>
      </c>
      <c r="S77" s="13" t="e">
        <f t="shared" si="48"/>
        <v>#N/A</v>
      </c>
      <c r="T77" s="21" t="e">
        <f t="shared" si="49"/>
        <v>#N/A</v>
      </c>
      <c r="U77" s="10">
        <f t="shared" si="50"/>
        <v>5.8172323597554989</v>
      </c>
      <c r="V77" s="10" t="e">
        <f>+IF(C77=MAX(IMAE!G:G),'IMAE shewhart'!B77,NA())</f>
        <v>#N/A</v>
      </c>
      <c r="W77" s="22"/>
      <c r="X77" s="23"/>
      <c r="Z77" s="24"/>
    </row>
    <row r="78" spans="1:26" ht="36" x14ac:dyDescent="0.8">
      <c r="A78" s="10">
        <f t="shared" si="51"/>
        <v>75</v>
      </c>
      <c r="B78" s="10">
        <f>+'IMAE para s'!E76</f>
        <v>0</v>
      </c>
      <c r="C78" s="12">
        <f t="shared" si="52"/>
        <v>46053</v>
      </c>
      <c r="D78" s="10">
        <f>+YEAR(C78)</f>
        <v>2026</v>
      </c>
      <c r="E78" s="10">
        <f>+MONTH(C78)</f>
        <v>1</v>
      </c>
      <c r="F78" s="10" t="str">
        <f>+_xlfn.CONCAT(D78,E78)</f>
        <v>20261</v>
      </c>
      <c r="G78" s="10">
        <f>+(A78*'IMAE regresion'!$B$18)+'IMAE regresion'!$B$17</f>
        <v>5.6693627669994733</v>
      </c>
      <c r="I78" s="10">
        <f t="shared" si="13"/>
        <v>0.11038010284137485</v>
      </c>
      <c r="J78" s="10">
        <f>+G78+I78</f>
        <v>5.779742869840848</v>
      </c>
      <c r="K78" s="13">
        <f>+B78-J78</f>
        <v>-5.779742869840848</v>
      </c>
      <c r="L78" s="10">
        <f>+ABS(K78-K77)</f>
        <v>3.7489489914650953E-2</v>
      </c>
      <c r="M78" s="21">
        <f t="shared" si="15"/>
        <v>1.6966217297688333</v>
      </c>
      <c r="N78" s="21">
        <f t="shared" si="15"/>
        <v>9.8628640099128617</v>
      </c>
      <c r="O78" s="21">
        <f t="shared" si="15"/>
        <v>3.057662109792838</v>
      </c>
      <c r="P78" s="21">
        <f t="shared" si="15"/>
        <v>8.5018236298888574</v>
      </c>
      <c r="Q78" s="21">
        <f t="shared" si="15"/>
        <v>4.4187024898168428</v>
      </c>
      <c r="R78" s="21">
        <f t="shared" si="15"/>
        <v>7.1407832498648531</v>
      </c>
      <c r="S78" s="13" t="e">
        <f t="shared" si="48"/>
        <v>#N/A</v>
      </c>
      <c r="T78" s="21" t="e">
        <f t="shared" si="49"/>
        <v>#N/A</v>
      </c>
      <c r="U78" s="10">
        <f t="shared" si="50"/>
        <v>5.779742869840848</v>
      </c>
      <c r="V78" s="10" t="e">
        <f>+IF(C78=MAX(IMAE!G:G),'IMAE shewhart'!B78,NA())</f>
        <v>#N/A</v>
      </c>
      <c r="W78" s="22"/>
      <c r="X78" s="23"/>
      <c r="Z78" s="24"/>
    </row>
    <row r="79" spans="1:26" x14ac:dyDescent="0.35">
      <c r="A79" s="10">
        <f t="shared" si="51"/>
        <v>76</v>
      </c>
      <c r="B79" s="10">
        <f>+'IMAE para s'!E77</f>
        <v>0</v>
      </c>
      <c r="C79" s="12">
        <f t="shared" si="52"/>
        <v>46081</v>
      </c>
      <c r="D79" s="10">
        <f t="shared" ref="D79:D84" si="54">+YEAR(C79)</f>
        <v>2026</v>
      </c>
      <c r="E79" s="10">
        <f t="shared" ref="E79:E84" si="55">+MONTH(C79)</f>
        <v>2</v>
      </c>
      <c r="F79" s="10" t="str">
        <f t="shared" ref="F79:F84" si="56">+_xlfn.CONCAT(D79,E79)</f>
        <v>20262</v>
      </c>
      <c r="G79" s="10">
        <f>+(A79*'IMAE regresion'!$B$18)+'IMAE regresion'!$B$17</f>
        <v>5.7153824645974804</v>
      </c>
      <c r="I79" s="10">
        <f t="shared" si="13"/>
        <v>-6.7815738272444651E-2</v>
      </c>
      <c r="J79" s="10">
        <f t="shared" ref="J79:J84" si="57">+G79+I79</f>
        <v>5.647566726325036</v>
      </c>
      <c r="K79" s="13">
        <f t="shared" ref="K79:K84" si="58">+B79-J79</f>
        <v>-5.647566726325036</v>
      </c>
      <c r="L79" s="10">
        <f t="shared" ref="L79:L84" si="59">+ABS(K79-K78)</f>
        <v>0.13217614351581197</v>
      </c>
      <c r="M79" s="21">
        <f t="shared" si="15"/>
        <v>1.5644455862530213</v>
      </c>
      <c r="N79" s="21">
        <f t="shared" si="15"/>
        <v>9.7306878663970515</v>
      </c>
      <c r="O79" s="21">
        <f t="shared" si="15"/>
        <v>2.9254859662770261</v>
      </c>
      <c r="P79" s="21">
        <f t="shared" si="15"/>
        <v>8.3696474863730455</v>
      </c>
      <c r="Q79" s="21">
        <f t="shared" si="15"/>
        <v>4.2865263463010308</v>
      </c>
      <c r="R79" s="21">
        <f t="shared" si="15"/>
        <v>7.0086071063490412</v>
      </c>
      <c r="S79" s="13" t="e">
        <f t="shared" si="48"/>
        <v>#N/A</v>
      </c>
      <c r="T79" s="21" t="e">
        <f t="shared" si="49"/>
        <v>#N/A</v>
      </c>
      <c r="U79" s="10">
        <f t="shared" si="50"/>
        <v>5.647566726325036</v>
      </c>
      <c r="V79" s="10" t="e">
        <f>+IF(C79=MAX(IMAE!G:G),'IMAE shewhart'!B79,NA())</f>
        <v>#N/A</v>
      </c>
      <c r="W79" s="25"/>
      <c r="X79" s="25"/>
      <c r="Y79" s="25"/>
      <c r="Z79" s="25"/>
    </row>
    <row r="80" spans="1:26" x14ac:dyDescent="0.35">
      <c r="A80" s="10">
        <f t="shared" si="51"/>
        <v>77</v>
      </c>
      <c r="B80" s="10">
        <f>+'IMAE para s'!E78</f>
        <v>0</v>
      </c>
      <c r="C80" s="12">
        <f t="shared" si="52"/>
        <v>46112</v>
      </c>
      <c r="D80" s="10">
        <f t="shared" si="54"/>
        <v>2026</v>
      </c>
      <c r="E80" s="10">
        <f t="shared" si="55"/>
        <v>3</v>
      </c>
      <c r="F80" s="10" t="str">
        <f t="shared" si="56"/>
        <v>20263</v>
      </c>
      <c r="G80" s="10">
        <f>+(A80*'IMAE regresion'!$B$18)+'IMAE regresion'!$B$17</f>
        <v>5.7614021621954876</v>
      </c>
      <c r="I80" s="10">
        <f t="shared" si="13"/>
        <v>-0.14378236687158968</v>
      </c>
      <c r="J80" s="10">
        <f t="shared" si="57"/>
        <v>5.6176197953238978</v>
      </c>
      <c r="K80" s="13">
        <f t="shared" si="58"/>
        <v>-5.6176197953238978</v>
      </c>
      <c r="L80" s="10">
        <f t="shared" si="59"/>
        <v>2.9946931001138211E-2</v>
      </c>
      <c r="M80" s="21">
        <f t="shared" ref="M80:R84" si="60">($J80)+(M$1*$M$2)</f>
        <v>1.5344986552518831</v>
      </c>
      <c r="N80" s="21">
        <f t="shared" si="60"/>
        <v>9.7007409353959133</v>
      </c>
      <c r="O80" s="21">
        <f t="shared" si="60"/>
        <v>2.8955390352758879</v>
      </c>
      <c r="P80" s="21">
        <f t="shared" si="60"/>
        <v>8.3397005553719072</v>
      </c>
      <c r="Q80" s="21">
        <f t="shared" si="60"/>
        <v>4.2565794152998926</v>
      </c>
      <c r="R80" s="21">
        <f t="shared" si="60"/>
        <v>6.9786601753479029</v>
      </c>
      <c r="S80" s="13" t="e">
        <f t="shared" si="48"/>
        <v>#N/A</v>
      </c>
      <c r="T80" s="21" t="e">
        <f t="shared" si="49"/>
        <v>#N/A</v>
      </c>
      <c r="U80" s="10">
        <f t="shared" si="50"/>
        <v>5.6176197953238978</v>
      </c>
      <c r="V80" s="10" t="e">
        <f>+IF(C80=MAX(IMAE!G:G),'IMAE shewhart'!B80,NA())</f>
        <v>#N/A</v>
      </c>
      <c r="W80" s="25"/>
      <c r="X80" s="25"/>
      <c r="Y80" s="25"/>
      <c r="Z80" s="25"/>
    </row>
    <row r="81" spans="1:26" x14ac:dyDescent="0.35">
      <c r="A81" s="10">
        <f t="shared" si="51"/>
        <v>78</v>
      </c>
      <c r="B81" s="10">
        <f>+'IMAE para s'!E79</f>
        <v>0</v>
      </c>
      <c r="C81" s="12">
        <f t="shared" si="52"/>
        <v>46142</v>
      </c>
      <c r="D81" s="10">
        <f t="shared" si="54"/>
        <v>2026</v>
      </c>
      <c r="E81" s="10">
        <f t="shared" si="55"/>
        <v>4</v>
      </c>
      <c r="F81" s="10" t="str">
        <f t="shared" si="56"/>
        <v>20264</v>
      </c>
      <c r="G81" s="10">
        <f>+(A81*'IMAE regresion'!$B$18)+'IMAE regresion'!$B$17</f>
        <v>5.8074218597934948</v>
      </c>
      <c r="I81" s="10">
        <f t="shared" ref="I81:I84" si="61">+I69</f>
        <v>0.11932622035795433</v>
      </c>
      <c r="J81" s="10">
        <f t="shared" si="57"/>
        <v>5.9267480801514489</v>
      </c>
      <c r="K81" s="13">
        <f t="shared" si="58"/>
        <v>-5.9267480801514489</v>
      </c>
      <c r="L81" s="10">
        <f t="shared" si="59"/>
        <v>0.30912828482755117</v>
      </c>
      <c r="M81" s="21">
        <f t="shared" si="60"/>
        <v>1.8436269400794343</v>
      </c>
      <c r="N81" s="21">
        <f t="shared" si="60"/>
        <v>10.009869220223464</v>
      </c>
      <c r="O81" s="21">
        <f t="shared" si="60"/>
        <v>3.204667320103439</v>
      </c>
      <c r="P81" s="21">
        <f t="shared" si="60"/>
        <v>8.6488288401994584</v>
      </c>
      <c r="Q81" s="21">
        <f t="shared" si="60"/>
        <v>4.5657077001274438</v>
      </c>
      <c r="R81" s="21">
        <f t="shared" si="60"/>
        <v>7.2877884601754541</v>
      </c>
      <c r="S81" s="13" t="e">
        <f t="shared" si="48"/>
        <v>#N/A</v>
      </c>
      <c r="T81" s="21" t="e">
        <f t="shared" si="49"/>
        <v>#N/A</v>
      </c>
      <c r="U81" s="10">
        <f t="shared" si="50"/>
        <v>5.9267480801514489</v>
      </c>
      <c r="V81" s="10" t="e">
        <f>+IF(C81=MAX(IMAE!G:G),'IMAE shewhart'!B81,NA())</f>
        <v>#N/A</v>
      </c>
      <c r="W81" s="25"/>
      <c r="X81" s="25"/>
      <c r="Y81" s="25"/>
      <c r="Z81" s="25"/>
    </row>
    <row r="82" spans="1:26" x14ac:dyDescent="0.35">
      <c r="A82" s="10">
        <f t="shared" si="51"/>
        <v>79</v>
      </c>
      <c r="B82" s="10">
        <f>+'IMAE para s'!E80</f>
        <v>0</v>
      </c>
      <c r="C82" s="12">
        <f t="shared" si="52"/>
        <v>46173</v>
      </c>
      <c r="D82" s="10">
        <f t="shared" si="54"/>
        <v>2026</v>
      </c>
      <c r="E82" s="10">
        <f t="shared" si="55"/>
        <v>5</v>
      </c>
      <c r="F82" s="10" t="str">
        <f t="shared" si="56"/>
        <v>20265</v>
      </c>
      <c r="G82" s="10">
        <f>+(A82*'IMAE regresion'!$B$18)+'IMAE regresion'!$B$17</f>
        <v>5.853441557391502</v>
      </c>
      <c r="I82" s="10">
        <f t="shared" si="61"/>
        <v>0.2813937337819456</v>
      </c>
      <c r="J82" s="10">
        <f t="shared" si="57"/>
        <v>6.1348352911734478</v>
      </c>
      <c r="K82" s="13">
        <f t="shared" si="58"/>
        <v>-6.1348352911734478</v>
      </c>
      <c r="L82" s="10">
        <f t="shared" si="59"/>
        <v>0.2080872110219989</v>
      </c>
      <c r="M82" s="21">
        <f t="shared" si="60"/>
        <v>2.0517141511014332</v>
      </c>
      <c r="N82" s="21">
        <f t="shared" si="60"/>
        <v>10.217956431245462</v>
      </c>
      <c r="O82" s="21">
        <f t="shared" si="60"/>
        <v>3.4127545311254379</v>
      </c>
      <c r="P82" s="21">
        <f t="shared" si="60"/>
        <v>8.8569160512214573</v>
      </c>
      <c r="Q82" s="21">
        <f t="shared" si="60"/>
        <v>4.7737949111494427</v>
      </c>
      <c r="R82" s="21">
        <f t="shared" si="60"/>
        <v>7.495875671197453</v>
      </c>
      <c r="S82" s="13" t="e">
        <f t="shared" si="48"/>
        <v>#N/A</v>
      </c>
      <c r="T82" s="21" t="e">
        <f t="shared" si="49"/>
        <v>#N/A</v>
      </c>
      <c r="U82" s="10">
        <f t="shared" si="50"/>
        <v>6.1348352911734478</v>
      </c>
      <c r="V82" s="10" t="e">
        <f>+IF(C82=MAX(IMAE!G:G),'IMAE shewhart'!B82,NA())</f>
        <v>#N/A</v>
      </c>
      <c r="W82" s="25"/>
      <c r="X82" s="25"/>
      <c r="Y82" s="25"/>
      <c r="Z82" s="25"/>
    </row>
    <row r="83" spans="1:26" x14ac:dyDescent="0.35">
      <c r="A83" s="10">
        <f t="shared" si="51"/>
        <v>80</v>
      </c>
      <c r="B83" s="10">
        <f>+'IMAE para s'!E81</f>
        <v>0</v>
      </c>
      <c r="C83" s="12">
        <f t="shared" si="52"/>
        <v>46203</v>
      </c>
      <c r="D83" s="10">
        <f t="shared" si="54"/>
        <v>2026</v>
      </c>
      <c r="E83" s="10">
        <f t="shared" si="55"/>
        <v>6</v>
      </c>
      <c r="F83" s="10" t="str">
        <f t="shared" si="56"/>
        <v>20266</v>
      </c>
      <c r="G83" s="10">
        <f>+(A83*'IMAE regresion'!$B$18)+'IMAE regresion'!$B$17</f>
        <v>5.8994612549895091</v>
      </c>
      <c r="I83" s="10">
        <f t="shared" si="61"/>
        <v>5.8475381410153918E-2</v>
      </c>
      <c r="J83" s="10">
        <f t="shared" si="57"/>
        <v>5.9579366363996629</v>
      </c>
      <c r="K83" s="13">
        <f t="shared" si="58"/>
        <v>-5.9579366363996629</v>
      </c>
      <c r="L83" s="10">
        <f t="shared" si="59"/>
        <v>0.17689865477378497</v>
      </c>
      <c r="M83" s="21">
        <f t="shared" si="60"/>
        <v>1.8748154963276482</v>
      </c>
      <c r="N83" s="21">
        <f t="shared" si="60"/>
        <v>10.041057776471678</v>
      </c>
      <c r="O83" s="21">
        <f t="shared" si="60"/>
        <v>3.2358558763516529</v>
      </c>
      <c r="P83" s="21">
        <f t="shared" si="60"/>
        <v>8.6800173964476723</v>
      </c>
      <c r="Q83" s="21">
        <f t="shared" si="60"/>
        <v>4.5968962563756577</v>
      </c>
      <c r="R83" s="21">
        <f t="shared" si="60"/>
        <v>7.318977016423668</v>
      </c>
      <c r="S83" s="13" t="e">
        <f t="shared" si="48"/>
        <v>#N/A</v>
      </c>
      <c r="T83" s="21" t="e">
        <f t="shared" si="49"/>
        <v>#N/A</v>
      </c>
      <c r="U83" s="10">
        <f t="shared" si="50"/>
        <v>5.9579366363996629</v>
      </c>
      <c r="V83" s="10" t="e">
        <f>+IF(C83=MAX(IMAE!G:G),'IMAE shewhart'!B83,NA())</f>
        <v>#N/A</v>
      </c>
      <c r="W83" s="25"/>
      <c r="X83" s="25"/>
      <c r="Y83" s="25"/>
      <c r="Z83" s="25"/>
    </row>
    <row r="84" spans="1:26" x14ac:dyDescent="0.35">
      <c r="A84" s="10">
        <f t="shared" si="51"/>
        <v>81</v>
      </c>
      <c r="B84" s="10">
        <f>+'IMAE para s'!E82</f>
        <v>0</v>
      </c>
      <c r="C84" s="12">
        <f t="shared" si="52"/>
        <v>46234</v>
      </c>
      <c r="D84" s="10">
        <f t="shared" si="54"/>
        <v>2026</v>
      </c>
      <c r="E84" s="10">
        <f t="shared" si="55"/>
        <v>7</v>
      </c>
      <c r="F84" s="10" t="str">
        <f t="shared" si="56"/>
        <v>20267</v>
      </c>
      <c r="G84" s="10">
        <f>+(A84*'IMAE regresion'!$B$18)+'IMAE regresion'!$B$17</f>
        <v>5.9454809525875163</v>
      </c>
      <c r="I84" s="10">
        <f t="shared" si="61"/>
        <v>-4.3877003581286544E-2</v>
      </c>
      <c r="J84" s="10">
        <f t="shared" si="57"/>
        <v>5.9016039490062298</v>
      </c>
      <c r="K84" s="13">
        <f t="shared" si="58"/>
        <v>-5.9016039490062298</v>
      </c>
      <c r="L84" s="10">
        <f t="shared" si="59"/>
        <v>5.6332687393433112E-2</v>
      </c>
      <c r="M84" s="21">
        <f t="shared" si="60"/>
        <v>1.8184828089342151</v>
      </c>
      <c r="N84" s="21">
        <f t="shared" si="60"/>
        <v>9.9847250890782444</v>
      </c>
      <c r="O84" s="21">
        <f t="shared" si="60"/>
        <v>3.1795231889582198</v>
      </c>
      <c r="P84" s="21">
        <f t="shared" si="60"/>
        <v>8.6236847090542401</v>
      </c>
      <c r="Q84" s="21">
        <f t="shared" si="60"/>
        <v>4.5405635689822246</v>
      </c>
      <c r="R84" s="21">
        <f t="shared" si="60"/>
        <v>7.2626443290302349</v>
      </c>
      <c r="S84" s="13" t="e">
        <f t="shared" si="48"/>
        <v>#N/A</v>
      </c>
      <c r="T84" s="21" t="e">
        <f t="shared" si="49"/>
        <v>#N/A</v>
      </c>
      <c r="U84" s="10">
        <f t="shared" si="50"/>
        <v>5.9016039490062298</v>
      </c>
      <c r="V84" s="10" t="e">
        <f>+IF(C84=MAX(IMAE!G:G),'IMAE shewhart'!B84,NA())</f>
        <v>#N/A</v>
      </c>
      <c r="W84" s="25"/>
      <c r="X84" s="25"/>
      <c r="Y84" s="25"/>
      <c r="Z84" s="25"/>
    </row>
  </sheetData>
  <pageMargins left="0.7" right="0.7" top="0.75" bottom="0.75" header="0.3" footer="0.3"/>
  <pageSetup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143E6-2A52-48CF-9B67-0B56915B5A4B}">
  <dimension ref="A1:G86"/>
  <sheetViews>
    <sheetView workbookViewId="0"/>
  </sheetViews>
  <sheetFormatPr defaultColWidth="8.81640625" defaultRowHeight="14.5" x14ac:dyDescent="0.35"/>
  <cols>
    <col min="4" max="4" width="10.54296875" style="1" bestFit="1" customWidth="1"/>
    <col min="7" max="7" width="10.54296875" bestFit="1" customWidth="1"/>
  </cols>
  <sheetData>
    <row r="1" spans="1:7" x14ac:dyDescent="0.35">
      <c r="B1" t="s">
        <v>112</v>
      </c>
      <c r="C1" t="s">
        <v>113</v>
      </c>
      <c r="D1" s="1" t="s">
        <v>113</v>
      </c>
      <c r="E1" t="s">
        <v>114</v>
      </c>
      <c r="F1" t="s">
        <v>115</v>
      </c>
      <c r="G1" s="1">
        <f>+MAX(IMAE!D:D)</f>
        <v>0</v>
      </c>
    </row>
    <row r="2" spans="1:7" x14ac:dyDescent="0.35">
      <c r="A2">
        <v>1</v>
      </c>
      <c r="B2" t="e">
        <f>+YEAR(D2)</f>
        <v>#NUM!</v>
      </c>
      <c r="C2" t="e">
        <f>+MONTH(D2)</f>
        <v>#NUM!</v>
      </c>
      <c r="D2" s="1" t="e">
        <f>+EOMONTH(G1,-60)</f>
        <v>#NUM!</v>
      </c>
      <c r="E2" t="e">
        <f>_xlfn.IFNA(VLOOKUP(D2,'Inflación source'!A:C,2,FALSE),0)</f>
        <v>#NUM!</v>
      </c>
    </row>
    <row r="3" spans="1:7" x14ac:dyDescent="0.35">
      <c r="A3">
        <f>+A2+1</f>
        <v>2</v>
      </c>
      <c r="B3" t="e">
        <f t="shared" ref="B3:B65" si="0">+YEAR(D3)</f>
        <v>#NUM!</v>
      </c>
      <c r="C3" t="e">
        <f t="shared" ref="C3:C65" si="1">+MONTH(D3)</f>
        <v>#NUM!</v>
      </c>
      <c r="D3" s="1" t="e">
        <f>+EOMONTH(D2,1)</f>
        <v>#NUM!</v>
      </c>
      <c r="E3" t="e">
        <f>_xlfn.IFNA(VLOOKUP(D3,'Inflación source'!A:C,2,FALSE),0)</f>
        <v>#NUM!</v>
      </c>
    </row>
    <row r="4" spans="1:7" x14ac:dyDescent="0.35">
      <c r="A4">
        <f t="shared" ref="A4:A67" si="2">+A3+1</f>
        <v>3</v>
      </c>
      <c r="B4" t="e">
        <f t="shared" si="0"/>
        <v>#NUM!</v>
      </c>
      <c r="C4" t="e">
        <f t="shared" si="1"/>
        <v>#NUM!</v>
      </c>
      <c r="D4" s="1" t="e">
        <f t="shared" ref="D4:D67" si="3">+EOMONTH(D3,1)</f>
        <v>#NUM!</v>
      </c>
      <c r="E4" t="e">
        <f>_xlfn.IFNA(VLOOKUP(D4,'Inflación source'!A:C,2,FALSE),0)</f>
        <v>#NUM!</v>
      </c>
    </row>
    <row r="5" spans="1:7" x14ac:dyDescent="0.35">
      <c r="A5">
        <f t="shared" si="2"/>
        <v>4</v>
      </c>
      <c r="B5" t="e">
        <f t="shared" si="0"/>
        <v>#NUM!</v>
      </c>
      <c r="C5" t="e">
        <f t="shared" si="1"/>
        <v>#NUM!</v>
      </c>
      <c r="D5" s="1" t="e">
        <f t="shared" si="3"/>
        <v>#NUM!</v>
      </c>
      <c r="E5" t="e">
        <f>_xlfn.IFNA(VLOOKUP(D5,'Inflación source'!A:C,2,FALSE),0)</f>
        <v>#NUM!</v>
      </c>
    </row>
    <row r="6" spans="1:7" x14ac:dyDescent="0.35">
      <c r="A6">
        <f t="shared" si="2"/>
        <v>5</v>
      </c>
      <c r="B6" t="e">
        <f t="shared" si="0"/>
        <v>#NUM!</v>
      </c>
      <c r="C6" t="e">
        <f t="shared" si="1"/>
        <v>#NUM!</v>
      </c>
      <c r="D6" s="1" t="e">
        <f t="shared" si="3"/>
        <v>#NUM!</v>
      </c>
      <c r="E6" t="e">
        <f>_xlfn.IFNA(VLOOKUP(D6,'Inflación source'!A:C,2,FALSE),0)</f>
        <v>#NUM!</v>
      </c>
    </row>
    <row r="7" spans="1:7" x14ac:dyDescent="0.35">
      <c r="A7">
        <f t="shared" si="2"/>
        <v>6</v>
      </c>
      <c r="B7" t="e">
        <f t="shared" si="0"/>
        <v>#NUM!</v>
      </c>
      <c r="C7" t="e">
        <f t="shared" si="1"/>
        <v>#NUM!</v>
      </c>
      <c r="D7" s="1" t="e">
        <f t="shared" si="3"/>
        <v>#NUM!</v>
      </c>
      <c r="E7" t="e">
        <f>_xlfn.IFNA(VLOOKUP(D7,'Inflación source'!A:C,2,FALSE),0)</f>
        <v>#NUM!</v>
      </c>
    </row>
    <row r="8" spans="1:7" x14ac:dyDescent="0.35">
      <c r="A8">
        <f t="shared" si="2"/>
        <v>7</v>
      </c>
      <c r="B8" t="e">
        <f t="shared" si="0"/>
        <v>#NUM!</v>
      </c>
      <c r="C8" t="e">
        <f t="shared" si="1"/>
        <v>#NUM!</v>
      </c>
      <c r="D8" s="1" t="e">
        <f t="shared" si="3"/>
        <v>#NUM!</v>
      </c>
      <c r="E8" t="e">
        <f>_xlfn.IFNA(VLOOKUP(D8,'Inflación source'!A:C,2,FALSE),0)</f>
        <v>#NUM!</v>
      </c>
    </row>
    <row r="9" spans="1:7" x14ac:dyDescent="0.35">
      <c r="A9">
        <f t="shared" si="2"/>
        <v>8</v>
      </c>
      <c r="B9" t="e">
        <f t="shared" si="0"/>
        <v>#NUM!</v>
      </c>
      <c r="C9" t="e">
        <f t="shared" si="1"/>
        <v>#NUM!</v>
      </c>
      <c r="D9" s="1" t="e">
        <f t="shared" si="3"/>
        <v>#NUM!</v>
      </c>
      <c r="E9" t="e">
        <f>_xlfn.IFNA(VLOOKUP(D9,'Inflación source'!A:C,2,FALSE),0)</f>
        <v>#NUM!</v>
      </c>
    </row>
    <row r="10" spans="1:7" x14ac:dyDescent="0.35">
      <c r="A10">
        <f t="shared" si="2"/>
        <v>9</v>
      </c>
      <c r="B10" t="e">
        <f t="shared" si="0"/>
        <v>#NUM!</v>
      </c>
      <c r="C10" t="e">
        <f t="shared" si="1"/>
        <v>#NUM!</v>
      </c>
      <c r="D10" s="1" t="e">
        <f t="shared" si="3"/>
        <v>#NUM!</v>
      </c>
      <c r="E10" t="e">
        <f>_xlfn.IFNA(VLOOKUP(D10,'Inflación source'!A:C,2,FALSE),0)</f>
        <v>#NUM!</v>
      </c>
    </row>
    <row r="11" spans="1:7" x14ac:dyDescent="0.35">
      <c r="A11">
        <f t="shared" si="2"/>
        <v>10</v>
      </c>
      <c r="B11" t="e">
        <f t="shared" si="0"/>
        <v>#NUM!</v>
      </c>
      <c r="C11" t="e">
        <f t="shared" si="1"/>
        <v>#NUM!</v>
      </c>
      <c r="D11" s="1" t="e">
        <f t="shared" si="3"/>
        <v>#NUM!</v>
      </c>
      <c r="E11" t="e">
        <f>_xlfn.IFNA(VLOOKUP(D11,'Inflación source'!A:C,2,FALSE),0)</f>
        <v>#NUM!</v>
      </c>
    </row>
    <row r="12" spans="1:7" x14ac:dyDescent="0.35">
      <c r="A12">
        <f t="shared" si="2"/>
        <v>11</v>
      </c>
      <c r="B12" t="e">
        <f t="shared" si="0"/>
        <v>#NUM!</v>
      </c>
      <c r="C12" t="e">
        <f t="shared" si="1"/>
        <v>#NUM!</v>
      </c>
      <c r="D12" s="1" t="e">
        <f t="shared" si="3"/>
        <v>#NUM!</v>
      </c>
      <c r="E12" t="e">
        <f>_xlfn.IFNA(VLOOKUP(D12,'Inflación source'!A:C,2,FALSE),0)</f>
        <v>#NUM!</v>
      </c>
    </row>
    <row r="13" spans="1:7" x14ac:dyDescent="0.35">
      <c r="A13">
        <f t="shared" si="2"/>
        <v>12</v>
      </c>
      <c r="B13" t="e">
        <f t="shared" si="0"/>
        <v>#NUM!</v>
      </c>
      <c r="C13" t="e">
        <f t="shared" si="1"/>
        <v>#NUM!</v>
      </c>
      <c r="D13" s="1" t="e">
        <f t="shared" si="3"/>
        <v>#NUM!</v>
      </c>
      <c r="E13" t="e">
        <f>_xlfn.IFNA(VLOOKUP(D13,'Inflación source'!A:C,2,FALSE),0)</f>
        <v>#NUM!</v>
      </c>
    </row>
    <row r="14" spans="1:7" x14ac:dyDescent="0.35">
      <c r="A14">
        <f t="shared" si="2"/>
        <v>13</v>
      </c>
      <c r="B14" t="e">
        <f t="shared" si="0"/>
        <v>#NUM!</v>
      </c>
      <c r="C14" t="e">
        <f t="shared" si="1"/>
        <v>#NUM!</v>
      </c>
      <c r="D14" s="1" t="e">
        <f t="shared" si="3"/>
        <v>#NUM!</v>
      </c>
      <c r="E14" t="e">
        <f>_xlfn.IFNA(VLOOKUP(D14,'Inflación source'!A:C,2,FALSE),0)</f>
        <v>#NUM!</v>
      </c>
    </row>
    <row r="15" spans="1:7" x14ac:dyDescent="0.35">
      <c r="A15">
        <f t="shared" si="2"/>
        <v>14</v>
      </c>
      <c r="B15" t="e">
        <f t="shared" si="0"/>
        <v>#NUM!</v>
      </c>
      <c r="C15" t="e">
        <f t="shared" si="1"/>
        <v>#NUM!</v>
      </c>
      <c r="D15" s="1" t="e">
        <f t="shared" si="3"/>
        <v>#NUM!</v>
      </c>
      <c r="E15" t="e">
        <f>_xlfn.IFNA(VLOOKUP(D15,'Inflación source'!A:C,2,FALSE),0)</f>
        <v>#NUM!</v>
      </c>
    </row>
    <row r="16" spans="1:7" x14ac:dyDescent="0.35">
      <c r="A16">
        <f t="shared" si="2"/>
        <v>15</v>
      </c>
      <c r="B16" t="e">
        <f t="shared" si="0"/>
        <v>#NUM!</v>
      </c>
      <c r="C16" t="e">
        <f t="shared" si="1"/>
        <v>#NUM!</v>
      </c>
      <c r="D16" s="1" t="e">
        <f t="shared" si="3"/>
        <v>#NUM!</v>
      </c>
      <c r="E16" t="e">
        <f>_xlfn.IFNA(VLOOKUP(D16,'Inflación source'!A:C,2,FALSE),0)</f>
        <v>#NUM!</v>
      </c>
    </row>
    <row r="17" spans="1:5" x14ac:dyDescent="0.35">
      <c r="A17">
        <f t="shared" si="2"/>
        <v>16</v>
      </c>
      <c r="B17" t="e">
        <f t="shared" si="0"/>
        <v>#NUM!</v>
      </c>
      <c r="C17" t="e">
        <f t="shared" si="1"/>
        <v>#NUM!</v>
      </c>
      <c r="D17" s="1" t="e">
        <f t="shared" si="3"/>
        <v>#NUM!</v>
      </c>
      <c r="E17" t="e">
        <f>_xlfn.IFNA(VLOOKUP(D17,'Inflación source'!A:C,2,FALSE),0)</f>
        <v>#NUM!</v>
      </c>
    </row>
    <row r="18" spans="1:5" x14ac:dyDescent="0.35">
      <c r="A18">
        <f t="shared" si="2"/>
        <v>17</v>
      </c>
      <c r="B18" t="e">
        <f t="shared" si="0"/>
        <v>#NUM!</v>
      </c>
      <c r="C18" t="e">
        <f t="shared" si="1"/>
        <v>#NUM!</v>
      </c>
      <c r="D18" s="1" t="e">
        <f t="shared" si="3"/>
        <v>#NUM!</v>
      </c>
      <c r="E18" t="e">
        <f>_xlfn.IFNA(VLOOKUP(D18,'Inflación source'!A:C,2,FALSE),0)</f>
        <v>#NUM!</v>
      </c>
    </row>
    <row r="19" spans="1:5" x14ac:dyDescent="0.35">
      <c r="A19">
        <f t="shared" si="2"/>
        <v>18</v>
      </c>
      <c r="B19" t="e">
        <f t="shared" si="0"/>
        <v>#NUM!</v>
      </c>
      <c r="C19" t="e">
        <f t="shared" si="1"/>
        <v>#NUM!</v>
      </c>
      <c r="D19" s="1" t="e">
        <f t="shared" si="3"/>
        <v>#NUM!</v>
      </c>
      <c r="E19" t="e">
        <f>_xlfn.IFNA(VLOOKUP(D19,'Inflación source'!A:C,2,FALSE),0)</f>
        <v>#NUM!</v>
      </c>
    </row>
    <row r="20" spans="1:5" x14ac:dyDescent="0.35">
      <c r="A20">
        <f t="shared" si="2"/>
        <v>19</v>
      </c>
      <c r="B20" t="e">
        <f t="shared" si="0"/>
        <v>#NUM!</v>
      </c>
      <c r="C20" t="e">
        <f t="shared" si="1"/>
        <v>#NUM!</v>
      </c>
      <c r="D20" s="1" t="e">
        <f t="shared" si="3"/>
        <v>#NUM!</v>
      </c>
      <c r="E20" t="e">
        <f>_xlfn.IFNA(VLOOKUP(D20,'Inflación source'!A:C,2,FALSE),0)</f>
        <v>#NUM!</v>
      </c>
    </row>
    <row r="21" spans="1:5" x14ac:dyDescent="0.35">
      <c r="A21">
        <f t="shared" si="2"/>
        <v>20</v>
      </c>
      <c r="B21" t="e">
        <f t="shared" si="0"/>
        <v>#NUM!</v>
      </c>
      <c r="C21" t="e">
        <f t="shared" si="1"/>
        <v>#NUM!</v>
      </c>
      <c r="D21" s="1" t="e">
        <f t="shared" si="3"/>
        <v>#NUM!</v>
      </c>
      <c r="E21" t="e">
        <f>_xlfn.IFNA(VLOOKUP(D21,'Inflación source'!A:C,2,FALSE),0)</f>
        <v>#NUM!</v>
      </c>
    </row>
    <row r="22" spans="1:5" x14ac:dyDescent="0.35">
      <c r="A22">
        <f t="shared" si="2"/>
        <v>21</v>
      </c>
      <c r="B22" t="e">
        <f t="shared" si="0"/>
        <v>#NUM!</v>
      </c>
      <c r="C22" t="e">
        <f t="shared" si="1"/>
        <v>#NUM!</v>
      </c>
      <c r="D22" s="1" t="e">
        <f t="shared" si="3"/>
        <v>#NUM!</v>
      </c>
      <c r="E22" t="e">
        <f>_xlfn.IFNA(VLOOKUP(D22,'Inflación source'!A:C,2,FALSE),0)</f>
        <v>#NUM!</v>
      </c>
    </row>
    <row r="23" spans="1:5" x14ac:dyDescent="0.35">
      <c r="A23">
        <f t="shared" si="2"/>
        <v>22</v>
      </c>
      <c r="B23" t="e">
        <f t="shared" si="0"/>
        <v>#NUM!</v>
      </c>
      <c r="C23" t="e">
        <f t="shared" si="1"/>
        <v>#NUM!</v>
      </c>
      <c r="D23" s="1" t="e">
        <f t="shared" si="3"/>
        <v>#NUM!</v>
      </c>
      <c r="E23" t="e">
        <f>_xlfn.IFNA(VLOOKUP(D23,'Inflación source'!A:C,2,FALSE),0)</f>
        <v>#NUM!</v>
      </c>
    </row>
    <row r="24" spans="1:5" x14ac:dyDescent="0.35">
      <c r="A24">
        <f t="shared" si="2"/>
        <v>23</v>
      </c>
      <c r="B24" t="e">
        <f t="shared" si="0"/>
        <v>#NUM!</v>
      </c>
      <c r="C24" t="e">
        <f t="shared" si="1"/>
        <v>#NUM!</v>
      </c>
      <c r="D24" s="1" t="e">
        <f t="shared" si="3"/>
        <v>#NUM!</v>
      </c>
      <c r="E24" t="e">
        <f>_xlfn.IFNA(VLOOKUP(D24,'Inflación source'!A:C,2,FALSE),0)</f>
        <v>#NUM!</v>
      </c>
    </row>
    <row r="25" spans="1:5" x14ac:dyDescent="0.35">
      <c r="A25">
        <f t="shared" si="2"/>
        <v>24</v>
      </c>
      <c r="B25" t="e">
        <f t="shared" si="0"/>
        <v>#NUM!</v>
      </c>
      <c r="C25" t="e">
        <f t="shared" si="1"/>
        <v>#NUM!</v>
      </c>
      <c r="D25" s="1" t="e">
        <f t="shared" si="3"/>
        <v>#NUM!</v>
      </c>
      <c r="E25" t="e">
        <f>_xlfn.IFNA(VLOOKUP(D25,'Inflación source'!A:C,2,FALSE),0)</f>
        <v>#NUM!</v>
      </c>
    </row>
    <row r="26" spans="1:5" x14ac:dyDescent="0.35">
      <c r="A26">
        <f t="shared" si="2"/>
        <v>25</v>
      </c>
      <c r="B26" t="e">
        <f t="shared" si="0"/>
        <v>#NUM!</v>
      </c>
      <c r="C26" t="e">
        <f t="shared" si="1"/>
        <v>#NUM!</v>
      </c>
      <c r="D26" s="1" t="e">
        <f t="shared" si="3"/>
        <v>#NUM!</v>
      </c>
      <c r="E26" t="e">
        <f>_xlfn.IFNA(VLOOKUP(D26,'Inflación source'!A:C,2,FALSE),0)</f>
        <v>#NUM!</v>
      </c>
    </row>
    <row r="27" spans="1:5" x14ac:dyDescent="0.35">
      <c r="A27">
        <f t="shared" si="2"/>
        <v>26</v>
      </c>
      <c r="B27" t="e">
        <f t="shared" si="0"/>
        <v>#NUM!</v>
      </c>
      <c r="C27" t="e">
        <f t="shared" si="1"/>
        <v>#NUM!</v>
      </c>
      <c r="D27" s="1" t="e">
        <f t="shared" si="3"/>
        <v>#NUM!</v>
      </c>
      <c r="E27" t="e">
        <f>_xlfn.IFNA(VLOOKUP(D27,'Inflación source'!A:C,2,FALSE),0)</f>
        <v>#NUM!</v>
      </c>
    </row>
    <row r="28" spans="1:5" x14ac:dyDescent="0.35">
      <c r="A28">
        <f t="shared" si="2"/>
        <v>27</v>
      </c>
      <c r="B28" t="e">
        <f t="shared" si="0"/>
        <v>#NUM!</v>
      </c>
      <c r="C28" t="e">
        <f t="shared" si="1"/>
        <v>#NUM!</v>
      </c>
      <c r="D28" s="1" t="e">
        <f t="shared" si="3"/>
        <v>#NUM!</v>
      </c>
      <c r="E28" t="e">
        <f>_xlfn.IFNA(VLOOKUP(D28,'Inflación source'!A:C,2,FALSE),0)</f>
        <v>#NUM!</v>
      </c>
    </row>
    <row r="29" spans="1:5" x14ac:dyDescent="0.35">
      <c r="A29">
        <f t="shared" si="2"/>
        <v>28</v>
      </c>
      <c r="B29" t="e">
        <f t="shared" si="0"/>
        <v>#NUM!</v>
      </c>
      <c r="C29" t="e">
        <f t="shared" si="1"/>
        <v>#NUM!</v>
      </c>
      <c r="D29" s="1" t="e">
        <f t="shared" si="3"/>
        <v>#NUM!</v>
      </c>
      <c r="E29" t="e">
        <f>_xlfn.IFNA(VLOOKUP(D29,'Inflación source'!A:C,2,FALSE),0)</f>
        <v>#NUM!</v>
      </c>
    </row>
    <row r="30" spans="1:5" x14ac:dyDescent="0.35">
      <c r="A30">
        <f t="shared" si="2"/>
        <v>29</v>
      </c>
      <c r="B30" t="e">
        <f t="shared" si="0"/>
        <v>#NUM!</v>
      </c>
      <c r="C30" t="e">
        <f t="shared" si="1"/>
        <v>#NUM!</v>
      </c>
      <c r="D30" s="1" t="e">
        <f t="shared" si="3"/>
        <v>#NUM!</v>
      </c>
      <c r="E30" t="e">
        <f>_xlfn.IFNA(VLOOKUP(D30,'Inflación source'!A:C,2,FALSE),0)</f>
        <v>#NUM!</v>
      </c>
    </row>
    <row r="31" spans="1:5" x14ac:dyDescent="0.35">
      <c r="A31">
        <f t="shared" si="2"/>
        <v>30</v>
      </c>
      <c r="B31" t="e">
        <f t="shared" si="0"/>
        <v>#NUM!</v>
      </c>
      <c r="C31" t="e">
        <f t="shared" si="1"/>
        <v>#NUM!</v>
      </c>
      <c r="D31" s="1" t="e">
        <f t="shared" si="3"/>
        <v>#NUM!</v>
      </c>
      <c r="E31" t="e">
        <f>_xlfn.IFNA(VLOOKUP(D31,'Inflación source'!A:C,2,FALSE),0)</f>
        <v>#NUM!</v>
      </c>
    </row>
    <row r="32" spans="1:5" x14ac:dyDescent="0.35">
      <c r="A32">
        <f t="shared" si="2"/>
        <v>31</v>
      </c>
      <c r="B32" t="e">
        <f t="shared" si="0"/>
        <v>#NUM!</v>
      </c>
      <c r="C32" t="e">
        <f t="shared" si="1"/>
        <v>#NUM!</v>
      </c>
      <c r="D32" s="1" t="e">
        <f t="shared" si="3"/>
        <v>#NUM!</v>
      </c>
      <c r="E32" t="e">
        <f>_xlfn.IFNA(VLOOKUP(D32,'Inflación source'!A:C,2,FALSE),0)</f>
        <v>#NUM!</v>
      </c>
    </row>
    <row r="33" spans="1:5" x14ac:dyDescent="0.35">
      <c r="A33">
        <f t="shared" si="2"/>
        <v>32</v>
      </c>
      <c r="B33" t="e">
        <f t="shared" si="0"/>
        <v>#NUM!</v>
      </c>
      <c r="C33" t="e">
        <f t="shared" si="1"/>
        <v>#NUM!</v>
      </c>
      <c r="D33" s="1" t="e">
        <f t="shared" si="3"/>
        <v>#NUM!</v>
      </c>
      <c r="E33" t="e">
        <f>_xlfn.IFNA(VLOOKUP(D33,'Inflación source'!A:C,2,FALSE),0)</f>
        <v>#NUM!</v>
      </c>
    </row>
    <row r="34" spans="1:5" x14ac:dyDescent="0.35">
      <c r="A34">
        <f t="shared" si="2"/>
        <v>33</v>
      </c>
      <c r="B34" t="e">
        <f t="shared" si="0"/>
        <v>#NUM!</v>
      </c>
      <c r="C34" t="e">
        <f t="shared" si="1"/>
        <v>#NUM!</v>
      </c>
      <c r="D34" s="1" t="e">
        <f t="shared" si="3"/>
        <v>#NUM!</v>
      </c>
      <c r="E34" t="e">
        <f>_xlfn.IFNA(VLOOKUP(D34,'Inflación source'!A:C,2,FALSE),0)</f>
        <v>#NUM!</v>
      </c>
    </row>
    <row r="35" spans="1:5" x14ac:dyDescent="0.35">
      <c r="A35">
        <f t="shared" si="2"/>
        <v>34</v>
      </c>
      <c r="B35" t="e">
        <f t="shared" si="0"/>
        <v>#NUM!</v>
      </c>
      <c r="C35" t="e">
        <f t="shared" si="1"/>
        <v>#NUM!</v>
      </c>
      <c r="D35" s="1" t="e">
        <f t="shared" si="3"/>
        <v>#NUM!</v>
      </c>
      <c r="E35" t="e">
        <f>_xlfn.IFNA(VLOOKUP(D35,'Inflación source'!A:C,2,FALSE),0)</f>
        <v>#NUM!</v>
      </c>
    </row>
    <row r="36" spans="1:5" x14ac:dyDescent="0.35">
      <c r="A36">
        <f t="shared" si="2"/>
        <v>35</v>
      </c>
      <c r="B36" t="e">
        <f t="shared" si="0"/>
        <v>#NUM!</v>
      </c>
      <c r="C36" t="e">
        <f t="shared" si="1"/>
        <v>#NUM!</v>
      </c>
      <c r="D36" s="1" t="e">
        <f t="shared" si="3"/>
        <v>#NUM!</v>
      </c>
      <c r="E36" t="e">
        <f>_xlfn.IFNA(VLOOKUP(D36,'Inflación source'!A:C,2,FALSE),0)</f>
        <v>#NUM!</v>
      </c>
    </row>
    <row r="37" spans="1:5" x14ac:dyDescent="0.35">
      <c r="A37">
        <f t="shared" si="2"/>
        <v>36</v>
      </c>
      <c r="B37" t="e">
        <f t="shared" si="0"/>
        <v>#NUM!</v>
      </c>
      <c r="C37" t="e">
        <f t="shared" si="1"/>
        <v>#NUM!</v>
      </c>
      <c r="D37" s="1" t="e">
        <f t="shared" si="3"/>
        <v>#NUM!</v>
      </c>
      <c r="E37" t="e">
        <f>_xlfn.IFNA(VLOOKUP(D37,'Inflación source'!A:C,2,FALSE),0)</f>
        <v>#NUM!</v>
      </c>
    </row>
    <row r="38" spans="1:5" x14ac:dyDescent="0.35">
      <c r="A38">
        <f t="shared" si="2"/>
        <v>37</v>
      </c>
      <c r="B38" t="e">
        <f t="shared" si="0"/>
        <v>#NUM!</v>
      </c>
      <c r="C38" t="e">
        <f t="shared" si="1"/>
        <v>#NUM!</v>
      </c>
      <c r="D38" s="1" t="e">
        <f t="shared" si="3"/>
        <v>#NUM!</v>
      </c>
      <c r="E38" t="e">
        <f>_xlfn.IFNA(VLOOKUP(D38,'Inflación source'!A:C,2,FALSE),0)</f>
        <v>#NUM!</v>
      </c>
    </row>
    <row r="39" spans="1:5" x14ac:dyDescent="0.35">
      <c r="A39">
        <f t="shared" si="2"/>
        <v>38</v>
      </c>
      <c r="B39" t="e">
        <f t="shared" si="0"/>
        <v>#NUM!</v>
      </c>
      <c r="C39" t="e">
        <f t="shared" si="1"/>
        <v>#NUM!</v>
      </c>
      <c r="D39" s="1" t="e">
        <f t="shared" si="3"/>
        <v>#NUM!</v>
      </c>
      <c r="E39" t="e">
        <f>_xlfn.IFNA(VLOOKUP(D39,'Inflación source'!A:C,2,FALSE),0)</f>
        <v>#NUM!</v>
      </c>
    </row>
    <row r="40" spans="1:5" x14ac:dyDescent="0.35">
      <c r="A40">
        <f t="shared" si="2"/>
        <v>39</v>
      </c>
      <c r="B40" t="e">
        <f t="shared" si="0"/>
        <v>#NUM!</v>
      </c>
      <c r="C40" t="e">
        <f t="shared" si="1"/>
        <v>#NUM!</v>
      </c>
      <c r="D40" s="1" t="e">
        <f t="shared" si="3"/>
        <v>#NUM!</v>
      </c>
      <c r="E40" t="e">
        <f>_xlfn.IFNA(VLOOKUP(D40,'Inflación source'!A:C,2,FALSE),0)</f>
        <v>#NUM!</v>
      </c>
    </row>
    <row r="41" spans="1:5" x14ac:dyDescent="0.35">
      <c r="A41">
        <f t="shared" si="2"/>
        <v>40</v>
      </c>
      <c r="B41" t="e">
        <f t="shared" si="0"/>
        <v>#NUM!</v>
      </c>
      <c r="C41" t="e">
        <f t="shared" si="1"/>
        <v>#NUM!</v>
      </c>
      <c r="D41" s="1" t="e">
        <f t="shared" si="3"/>
        <v>#NUM!</v>
      </c>
      <c r="E41" t="e">
        <f>_xlfn.IFNA(VLOOKUP(D41,'Inflación source'!A:C,2,FALSE),0)</f>
        <v>#NUM!</v>
      </c>
    </row>
    <row r="42" spans="1:5" x14ac:dyDescent="0.35">
      <c r="A42">
        <f t="shared" si="2"/>
        <v>41</v>
      </c>
      <c r="B42" t="e">
        <f t="shared" si="0"/>
        <v>#NUM!</v>
      </c>
      <c r="C42" t="e">
        <f t="shared" si="1"/>
        <v>#NUM!</v>
      </c>
      <c r="D42" s="1" t="e">
        <f t="shared" si="3"/>
        <v>#NUM!</v>
      </c>
      <c r="E42" t="e">
        <f>_xlfn.IFNA(VLOOKUP(D42,'Inflación source'!A:C,2,FALSE),0)</f>
        <v>#NUM!</v>
      </c>
    </row>
    <row r="43" spans="1:5" x14ac:dyDescent="0.35">
      <c r="A43">
        <f t="shared" si="2"/>
        <v>42</v>
      </c>
      <c r="B43" t="e">
        <f t="shared" si="0"/>
        <v>#NUM!</v>
      </c>
      <c r="C43" t="e">
        <f t="shared" si="1"/>
        <v>#NUM!</v>
      </c>
      <c r="D43" s="1" t="e">
        <f t="shared" si="3"/>
        <v>#NUM!</v>
      </c>
      <c r="E43" t="e">
        <f>_xlfn.IFNA(VLOOKUP(D43,'Inflación source'!A:C,2,FALSE),0)</f>
        <v>#NUM!</v>
      </c>
    </row>
    <row r="44" spans="1:5" x14ac:dyDescent="0.35">
      <c r="A44">
        <f t="shared" si="2"/>
        <v>43</v>
      </c>
      <c r="B44" t="e">
        <f t="shared" si="0"/>
        <v>#NUM!</v>
      </c>
      <c r="C44" t="e">
        <f t="shared" si="1"/>
        <v>#NUM!</v>
      </c>
      <c r="D44" s="1" t="e">
        <f t="shared" si="3"/>
        <v>#NUM!</v>
      </c>
      <c r="E44" t="e">
        <f>_xlfn.IFNA(VLOOKUP(D44,'Inflación source'!A:C,2,FALSE),0)</f>
        <v>#NUM!</v>
      </c>
    </row>
    <row r="45" spans="1:5" x14ac:dyDescent="0.35">
      <c r="A45">
        <f t="shared" si="2"/>
        <v>44</v>
      </c>
      <c r="B45" t="e">
        <f t="shared" si="0"/>
        <v>#NUM!</v>
      </c>
      <c r="C45" t="e">
        <f t="shared" si="1"/>
        <v>#NUM!</v>
      </c>
      <c r="D45" s="1" t="e">
        <f t="shared" si="3"/>
        <v>#NUM!</v>
      </c>
      <c r="E45" t="e">
        <f>_xlfn.IFNA(VLOOKUP(D45,'Inflación source'!A:C,2,FALSE),0)</f>
        <v>#NUM!</v>
      </c>
    </row>
    <row r="46" spans="1:5" x14ac:dyDescent="0.35">
      <c r="A46">
        <f t="shared" si="2"/>
        <v>45</v>
      </c>
      <c r="B46" t="e">
        <f t="shared" si="0"/>
        <v>#NUM!</v>
      </c>
      <c r="C46" t="e">
        <f t="shared" si="1"/>
        <v>#NUM!</v>
      </c>
      <c r="D46" s="1" t="e">
        <f t="shared" si="3"/>
        <v>#NUM!</v>
      </c>
      <c r="E46" t="e">
        <f>_xlfn.IFNA(VLOOKUP(D46,'Inflación source'!A:C,2,FALSE),0)</f>
        <v>#NUM!</v>
      </c>
    </row>
    <row r="47" spans="1:5" x14ac:dyDescent="0.35">
      <c r="A47">
        <f t="shared" si="2"/>
        <v>46</v>
      </c>
      <c r="B47" t="e">
        <f t="shared" si="0"/>
        <v>#NUM!</v>
      </c>
      <c r="C47" t="e">
        <f t="shared" si="1"/>
        <v>#NUM!</v>
      </c>
      <c r="D47" s="1" t="e">
        <f t="shared" si="3"/>
        <v>#NUM!</v>
      </c>
      <c r="E47" t="e">
        <f>_xlfn.IFNA(VLOOKUP(D47,'Inflación source'!A:C,2,FALSE),0)</f>
        <v>#NUM!</v>
      </c>
    </row>
    <row r="48" spans="1:5" x14ac:dyDescent="0.35">
      <c r="A48">
        <f t="shared" si="2"/>
        <v>47</v>
      </c>
      <c r="B48" t="e">
        <f t="shared" si="0"/>
        <v>#NUM!</v>
      </c>
      <c r="C48" t="e">
        <f t="shared" si="1"/>
        <v>#NUM!</v>
      </c>
      <c r="D48" s="1" t="e">
        <f t="shared" si="3"/>
        <v>#NUM!</v>
      </c>
      <c r="E48" t="e">
        <f>_xlfn.IFNA(VLOOKUP(D48,'Inflación source'!A:C,2,FALSE),0)</f>
        <v>#NUM!</v>
      </c>
    </row>
    <row r="49" spans="1:5" x14ac:dyDescent="0.35">
      <c r="A49">
        <f t="shared" si="2"/>
        <v>48</v>
      </c>
      <c r="B49" t="e">
        <f t="shared" si="0"/>
        <v>#NUM!</v>
      </c>
      <c r="C49" t="e">
        <f t="shared" si="1"/>
        <v>#NUM!</v>
      </c>
      <c r="D49" s="1" t="e">
        <f t="shared" si="3"/>
        <v>#NUM!</v>
      </c>
      <c r="E49" t="e">
        <f>_xlfn.IFNA(VLOOKUP(D49,'Inflación source'!A:C,2,FALSE),0)</f>
        <v>#NUM!</v>
      </c>
    </row>
    <row r="50" spans="1:5" x14ac:dyDescent="0.35">
      <c r="A50">
        <f t="shared" si="2"/>
        <v>49</v>
      </c>
      <c r="B50" t="e">
        <f t="shared" si="0"/>
        <v>#NUM!</v>
      </c>
      <c r="C50" t="e">
        <f t="shared" si="1"/>
        <v>#NUM!</v>
      </c>
      <c r="D50" s="1" t="e">
        <f t="shared" si="3"/>
        <v>#NUM!</v>
      </c>
      <c r="E50" t="e">
        <f>_xlfn.IFNA(VLOOKUP(D50,'Inflación source'!A:C,2,FALSE),0)</f>
        <v>#NUM!</v>
      </c>
    </row>
    <row r="51" spans="1:5" x14ac:dyDescent="0.35">
      <c r="A51">
        <f t="shared" si="2"/>
        <v>50</v>
      </c>
      <c r="B51" t="e">
        <f t="shared" si="0"/>
        <v>#NUM!</v>
      </c>
      <c r="C51" t="e">
        <f t="shared" si="1"/>
        <v>#NUM!</v>
      </c>
      <c r="D51" s="1" t="e">
        <f t="shared" si="3"/>
        <v>#NUM!</v>
      </c>
      <c r="E51" t="e">
        <f>_xlfn.IFNA(VLOOKUP(D51,'Inflación source'!A:C,2,FALSE),0)</f>
        <v>#NUM!</v>
      </c>
    </row>
    <row r="52" spans="1:5" x14ac:dyDescent="0.35">
      <c r="A52">
        <f t="shared" si="2"/>
        <v>51</v>
      </c>
      <c r="B52" t="e">
        <f t="shared" si="0"/>
        <v>#NUM!</v>
      </c>
      <c r="C52" t="e">
        <f t="shared" si="1"/>
        <v>#NUM!</v>
      </c>
      <c r="D52" s="1" t="e">
        <f t="shared" si="3"/>
        <v>#NUM!</v>
      </c>
      <c r="E52" t="e">
        <f>_xlfn.IFNA(VLOOKUP(D52,'Inflación source'!A:C,2,FALSE),0)</f>
        <v>#NUM!</v>
      </c>
    </row>
    <row r="53" spans="1:5" x14ac:dyDescent="0.35">
      <c r="A53">
        <f t="shared" si="2"/>
        <v>52</v>
      </c>
      <c r="B53" t="e">
        <f t="shared" si="0"/>
        <v>#NUM!</v>
      </c>
      <c r="C53" t="e">
        <f t="shared" si="1"/>
        <v>#NUM!</v>
      </c>
      <c r="D53" s="1" t="e">
        <f t="shared" si="3"/>
        <v>#NUM!</v>
      </c>
      <c r="E53" t="e">
        <f>_xlfn.IFNA(VLOOKUP(D53,'Inflación source'!A:C,2,FALSE),0)</f>
        <v>#NUM!</v>
      </c>
    </row>
    <row r="54" spans="1:5" x14ac:dyDescent="0.35">
      <c r="A54">
        <f t="shared" si="2"/>
        <v>53</v>
      </c>
      <c r="B54" t="e">
        <f t="shared" si="0"/>
        <v>#NUM!</v>
      </c>
      <c r="C54" t="e">
        <f t="shared" si="1"/>
        <v>#NUM!</v>
      </c>
      <c r="D54" s="1" t="e">
        <f t="shared" si="3"/>
        <v>#NUM!</v>
      </c>
      <c r="E54" t="e">
        <f>_xlfn.IFNA(VLOOKUP(D54,'Inflación source'!A:C,2,FALSE),0)</f>
        <v>#NUM!</v>
      </c>
    </row>
    <row r="55" spans="1:5" x14ac:dyDescent="0.35">
      <c r="A55">
        <f t="shared" si="2"/>
        <v>54</v>
      </c>
      <c r="B55" t="e">
        <f t="shared" si="0"/>
        <v>#NUM!</v>
      </c>
      <c r="C55" t="e">
        <f t="shared" si="1"/>
        <v>#NUM!</v>
      </c>
      <c r="D55" s="1" t="e">
        <f t="shared" si="3"/>
        <v>#NUM!</v>
      </c>
      <c r="E55" t="e">
        <f>_xlfn.IFNA(VLOOKUP(D55,'Inflación source'!A:C,2,FALSE),0)</f>
        <v>#NUM!</v>
      </c>
    </row>
    <row r="56" spans="1:5" x14ac:dyDescent="0.35">
      <c r="A56">
        <f t="shared" si="2"/>
        <v>55</v>
      </c>
      <c r="B56" t="e">
        <f t="shared" si="0"/>
        <v>#NUM!</v>
      </c>
      <c r="C56" t="e">
        <f t="shared" si="1"/>
        <v>#NUM!</v>
      </c>
      <c r="D56" s="1" t="e">
        <f t="shared" si="3"/>
        <v>#NUM!</v>
      </c>
      <c r="E56" t="e">
        <f>_xlfn.IFNA(VLOOKUP(D56,'Inflación source'!A:C,2,FALSE),0)</f>
        <v>#NUM!</v>
      </c>
    </row>
    <row r="57" spans="1:5" x14ac:dyDescent="0.35">
      <c r="A57">
        <f t="shared" si="2"/>
        <v>56</v>
      </c>
      <c r="B57" t="e">
        <f t="shared" si="0"/>
        <v>#NUM!</v>
      </c>
      <c r="C57" t="e">
        <f t="shared" si="1"/>
        <v>#NUM!</v>
      </c>
      <c r="D57" s="1" t="e">
        <f t="shared" si="3"/>
        <v>#NUM!</v>
      </c>
      <c r="E57" t="e">
        <f>_xlfn.IFNA(VLOOKUP(D57,'Inflación source'!A:C,2,FALSE),0)</f>
        <v>#NUM!</v>
      </c>
    </row>
    <row r="58" spans="1:5" x14ac:dyDescent="0.35">
      <c r="A58">
        <f t="shared" si="2"/>
        <v>57</v>
      </c>
      <c r="B58" t="e">
        <f t="shared" si="0"/>
        <v>#NUM!</v>
      </c>
      <c r="C58" t="e">
        <f t="shared" si="1"/>
        <v>#NUM!</v>
      </c>
      <c r="D58" s="1" t="e">
        <f t="shared" si="3"/>
        <v>#NUM!</v>
      </c>
      <c r="E58" t="e">
        <f>_xlfn.IFNA(VLOOKUP(D58,'Inflación source'!A:C,2,FALSE),0)</f>
        <v>#NUM!</v>
      </c>
    </row>
    <row r="59" spans="1:5" x14ac:dyDescent="0.35">
      <c r="A59">
        <f t="shared" si="2"/>
        <v>58</v>
      </c>
      <c r="B59" t="e">
        <f t="shared" si="0"/>
        <v>#NUM!</v>
      </c>
      <c r="C59" t="e">
        <f t="shared" si="1"/>
        <v>#NUM!</v>
      </c>
      <c r="D59" s="1" t="e">
        <f t="shared" si="3"/>
        <v>#NUM!</v>
      </c>
      <c r="E59" t="e">
        <f>_xlfn.IFNA(VLOOKUP(D59,'Inflación source'!A:C,2,FALSE),0)</f>
        <v>#NUM!</v>
      </c>
    </row>
    <row r="60" spans="1:5" x14ac:dyDescent="0.35">
      <c r="A60">
        <f t="shared" si="2"/>
        <v>59</v>
      </c>
      <c r="B60" t="e">
        <f t="shared" si="0"/>
        <v>#NUM!</v>
      </c>
      <c r="C60" t="e">
        <f t="shared" si="1"/>
        <v>#NUM!</v>
      </c>
      <c r="D60" s="1" t="e">
        <f t="shared" si="3"/>
        <v>#NUM!</v>
      </c>
      <c r="E60" t="e">
        <f>_xlfn.IFNA(VLOOKUP(D60,'Inflación source'!A:C,2,FALSE),0)</f>
        <v>#NUM!</v>
      </c>
    </row>
    <row r="61" spans="1:5" x14ac:dyDescent="0.35">
      <c r="A61">
        <f t="shared" si="2"/>
        <v>60</v>
      </c>
      <c r="B61" t="e">
        <f t="shared" si="0"/>
        <v>#NUM!</v>
      </c>
      <c r="C61" t="e">
        <f t="shared" si="1"/>
        <v>#NUM!</v>
      </c>
      <c r="D61" s="1" t="e">
        <f t="shared" si="3"/>
        <v>#NUM!</v>
      </c>
      <c r="E61" t="e">
        <f>_xlfn.IFNA(VLOOKUP(D61,'Inflación source'!A:C,2,FALSE),0)</f>
        <v>#NUM!</v>
      </c>
    </row>
    <row r="62" spans="1:5" x14ac:dyDescent="0.35">
      <c r="A62">
        <f t="shared" si="2"/>
        <v>61</v>
      </c>
      <c r="B62" t="e">
        <f t="shared" si="0"/>
        <v>#NUM!</v>
      </c>
      <c r="C62" t="e">
        <f t="shared" si="1"/>
        <v>#NUM!</v>
      </c>
      <c r="D62" s="1" t="e">
        <f t="shared" si="3"/>
        <v>#NUM!</v>
      </c>
      <c r="E62" t="e">
        <f>_xlfn.IFNA(VLOOKUP(D62,'Inflación source'!A:C,2,FALSE),0)</f>
        <v>#NUM!</v>
      </c>
    </row>
    <row r="63" spans="1:5" x14ac:dyDescent="0.35">
      <c r="A63">
        <f t="shared" si="2"/>
        <v>62</v>
      </c>
      <c r="B63" t="e">
        <f t="shared" si="0"/>
        <v>#NUM!</v>
      </c>
      <c r="C63" t="e">
        <f t="shared" si="1"/>
        <v>#NUM!</v>
      </c>
      <c r="D63" s="1" t="e">
        <f t="shared" si="3"/>
        <v>#NUM!</v>
      </c>
      <c r="E63" t="e">
        <f>_xlfn.IFNA(VLOOKUP(D63,'Inflación source'!A:C,2,FALSE),0)</f>
        <v>#NUM!</v>
      </c>
    </row>
    <row r="64" spans="1:5" x14ac:dyDescent="0.35">
      <c r="A64">
        <f t="shared" si="2"/>
        <v>63</v>
      </c>
      <c r="B64" t="e">
        <f t="shared" si="0"/>
        <v>#NUM!</v>
      </c>
      <c r="C64" t="e">
        <f t="shared" si="1"/>
        <v>#NUM!</v>
      </c>
      <c r="D64" s="1" t="e">
        <f t="shared" si="3"/>
        <v>#NUM!</v>
      </c>
      <c r="E64" t="e">
        <f>_xlfn.IFNA(VLOOKUP(D64,'Inflación source'!A:C,2,FALSE),0)</f>
        <v>#NUM!</v>
      </c>
    </row>
    <row r="65" spans="1:5" x14ac:dyDescent="0.35">
      <c r="A65">
        <f t="shared" si="2"/>
        <v>64</v>
      </c>
      <c r="B65" t="e">
        <f t="shared" si="0"/>
        <v>#NUM!</v>
      </c>
      <c r="C65" t="e">
        <f t="shared" si="1"/>
        <v>#NUM!</v>
      </c>
      <c r="D65" s="1" t="e">
        <f t="shared" si="3"/>
        <v>#NUM!</v>
      </c>
      <c r="E65" t="e">
        <f>_xlfn.IFNA(VLOOKUP(D65,'Inflación source'!A:C,2,FALSE),0)</f>
        <v>#NUM!</v>
      </c>
    </row>
    <row r="66" spans="1:5" x14ac:dyDescent="0.35">
      <c r="A66">
        <f t="shared" si="2"/>
        <v>65</v>
      </c>
      <c r="B66" t="e">
        <f>+YEAR(D66)</f>
        <v>#NUM!</v>
      </c>
      <c r="C66" t="e">
        <f>+MONTH(D66)</f>
        <v>#NUM!</v>
      </c>
      <c r="D66" s="1" t="e">
        <f t="shared" si="3"/>
        <v>#NUM!</v>
      </c>
      <c r="E66" t="e">
        <f>_xlfn.IFNA(VLOOKUP(D66,'Inflación source'!A:C,2,FALSE),0)</f>
        <v>#NUM!</v>
      </c>
    </row>
    <row r="67" spans="1:5" x14ac:dyDescent="0.35">
      <c r="A67">
        <f t="shared" si="2"/>
        <v>66</v>
      </c>
      <c r="B67" t="e">
        <f>+YEAR(D67)</f>
        <v>#NUM!</v>
      </c>
      <c r="C67" t="e">
        <f>+MONTH(D67)</f>
        <v>#NUM!</v>
      </c>
      <c r="D67" s="1" t="e">
        <f t="shared" si="3"/>
        <v>#NUM!</v>
      </c>
      <c r="E67" t="e">
        <f>_xlfn.IFNA(VLOOKUP(D67,'Inflación source'!A:C,2,FALSE),0)</f>
        <v>#NUM!</v>
      </c>
    </row>
    <row r="68" spans="1:5" x14ac:dyDescent="0.35">
      <c r="A68">
        <f t="shared" ref="A68:A86" si="4">+A67+1</f>
        <v>67</v>
      </c>
      <c r="B68" t="e">
        <f>+YEAR(D68)</f>
        <v>#NUM!</v>
      </c>
      <c r="C68" t="e">
        <f>+MONTH(D68)</f>
        <v>#NUM!</v>
      </c>
      <c r="D68" s="1" t="e">
        <f t="shared" ref="D68:D86" si="5">+EOMONTH(D67,1)</f>
        <v>#NUM!</v>
      </c>
      <c r="E68" t="e">
        <f>_xlfn.IFNA(VLOOKUP(D68,'Inflación source'!A:C,2,FALSE),0)</f>
        <v>#NUM!</v>
      </c>
    </row>
    <row r="69" spans="1:5" x14ac:dyDescent="0.35">
      <c r="A69">
        <f t="shared" si="4"/>
        <v>68</v>
      </c>
      <c r="B69" t="e">
        <f>+YEAR(D69)</f>
        <v>#NUM!</v>
      </c>
      <c r="C69" t="e">
        <f>+MONTH(D69)</f>
        <v>#NUM!</v>
      </c>
      <c r="D69" s="1" t="e">
        <f t="shared" si="5"/>
        <v>#NUM!</v>
      </c>
      <c r="E69" t="e">
        <f>_xlfn.IFNA(VLOOKUP(D69,'Inflación source'!A:C,2,FALSE),0)</f>
        <v>#NUM!</v>
      </c>
    </row>
    <row r="70" spans="1:5" x14ac:dyDescent="0.35">
      <c r="A70">
        <f t="shared" si="4"/>
        <v>69</v>
      </c>
      <c r="B70" t="e">
        <f t="shared" ref="B70:B86" si="6">+YEAR(D70)</f>
        <v>#NUM!</v>
      </c>
      <c r="C70" t="e">
        <f t="shared" ref="C70:C86" si="7">+MONTH(D70)</f>
        <v>#NUM!</v>
      </c>
      <c r="D70" s="1" t="e">
        <f t="shared" si="5"/>
        <v>#NUM!</v>
      </c>
      <c r="E70" t="e">
        <f>_xlfn.IFNA(VLOOKUP(D70,'Inflación source'!A:C,2,FALSE),0)</f>
        <v>#NUM!</v>
      </c>
    </row>
    <row r="71" spans="1:5" x14ac:dyDescent="0.35">
      <c r="A71">
        <f t="shared" si="4"/>
        <v>70</v>
      </c>
      <c r="B71" t="e">
        <f t="shared" si="6"/>
        <v>#NUM!</v>
      </c>
      <c r="C71" t="e">
        <f t="shared" si="7"/>
        <v>#NUM!</v>
      </c>
      <c r="D71" s="1" t="e">
        <f t="shared" si="5"/>
        <v>#NUM!</v>
      </c>
      <c r="E71" t="e">
        <f>_xlfn.IFNA(VLOOKUP(D71,'Inflación source'!A:C,2,FALSE),0)</f>
        <v>#NUM!</v>
      </c>
    </row>
    <row r="72" spans="1:5" x14ac:dyDescent="0.35">
      <c r="A72">
        <f t="shared" si="4"/>
        <v>71</v>
      </c>
      <c r="B72" t="e">
        <f t="shared" si="6"/>
        <v>#NUM!</v>
      </c>
      <c r="C72" t="e">
        <f t="shared" si="7"/>
        <v>#NUM!</v>
      </c>
      <c r="D72" s="1" t="e">
        <f t="shared" si="5"/>
        <v>#NUM!</v>
      </c>
      <c r="E72" t="e">
        <f>_xlfn.IFNA(VLOOKUP(D72,'Inflación source'!A:C,2,FALSE),0)</f>
        <v>#NUM!</v>
      </c>
    </row>
    <row r="73" spans="1:5" x14ac:dyDescent="0.35">
      <c r="A73">
        <f t="shared" si="4"/>
        <v>72</v>
      </c>
      <c r="B73" t="e">
        <f t="shared" si="6"/>
        <v>#NUM!</v>
      </c>
      <c r="C73" t="e">
        <f t="shared" si="7"/>
        <v>#NUM!</v>
      </c>
      <c r="D73" s="1" t="e">
        <f t="shared" si="5"/>
        <v>#NUM!</v>
      </c>
      <c r="E73" t="e">
        <f>_xlfn.IFNA(VLOOKUP(D73,'Inflación source'!A:C,2,FALSE),0)</f>
        <v>#NUM!</v>
      </c>
    </row>
    <row r="74" spans="1:5" x14ac:dyDescent="0.35">
      <c r="A74">
        <f t="shared" si="4"/>
        <v>73</v>
      </c>
      <c r="B74" t="e">
        <f t="shared" si="6"/>
        <v>#NUM!</v>
      </c>
      <c r="C74" t="e">
        <f t="shared" si="7"/>
        <v>#NUM!</v>
      </c>
      <c r="D74" s="1" t="e">
        <f t="shared" si="5"/>
        <v>#NUM!</v>
      </c>
      <c r="E74" t="e">
        <f>_xlfn.IFNA(VLOOKUP(D74,'Inflación source'!A:C,2,FALSE),0)</f>
        <v>#NUM!</v>
      </c>
    </row>
    <row r="75" spans="1:5" x14ac:dyDescent="0.35">
      <c r="A75">
        <f t="shared" si="4"/>
        <v>74</v>
      </c>
      <c r="B75" t="e">
        <f t="shared" si="6"/>
        <v>#NUM!</v>
      </c>
      <c r="C75" t="e">
        <f t="shared" si="7"/>
        <v>#NUM!</v>
      </c>
      <c r="D75" s="1" t="e">
        <f t="shared" si="5"/>
        <v>#NUM!</v>
      </c>
      <c r="E75" t="e">
        <f>_xlfn.IFNA(VLOOKUP(D75,'Inflación source'!A:C,2,FALSE),0)</f>
        <v>#NUM!</v>
      </c>
    </row>
    <row r="76" spans="1:5" x14ac:dyDescent="0.35">
      <c r="A76">
        <f t="shared" si="4"/>
        <v>75</v>
      </c>
      <c r="B76" t="e">
        <f t="shared" si="6"/>
        <v>#NUM!</v>
      </c>
      <c r="C76" t="e">
        <f t="shared" si="7"/>
        <v>#NUM!</v>
      </c>
      <c r="D76" s="1" t="e">
        <f t="shared" si="5"/>
        <v>#NUM!</v>
      </c>
      <c r="E76" t="e">
        <f>_xlfn.IFNA(VLOOKUP(D76,'Inflación source'!A:C,2,FALSE),0)</f>
        <v>#NUM!</v>
      </c>
    </row>
    <row r="77" spans="1:5" x14ac:dyDescent="0.35">
      <c r="A77">
        <f t="shared" si="4"/>
        <v>76</v>
      </c>
      <c r="B77" t="e">
        <f t="shared" si="6"/>
        <v>#NUM!</v>
      </c>
      <c r="C77" t="e">
        <f t="shared" si="7"/>
        <v>#NUM!</v>
      </c>
      <c r="D77" s="1" t="e">
        <f t="shared" si="5"/>
        <v>#NUM!</v>
      </c>
      <c r="E77" t="e">
        <f>_xlfn.IFNA(VLOOKUP(D77,'Inflación source'!A:C,2,FALSE),0)</f>
        <v>#NUM!</v>
      </c>
    </row>
    <row r="78" spans="1:5" x14ac:dyDescent="0.35">
      <c r="A78">
        <f t="shared" si="4"/>
        <v>77</v>
      </c>
      <c r="B78" t="e">
        <f t="shared" si="6"/>
        <v>#NUM!</v>
      </c>
      <c r="C78" t="e">
        <f t="shared" si="7"/>
        <v>#NUM!</v>
      </c>
      <c r="D78" s="1" t="e">
        <f t="shared" si="5"/>
        <v>#NUM!</v>
      </c>
      <c r="E78" t="e">
        <f>_xlfn.IFNA(VLOOKUP(D78,'Inflación source'!A:C,2,FALSE),0)</f>
        <v>#NUM!</v>
      </c>
    </row>
    <row r="79" spans="1:5" x14ac:dyDescent="0.35">
      <c r="A79">
        <f t="shared" si="4"/>
        <v>78</v>
      </c>
      <c r="B79" t="e">
        <f t="shared" si="6"/>
        <v>#NUM!</v>
      </c>
      <c r="C79" t="e">
        <f t="shared" si="7"/>
        <v>#NUM!</v>
      </c>
      <c r="D79" s="1" t="e">
        <f t="shared" si="5"/>
        <v>#NUM!</v>
      </c>
      <c r="E79" t="e">
        <f>_xlfn.IFNA(VLOOKUP(D79,'Inflación source'!A:C,2,FALSE),0)</f>
        <v>#NUM!</v>
      </c>
    </row>
    <row r="80" spans="1:5" x14ac:dyDescent="0.35">
      <c r="A80">
        <f t="shared" si="4"/>
        <v>79</v>
      </c>
      <c r="B80" t="e">
        <f t="shared" si="6"/>
        <v>#NUM!</v>
      </c>
      <c r="C80" t="e">
        <f t="shared" si="7"/>
        <v>#NUM!</v>
      </c>
      <c r="D80" s="1" t="e">
        <f t="shared" si="5"/>
        <v>#NUM!</v>
      </c>
      <c r="E80" t="e">
        <f>_xlfn.IFNA(VLOOKUP(D80,'Inflación source'!A:C,2,FALSE),0)</f>
        <v>#NUM!</v>
      </c>
    </row>
    <row r="81" spans="1:5" x14ac:dyDescent="0.35">
      <c r="A81">
        <f t="shared" si="4"/>
        <v>80</v>
      </c>
      <c r="B81" t="e">
        <f t="shared" si="6"/>
        <v>#NUM!</v>
      </c>
      <c r="C81" t="e">
        <f t="shared" si="7"/>
        <v>#NUM!</v>
      </c>
      <c r="D81" s="1" t="e">
        <f t="shared" si="5"/>
        <v>#NUM!</v>
      </c>
      <c r="E81" t="e">
        <f>_xlfn.IFNA(VLOOKUP(D81,'Inflación source'!A:C,2,FALSE),0)</f>
        <v>#NUM!</v>
      </c>
    </row>
    <row r="82" spans="1:5" x14ac:dyDescent="0.35">
      <c r="A82">
        <f t="shared" si="4"/>
        <v>81</v>
      </c>
      <c r="B82" t="e">
        <f t="shared" si="6"/>
        <v>#NUM!</v>
      </c>
      <c r="C82" t="e">
        <f t="shared" si="7"/>
        <v>#NUM!</v>
      </c>
      <c r="D82" s="1" t="e">
        <f t="shared" si="5"/>
        <v>#NUM!</v>
      </c>
      <c r="E82" t="e">
        <f>_xlfn.IFNA(VLOOKUP(D82,'Inflación source'!A:C,2,FALSE),0)</f>
        <v>#NUM!</v>
      </c>
    </row>
    <row r="83" spans="1:5" x14ac:dyDescent="0.35">
      <c r="A83">
        <f t="shared" si="4"/>
        <v>82</v>
      </c>
      <c r="B83" t="e">
        <f t="shared" si="6"/>
        <v>#NUM!</v>
      </c>
      <c r="C83" t="e">
        <f t="shared" si="7"/>
        <v>#NUM!</v>
      </c>
      <c r="D83" s="1" t="e">
        <f t="shared" si="5"/>
        <v>#NUM!</v>
      </c>
      <c r="E83" t="e">
        <f>_xlfn.IFNA(VLOOKUP(D83,'Inflación source'!A:C,2,FALSE),0)</f>
        <v>#NUM!</v>
      </c>
    </row>
    <row r="84" spans="1:5" x14ac:dyDescent="0.35">
      <c r="A84">
        <f t="shared" si="4"/>
        <v>83</v>
      </c>
      <c r="B84" t="e">
        <f t="shared" si="6"/>
        <v>#NUM!</v>
      </c>
      <c r="C84" t="e">
        <f t="shared" si="7"/>
        <v>#NUM!</v>
      </c>
      <c r="D84" s="1" t="e">
        <f t="shared" si="5"/>
        <v>#NUM!</v>
      </c>
      <c r="E84" t="e">
        <f>_xlfn.IFNA(VLOOKUP(D84,'Inflación source'!A:C,2,FALSE),0)</f>
        <v>#NUM!</v>
      </c>
    </row>
    <row r="85" spans="1:5" x14ac:dyDescent="0.35">
      <c r="A85">
        <f t="shared" si="4"/>
        <v>84</v>
      </c>
      <c r="B85" t="e">
        <f t="shared" si="6"/>
        <v>#NUM!</v>
      </c>
      <c r="C85" t="e">
        <f t="shared" si="7"/>
        <v>#NUM!</v>
      </c>
      <c r="D85" s="1" t="e">
        <f t="shared" si="5"/>
        <v>#NUM!</v>
      </c>
      <c r="E85" t="e">
        <f>_xlfn.IFNA(VLOOKUP(D85,'Inflación source'!A:C,2,FALSE),0)</f>
        <v>#NUM!</v>
      </c>
    </row>
    <row r="86" spans="1:5" x14ac:dyDescent="0.35">
      <c r="A86">
        <f t="shared" si="4"/>
        <v>85</v>
      </c>
      <c r="B86" t="e">
        <f t="shared" si="6"/>
        <v>#NUM!</v>
      </c>
      <c r="C86" t="e">
        <f t="shared" si="7"/>
        <v>#NUM!</v>
      </c>
      <c r="D86" s="1" t="e">
        <f t="shared" si="5"/>
        <v>#NUM!</v>
      </c>
      <c r="E86" t="e">
        <f>_xlfn.IFNA(VLOOKUP(D86,'Inflación source'!A:C,2,FALSE),0)</f>
        <v>#NUM!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CAA48-DD90-418D-92E4-E70BFE5D36CD}">
  <dimension ref="A1:I98"/>
  <sheetViews>
    <sheetView workbookViewId="0"/>
  </sheetViews>
  <sheetFormatPr defaultColWidth="8.81640625" defaultRowHeight="15.5" x14ac:dyDescent="0.35"/>
  <cols>
    <col min="1" max="16384" width="8.81640625" style="10"/>
  </cols>
  <sheetData>
    <row r="1" spans="1:9" x14ac:dyDescent="0.35">
      <c r="A1" t="s">
        <v>72</v>
      </c>
      <c r="B1"/>
      <c r="C1"/>
      <c r="D1"/>
      <c r="E1"/>
      <c r="F1"/>
      <c r="G1"/>
      <c r="H1"/>
      <c r="I1"/>
    </row>
    <row r="2" spans="1:9" ht="16" thickBot="1" x14ac:dyDescent="0.4">
      <c r="A2"/>
      <c r="B2"/>
      <c r="C2"/>
      <c r="D2"/>
      <c r="E2"/>
      <c r="F2"/>
      <c r="G2"/>
      <c r="H2"/>
      <c r="I2"/>
    </row>
    <row r="3" spans="1:9" x14ac:dyDescent="0.35">
      <c r="A3" s="27" t="s">
        <v>73</v>
      </c>
      <c r="B3" s="27"/>
      <c r="C3"/>
      <c r="D3"/>
      <c r="E3"/>
      <c r="F3"/>
      <c r="G3"/>
      <c r="H3"/>
      <c r="I3"/>
    </row>
    <row r="4" spans="1:9" x14ac:dyDescent="0.35">
      <c r="A4" t="s">
        <v>74</v>
      </c>
      <c r="B4">
        <v>0.3284295307603074</v>
      </c>
      <c r="C4"/>
      <c r="D4"/>
      <c r="E4"/>
      <c r="F4"/>
      <c r="G4"/>
      <c r="H4"/>
      <c r="I4"/>
    </row>
    <row r="5" spans="1:9" x14ac:dyDescent="0.35">
      <c r="A5" t="s">
        <v>75</v>
      </c>
      <c r="B5">
        <v>0.10786595667543569</v>
      </c>
      <c r="C5"/>
      <c r="D5"/>
      <c r="E5"/>
      <c r="F5"/>
      <c r="G5"/>
      <c r="H5"/>
      <c r="I5"/>
    </row>
    <row r="6" spans="1:9" x14ac:dyDescent="0.35">
      <c r="A6" t="s">
        <v>76</v>
      </c>
      <c r="B6">
        <v>9.2484335238805268E-2</v>
      </c>
      <c r="C6"/>
      <c r="D6"/>
      <c r="E6"/>
      <c r="F6"/>
      <c r="G6"/>
      <c r="H6"/>
      <c r="I6"/>
    </row>
    <row r="7" spans="1:9" x14ac:dyDescent="0.35">
      <c r="A7" t="s">
        <v>77</v>
      </c>
      <c r="B7">
        <v>2.9663372234733814</v>
      </c>
      <c r="C7"/>
      <c r="D7"/>
      <c r="E7"/>
      <c r="F7"/>
      <c r="G7"/>
      <c r="H7"/>
      <c r="I7"/>
    </row>
    <row r="8" spans="1:9" ht="16" thickBot="1" x14ac:dyDescent="0.4">
      <c r="A8" s="11" t="s">
        <v>78</v>
      </c>
      <c r="B8" s="11">
        <v>60</v>
      </c>
      <c r="C8"/>
      <c r="D8"/>
      <c r="E8"/>
      <c r="F8"/>
      <c r="G8"/>
      <c r="H8"/>
      <c r="I8"/>
    </row>
    <row r="9" spans="1:9" x14ac:dyDescent="0.35">
      <c r="A9"/>
      <c r="B9"/>
      <c r="C9"/>
      <c r="D9"/>
      <c r="E9"/>
      <c r="F9"/>
      <c r="G9"/>
      <c r="H9"/>
      <c r="I9"/>
    </row>
    <row r="10" spans="1:9" ht="16" thickBot="1" x14ac:dyDescent="0.4">
      <c r="A10" t="s">
        <v>79</v>
      </c>
      <c r="B10"/>
      <c r="C10"/>
      <c r="D10"/>
      <c r="E10"/>
      <c r="F10"/>
      <c r="G10"/>
      <c r="H10"/>
      <c r="I10"/>
    </row>
    <row r="11" spans="1:9" x14ac:dyDescent="0.35">
      <c r="A11" s="26"/>
      <c r="B11" s="26" t="s">
        <v>80</v>
      </c>
      <c r="C11" s="26" t="s">
        <v>81</v>
      </c>
      <c r="D11" s="26" t="s">
        <v>82</v>
      </c>
      <c r="E11" s="26" t="s">
        <v>83</v>
      </c>
      <c r="F11" s="26" t="s">
        <v>84</v>
      </c>
      <c r="G11"/>
      <c r="H11"/>
      <c r="I11"/>
    </row>
    <row r="12" spans="1:9" x14ac:dyDescent="0.35">
      <c r="A12" t="s">
        <v>85</v>
      </c>
      <c r="B12">
        <v>1</v>
      </c>
      <c r="C12">
        <v>61.705421644901378</v>
      </c>
      <c r="D12">
        <v>61.705421644901378</v>
      </c>
      <c r="E12">
        <v>7.0126518923784786</v>
      </c>
      <c r="F12">
        <v>1.0407526045813241E-2</v>
      </c>
      <c r="G12"/>
      <c r="H12"/>
      <c r="I12"/>
    </row>
    <row r="13" spans="1:9" x14ac:dyDescent="0.35">
      <c r="A13" t="s">
        <v>86</v>
      </c>
      <c r="B13">
        <v>58</v>
      </c>
      <c r="C13">
        <v>510.35107835509865</v>
      </c>
      <c r="D13">
        <v>8.7991565233637701</v>
      </c>
      <c r="E13"/>
      <c r="F13"/>
      <c r="G13"/>
      <c r="H13"/>
      <c r="I13"/>
    </row>
    <row r="14" spans="1:9" ht="16" thickBot="1" x14ac:dyDescent="0.4">
      <c r="A14" s="11" t="s">
        <v>87</v>
      </c>
      <c r="B14" s="11">
        <v>59</v>
      </c>
      <c r="C14" s="11">
        <v>572.05650000000003</v>
      </c>
      <c r="D14" s="11"/>
      <c r="E14" s="11"/>
      <c r="F14" s="11"/>
      <c r="G14"/>
      <c r="H14"/>
      <c r="I14"/>
    </row>
    <row r="15" spans="1:9" ht="16" thickBot="1" x14ac:dyDescent="0.4">
      <c r="A15"/>
      <c r="B15"/>
      <c r="C15"/>
      <c r="D15"/>
      <c r="E15"/>
      <c r="F15"/>
      <c r="G15"/>
      <c r="H15"/>
      <c r="I15"/>
    </row>
    <row r="16" spans="1:9" x14ac:dyDescent="0.35">
      <c r="A16" s="26"/>
      <c r="B16" s="26" t="s">
        <v>88</v>
      </c>
      <c r="C16" s="26" t="s">
        <v>77</v>
      </c>
      <c r="D16" s="26" t="s">
        <v>89</v>
      </c>
      <c r="E16" s="26" t="s">
        <v>90</v>
      </c>
      <c r="F16" s="26" t="s">
        <v>91</v>
      </c>
      <c r="G16" s="26" t="s">
        <v>92</v>
      </c>
      <c r="H16" s="26" t="s">
        <v>93</v>
      </c>
      <c r="I16" s="26" t="s">
        <v>94</v>
      </c>
    </row>
    <row r="17" spans="1:9" x14ac:dyDescent="0.35">
      <c r="A17" t="s">
        <v>95</v>
      </c>
      <c r="B17" t="e">
        <f>+INTERCEPT('IMAE para s (2)'!E2:E61,'IMAE para s (2)'!A2:A61)</f>
        <v>#NUM!</v>
      </c>
      <c r="C17">
        <v>0.77557995042857364</v>
      </c>
      <c r="D17">
        <v>5.2489971496851622</v>
      </c>
      <c r="E17">
        <v>2.2647038037731086E-6</v>
      </c>
      <c r="F17">
        <v>2.5185250020271717</v>
      </c>
      <c r="G17">
        <v>5.6235088962779134</v>
      </c>
      <c r="H17">
        <v>2.5185250020271717</v>
      </c>
      <c r="I17">
        <v>5.6235088962779134</v>
      </c>
    </row>
    <row r="18" spans="1:9" ht="16" thickBot="1" x14ac:dyDescent="0.4">
      <c r="A18" s="11" t="s">
        <v>96</v>
      </c>
      <c r="B18" s="11" t="e">
        <f>+SLOPE('IMAE para s (2)'!E2:E61,'IMAE para s (2)'!A2:A61)</f>
        <v>#NUM!</v>
      </c>
      <c r="C18" s="11">
        <v>2.2112843694515161E-2</v>
      </c>
      <c r="D18" s="11">
        <v>-2.6481412145840109</v>
      </c>
      <c r="E18" s="11">
        <v>1.0407526045813194E-2</v>
      </c>
      <c r="F18" s="11">
        <v>-0.10282159860658148</v>
      </c>
      <c r="G18" s="11">
        <v>-1.4294266911618045E-2</v>
      </c>
      <c r="H18" s="11">
        <v>-0.10282159860658148</v>
      </c>
      <c r="I18" s="11">
        <v>-1.4294266911618045E-2</v>
      </c>
    </row>
    <row r="19" spans="1:9" x14ac:dyDescent="0.35">
      <c r="A19"/>
      <c r="B19"/>
      <c r="C19"/>
      <c r="D19"/>
      <c r="E19"/>
      <c r="F19"/>
      <c r="G19"/>
      <c r="H19"/>
      <c r="I19"/>
    </row>
    <row r="20" spans="1:9" x14ac:dyDescent="0.35">
      <c r="A20"/>
      <c r="B20"/>
      <c r="C20"/>
      <c r="D20"/>
      <c r="E20"/>
      <c r="F20"/>
      <c r="G20"/>
      <c r="H20"/>
      <c r="I20"/>
    </row>
    <row r="21" spans="1:9" x14ac:dyDescent="0.35">
      <c r="A21"/>
      <c r="B21"/>
      <c r="C21"/>
      <c r="D21"/>
      <c r="E21"/>
      <c r="F21"/>
      <c r="G21"/>
      <c r="H21"/>
      <c r="I21"/>
    </row>
    <row r="22" spans="1:9" x14ac:dyDescent="0.35">
      <c r="A22" t="s">
        <v>97</v>
      </c>
      <c r="B22"/>
      <c r="C22"/>
      <c r="D22"/>
      <c r="E22"/>
      <c r="F22"/>
      <c r="G22"/>
      <c r="H22"/>
      <c r="I22"/>
    </row>
    <row r="23" spans="1:9" ht="16" thickBot="1" x14ac:dyDescent="0.4">
      <c r="A23"/>
      <c r="B23"/>
      <c r="C23"/>
      <c r="D23"/>
      <c r="E23"/>
      <c r="F23"/>
      <c r="G23"/>
      <c r="H23"/>
      <c r="I23"/>
    </row>
    <row r="24" spans="1:9" x14ac:dyDescent="0.35">
      <c r="A24" s="26" t="s">
        <v>98</v>
      </c>
      <c r="B24" s="26" t="s">
        <v>99</v>
      </c>
      <c r="C24" s="26" t="s">
        <v>100</v>
      </c>
      <c r="D24"/>
      <c r="E24"/>
      <c r="F24"/>
      <c r="G24"/>
      <c r="H24"/>
      <c r="I24"/>
    </row>
    <row r="25" spans="1:9" x14ac:dyDescent="0.35">
      <c r="A25">
        <v>1</v>
      </c>
      <c r="B25" t="e">
        <f>+$B$17+A25*$B$18</f>
        <v>#NUM!</v>
      </c>
      <c r="C25" t="e">
        <f>+'IMAE para s (2)'!E2-'IMAE regresion (2)'!B25</f>
        <v>#NUM!</v>
      </c>
      <c r="D25"/>
      <c r="E25"/>
      <c r="F25"/>
      <c r="G25"/>
      <c r="H25"/>
      <c r="I25"/>
    </row>
    <row r="26" spans="1:9" x14ac:dyDescent="0.35">
      <c r="A26">
        <v>2</v>
      </c>
      <c r="B26" t="e">
        <f t="shared" ref="B26:B84" si="0">+$B$17+A26*$B$18</f>
        <v>#NUM!</v>
      </c>
      <c r="C26" t="e">
        <f>+'IMAE para s (2)'!E3-'IMAE regresion (2)'!B26</f>
        <v>#NUM!</v>
      </c>
      <c r="D26"/>
      <c r="E26"/>
      <c r="F26"/>
      <c r="G26"/>
      <c r="H26"/>
      <c r="I26"/>
    </row>
    <row r="27" spans="1:9" x14ac:dyDescent="0.35">
      <c r="A27">
        <v>3</v>
      </c>
      <c r="B27" t="e">
        <f t="shared" si="0"/>
        <v>#NUM!</v>
      </c>
      <c r="C27" t="e">
        <f>+'IMAE para s (2)'!E4-'IMAE regresion (2)'!B27</f>
        <v>#NUM!</v>
      </c>
      <c r="D27"/>
      <c r="E27"/>
      <c r="F27"/>
      <c r="G27"/>
      <c r="H27"/>
      <c r="I27"/>
    </row>
    <row r="28" spans="1:9" x14ac:dyDescent="0.35">
      <c r="A28">
        <v>4</v>
      </c>
      <c r="B28" t="e">
        <f t="shared" si="0"/>
        <v>#NUM!</v>
      </c>
      <c r="C28" t="e">
        <f>+'IMAE para s (2)'!E5-'IMAE regresion (2)'!B28</f>
        <v>#NUM!</v>
      </c>
      <c r="D28"/>
      <c r="E28"/>
      <c r="F28"/>
      <c r="G28"/>
      <c r="H28"/>
      <c r="I28"/>
    </row>
    <row r="29" spans="1:9" x14ac:dyDescent="0.35">
      <c r="A29">
        <v>5</v>
      </c>
      <c r="B29" t="e">
        <f t="shared" si="0"/>
        <v>#NUM!</v>
      </c>
      <c r="C29" t="e">
        <f>+'IMAE para s (2)'!E6-'IMAE regresion (2)'!B29</f>
        <v>#NUM!</v>
      </c>
      <c r="D29"/>
      <c r="E29"/>
      <c r="F29"/>
      <c r="G29"/>
      <c r="H29"/>
      <c r="I29"/>
    </row>
    <row r="30" spans="1:9" x14ac:dyDescent="0.35">
      <c r="A30">
        <v>6</v>
      </c>
      <c r="B30" t="e">
        <f t="shared" si="0"/>
        <v>#NUM!</v>
      </c>
      <c r="C30" t="e">
        <f>+'IMAE para s (2)'!E7-'IMAE regresion (2)'!B30</f>
        <v>#NUM!</v>
      </c>
      <c r="D30"/>
      <c r="E30"/>
      <c r="F30"/>
      <c r="G30"/>
      <c r="H30"/>
      <c r="I30"/>
    </row>
    <row r="31" spans="1:9" x14ac:dyDescent="0.35">
      <c r="A31">
        <v>7</v>
      </c>
      <c r="B31" t="e">
        <f t="shared" si="0"/>
        <v>#NUM!</v>
      </c>
      <c r="C31" t="e">
        <f>+'IMAE para s (2)'!E8-'IMAE regresion (2)'!B31</f>
        <v>#NUM!</v>
      </c>
      <c r="D31"/>
      <c r="E31"/>
      <c r="F31"/>
      <c r="G31"/>
      <c r="H31"/>
      <c r="I31"/>
    </row>
    <row r="32" spans="1:9" x14ac:dyDescent="0.35">
      <c r="A32">
        <v>8</v>
      </c>
      <c r="B32" t="e">
        <f t="shared" si="0"/>
        <v>#NUM!</v>
      </c>
      <c r="C32" t="e">
        <f>+'IMAE para s (2)'!E9-'IMAE regresion (2)'!B32</f>
        <v>#NUM!</v>
      </c>
      <c r="D32"/>
      <c r="E32"/>
      <c r="F32"/>
      <c r="G32"/>
      <c r="H32"/>
      <c r="I32"/>
    </row>
    <row r="33" spans="1:9" x14ac:dyDescent="0.35">
      <c r="A33">
        <v>9</v>
      </c>
      <c r="B33" t="e">
        <f t="shared" si="0"/>
        <v>#NUM!</v>
      </c>
      <c r="C33" t="e">
        <f>+'IMAE para s (2)'!E10-'IMAE regresion (2)'!B33</f>
        <v>#NUM!</v>
      </c>
      <c r="D33"/>
      <c r="E33"/>
      <c r="F33"/>
      <c r="G33"/>
      <c r="H33"/>
      <c r="I33"/>
    </row>
    <row r="34" spans="1:9" x14ac:dyDescent="0.35">
      <c r="A34">
        <v>10</v>
      </c>
      <c r="B34" t="e">
        <f t="shared" si="0"/>
        <v>#NUM!</v>
      </c>
      <c r="C34" t="e">
        <f>+'IMAE para s (2)'!E11-'IMAE regresion (2)'!B34</f>
        <v>#NUM!</v>
      </c>
      <c r="D34"/>
      <c r="E34"/>
      <c r="F34"/>
      <c r="G34"/>
      <c r="H34"/>
      <c r="I34"/>
    </row>
    <row r="35" spans="1:9" x14ac:dyDescent="0.35">
      <c r="A35">
        <v>11</v>
      </c>
      <c r="B35" t="e">
        <f t="shared" si="0"/>
        <v>#NUM!</v>
      </c>
      <c r="C35" t="e">
        <f>+'IMAE para s (2)'!E12-'IMAE regresion (2)'!B35</f>
        <v>#NUM!</v>
      </c>
      <c r="D35"/>
      <c r="E35"/>
      <c r="F35"/>
      <c r="G35"/>
      <c r="H35"/>
      <c r="I35"/>
    </row>
    <row r="36" spans="1:9" x14ac:dyDescent="0.35">
      <c r="A36">
        <v>12</v>
      </c>
      <c r="B36" t="e">
        <f t="shared" si="0"/>
        <v>#NUM!</v>
      </c>
      <c r="C36" t="e">
        <f>+'IMAE para s (2)'!E13-'IMAE regresion (2)'!B36</f>
        <v>#NUM!</v>
      </c>
      <c r="D36"/>
      <c r="E36"/>
      <c r="F36"/>
      <c r="G36"/>
      <c r="H36"/>
      <c r="I36"/>
    </row>
    <row r="37" spans="1:9" x14ac:dyDescent="0.35">
      <c r="A37">
        <v>13</v>
      </c>
      <c r="B37" t="e">
        <f t="shared" si="0"/>
        <v>#NUM!</v>
      </c>
      <c r="C37" t="e">
        <f>+'IMAE para s (2)'!E14-'IMAE regresion (2)'!B37</f>
        <v>#NUM!</v>
      </c>
      <c r="D37"/>
      <c r="E37"/>
      <c r="F37"/>
      <c r="G37"/>
      <c r="H37"/>
      <c r="I37"/>
    </row>
    <row r="38" spans="1:9" x14ac:dyDescent="0.35">
      <c r="A38">
        <v>14</v>
      </c>
      <c r="B38" t="e">
        <f t="shared" si="0"/>
        <v>#NUM!</v>
      </c>
      <c r="C38" t="e">
        <f>+'IMAE para s (2)'!E15-'IMAE regresion (2)'!B38</f>
        <v>#NUM!</v>
      </c>
      <c r="D38"/>
      <c r="E38"/>
      <c r="F38"/>
      <c r="G38"/>
      <c r="H38"/>
      <c r="I38"/>
    </row>
    <row r="39" spans="1:9" x14ac:dyDescent="0.35">
      <c r="A39">
        <v>15</v>
      </c>
      <c r="B39" t="e">
        <f t="shared" si="0"/>
        <v>#NUM!</v>
      </c>
      <c r="C39" t="e">
        <f>+'IMAE para s (2)'!E16-'IMAE regresion (2)'!B39</f>
        <v>#NUM!</v>
      </c>
      <c r="D39"/>
      <c r="E39"/>
      <c r="F39"/>
      <c r="G39"/>
      <c r="H39"/>
      <c r="I39"/>
    </row>
    <row r="40" spans="1:9" x14ac:dyDescent="0.35">
      <c r="A40">
        <v>16</v>
      </c>
      <c r="B40" t="e">
        <f t="shared" si="0"/>
        <v>#NUM!</v>
      </c>
      <c r="C40" t="e">
        <f>+'IMAE para s (2)'!E17-'IMAE regresion (2)'!B40</f>
        <v>#NUM!</v>
      </c>
      <c r="D40"/>
      <c r="E40"/>
      <c r="F40"/>
      <c r="G40"/>
      <c r="H40"/>
      <c r="I40"/>
    </row>
    <row r="41" spans="1:9" x14ac:dyDescent="0.35">
      <c r="A41">
        <v>17</v>
      </c>
      <c r="B41" t="e">
        <f t="shared" si="0"/>
        <v>#NUM!</v>
      </c>
      <c r="C41" t="e">
        <f>+'IMAE para s (2)'!E18-'IMAE regresion (2)'!B41</f>
        <v>#NUM!</v>
      </c>
      <c r="D41"/>
      <c r="E41"/>
      <c r="F41"/>
      <c r="G41"/>
      <c r="H41"/>
      <c r="I41"/>
    </row>
    <row r="42" spans="1:9" x14ac:dyDescent="0.35">
      <c r="A42">
        <v>18</v>
      </c>
      <c r="B42" t="e">
        <f t="shared" si="0"/>
        <v>#NUM!</v>
      </c>
      <c r="C42" t="e">
        <f>+'IMAE para s (2)'!E19-'IMAE regresion (2)'!B42</f>
        <v>#NUM!</v>
      </c>
      <c r="D42"/>
      <c r="E42"/>
      <c r="F42"/>
      <c r="G42"/>
      <c r="H42"/>
      <c r="I42"/>
    </row>
    <row r="43" spans="1:9" x14ac:dyDescent="0.35">
      <c r="A43">
        <v>19</v>
      </c>
      <c r="B43" t="e">
        <f t="shared" si="0"/>
        <v>#NUM!</v>
      </c>
      <c r="C43" t="e">
        <f>+'IMAE para s (2)'!E20-'IMAE regresion (2)'!B43</f>
        <v>#NUM!</v>
      </c>
      <c r="D43"/>
      <c r="E43"/>
      <c r="F43"/>
      <c r="G43"/>
      <c r="H43"/>
      <c r="I43"/>
    </row>
    <row r="44" spans="1:9" x14ac:dyDescent="0.35">
      <c r="A44">
        <v>20</v>
      </c>
      <c r="B44" t="e">
        <f t="shared" si="0"/>
        <v>#NUM!</v>
      </c>
      <c r="C44" t="e">
        <f>+'IMAE para s (2)'!E21-'IMAE regresion (2)'!B44</f>
        <v>#NUM!</v>
      </c>
      <c r="D44"/>
      <c r="E44"/>
      <c r="F44"/>
      <c r="G44"/>
      <c r="H44"/>
      <c r="I44"/>
    </row>
    <row r="45" spans="1:9" x14ac:dyDescent="0.35">
      <c r="A45">
        <v>21</v>
      </c>
      <c r="B45" t="e">
        <f t="shared" si="0"/>
        <v>#NUM!</v>
      </c>
      <c r="C45" t="e">
        <f>+'IMAE para s (2)'!E22-'IMAE regresion (2)'!B45</f>
        <v>#NUM!</v>
      </c>
      <c r="D45"/>
      <c r="E45"/>
      <c r="F45"/>
      <c r="G45"/>
      <c r="H45"/>
      <c r="I45"/>
    </row>
    <row r="46" spans="1:9" x14ac:dyDescent="0.35">
      <c r="A46">
        <v>22</v>
      </c>
      <c r="B46" t="e">
        <f t="shared" si="0"/>
        <v>#NUM!</v>
      </c>
      <c r="C46" t="e">
        <f>+'IMAE para s (2)'!E23-'IMAE regresion (2)'!B46</f>
        <v>#NUM!</v>
      </c>
      <c r="D46"/>
      <c r="E46"/>
      <c r="F46"/>
      <c r="G46"/>
      <c r="H46"/>
      <c r="I46"/>
    </row>
    <row r="47" spans="1:9" x14ac:dyDescent="0.35">
      <c r="A47">
        <v>23</v>
      </c>
      <c r="B47" t="e">
        <f t="shared" si="0"/>
        <v>#NUM!</v>
      </c>
      <c r="C47" t="e">
        <f>+'IMAE para s (2)'!E24-'IMAE regresion (2)'!B47</f>
        <v>#NUM!</v>
      </c>
      <c r="D47"/>
      <c r="E47"/>
      <c r="F47"/>
      <c r="G47"/>
      <c r="H47"/>
      <c r="I47"/>
    </row>
    <row r="48" spans="1:9" x14ac:dyDescent="0.35">
      <c r="A48">
        <v>24</v>
      </c>
      <c r="B48" t="e">
        <f t="shared" si="0"/>
        <v>#NUM!</v>
      </c>
      <c r="C48" t="e">
        <f>+'IMAE para s (2)'!E25-'IMAE regresion (2)'!B48</f>
        <v>#NUM!</v>
      </c>
      <c r="D48"/>
      <c r="E48"/>
      <c r="F48"/>
      <c r="G48"/>
      <c r="H48"/>
      <c r="I48"/>
    </row>
    <row r="49" spans="1:9" x14ac:dyDescent="0.35">
      <c r="A49">
        <v>25</v>
      </c>
      <c r="B49" t="e">
        <f t="shared" si="0"/>
        <v>#NUM!</v>
      </c>
      <c r="C49" t="e">
        <f>+'IMAE para s (2)'!E26-'IMAE regresion (2)'!B49</f>
        <v>#NUM!</v>
      </c>
      <c r="D49"/>
      <c r="E49"/>
      <c r="F49"/>
      <c r="G49"/>
      <c r="H49"/>
      <c r="I49"/>
    </row>
    <row r="50" spans="1:9" x14ac:dyDescent="0.35">
      <c r="A50">
        <v>26</v>
      </c>
      <c r="B50" t="e">
        <f t="shared" si="0"/>
        <v>#NUM!</v>
      </c>
      <c r="C50" t="e">
        <f>+'IMAE para s (2)'!E27-'IMAE regresion (2)'!B50</f>
        <v>#NUM!</v>
      </c>
      <c r="D50"/>
      <c r="E50"/>
      <c r="F50"/>
      <c r="G50"/>
      <c r="H50"/>
      <c r="I50"/>
    </row>
    <row r="51" spans="1:9" x14ac:dyDescent="0.35">
      <c r="A51">
        <v>27</v>
      </c>
      <c r="B51" t="e">
        <f t="shared" si="0"/>
        <v>#NUM!</v>
      </c>
      <c r="C51" t="e">
        <f>+'IMAE para s (2)'!E28-'IMAE regresion (2)'!B51</f>
        <v>#NUM!</v>
      </c>
      <c r="D51"/>
      <c r="E51"/>
      <c r="F51"/>
      <c r="G51"/>
      <c r="H51"/>
      <c r="I51"/>
    </row>
    <row r="52" spans="1:9" x14ac:dyDescent="0.35">
      <c r="A52">
        <v>28</v>
      </c>
      <c r="B52" t="e">
        <f t="shared" si="0"/>
        <v>#NUM!</v>
      </c>
      <c r="C52" t="e">
        <f>+'IMAE para s (2)'!E29-'IMAE regresion (2)'!B52</f>
        <v>#NUM!</v>
      </c>
      <c r="D52"/>
      <c r="E52"/>
      <c r="F52"/>
      <c r="G52"/>
      <c r="H52"/>
      <c r="I52"/>
    </row>
    <row r="53" spans="1:9" x14ac:dyDescent="0.35">
      <c r="A53">
        <v>29</v>
      </c>
      <c r="B53" t="e">
        <f t="shared" si="0"/>
        <v>#NUM!</v>
      </c>
      <c r="C53" t="e">
        <f>+'IMAE para s (2)'!E30-'IMAE regresion (2)'!B53</f>
        <v>#NUM!</v>
      </c>
      <c r="D53"/>
      <c r="E53"/>
      <c r="F53"/>
      <c r="G53"/>
      <c r="H53"/>
      <c r="I53"/>
    </row>
    <row r="54" spans="1:9" x14ac:dyDescent="0.35">
      <c r="A54">
        <v>30</v>
      </c>
      <c r="B54" t="e">
        <f t="shared" si="0"/>
        <v>#NUM!</v>
      </c>
      <c r="C54" t="e">
        <f>+'IMAE para s (2)'!E31-'IMAE regresion (2)'!B54</f>
        <v>#NUM!</v>
      </c>
      <c r="D54"/>
      <c r="E54"/>
      <c r="F54"/>
      <c r="G54"/>
      <c r="H54"/>
      <c r="I54"/>
    </row>
    <row r="55" spans="1:9" x14ac:dyDescent="0.35">
      <c r="A55">
        <v>31</v>
      </c>
      <c r="B55" t="e">
        <f t="shared" si="0"/>
        <v>#NUM!</v>
      </c>
      <c r="C55" t="e">
        <f>+'IMAE para s (2)'!E32-'IMAE regresion (2)'!B55</f>
        <v>#NUM!</v>
      </c>
      <c r="D55"/>
      <c r="E55"/>
      <c r="F55"/>
      <c r="G55"/>
      <c r="H55"/>
      <c r="I55"/>
    </row>
    <row r="56" spans="1:9" x14ac:dyDescent="0.35">
      <c r="A56">
        <v>32</v>
      </c>
      <c r="B56" t="e">
        <f t="shared" si="0"/>
        <v>#NUM!</v>
      </c>
      <c r="C56" t="e">
        <f>+'IMAE para s (2)'!E33-'IMAE regresion (2)'!B56</f>
        <v>#NUM!</v>
      </c>
      <c r="D56"/>
      <c r="E56"/>
      <c r="F56"/>
      <c r="G56"/>
      <c r="H56"/>
      <c r="I56"/>
    </row>
    <row r="57" spans="1:9" x14ac:dyDescent="0.35">
      <c r="A57">
        <v>33</v>
      </c>
      <c r="B57" t="e">
        <f t="shared" si="0"/>
        <v>#NUM!</v>
      </c>
      <c r="C57" t="e">
        <f>+'IMAE para s (2)'!E34-'IMAE regresion (2)'!B57</f>
        <v>#NUM!</v>
      </c>
      <c r="D57"/>
      <c r="E57"/>
      <c r="F57"/>
      <c r="G57"/>
      <c r="H57"/>
      <c r="I57"/>
    </row>
    <row r="58" spans="1:9" x14ac:dyDescent="0.35">
      <c r="A58">
        <v>34</v>
      </c>
      <c r="B58" t="e">
        <f t="shared" si="0"/>
        <v>#NUM!</v>
      </c>
      <c r="C58" t="e">
        <f>+'IMAE para s (2)'!E35-'IMAE regresion (2)'!B58</f>
        <v>#NUM!</v>
      </c>
      <c r="D58"/>
      <c r="E58"/>
      <c r="F58"/>
      <c r="G58"/>
      <c r="H58"/>
      <c r="I58"/>
    </row>
    <row r="59" spans="1:9" x14ac:dyDescent="0.35">
      <c r="A59">
        <v>35</v>
      </c>
      <c r="B59" t="e">
        <f t="shared" si="0"/>
        <v>#NUM!</v>
      </c>
      <c r="C59" t="e">
        <f>+'IMAE para s (2)'!E36-'IMAE regresion (2)'!B59</f>
        <v>#NUM!</v>
      </c>
      <c r="D59"/>
      <c r="E59"/>
      <c r="F59"/>
      <c r="G59"/>
      <c r="H59"/>
      <c r="I59"/>
    </row>
    <row r="60" spans="1:9" x14ac:dyDescent="0.35">
      <c r="A60">
        <v>36</v>
      </c>
      <c r="B60" t="e">
        <f t="shared" si="0"/>
        <v>#NUM!</v>
      </c>
      <c r="C60" t="e">
        <f>+'IMAE para s (2)'!E37-'IMAE regresion (2)'!B60</f>
        <v>#NUM!</v>
      </c>
      <c r="D60"/>
      <c r="E60"/>
      <c r="F60"/>
      <c r="G60"/>
      <c r="H60"/>
      <c r="I60"/>
    </row>
    <row r="61" spans="1:9" x14ac:dyDescent="0.35">
      <c r="A61">
        <v>37</v>
      </c>
      <c r="B61" t="e">
        <f t="shared" si="0"/>
        <v>#NUM!</v>
      </c>
      <c r="C61" t="e">
        <f>+'IMAE para s (2)'!E38-'IMAE regresion (2)'!B61</f>
        <v>#NUM!</v>
      </c>
      <c r="D61"/>
      <c r="E61"/>
      <c r="F61"/>
      <c r="G61"/>
      <c r="H61"/>
      <c r="I61"/>
    </row>
    <row r="62" spans="1:9" x14ac:dyDescent="0.35">
      <c r="A62">
        <v>38</v>
      </c>
      <c r="B62" t="e">
        <f t="shared" si="0"/>
        <v>#NUM!</v>
      </c>
      <c r="C62" t="e">
        <f>+'IMAE para s (2)'!E39-'IMAE regresion (2)'!B62</f>
        <v>#NUM!</v>
      </c>
      <c r="D62"/>
      <c r="E62"/>
      <c r="F62"/>
      <c r="G62"/>
      <c r="H62"/>
      <c r="I62"/>
    </row>
    <row r="63" spans="1:9" x14ac:dyDescent="0.35">
      <c r="A63">
        <v>39</v>
      </c>
      <c r="B63" t="e">
        <f t="shared" si="0"/>
        <v>#NUM!</v>
      </c>
      <c r="C63" t="e">
        <f>+'IMAE para s (2)'!E40-'IMAE regresion (2)'!B63</f>
        <v>#NUM!</v>
      </c>
      <c r="D63"/>
      <c r="E63"/>
      <c r="F63"/>
      <c r="G63"/>
      <c r="H63"/>
      <c r="I63"/>
    </row>
    <row r="64" spans="1:9" x14ac:dyDescent="0.35">
      <c r="A64">
        <v>40</v>
      </c>
      <c r="B64" t="e">
        <f t="shared" si="0"/>
        <v>#NUM!</v>
      </c>
      <c r="C64" t="e">
        <f>+'IMAE para s (2)'!E41-'IMAE regresion (2)'!B64</f>
        <v>#NUM!</v>
      </c>
      <c r="D64"/>
      <c r="E64"/>
      <c r="F64"/>
      <c r="G64"/>
      <c r="H64"/>
      <c r="I64"/>
    </row>
    <row r="65" spans="1:9" x14ac:dyDescent="0.35">
      <c r="A65">
        <v>41</v>
      </c>
      <c r="B65" t="e">
        <f t="shared" si="0"/>
        <v>#NUM!</v>
      </c>
      <c r="C65" t="e">
        <f>+'IMAE para s (2)'!E42-'IMAE regresion (2)'!B65</f>
        <v>#NUM!</v>
      </c>
      <c r="D65"/>
      <c r="E65"/>
      <c r="F65"/>
      <c r="G65"/>
      <c r="H65"/>
      <c r="I65"/>
    </row>
    <row r="66" spans="1:9" x14ac:dyDescent="0.35">
      <c r="A66">
        <v>42</v>
      </c>
      <c r="B66" t="e">
        <f t="shared" si="0"/>
        <v>#NUM!</v>
      </c>
      <c r="C66" t="e">
        <f>+'IMAE para s (2)'!E43-'IMAE regresion (2)'!B66</f>
        <v>#NUM!</v>
      </c>
      <c r="D66"/>
      <c r="E66"/>
      <c r="F66"/>
      <c r="G66"/>
      <c r="H66"/>
      <c r="I66"/>
    </row>
    <row r="67" spans="1:9" x14ac:dyDescent="0.35">
      <c r="A67">
        <v>43</v>
      </c>
      <c r="B67" t="e">
        <f t="shared" si="0"/>
        <v>#NUM!</v>
      </c>
      <c r="C67" t="e">
        <f>+'IMAE para s (2)'!E44-'IMAE regresion (2)'!B67</f>
        <v>#NUM!</v>
      </c>
      <c r="D67"/>
      <c r="E67"/>
      <c r="F67"/>
      <c r="G67"/>
      <c r="H67"/>
      <c r="I67"/>
    </row>
    <row r="68" spans="1:9" x14ac:dyDescent="0.35">
      <c r="A68">
        <v>44</v>
      </c>
      <c r="B68" t="e">
        <f t="shared" si="0"/>
        <v>#NUM!</v>
      </c>
      <c r="C68" t="e">
        <f>+'IMAE para s (2)'!E45-'IMAE regresion (2)'!B68</f>
        <v>#NUM!</v>
      </c>
      <c r="D68"/>
      <c r="E68"/>
      <c r="F68"/>
      <c r="G68"/>
      <c r="H68"/>
      <c r="I68"/>
    </row>
    <row r="69" spans="1:9" x14ac:dyDescent="0.35">
      <c r="A69">
        <v>45</v>
      </c>
      <c r="B69" t="e">
        <f t="shared" si="0"/>
        <v>#NUM!</v>
      </c>
      <c r="C69" t="e">
        <f>+'IMAE para s (2)'!E46-'IMAE regresion (2)'!B69</f>
        <v>#NUM!</v>
      </c>
      <c r="D69"/>
      <c r="E69"/>
      <c r="F69"/>
      <c r="G69"/>
      <c r="H69"/>
      <c r="I69"/>
    </row>
    <row r="70" spans="1:9" x14ac:dyDescent="0.35">
      <c r="A70">
        <v>46</v>
      </c>
      <c r="B70" t="e">
        <f t="shared" si="0"/>
        <v>#NUM!</v>
      </c>
      <c r="C70" t="e">
        <f>+'IMAE para s (2)'!E47-'IMAE regresion (2)'!B70</f>
        <v>#NUM!</v>
      </c>
      <c r="D70"/>
      <c r="E70"/>
      <c r="F70"/>
      <c r="G70"/>
      <c r="H70"/>
      <c r="I70"/>
    </row>
    <row r="71" spans="1:9" x14ac:dyDescent="0.35">
      <c r="A71">
        <v>47</v>
      </c>
      <c r="B71" t="e">
        <f t="shared" si="0"/>
        <v>#NUM!</v>
      </c>
      <c r="C71" t="e">
        <f>+'IMAE para s (2)'!E48-'IMAE regresion (2)'!B71</f>
        <v>#NUM!</v>
      </c>
      <c r="D71"/>
      <c r="E71"/>
      <c r="F71"/>
      <c r="G71"/>
      <c r="H71"/>
      <c r="I71"/>
    </row>
    <row r="72" spans="1:9" x14ac:dyDescent="0.35">
      <c r="A72">
        <v>48</v>
      </c>
      <c r="B72" t="e">
        <f t="shared" si="0"/>
        <v>#NUM!</v>
      </c>
      <c r="C72" t="e">
        <f>+'IMAE para s (2)'!E49-'IMAE regresion (2)'!B72</f>
        <v>#NUM!</v>
      </c>
      <c r="D72"/>
      <c r="E72"/>
      <c r="F72"/>
      <c r="G72"/>
      <c r="H72"/>
      <c r="I72"/>
    </row>
    <row r="73" spans="1:9" x14ac:dyDescent="0.35">
      <c r="A73">
        <v>49</v>
      </c>
      <c r="B73" t="e">
        <f t="shared" si="0"/>
        <v>#NUM!</v>
      </c>
      <c r="C73" t="e">
        <f>+'IMAE para s (2)'!E50-'IMAE regresion (2)'!B73</f>
        <v>#NUM!</v>
      </c>
      <c r="D73"/>
      <c r="E73"/>
      <c r="F73"/>
      <c r="G73"/>
      <c r="H73"/>
      <c r="I73"/>
    </row>
    <row r="74" spans="1:9" x14ac:dyDescent="0.35">
      <c r="A74">
        <v>50</v>
      </c>
      <c r="B74" t="e">
        <f t="shared" si="0"/>
        <v>#NUM!</v>
      </c>
      <c r="C74" t="e">
        <f>+'IMAE para s (2)'!E51-'IMAE regresion (2)'!B74</f>
        <v>#NUM!</v>
      </c>
      <c r="D74"/>
      <c r="E74"/>
      <c r="F74"/>
      <c r="G74"/>
      <c r="H74"/>
      <c r="I74"/>
    </row>
    <row r="75" spans="1:9" x14ac:dyDescent="0.35">
      <c r="A75">
        <v>51</v>
      </c>
      <c r="B75" t="e">
        <f t="shared" si="0"/>
        <v>#NUM!</v>
      </c>
      <c r="C75" t="e">
        <f>+'IMAE para s (2)'!E52-'IMAE regresion (2)'!B75</f>
        <v>#NUM!</v>
      </c>
      <c r="D75"/>
      <c r="E75"/>
      <c r="F75"/>
      <c r="G75"/>
      <c r="H75"/>
      <c r="I75"/>
    </row>
    <row r="76" spans="1:9" x14ac:dyDescent="0.35">
      <c r="A76">
        <v>52</v>
      </c>
      <c r="B76" t="e">
        <f t="shared" si="0"/>
        <v>#NUM!</v>
      </c>
      <c r="C76" t="e">
        <f>+'IMAE para s (2)'!E53-'IMAE regresion (2)'!B76</f>
        <v>#NUM!</v>
      </c>
      <c r="D76"/>
      <c r="E76"/>
      <c r="F76"/>
      <c r="G76"/>
      <c r="H76"/>
      <c r="I76"/>
    </row>
    <row r="77" spans="1:9" x14ac:dyDescent="0.35">
      <c r="A77">
        <v>53</v>
      </c>
      <c r="B77" t="e">
        <f t="shared" si="0"/>
        <v>#NUM!</v>
      </c>
      <c r="C77" t="e">
        <f>+'IMAE para s (2)'!E54-'IMAE regresion (2)'!B77</f>
        <v>#NUM!</v>
      </c>
      <c r="D77"/>
      <c r="E77"/>
      <c r="F77"/>
      <c r="G77"/>
      <c r="H77"/>
      <c r="I77"/>
    </row>
    <row r="78" spans="1:9" x14ac:dyDescent="0.35">
      <c r="A78">
        <v>54</v>
      </c>
      <c r="B78" t="e">
        <f t="shared" si="0"/>
        <v>#NUM!</v>
      </c>
      <c r="C78" t="e">
        <f>+'IMAE para s (2)'!E55-'IMAE regresion (2)'!B78</f>
        <v>#NUM!</v>
      </c>
      <c r="D78"/>
      <c r="E78"/>
      <c r="F78"/>
      <c r="G78"/>
      <c r="H78"/>
      <c r="I78"/>
    </row>
    <row r="79" spans="1:9" x14ac:dyDescent="0.35">
      <c r="A79">
        <v>55</v>
      </c>
      <c r="B79" t="e">
        <f t="shared" si="0"/>
        <v>#NUM!</v>
      </c>
      <c r="C79" t="e">
        <f>+'IMAE para s (2)'!E56-'IMAE regresion (2)'!B79</f>
        <v>#NUM!</v>
      </c>
      <c r="D79"/>
      <c r="E79"/>
      <c r="F79"/>
      <c r="G79"/>
      <c r="H79"/>
      <c r="I79"/>
    </row>
    <row r="80" spans="1:9" x14ac:dyDescent="0.35">
      <c r="A80">
        <v>56</v>
      </c>
      <c r="B80" t="e">
        <f t="shared" si="0"/>
        <v>#NUM!</v>
      </c>
      <c r="C80" t="e">
        <f>+'IMAE para s (2)'!E57-'IMAE regresion (2)'!B80</f>
        <v>#NUM!</v>
      </c>
      <c r="D80"/>
      <c r="E80"/>
      <c r="F80"/>
      <c r="G80"/>
      <c r="H80"/>
      <c r="I80"/>
    </row>
    <row r="81" spans="1:9" x14ac:dyDescent="0.35">
      <c r="A81">
        <v>57</v>
      </c>
      <c r="B81" t="e">
        <f t="shared" si="0"/>
        <v>#NUM!</v>
      </c>
      <c r="C81" t="e">
        <f>+'IMAE para s (2)'!E58-'IMAE regresion (2)'!B81</f>
        <v>#NUM!</v>
      </c>
      <c r="D81"/>
      <c r="E81"/>
      <c r="F81"/>
      <c r="G81"/>
      <c r="H81"/>
      <c r="I81"/>
    </row>
    <row r="82" spans="1:9" x14ac:dyDescent="0.35">
      <c r="A82">
        <v>58</v>
      </c>
      <c r="B82" t="e">
        <f t="shared" si="0"/>
        <v>#NUM!</v>
      </c>
      <c r="C82" t="e">
        <f>+'IMAE para s (2)'!E59-'IMAE regresion (2)'!B82</f>
        <v>#NUM!</v>
      </c>
      <c r="D82"/>
      <c r="E82"/>
      <c r="F82"/>
      <c r="G82"/>
      <c r="H82"/>
      <c r="I82"/>
    </row>
    <row r="83" spans="1:9" x14ac:dyDescent="0.35">
      <c r="A83">
        <v>59</v>
      </c>
      <c r="B83" t="e">
        <f t="shared" si="0"/>
        <v>#NUM!</v>
      </c>
      <c r="C83" t="e">
        <f>+'IMAE para s (2)'!E60-'IMAE regresion (2)'!B83</f>
        <v>#NUM!</v>
      </c>
      <c r="D83"/>
      <c r="E83"/>
      <c r="F83"/>
      <c r="G83"/>
      <c r="H83"/>
      <c r="I83"/>
    </row>
    <row r="84" spans="1:9" ht="16" thickBot="1" x14ac:dyDescent="0.4">
      <c r="A84" s="11">
        <v>60</v>
      </c>
      <c r="B84" t="e">
        <f t="shared" si="0"/>
        <v>#NUM!</v>
      </c>
      <c r="C84" t="e">
        <f>+'IMAE para s (2)'!E61-'IMAE regresion (2)'!B84</f>
        <v>#NUM!</v>
      </c>
      <c r="D84"/>
      <c r="E84"/>
      <c r="F84"/>
      <c r="G84"/>
      <c r="H84"/>
      <c r="I84"/>
    </row>
    <row r="85" spans="1:9" x14ac:dyDescent="0.35">
      <c r="A85"/>
      <c r="B85"/>
      <c r="C85"/>
      <c r="D85"/>
      <c r="E85"/>
      <c r="F85"/>
      <c r="G85"/>
      <c r="H85"/>
      <c r="I85"/>
    </row>
    <row r="86" spans="1:9" x14ac:dyDescent="0.35">
      <c r="A86"/>
      <c r="B86"/>
      <c r="C86"/>
      <c r="D86"/>
      <c r="E86"/>
      <c r="F86"/>
      <c r="G86"/>
      <c r="H86"/>
      <c r="I86"/>
    </row>
    <row r="87" spans="1:9" ht="16" thickBot="1" x14ac:dyDescent="0.4">
      <c r="A87" s="11"/>
      <c r="B87" s="11"/>
      <c r="C87" s="11"/>
      <c r="D87"/>
      <c r="E87"/>
      <c r="F87"/>
      <c r="G87"/>
      <c r="H87"/>
      <c r="I87"/>
    </row>
    <row r="88" spans="1:9" x14ac:dyDescent="0.35">
      <c r="A88"/>
      <c r="B88"/>
      <c r="C88"/>
      <c r="D88"/>
      <c r="E88"/>
      <c r="F88"/>
      <c r="G88"/>
      <c r="H88"/>
      <c r="I88"/>
    </row>
    <row r="89" spans="1:9" x14ac:dyDescent="0.35">
      <c r="A89"/>
      <c r="B89"/>
      <c r="C89"/>
      <c r="D89"/>
      <c r="E89"/>
      <c r="F89"/>
      <c r="G89"/>
      <c r="H89"/>
      <c r="I89"/>
    </row>
    <row r="90" spans="1:9" x14ac:dyDescent="0.35">
      <c r="A90"/>
      <c r="B90"/>
      <c r="C90"/>
      <c r="D90"/>
      <c r="E90"/>
      <c r="F90"/>
      <c r="G90"/>
      <c r="H90"/>
      <c r="I90"/>
    </row>
    <row r="91" spans="1:9" x14ac:dyDescent="0.35">
      <c r="A91"/>
      <c r="B91"/>
      <c r="C91"/>
      <c r="D91"/>
      <c r="E91"/>
      <c r="F91"/>
      <c r="G91"/>
      <c r="H91"/>
      <c r="I91"/>
    </row>
    <row r="92" spans="1:9" x14ac:dyDescent="0.35">
      <c r="A92"/>
      <c r="B92"/>
      <c r="C92"/>
      <c r="D92"/>
      <c r="E92"/>
      <c r="F92"/>
      <c r="G92"/>
      <c r="H92"/>
      <c r="I92"/>
    </row>
    <row r="93" spans="1:9" x14ac:dyDescent="0.35">
      <c r="A93"/>
      <c r="B93"/>
      <c r="C93"/>
      <c r="D93"/>
      <c r="E93"/>
      <c r="F93"/>
      <c r="G93"/>
      <c r="H93"/>
      <c r="I93"/>
    </row>
    <row r="94" spans="1:9" x14ac:dyDescent="0.35">
      <c r="A94"/>
      <c r="B94"/>
      <c r="C94"/>
      <c r="D94"/>
      <c r="E94"/>
      <c r="F94"/>
      <c r="G94"/>
      <c r="H94"/>
      <c r="I94"/>
    </row>
    <row r="95" spans="1:9" x14ac:dyDescent="0.35">
      <c r="A95"/>
      <c r="B95"/>
      <c r="C95"/>
      <c r="D95"/>
      <c r="E95"/>
      <c r="F95"/>
      <c r="G95"/>
      <c r="H95"/>
      <c r="I95"/>
    </row>
    <row r="96" spans="1:9" x14ac:dyDescent="0.35">
      <c r="A96"/>
      <c r="B96"/>
      <c r="C96"/>
      <c r="D96"/>
      <c r="E96"/>
      <c r="F96"/>
      <c r="G96"/>
      <c r="H96"/>
      <c r="I96"/>
    </row>
    <row r="97" spans="1:9" x14ac:dyDescent="0.35">
      <c r="A97"/>
      <c r="B97"/>
      <c r="C97"/>
      <c r="D97"/>
      <c r="E97"/>
      <c r="F97"/>
      <c r="G97"/>
      <c r="H97"/>
      <c r="I97"/>
    </row>
    <row r="98" spans="1:9" ht="16" thickBot="1" x14ac:dyDescent="0.4">
      <c r="A98" s="11"/>
      <c r="B98" s="11"/>
      <c r="C98" s="11"/>
      <c r="D98"/>
      <c r="E98"/>
      <c r="F98"/>
      <c r="G98"/>
      <c r="H98"/>
      <c r="I98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BEB8D-570D-46FB-A5E6-44D0A73A4EEC}">
  <dimension ref="A1:ALW84"/>
  <sheetViews>
    <sheetView zoomScale="85" zoomScaleNormal="85" workbookViewId="0">
      <selection activeCell="T96" sqref="T95:T96"/>
    </sheetView>
  </sheetViews>
  <sheetFormatPr defaultColWidth="8.81640625" defaultRowHeight="15.5" x14ac:dyDescent="0.35"/>
  <cols>
    <col min="1" max="1" width="8.81640625" style="10"/>
    <col min="2" max="2" width="16.81640625" style="10" bestFit="1" customWidth="1"/>
    <col min="3" max="3" width="13" style="12" bestFit="1" customWidth="1"/>
    <col min="4" max="6" width="8.81640625" style="10"/>
    <col min="7" max="7" width="13.81640625" style="10" bestFit="1" customWidth="1"/>
    <col min="8" max="16" width="8.81640625" style="10"/>
    <col min="17" max="17" width="12.81640625" style="10" bestFit="1" customWidth="1"/>
    <col min="18" max="18" width="8.81640625" style="10"/>
    <col min="19" max="19" width="14" style="10" bestFit="1" customWidth="1"/>
    <col min="20" max="20" width="12.81640625" style="10" bestFit="1" customWidth="1"/>
    <col min="21" max="21" width="8.81640625" style="10"/>
    <col min="22" max="22" width="14" style="10" bestFit="1" customWidth="1"/>
    <col min="23" max="23" width="17.81640625" style="10" bestFit="1" customWidth="1"/>
    <col min="24" max="24" width="15.81640625" style="10" bestFit="1" customWidth="1"/>
    <col min="25" max="25" width="15.54296875" style="10" bestFit="1" customWidth="1"/>
    <col min="26" max="26" width="16.1796875" style="10" customWidth="1"/>
    <col min="27" max="16384" width="8.81640625" style="10"/>
  </cols>
  <sheetData>
    <row r="1" spans="1:1011" ht="16" thickBot="1" x14ac:dyDescent="0.4">
      <c r="M1" s="10">
        <v>-3</v>
      </c>
      <c r="N1" s="10">
        <v>3</v>
      </c>
      <c r="O1" s="10">
        <v>-2</v>
      </c>
      <c r="P1" s="10">
        <v>2</v>
      </c>
      <c r="Q1" s="10">
        <v>-1</v>
      </c>
      <c r="R1" s="10">
        <v>1</v>
      </c>
    </row>
    <row r="2" spans="1:1011" ht="16" thickBot="1" x14ac:dyDescent="0.4">
      <c r="G2" s="14" t="s">
        <v>99</v>
      </c>
      <c r="H2" s="14" t="s">
        <v>100</v>
      </c>
      <c r="L2" s="10" t="e">
        <f>+AVERAGE(L5:L63)</f>
        <v>#NUM!</v>
      </c>
      <c r="M2" s="10" t="e">
        <f>+(L2*2.66)/3</f>
        <v>#NUM!</v>
      </c>
    </row>
    <row r="3" spans="1:1011" s="18" customFormat="1" ht="12.75" customHeight="1" x14ac:dyDescent="0.35">
      <c r="A3" s="15" t="s">
        <v>98</v>
      </c>
      <c r="B3" s="15" t="s">
        <v>101</v>
      </c>
      <c r="C3" s="16"/>
      <c r="D3" s="15"/>
      <c r="E3" s="15" t="s">
        <v>58</v>
      </c>
      <c r="F3" s="17"/>
      <c r="G3" s="14" t="s">
        <v>99</v>
      </c>
      <c r="H3" s="14" t="s">
        <v>100</v>
      </c>
      <c r="I3" s="15" t="s">
        <v>102</v>
      </c>
      <c r="J3" s="15" t="s">
        <v>103</v>
      </c>
      <c r="K3" s="18" t="s">
        <v>104</v>
      </c>
      <c r="M3" s="19" t="s">
        <v>105</v>
      </c>
      <c r="N3" s="19" t="s">
        <v>106</v>
      </c>
      <c r="O3" s="19" t="s">
        <v>107</v>
      </c>
      <c r="P3" s="19" t="s">
        <v>108</v>
      </c>
      <c r="Q3" s="19" t="s">
        <v>109</v>
      </c>
      <c r="R3" s="19" t="s">
        <v>110</v>
      </c>
      <c r="S3" s="18" t="s">
        <v>111</v>
      </c>
      <c r="T3" s="18" t="s">
        <v>116</v>
      </c>
      <c r="U3" s="18" t="s">
        <v>117</v>
      </c>
      <c r="V3" s="18" t="s">
        <v>118</v>
      </c>
      <c r="ALV3" s="20">
        <v>0.151848757271285</v>
      </c>
      <c r="ALW3" s="20">
        <v>1.71815124272872</v>
      </c>
    </row>
    <row r="4" spans="1:1011" x14ac:dyDescent="0.35">
      <c r="A4" s="10">
        <v>1</v>
      </c>
      <c r="B4" s="10" t="e">
        <f>+'IMAE para s (2)'!E2</f>
        <v>#NUM!</v>
      </c>
      <c r="C4" s="12" t="e">
        <f>+'IMAE para s (2)'!D2</f>
        <v>#NUM!</v>
      </c>
      <c r="D4" s="10" t="e">
        <f>+YEAR(C4)</f>
        <v>#NUM!</v>
      </c>
      <c r="E4" s="10" t="e">
        <f>+MONTH(C4)</f>
        <v>#NUM!</v>
      </c>
      <c r="F4" s="10" t="e">
        <f>+_xlfn.CONCAT(D4,E4)</f>
        <v>#NUM!</v>
      </c>
      <c r="G4" s="10" t="e">
        <f>+'IMAE regresion (2)'!B25</f>
        <v>#NUM!</v>
      </c>
      <c r="H4" s="10" t="e">
        <f>+'IMAE regresion (2)'!C25</f>
        <v>#NUM!</v>
      </c>
      <c r="I4" s="10" t="e">
        <f>+AVERAGE(H4,H16,H28,H40,H64,H52)</f>
        <v>#NUM!</v>
      </c>
      <c r="J4" s="10" t="e">
        <f>+G4+I4</f>
        <v>#NUM!</v>
      </c>
      <c r="K4" s="13" t="e">
        <f>+B4-J4</f>
        <v>#NUM!</v>
      </c>
      <c r="M4" s="21" t="e">
        <f t="shared" ref="M4:R19" si="0">($J4)+(M$1*$M$2)</f>
        <v>#NUM!</v>
      </c>
      <c r="N4" s="21" t="e">
        <f t="shared" si="0"/>
        <v>#NUM!</v>
      </c>
      <c r="O4" s="21" t="e">
        <f t="shared" si="0"/>
        <v>#NUM!</v>
      </c>
      <c r="P4" s="21" t="e">
        <f t="shared" si="0"/>
        <v>#NUM!</v>
      </c>
      <c r="Q4" s="21" t="e">
        <f t="shared" si="0"/>
        <v>#NUM!</v>
      </c>
      <c r="R4" s="21" t="e">
        <f t="shared" si="0"/>
        <v>#NUM!</v>
      </c>
      <c r="S4" s="13" t="e">
        <f>+IF(B4=0,NA(),B4)</f>
        <v>#NUM!</v>
      </c>
      <c r="T4" s="21" t="e">
        <f>+IF(B5=0,NA(),J4)</f>
        <v>#NUM!</v>
      </c>
      <c r="U4" s="10" t="e">
        <f>+IF(B5=0,J4,NA())</f>
        <v>#NUM!</v>
      </c>
      <c r="V4" s="10" t="e">
        <f>+IF(C4=MAX(IMAE!G:G),'IMAE shewhart (2)'!B4,NA())</f>
        <v>#NUM!</v>
      </c>
    </row>
    <row r="5" spans="1:1011" x14ac:dyDescent="0.35">
      <c r="A5" s="10">
        <f>+A4+1</f>
        <v>2</v>
      </c>
      <c r="B5" s="10" t="e">
        <f>+'IMAE para s (2)'!E3</f>
        <v>#NUM!</v>
      </c>
      <c r="C5" s="12" t="e">
        <f>+EOMONTH(C4,1)</f>
        <v>#NUM!</v>
      </c>
      <c r="D5" s="10" t="e">
        <f t="shared" ref="D5:D68" si="1">+YEAR(C5)</f>
        <v>#NUM!</v>
      </c>
      <c r="E5" s="10" t="e">
        <f t="shared" ref="E5:E68" si="2">+MONTH(C5)</f>
        <v>#NUM!</v>
      </c>
      <c r="F5" s="10" t="e">
        <f t="shared" ref="F5:F68" si="3">+_xlfn.CONCAT(D5,E5)</f>
        <v>#NUM!</v>
      </c>
      <c r="G5" s="10" t="e">
        <f>+'IMAE regresion (2)'!B26</f>
        <v>#NUM!</v>
      </c>
      <c r="H5" s="10" t="e">
        <f>+'IMAE regresion (2)'!C26</f>
        <v>#NUM!</v>
      </c>
      <c r="I5" s="10" t="e">
        <f>+AVERAGE(H5,H17,H29,H41,H65,H53)</f>
        <v>#NUM!</v>
      </c>
      <c r="J5" s="10" t="e">
        <f t="shared" ref="J5:J68" si="4">+G5+I5</f>
        <v>#NUM!</v>
      </c>
      <c r="K5" s="13" t="e">
        <f t="shared" ref="K5:K68" si="5">+B5-J5</f>
        <v>#NUM!</v>
      </c>
      <c r="L5" s="10" t="e">
        <f>+ABS(K5-K4)</f>
        <v>#NUM!</v>
      </c>
      <c r="M5" s="21" t="e">
        <f t="shared" si="0"/>
        <v>#NUM!</v>
      </c>
      <c r="N5" s="21" t="e">
        <f t="shared" si="0"/>
        <v>#NUM!</v>
      </c>
      <c r="O5" s="21" t="e">
        <f t="shared" si="0"/>
        <v>#NUM!</v>
      </c>
      <c r="P5" s="21" t="e">
        <f t="shared" si="0"/>
        <v>#NUM!</v>
      </c>
      <c r="Q5" s="21" t="e">
        <f t="shared" si="0"/>
        <v>#NUM!</v>
      </c>
      <c r="R5" s="21" t="e">
        <f t="shared" si="0"/>
        <v>#NUM!</v>
      </c>
      <c r="S5" s="13" t="e">
        <f t="shared" ref="S5:S68" si="6">+IF(B5=0,NA(),B5)</f>
        <v>#NUM!</v>
      </c>
      <c r="T5" s="21" t="e">
        <f t="shared" ref="T5:T68" si="7">+IF(B6=0,NA(),J5)</f>
        <v>#NUM!</v>
      </c>
      <c r="U5" s="10" t="e">
        <f t="shared" ref="U5:U68" si="8">+IF(B6=0,J5,NA())</f>
        <v>#NUM!</v>
      </c>
      <c r="V5" s="10" t="e">
        <f>+IF(C5=MAX(IMAE!G:G),'IMAE shewhart (2)'!B5,NA())</f>
        <v>#NUM!</v>
      </c>
    </row>
    <row r="6" spans="1:1011" x14ac:dyDescent="0.35">
      <c r="A6" s="10">
        <f t="shared" ref="A6:A69" si="9">+A5+1</f>
        <v>3</v>
      </c>
      <c r="B6" s="10" t="e">
        <f>+'IMAE para s (2)'!E4</f>
        <v>#NUM!</v>
      </c>
      <c r="C6" s="12" t="e">
        <f t="shared" ref="C6:C69" si="10">+EOMONTH(C5,1)</f>
        <v>#NUM!</v>
      </c>
      <c r="D6" s="10" t="e">
        <f t="shared" si="1"/>
        <v>#NUM!</v>
      </c>
      <c r="E6" s="10" t="e">
        <f t="shared" si="2"/>
        <v>#NUM!</v>
      </c>
      <c r="F6" s="10" t="e">
        <f t="shared" si="3"/>
        <v>#NUM!</v>
      </c>
      <c r="G6" s="10" t="e">
        <f>+'IMAE regresion (2)'!B27</f>
        <v>#NUM!</v>
      </c>
      <c r="H6" s="10" t="e">
        <f>+'IMAE regresion (2)'!C27</f>
        <v>#NUM!</v>
      </c>
      <c r="I6" s="10" t="e">
        <f>+AVERAGE(H6,H18,H30,H42,H66,H54)</f>
        <v>#NUM!</v>
      </c>
      <c r="J6" s="10" t="e">
        <f t="shared" si="4"/>
        <v>#NUM!</v>
      </c>
      <c r="K6" s="13" t="e">
        <f t="shared" si="5"/>
        <v>#NUM!</v>
      </c>
      <c r="L6" s="10" t="e">
        <f t="shared" ref="L6:L69" si="11">+ABS(K6-K5)</f>
        <v>#NUM!</v>
      </c>
      <c r="M6" s="21" t="e">
        <f t="shared" si="0"/>
        <v>#NUM!</v>
      </c>
      <c r="N6" s="21" t="e">
        <f t="shared" si="0"/>
        <v>#NUM!</v>
      </c>
      <c r="O6" s="21" t="e">
        <f t="shared" si="0"/>
        <v>#NUM!</v>
      </c>
      <c r="P6" s="21" t="e">
        <f t="shared" si="0"/>
        <v>#NUM!</v>
      </c>
      <c r="Q6" s="21" t="e">
        <f t="shared" si="0"/>
        <v>#NUM!</v>
      </c>
      <c r="R6" s="21" t="e">
        <f t="shared" si="0"/>
        <v>#NUM!</v>
      </c>
      <c r="S6" s="13" t="e">
        <f t="shared" si="6"/>
        <v>#NUM!</v>
      </c>
      <c r="T6" s="21" t="e">
        <f t="shared" si="7"/>
        <v>#NUM!</v>
      </c>
      <c r="U6" s="10" t="e">
        <f t="shared" si="8"/>
        <v>#NUM!</v>
      </c>
      <c r="V6" s="10" t="e">
        <f>+IF(C6=MAX(IMAE!G:G),'IMAE shewhart (2)'!B6,NA())</f>
        <v>#NUM!</v>
      </c>
    </row>
    <row r="7" spans="1:1011" x14ac:dyDescent="0.35">
      <c r="A7" s="10">
        <f t="shared" si="9"/>
        <v>4</v>
      </c>
      <c r="B7" s="10" t="e">
        <f>+'IMAE para s (2)'!E5</f>
        <v>#NUM!</v>
      </c>
      <c r="C7" s="12" t="e">
        <f t="shared" si="10"/>
        <v>#NUM!</v>
      </c>
      <c r="D7" s="10" t="e">
        <f t="shared" si="1"/>
        <v>#NUM!</v>
      </c>
      <c r="E7" s="10" t="e">
        <f t="shared" si="2"/>
        <v>#NUM!</v>
      </c>
      <c r="F7" s="10" t="e">
        <f t="shared" si="3"/>
        <v>#NUM!</v>
      </c>
      <c r="G7" s="10" t="e">
        <f>+'IMAE regresion (2)'!B28</f>
        <v>#NUM!</v>
      </c>
      <c r="H7" s="10" t="e">
        <f>+'IMAE regresion (2)'!C28</f>
        <v>#NUM!</v>
      </c>
      <c r="I7" s="10" t="e">
        <f t="shared" ref="I7:I15" si="12">+AVERAGE(H7,H19,H31,H43,H55,H67)</f>
        <v>#NUM!</v>
      </c>
      <c r="J7" s="10" t="e">
        <f t="shared" si="4"/>
        <v>#NUM!</v>
      </c>
      <c r="K7" s="13" t="e">
        <f t="shared" si="5"/>
        <v>#NUM!</v>
      </c>
      <c r="L7" s="10" t="e">
        <f t="shared" si="11"/>
        <v>#NUM!</v>
      </c>
      <c r="M7" s="21" t="e">
        <f t="shared" si="0"/>
        <v>#NUM!</v>
      </c>
      <c r="N7" s="21" t="e">
        <f t="shared" si="0"/>
        <v>#NUM!</v>
      </c>
      <c r="O7" s="21" t="e">
        <f t="shared" si="0"/>
        <v>#NUM!</v>
      </c>
      <c r="P7" s="21" t="e">
        <f t="shared" si="0"/>
        <v>#NUM!</v>
      </c>
      <c r="Q7" s="21" t="e">
        <f t="shared" si="0"/>
        <v>#NUM!</v>
      </c>
      <c r="R7" s="21" t="e">
        <f t="shared" si="0"/>
        <v>#NUM!</v>
      </c>
      <c r="S7" s="13" t="e">
        <f t="shared" si="6"/>
        <v>#NUM!</v>
      </c>
      <c r="T7" s="21" t="e">
        <f t="shared" si="7"/>
        <v>#NUM!</v>
      </c>
      <c r="U7" s="10" t="e">
        <f t="shared" si="8"/>
        <v>#NUM!</v>
      </c>
      <c r="V7" s="10" t="e">
        <f>+IF(C7=MAX(IMAE!G:G),'IMAE shewhart (2)'!B7,NA())</f>
        <v>#NUM!</v>
      </c>
    </row>
    <row r="8" spans="1:1011" x14ac:dyDescent="0.35">
      <c r="A8" s="10">
        <f t="shared" si="9"/>
        <v>5</v>
      </c>
      <c r="B8" s="10" t="e">
        <f>+'IMAE para s (2)'!E6</f>
        <v>#NUM!</v>
      </c>
      <c r="C8" s="12" t="e">
        <f t="shared" si="10"/>
        <v>#NUM!</v>
      </c>
      <c r="D8" s="10" t="e">
        <f t="shared" si="1"/>
        <v>#NUM!</v>
      </c>
      <c r="E8" s="10" t="e">
        <f t="shared" si="2"/>
        <v>#NUM!</v>
      </c>
      <c r="F8" s="10" t="e">
        <f t="shared" si="3"/>
        <v>#NUM!</v>
      </c>
      <c r="G8" s="10" t="e">
        <f>+'IMAE regresion (2)'!B29</f>
        <v>#NUM!</v>
      </c>
      <c r="H8" s="10" t="e">
        <f>+'IMAE regresion (2)'!C29</f>
        <v>#NUM!</v>
      </c>
      <c r="I8" s="10" t="e">
        <f t="shared" si="12"/>
        <v>#NUM!</v>
      </c>
      <c r="J8" s="10" t="e">
        <f t="shared" si="4"/>
        <v>#NUM!</v>
      </c>
      <c r="K8" s="13" t="e">
        <f t="shared" si="5"/>
        <v>#NUM!</v>
      </c>
      <c r="L8" s="10" t="e">
        <f t="shared" si="11"/>
        <v>#NUM!</v>
      </c>
      <c r="M8" s="21" t="e">
        <f t="shared" si="0"/>
        <v>#NUM!</v>
      </c>
      <c r="N8" s="21" t="e">
        <f t="shared" si="0"/>
        <v>#NUM!</v>
      </c>
      <c r="O8" s="21" t="e">
        <f t="shared" si="0"/>
        <v>#NUM!</v>
      </c>
      <c r="P8" s="21" t="e">
        <f t="shared" si="0"/>
        <v>#NUM!</v>
      </c>
      <c r="Q8" s="21" t="e">
        <f t="shared" si="0"/>
        <v>#NUM!</v>
      </c>
      <c r="R8" s="21" t="e">
        <f t="shared" si="0"/>
        <v>#NUM!</v>
      </c>
      <c r="S8" s="13" t="e">
        <f t="shared" si="6"/>
        <v>#NUM!</v>
      </c>
      <c r="T8" s="21" t="e">
        <f t="shared" si="7"/>
        <v>#NUM!</v>
      </c>
      <c r="U8" s="10" t="e">
        <f t="shared" si="8"/>
        <v>#NUM!</v>
      </c>
      <c r="V8" s="10" t="e">
        <f>+IF(C8=MAX(IMAE!G:G),'IMAE shewhart (2)'!B8,NA())</f>
        <v>#NUM!</v>
      </c>
    </row>
    <row r="9" spans="1:1011" x14ac:dyDescent="0.35">
      <c r="A9" s="10">
        <f t="shared" si="9"/>
        <v>6</v>
      </c>
      <c r="B9" s="10" t="e">
        <f>+'IMAE para s (2)'!E7</f>
        <v>#NUM!</v>
      </c>
      <c r="C9" s="12" t="e">
        <f t="shared" si="10"/>
        <v>#NUM!</v>
      </c>
      <c r="D9" s="10" t="e">
        <f t="shared" si="1"/>
        <v>#NUM!</v>
      </c>
      <c r="E9" s="10" t="e">
        <f t="shared" si="2"/>
        <v>#NUM!</v>
      </c>
      <c r="F9" s="10" t="e">
        <f t="shared" si="3"/>
        <v>#NUM!</v>
      </c>
      <c r="G9" s="10" t="e">
        <f>+'IMAE regresion (2)'!B30</f>
        <v>#NUM!</v>
      </c>
      <c r="H9" s="10" t="e">
        <f>+'IMAE regresion (2)'!C30</f>
        <v>#NUM!</v>
      </c>
      <c r="I9" s="10" t="e">
        <f t="shared" si="12"/>
        <v>#NUM!</v>
      </c>
      <c r="J9" s="10" t="e">
        <f t="shared" si="4"/>
        <v>#NUM!</v>
      </c>
      <c r="K9" s="13" t="e">
        <f t="shared" si="5"/>
        <v>#NUM!</v>
      </c>
      <c r="L9" s="10" t="e">
        <f t="shared" si="11"/>
        <v>#NUM!</v>
      </c>
      <c r="M9" s="21" t="e">
        <f t="shared" si="0"/>
        <v>#NUM!</v>
      </c>
      <c r="N9" s="21" t="e">
        <f t="shared" si="0"/>
        <v>#NUM!</v>
      </c>
      <c r="O9" s="21" t="e">
        <f t="shared" si="0"/>
        <v>#NUM!</v>
      </c>
      <c r="P9" s="21" t="e">
        <f t="shared" si="0"/>
        <v>#NUM!</v>
      </c>
      <c r="Q9" s="21" t="e">
        <f t="shared" si="0"/>
        <v>#NUM!</v>
      </c>
      <c r="R9" s="21" t="e">
        <f t="shared" si="0"/>
        <v>#NUM!</v>
      </c>
      <c r="S9" s="13" t="e">
        <f t="shared" si="6"/>
        <v>#NUM!</v>
      </c>
      <c r="T9" s="21" t="e">
        <f t="shared" si="7"/>
        <v>#NUM!</v>
      </c>
      <c r="U9" s="10" t="e">
        <f t="shared" si="8"/>
        <v>#NUM!</v>
      </c>
      <c r="V9" s="10" t="e">
        <f>+IF(C9=MAX(IMAE!G:G),'IMAE shewhart (2)'!B9,NA())</f>
        <v>#NUM!</v>
      </c>
    </row>
    <row r="10" spans="1:1011" x14ac:dyDescent="0.35">
      <c r="A10" s="10">
        <f t="shared" si="9"/>
        <v>7</v>
      </c>
      <c r="B10" s="10" t="e">
        <f>+'IMAE para s (2)'!E8</f>
        <v>#NUM!</v>
      </c>
      <c r="C10" s="12" t="e">
        <f t="shared" si="10"/>
        <v>#NUM!</v>
      </c>
      <c r="D10" s="10" t="e">
        <f t="shared" si="1"/>
        <v>#NUM!</v>
      </c>
      <c r="E10" s="10" t="e">
        <f t="shared" si="2"/>
        <v>#NUM!</v>
      </c>
      <c r="F10" s="10" t="e">
        <f t="shared" si="3"/>
        <v>#NUM!</v>
      </c>
      <c r="G10" s="10" t="e">
        <f>+'IMAE regresion (2)'!B31</f>
        <v>#NUM!</v>
      </c>
      <c r="H10" s="10" t="e">
        <f>+'IMAE regresion (2)'!C31</f>
        <v>#NUM!</v>
      </c>
      <c r="I10" s="10" t="e">
        <f t="shared" si="12"/>
        <v>#NUM!</v>
      </c>
      <c r="J10" s="10" t="e">
        <f t="shared" si="4"/>
        <v>#NUM!</v>
      </c>
      <c r="K10" s="13" t="e">
        <f t="shared" si="5"/>
        <v>#NUM!</v>
      </c>
      <c r="L10" s="10" t="e">
        <f t="shared" si="11"/>
        <v>#NUM!</v>
      </c>
      <c r="M10" s="21" t="e">
        <f t="shared" si="0"/>
        <v>#NUM!</v>
      </c>
      <c r="N10" s="21" t="e">
        <f t="shared" si="0"/>
        <v>#NUM!</v>
      </c>
      <c r="O10" s="21" t="e">
        <f t="shared" si="0"/>
        <v>#NUM!</v>
      </c>
      <c r="P10" s="21" t="e">
        <f t="shared" si="0"/>
        <v>#NUM!</v>
      </c>
      <c r="Q10" s="21" t="e">
        <f t="shared" si="0"/>
        <v>#NUM!</v>
      </c>
      <c r="R10" s="21" t="e">
        <f t="shared" si="0"/>
        <v>#NUM!</v>
      </c>
      <c r="S10" s="13" t="e">
        <f t="shared" si="6"/>
        <v>#NUM!</v>
      </c>
      <c r="T10" s="21" t="e">
        <f t="shared" si="7"/>
        <v>#NUM!</v>
      </c>
      <c r="U10" s="10" t="e">
        <f t="shared" si="8"/>
        <v>#NUM!</v>
      </c>
      <c r="V10" s="10" t="e">
        <f>+IF(C10=MAX(IMAE!G:G),'IMAE shewhart (2)'!B10,NA())</f>
        <v>#NUM!</v>
      </c>
    </row>
    <row r="11" spans="1:1011" x14ac:dyDescent="0.35">
      <c r="A11" s="10">
        <f t="shared" si="9"/>
        <v>8</v>
      </c>
      <c r="B11" s="10" t="e">
        <f>+'IMAE para s (2)'!E9</f>
        <v>#NUM!</v>
      </c>
      <c r="C11" s="12" t="e">
        <f t="shared" si="10"/>
        <v>#NUM!</v>
      </c>
      <c r="D11" s="10" t="e">
        <f t="shared" si="1"/>
        <v>#NUM!</v>
      </c>
      <c r="E11" s="10" t="e">
        <f t="shared" si="2"/>
        <v>#NUM!</v>
      </c>
      <c r="F11" s="10" t="e">
        <f t="shared" si="3"/>
        <v>#NUM!</v>
      </c>
      <c r="G11" s="10" t="e">
        <f>+'IMAE regresion (2)'!B32</f>
        <v>#NUM!</v>
      </c>
      <c r="H11" s="10" t="e">
        <f>+'IMAE regresion (2)'!C32</f>
        <v>#NUM!</v>
      </c>
      <c r="I11" s="10" t="e">
        <f t="shared" si="12"/>
        <v>#NUM!</v>
      </c>
      <c r="J11" s="10" t="e">
        <f t="shared" si="4"/>
        <v>#NUM!</v>
      </c>
      <c r="K11" s="13" t="e">
        <f t="shared" si="5"/>
        <v>#NUM!</v>
      </c>
      <c r="L11" s="10" t="e">
        <f t="shared" si="11"/>
        <v>#NUM!</v>
      </c>
      <c r="M11" s="21" t="e">
        <f t="shared" si="0"/>
        <v>#NUM!</v>
      </c>
      <c r="N11" s="21" t="e">
        <f t="shared" si="0"/>
        <v>#NUM!</v>
      </c>
      <c r="O11" s="21" t="e">
        <f t="shared" si="0"/>
        <v>#NUM!</v>
      </c>
      <c r="P11" s="21" t="e">
        <f t="shared" si="0"/>
        <v>#NUM!</v>
      </c>
      <c r="Q11" s="21" t="e">
        <f t="shared" si="0"/>
        <v>#NUM!</v>
      </c>
      <c r="R11" s="21" t="e">
        <f t="shared" si="0"/>
        <v>#NUM!</v>
      </c>
      <c r="S11" s="13" t="e">
        <f t="shared" si="6"/>
        <v>#NUM!</v>
      </c>
      <c r="T11" s="21" t="e">
        <f t="shared" si="7"/>
        <v>#NUM!</v>
      </c>
      <c r="U11" s="10" t="e">
        <f t="shared" si="8"/>
        <v>#NUM!</v>
      </c>
      <c r="V11" s="10" t="e">
        <f>+IF(C11=MAX(IMAE!G:G),'IMAE shewhart (2)'!B11,NA())</f>
        <v>#NUM!</v>
      </c>
    </row>
    <row r="12" spans="1:1011" x14ac:dyDescent="0.35">
      <c r="A12" s="10">
        <f t="shared" si="9"/>
        <v>9</v>
      </c>
      <c r="B12" s="10" t="e">
        <f>+'IMAE para s (2)'!E10</f>
        <v>#NUM!</v>
      </c>
      <c r="C12" s="12" t="e">
        <f t="shared" si="10"/>
        <v>#NUM!</v>
      </c>
      <c r="D12" s="10" t="e">
        <f t="shared" si="1"/>
        <v>#NUM!</v>
      </c>
      <c r="E12" s="10" t="e">
        <f t="shared" si="2"/>
        <v>#NUM!</v>
      </c>
      <c r="F12" s="10" t="e">
        <f t="shared" si="3"/>
        <v>#NUM!</v>
      </c>
      <c r="G12" s="10" t="e">
        <f>+'IMAE regresion (2)'!B33</f>
        <v>#NUM!</v>
      </c>
      <c r="H12" s="10" t="e">
        <f>+'IMAE regresion (2)'!C33</f>
        <v>#NUM!</v>
      </c>
      <c r="I12" s="10" t="e">
        <f t="shared" si="12"/>
        <v>#NUM!</v>
      </c>
      <c r="J12" s="10" t="e">
        <f t="shared" si="4"/>
        <v>#NUM!</v>
      </c>
      <c r="K12" s="13" t="e">
        <f t="shared" si="5"/>
        <v>#NUM!</v>
      </c>
      <c r="L12" s="10" t="e">
        <f t="shared" si="11"/>
        <v>#NUM!</v>
      </c>
      <c r="M12" s="21" t="e">
        <f t="shared" si="0"/>
        <v>#NUM!</v>
      </c>
      <c r="N12" s="21" t="e">
        <f t="shared" si="0"/>
        <v>#NUM!</v>
      </c>
      <c r="O12" s="21" t="e">
        <f t="shared" si="0"/>
        <v>#NUM!</v>
      </c>
      <c r="P12" s="21" t="e">
        <f t="shared" si="0"/>
        <v>#NUM!</v>
      </c>
      <c r="Q12" s="21" t="e">
        <f t="shared" si="0"/>
        <v>#NUM!</v>
      </c>
      <c r="R12" s="21" t="e">
        <f t="shared" si="0"/>
        <v>#NUM!</v>
      </c>
      <c r="S12" s="13" t="e">
        <f t="shared" si="6"/>
        <v>#NUM!</v>
      </c>
      <c r="T12" s="21" t="e">
        <f t="shared" si="7"/>
        <v>#NUM!</v>
      </c>
      <c r="U12" s="10" t="e">
        <f t="shared" si="8"/>
        <v>#NUM!</v>
      </c>
      <c r="V12" s="10" t="e">
        <f>+IF(C12=MAX(IMAE!G:G),'IMAE shewhart (2)'!B12,NA())</f>
        <v>#NUM!</v>
      </c>
    </row>
    <row r="13" spans="1:1011" x14ac:dyDescent="0.35">
      <c r="A13" s="10">
        <f t="shared" si="9"/>
        <v>10</v>
      </c>
      <c r="B13" s="10" t="e">
        <f>+'IMAE para s (2)'!E11</f>
        <v>#NUM!</v>
      </c>
      <c r="C13" s="12" t="e">
        <f t="shared" si="10"/>
        <v>#NUM!</v>
      </c>
      <c r="D13" s="10" t="e">
        <f t="shared" si="1"/>
        <v>#NUM!</v>
      </c>
      <c r="E13" s="10" t="e">
        <f t="shared" si="2"/>
        <v>#NUM!</v>
      </c>
      <c r="F13" s="10" t="e">
        <f t="shared" si="3"/>
        <v>#NUM!</v>
      </c>
      <c r="G13" s="10" t="e">
        <f>+'IMAE regresion (2)'!B34</f>
        <v>#NUM!</v>
      </c>
      <c r="H13" s="10" t="e">
        <f>+'IMAE regresion (2)'!C34</f>
        <v>#NUM!</v>
      </c>
      <c r="I13" s="10" t="e">
        <f t="shared" si="12"/>
        <v>#NUM!</v>
      </c>
      <c r="J13" s="10" t="e">
        <f t="shared" si="4"/>
        <v>#NUM!</v>
      </c>
      <c r="K13" s="13" t="e">
        <f t="shared" si="5"/>
        <v>#NUM!</v>
      </c>
      <c r="L13" s="10" t="e">
        <f t="shared" si="11"/>
        <v>#NUM!</v>
      </c>
      <c r="M13" s="21" t="e">
        <f t="shared" si="0"/>
        <v>#NUM!</v>
      </c>
      <c r="N13" s="21" t="e">
        <f t="shared" si="0"/>
        <v>#NUM!</v>
      </c>
      <c r="O13" s="21" t="e">
        <f t="shared" si="0"/>
        <v>#NUM!</v>
      </c>
      <c r="P13" s="21" t="e">
        <f t="shared" si="0"/>
        <v>#NUM!</v>
      </c>
      <c r="Q13" s="21" t="e">
        <f t="shared" si="0"/>
        <v>#NUM!</v>
      </c>
      <c r="R13" s="21" t="e">
        <f t="shared" si="0"/>
        <v>#NUM!</v>
      </c>
      <c r="S13" s="13" t="e">
        <f t="shared" si="6"/>
        <v>#NUM!</v>
      </c>
      <c r="T13" s="21" t="e">
        <f t="shared" si="7"/>
        <v>#NUM!</v>
      </c>
      <c r="U13" s="10" t="e">
        <f t="shared" si="8"/>
        <v>#NUM!</v>
      </c>
      <c r="V13" s="10" t="e">
        <f>+IF(C13=MAX(IMAE!G:G),'IMAE shewhart (2)'!B13,NA())</f>
        <v>#NUM!</v>
      </c>
    </row>
    <row r="14" spans="1:1011" x14ac:dyDescent="0.35">
      <c r="A14" s="10">
        <f t="shared" si="9"/>
        <v>11</v>
      </c>
      <c r="B14" s="10" t="e">
        <f>+'IMAE para s (2)'!E12</f>
        <v>#NUM!</v>
      </c>
      <c r="C14" s="12" t="e">
        <f t="shared" si="10"/>
        <v>#NUM!</v>
      </c>
      <c r="D14" s="10" t="e">
        <f t="shared" si="1"/>
        <v>#NUM!</v>
      </c>
      <c r="E14" s="10" t="e">
        <f t="shared" si="2"/>
        <v>#NUM!</v>
      </c>
      <c r="F14" s="10" t="e">
        <f t="shared" si="3"/>
        <v>#NUM!</v>
      </c>
      <c r="G14" s="10" t="e">
        <f>+'IMAE regresion (2)'!B35</f>
        <v>#NUM!</v>
      </c>
      <c r="H14" s="10" t="e">
        <f>+'IMAE regresion (2)'!C35</f>
        <v>#NUM!</v>
      </c>
      <c r="I14" s="10" t="e">
        <f t="shared" si="12"/>
        <v>#NUM!</v>
      </c>
      <c r="J14" s="10" t="e">
        <f t="shared" si="4"/>
        <v>#NUM!</v>
      </c>
      <c r="K14" s="13" t="e">
        <f t="shared" si="5"/>
        <v>#NUM!</v>
      </c>
      <c r="L14" s="10" t="e">
        <f t="shared" si="11"/>
        <v>#NUM!</v>
      </c>
      <c r="M14" s="21" t="e">
        <f t="shared" si="0"/>
        <v>#NUM!</v>
      </c>
      <c r="N14" s="21" t="e">
        <f t="shared" si="0"/>
        <v>#NUM!</v>
      </c>
      <c r="O14" s="21" t="e">
        <f t="shared" si="0"/>
        <v>#NUM!</v>
      </c>
      <c r="P14" s="21" t="e">
        <f t="shared" si="0"/>
        <v>#NUM!</v>
      </c>
      <c r="Q14" s="21" t="e">
        <f t="shared" si="0"/>
        <v>#NUM!</v>
      </c>
      <c r="R14" s="21" t="e">
        <f t="shared" si="0"/>
        <v>#NUM!</v>
      </c>
      <c r="S14" s="13" t="e">
        <f t="shared" si="6"/>
        <v>#NUM!</v>
      </c>
      <c r="T14" s="21" t="e">
        <f t="shared" si="7"/>
        <v>#NUM!</v>
      </c>
      <c r="U14" s="10" t="e">
        <f t="shared" si="8"/>
        <v>#NUM!</v>
      </c>
      <c r="V14" s="10" t="e">
        <f>+IF(C14=MAX(IMAE!G:G),'IMAE shewhart (2)'!B14,NA())</f>
        <v>#NUM!</v>
      </c>
    </row>
    <row r="15" spans="1:1011" x14ac:dyDescent="0.35">
      <c r="A15" s="10">
        <f t="shared" si="9"/>
        <v>12</v>
      </c>
      <c r="B15" s="10" t="e">
        <f>+'IMAE para s (2)'!E13</f>
        <v>#NUM!</v>
      </c>
      <c r="C15" s="12" t="e">
        <f t="shared" si="10"/>
        <v>#NUM!</v>
      </c>
      <c r="D15" s="10" t="e">
        <f t="shared" si="1"/>
        <v>#NUM!</v>
      </c>
      <c r="E15" s="10" t="e">
        <f t="shared" si="2"/>
        <v>#NUM!</v>
      </c>
      <c r="F15" s="10" t="e">
        <f t="shared" si="3"/>
        <v>#NUM!</v>
      </c>
      <c r="G15" s="10" t="e">
        <f>+'IMAE regresion (2)'!B36</f>
        <v>#NUM!</v>
      </c>
      <c r="H15" s="10" t="e">
        <f>+'IMAE regresion (2)'!C36</f>
        <v>#NUM!</v>
      </c>
      <c r="I15" s="10" t="e">
        <f t="shared" si="12"/>
        <v>#NUM!</v>
      </c>
      <c r="J15" s="10" t="e">
        <f t="shared" si="4"/>
        <v>#NUM!</v>
      </c>
      <c r="K15" s="13" t="e">
        <f t="shared" si="5"/>
        <v>#NUM!</v>
      </c>
      <c r="L15" s="10" t="e">
        <f t="shared" si="11"/>
        <v>#NUM!</v>
      </c>
      <c r="M15" s="21" t="e">
        <f t="shared" si="0"/>
        <v>#NUM!</v>
      </c>
      <c r="N15" s="21" t="e">
        <f t="shared" si="0"/>
        <v>#NUM!</v>
      </c>
      <c r="O15" s="21" t="e">
        <f t="shared" si="0"/>
        <v>#NUM!</v>
      </c>
      <c r="P15" s="21" t="e">
        <f t="shared" si="0"/>
        <v>#NUM!</v>
      </c>
      <c r="Q15" s="21" t="e">
        <f t="shared" si="0"/>
        <v>#NUM!</v>
      </c>
      <c r="R15" s="21" t="e">
        <f t="shared" si="0"/>
        <v>#NUM!</v>
      </c>
      <c r="S15" s="13" t="e">
        <f t="shared" si="6"/>
        <v>#NUM!</v>
      </c>
      <c r="T15" s="21" t="e">
        <f t="shared" si="7"/>
        <v>#NUM!</v>
      </c>
      <c r="U15" s="10" t="e">
        <f t="shared" si="8"/>
        <v>#NUM!</v>
      </c>
      <c r="V15" s="10" t="e">
        <f>+IF(C15=MAX(IMAE!G:G),'IMAE shewhart (2)'!B15,NA())</f>
        <v>#NUM!</v>
      </c>
    </row>
    <row r="16" spans="1:1011" x14ac:dyDescent="0.35">
      <c r="A16" s="10">
        <f t="shared" si="9"/>
        <v>13</v>
      </c>
      <c r="B16" s="10" t="e">
        <f>+'IMAE para s (2)'!E14</f>
        <v>#NUM!</v>
      </c>
      <c r="C16" s="12" t="e">
        <f t="shared" si="10"/>
        <v>#NUM!</v>
      </c>
      <c r="D16" s="10" t="e">
        <f t="shared" si="1"/>
        <v>#NUM!</v>
      </c>
      <c r="E16" s="10" t="e">
        <f t="shared" si="2"/>
        <v>#NUM!</v>
      </c>
      <c r="F16" s="10" t="e">
        <f t="shared" si="3"/>
        <v>#NUM!</v>
      </c>
      <c r="G16" s="10" t="e">
        <f>+'IMAE regresion (2)'!B37</f>
        <v>#NUM!</v>
      </c>
      <c r="H16" s="10" t="e">
        <f>+'IMAE regresion (2)'!C37</f>
        <v>#NUM!</v>
      </c>
      <c r="I16" s="10" t="e">
        <f>+I4</f>
        <v>#NUM!</v>
      </c>
      <c r="J16" s="10" t="e">
        <f t="shared" si="4"/>
        <v>#NUM!</v>
      </c>
      <c r="K16" s="13" t="e">
        <f t="shared" si="5"/>
        <v>#NUM!</v>
      </c>
      <c r="L16" s="10" t="e">
        <f t="shared" si="11"/>
        <v>#NUM!</v>
      </c>
      <c r="M16" s="21" t="e">
        <f t="shared" si="0"/>
        <v>#NUM!</v>
      </c>
      <c r="N16" s="21" t="e">
        <f t="shared" si="0"/>
        <v>#NUM!</v>
      </c>
      <c r="O16" s="21" t="e">
        <f t="shared" si="0"/>
        <v>#NUM!</v>
      </c>
      <c r="P16" s="21" t="e">
        <f t="shared" si="0"/>
        <v>#NUM!</v>
      </c>
      <c r="Q16" s="21" t="e">
        <f t="shared" si="0"/>
        <v>#NUM!</v>
      </c>
      <c r="R16" s="21" t="e">
        <f t="shared" si="0"/>
        <v>#NUM!</v>
      </c>
      <c r="S16" s="13" t="e">
        <f t="shared" si="6"/>
        <v>#NUM!</v>
      </c>
      <c r="T16" s="21" t="e">
        <f t="shared" si="7"/>
        <v>#NUM!</v>
      </c>
      <c r="U16" s="10" t="e">
        <f t="shared" si="8"/>
        <v>#NUM!</v>
      </c>
      <c r="V16" s="10" t="e">
        <f>+IF(C16=MAX(IMAE!G:G),'IMAE shewhart (2)'!B16,NA())</f>
        <v>#NUM!</v>
      </c>
    </row>
    <row r="17" spans="1:22" x14ac:dyDescent="0.35">
      <c r="A17" s="10">
        <f t="shared" si="9"/>
        <v>14</v>
      </c>
      <c r="B17" s="10" t="e">
        <f>+'IMAE para s (2)'!E15</f>
        <v>#NUM!</v>
      </c>
      <c r="C17" s="12" t="e">
        <f t="shared" si="10"/>
        <v>#NUM!</v>
      </c>
      <c r="D17" s="10" t="e">
        <f t="shared" si="1"/>
        <v>#NUM!</v>
      </c>
      <c r="E17" s="10" t="e">
        <f t="shared" si="2"/>
        <v>#NUM!</v>
      </c>
      <c r="F17" s="10" t="e">
        <f t="shared" si="3"/>
        <v>#NUM!</v>
      </c>
      <c r="G17" s="10" t="e">
        <f>+'IMAE regresion (2)'!B38</f>
        <v>#NUM!</v>
      </c>
      <c r="H17" s="10" t="e">
        <f>+'IMAE regresion (2)'!C38</f>
        <v>#NUM!</v>
      </c>
      <c r="I17" s="10" t="e">
        <f t="shared" ref="I17:I80" si="13">+I5</f>
        <v>#NUM!</v>
      </c>
      <c r="J17" s="10" t="e">
        <f t="shared" si="4"/>
        <v>#NUM!</v>
      </c>
      <c r="K17" s="13" t="e">
        <f t="shared" si="5"/>
        <v>#NUM!</v>
      </c>
      <c r="L17" s="10" t="e">
        <f t="shared" si="11"/>
        <v>#NUM!</v>
      </c>
      <c r="M17" s="21" t="e">
        <f t="shared" si="0"/>
        <v>#NUM!</v>
      </c>
      <c r="N17" s="21" t="e">
        <f t="shared" si="0"/>
        <v>#NUM!</v>
      </c>
      <c r="O17" s="21" t="e">
        <f t="shared" si="0"/>
        <v>#NUM!</v>
      </c>
      <c r="P17" s="21" t="e">
        <f t="shared" si="0"/>
        <v>#NUM!</v>
      </c>
      <c r="Q17" s="21" t="e">
        <f t="shared" si="0"/>
        <v>#NUM!</v>
      </c>
      <c r="R17" s="21" t="e">
        <f t="shared" si="0"/>
        <v>#NUM!</v>
      </c>
      <c r="S17" s="13" t="e">
        <f t="shared" si="6"/>
        <v>#NUM!</v>
      </c>
      <c r="T17" s="21" t="e">
        <f t="shared" si="7"/>
        <v>#NUM!</v>
      </c>
      <c r="U17" s="10" t="e">
        <f t="shared" si="8"/>
        <v>#NUM!</v>
      </c>
      <c r="V17" s="10" t="e">
        <f>+IF(C17=MAX(IMAE!G:G),'IMAE shewhart (2)'!B17,NA())</f>
        <v>#NUM!</v>
      </c>
    </row>
    <row r="18" spans="1:22" x14ac:dyDescent="0.35">
      <c r="A18" s="10">
        <f t="shared" si="9"/>
        <v>15</v>
      </c>
      <c r="B18" s="10" t="e">
        <f>+'IMAE para s (2)'!E16</f>
        <v>#NUM!</v>
      </c>
      <c r="C18" s="12" t="e">
        <f t="shared" si="10"/>
        <v>#NUM!</v>
      </c>
      <c r="D18" s="10" t="e">
        <f t="shared" si="1"/>
        <v>#NUM!</v>
      </c>
      <c r="E18" s="10" t="e">
        <f t="shared" si="2"/>
        <v>#NUM!</v>
      </c>
      <c r="F18" s="10" t="e">
        <f t="shared" si="3"/>
        <v>#NUM!</v>
      </c>
      <c r="G18" s="10" t="e">
        <f>+'IMAE regresion (2)'!B39</f>
        <v>#NUM!</v>
      </c>
      <c r="H18" s="10" t="e">
        <f>+'IMAE regresion (2)'!C39</f>
        <v>#NUM!</v>
      </c>
      <c r="I18" s="10" t="e">
        <f t="shared" si="13"/>
        <v>#NUM!</v>
      </c>
      <c r="J18" s="10" t="e">
        <f t="shared" si="4"/>
        <v>#NUM!</v>
      </c>
      <c r="K18" s="13" t="e">
        <f t="shared" si="5"/>
        <v>#NUM!</v>
      </c>
      <c r="L18" s="10" t="e">
        <f t="shared" si="11"/>
        <v>#NUM!</v>
      </c>
      <c r="M18" s="21" t="e">
        <f t="shared" si="0"/>
        <v>#NUM!</v>
      </c>
      <c r="N18" s="21" t="e">
        <f t="shared" si="0"/>
        <v>#NUM!</v>
      </c>
      <c r="O18" s="21" t="e">
        <f t="shared" si="0"/>
        <v>#NUM!</v>
      </c>
      <c r="P18" s="21" t="e">
        <f t="shared" si="0"/>
        <v>#NUM!</v>
      </c>
      <c r="Q18" s="21" t="e">
        <f t="shared" si="0"/>
        <v>#NUM!</v>
      </c>
      <c r="R18" s="21" t="e">
        <f t="shared" si="0"/>
        <v>#NUM!</v>
      </c>
      <c r="S18" s="13" t="e">
        <f t="shared" si="6"/>
        <v>#NUM!</v>
      </c>
      <c r="T18" s="21" t="e">
        <f t="shared" si="7"/>
        <v>#NUM!</v>
      </c>
      <c r="U18" s="10" t="e">
        <f t="shared" si="8"/>
        <v>#NUM!</v>
      </c>
      <c r="V18" s="10" t="e">
        <f>+IF(C18=MAX(IMAE!G:G),'IMAE shewhart (2)'!B18,NA())</f>
        <v>#NUM!</v>
      </c>
    </row>
    <row r="19" spans="1:22" x14ac:dyDescent="0.35">
      <c r="A19" s="10">
        <f t="shared" si="9"/>
        <v>16</v>
      </c>
      <c r="B19" s="10" t="e">
        <f>+'IMAE para s (2)'!E17</f>
        <v>#NUM!</v>
      </c>
      <c r="C19" s="12" t="e">
        <f t="shared" si="10"/>
        <v>#NUM!</v>
      </c>
      <c r="D19" s="10" t="e">
        <f t="shared" si="1"/>
        <v>#NUM!</v>
      </c>
      <c r="E19" s="10" t="e">
        <f t="shared" si="2"/>
        <v>#NUM!</v>
      </c>
      <c r="F19" s="10" t="e">
        <f t="shared" si="3"/>
        <v>#NUM!</v>
      </c>
      <c r="G19" s="10" t="e">
        <f>+'IMAE regresion (2)'!B40</f>
        <v>#NUM!</v>
      </c>
      <c r="H19" s="10" t="e">
        <f>+'IMAE regresion (2)'!C40</f>
        <v>#NUM!</v>
      </c>
      <c r="I19" s="10" t="e">
        <f t="shared" si="13"/>
        <v>#NUM!</v>
      </c>
      <c r="J19" s="10" t="e">
        <f t="shared" si="4"/>
        <v>#NUM!</v>
      </c>
      <c r="K19" s="13" t="e">
        <f t="shared" si="5"/>
        <v>#NUM!</v>
      </c>
      <c r="L19" s="10" t="e">
        <f t="shared" si="11"/>
        <v>#NUM!</v>
      </c>
      <c r="M19" s="21" t="e">
        <f t="shared" si="0"/>
        <v>#NUM!</v>
      </c>
      <c r="N19" s="21" t="e">
        <f t="shared" si="0"/>
        <v>#NUM!</v>
      </c>
      <c r="O19" s="21" t="e">
        <f t="shared" si="0"/>
        <v>#NUM!</v>
      </c>
      <c r="P19" s="21" t="e">
        <f t="shared" si="0"/>
        <v>#NUM!</v>
      </c>
      <c r="Q19" s="21" t="e">
        <f t="shared" si="0"/>
        <v>#NUM!</v>
      </c>
      <c r="R19" s="21" t="e">
        <f t="shared" si="0"/>
        <v>#NUM!</v>
      </c>
      <c r="S19" s="13" t="e">
        <f t="shared" si="6"/>
        <v>#NUM!</v>
      </c>
      <c r="T19" s="21" t="e">
        <f t="shared" si="7"/>
        <v>#NUM!</v>
      </c>
      <c r="U19" s="10" t="e">
        <f t="shared" si="8"/>
        <v>#NUM!</v>
      </c>
      <c r="V19" s="10" t="e">
        <f>+IF(C19=MAX(IMAE!G:G),'IMAE shewhart (2)'!B19,NA())</f>
        <v>#NUM!</v>
      </c>
    </row>
    <row r="20" spans="1:22" x14ac:dyDescent="0.35">
      <c r="A20" s="10">
        <f t="shared" si="9"/>
        <v>17</v>
      </c>
      <c r="B20" s="10" t="e">
        <f>+'IMAE para s (2)'!E18</f>
        <v>#NUM!</v>
      </c>
      <c r="C20" s="12" t="e">
        <f t="shared" si="10"/>
        <v>#NUM!</v>
      </c>
      <c r="D20" s="10" t="e">
        <f t="shared" si="1"/>
        <v>#NUM!</v>
      </c>
      <c r="E20" s="10" t="e">
        <f t="shared" si="2"/>
        <v>#NUM!</v>
      </c>
      <c r="F20" s="10" t="e">
        <f t="shared" si="3"/>
        <v>#NUM!</v>
      </c>
      <c r="G20" s="10" t="e">
        <f>+'IMAE regresion (2)'!B41</f>
        <v>#NUM!</v>
      </c>
      <c r="H20" s="10" t="e">
        <f>+'IMAE regresion (2)'!C41</f>
        <v>#NUM!</v>
      </c>
      <c r="I20" s="10" t="e">
        <f t="shared" si="13"/>
        <v>#NUM!</v>
      </c>
      <c r="J20" s="10" t="e">
        <f t="shared" si="4"/>
        <v>#NUM!</v>
      </c>
      <c r="K20" s="13" t="e">
        <f t="shared" si="5"/>
        <v>#NUM!</v>
      </c>
      <c r="L20" s="10" t="e">
        <f t="shared" si="11"/>
        <v>#NUM!</v>
      </c>
      <c r="M20" s="21" t="e">
        <f t="shared" ref="M20:R51" si="14">($J20)+(M$1*$M$2)</f>
        <v>#NUM!</v>
      </c>
      <c r="N20" s="21" t="e">
        <f t="shared" si="14"/>
        <v>#NUM!</v>
      </c>
      <c r="O20" s="21" t="e">
        <f t="shared" si="14"/>
        <v>#NUM!</v>
      </c>
      <c r="P20" s="21" t="e">
        <f t="shared" si="14"/>
        <v>#NUM!</v>
      </c>
      <c r="Q20" s="21" t="e">
        <f t="shared" si="14"/>
        <v>#NUM!</v>
      </c>
      <c r="R20" s="21" t="e">
        <f t="shared" si="14"/>
        <v>#NUM!</v>
      </c>
      <c r="S20" s="13" t="e">
        <f t="shared" si="6"/>
        <v>#NUM!</v>
      </c>
      <c r="T20" s="21" t="e">
        <f t="shared" si="7"/>
        <v>#NUM!</v>
      </c>
      <c r="U20" s="10" t="e">
        <f t="shared" si="8"/>
        <v>#NUM!</v>
      </c>
      <c r="V20" s="10" t="e">
        <f>+IF(C20=MAX(IMAE!G:G),'IMAE shewhart (2)'!B20,NA())</f>
        <v>#NUM!</v>
      </c>
    </row>
    <row r="21" spans="1:22" x14ac:dyDescent="0.35">
      <c r="A21" s="10">
        <f t="shared" si="9"/>
        <v>18</v>
      </c>
      <c r="B21" s="10" t="e">
        <f>+'IMAE para s (2)'!E19</f>
        <v>#NUM!</v>
      </c>
      <c r="C21" s="12" t="e">
        <f t="shared" si="10"/>
        <v>#NUM!</v>
      </c>
      <c r="D21" s="10" t="e">
        <f t="shared" si="1"/>
        <v>#NUM!</v>
      </c>
      <c r="E21" s="10" t="e">
        <f t="shared" si="2"/>
        <v>#NUM!</v>
      </c>
      <c r="F21" s="10" t="e">
        <f t="shared" si="3"/>
        <v>#NUM!</v>
      </c>
      <c r="G21" s="10" t="e">
        <f>+'IMAE regresion (2)'!B42</f>
        <v>#NUM!</v>
      </c>
      <c r="H21" s="10" t="e">
        <f>+'IMAE regresion (2)'!C42</f>
        <v>#NUM!</v>
      </c>
      <c r="I21" s="10" t="e">
        <f t="shared" si="13"/>
        <v>#NUM!</v>
      </c>
      <c r="J21" s="10" t="e">
        <f t="shared" si="4"/>
        <v>#NUM!</v>
      </c>
      <c r="K21" s="13" t="e">
        <f t="shared" si="5"/>
        <v>#NUM!</v>
      </c>
      <c r="L21" s="10" t="e">
        <f t="shared" si="11"/>
        <v>#NUM!</v>
      </c>
      <c r="M21" s="21" t="e">
        <f t="shared" si="14"/>
        <v>#NUM!</v>
      </c>
      <c r="N21" s="21" t="e">
        <f t="shared" si="14"/>
        <v>#NUM!</v>
      </c>
      <c r="O21" s="21" t="e">
        <f t="shared" si="14"/>
        <v>#NUM!</v>
      </c>
      <c r="P21" s="21" t="e">
        <f t="shared" si="14"/>
        <v>#NUM!</v>
      </c>
      <c r="Q21" s="21" t="e">
        <f t="shared" si="14"/>
        <v>#NUM!</v>
      </c>
      <c r="R21" s="21" t="e">
        <f t="shared" si="14"/>
        <v>#NUM!</v>
      </c>
      <c r="S21" s="13" t="e">
        <f t="shared" si="6"/>
        <v>#NUM!</v>
      </c>
      <c r="T21" s="21" t="e">
        <f t="shared" si="7"/>
        <v>#NUM!</v>
      </c>
      <c r="U21" s="10" t="e">
        <f t="shared" si="8"/>
        <v>#NUM!</v>
      </c>
      <c r="V21" s="10" t="e">
        <f>+IF(C21=MAX(IMAE!G:G),'IMAE shewhart (2)'!B21,NA())</f>
        <v>#NUM!</v>
      </c>
    </row>
    <row r="22" spans="1:22" x14ac:dyDescent="0.35">
      <c r="A22" s="10">
        <f t="shared" si="9"/>
        <v>19</v>
      </c>
      <c r="B22" s="10" t="e">
        <f>+'IMAE para s (2)'!E20</f>
        <v>#NUM!</v>
      </c>
      <c r="C22" s="12" t="e">
        <f t="shared" si="10"/>
        <v>#NUM!</v>
      </c>
      <c r="D22" s="10" t="e">
        <f t="shared" si="1"/>
        <v>#NUM!</v>
      </c>
      <c r="E22" s="10" t="e">
        <f t="shared" si="2"/>
        <v>#NUM!</v>
      </c>
      <c r="F22" s="10" t="e">
        <f t="shared" si="3"/>
        <v>#NUM!</v>
      </c>
      <c r="G22" s="10" t="e">
        <f>+'IMAE regresion (2)'!B43</f>
        <v>#NUM!</v>
      </c>
      <c r="H22" s="10" t="e">
        <f>+'IMAE regresion (2)'!C43</f>
        <v>#NUM!</v>
      </c>
      <c r="I22" s="10" t="e">
        <f t="shared" si="13"/>
        <v>#NUM!</v>
      </c>
      <c r="J22" s="10" t="e">
        <f t="shared" si="4"/>
        <v>#NUM!</v>
      </c>
      <c r="K22" s="13" t="e">
        <f t="shared" si="5"/>
        <v>#NUM!</v>
      </c>
      <c r="L22" s="10" t="e">
        <f t="shared" si="11"/>
        <v>#NUM!</v>
      </c>
      <c r="M22" s="21" t="e">
        <f t="shared" si="14"/>
        <v>#NUM!</v>
      </c>
      <c r="N22" s="21" t="e">
        <f t="shared" si="14"/>
        <v>#NUM!</v>
      </c>
      <c r="O22" s="21" t="e">
        <f t="shared" si="14"/>
        <v>#NUM!</v>
      </c>
      <c r="P22" s="21" t="e">
        <f t="shared" si="14"/>
        <v>#NUM!</v>
      </c>
      <c r="Q22" s="21" t="e">
        <f t="shared" si="14"/>
        <v>#NUM!</v>
      </c>
      <c r="R22" s="21" t="e">
        <f t="shared" si="14"/>
        <v>#NUM!</v>
      </c>
      <c r="S22" s="13" t="e">
        <f t="shared" si="6"/>
        <v>#NUM!</v>
      </c>
      <c r="T22" s="21" t="e">
        <f t="shared" si="7"/>
        <v>#NUM!</v>
      </c>
      <c r="U22" s="10" t="e">
        <f t="shared" si="8"/>
        <v>#NUM!</v>
      </c>
      <c r="V22" s="10" t="e">
        <f>+IF(C22=MAX(IMAE!G:G),'IMAE shewhart (2)'!B22,NA())</f>
        <v>#NUM!</v>
      </c>
    </row>
    <row r="23" spans="1:22" x14ac:dyDescent="0.35">
      <c r="A23" s="10">
        <f t="shared" si="9"/>
        <v>20</v>
      </c>
      <c r="B23" s="10" t="e">
        <f>+'IMAE para s (2)'!E21</f>
        <v>#NUM!</v>
      </c>
      <c r="C23" s="12" t="e">
        <f t="shared" si="10"/>
        <v>#NUM!</v>
      </c>
      <c r="D23" s="10" t="e">
        <f t="shared" si="1"/>
        <v>#NUM!</v>
      </c>
      <c r="E23" s="10" t="e">
        <f t="shared" si="2"/>
        <v>#NUM!</v>
      </c>
      <c r="F23" s="10" t="e">
        <f t="shared" si="3"/>
        <v>#NUM!</v>
      </c>
      <c r="G23" s="10" t="e">
        <f>+'IMAE regresion (2)'!B44</f>
        <v>#NUM!</v>
      </c>
      <c r="H23" s="10" t="e">
        <f>+'IMAE regresion (2)'!C44</f>
        <v>#NUM!</v>
      </c>
      <c r="I23" s="10" t="e">
        <f t="shared" si="13"/>
        <v>#NUM!</v>
      </c>
      <c r="J23" s="10" t="e">
        <f t="shared" si="4"/>
        <v>#NUM!</v>
      </c>
      <c r="K23" s="13" t="e">
        <f t="shared" si="5"/>
        <v>#NUM!</v>
      </c>
      <c r="L23" s="10" t="e">
        <f t="shared" si="11"/>
        <v>#NUM!</v>
      </c>
      <c r="M23" s="21" t="e">
        <f t="shared" si="14"/>
        <v>#NUM!</v>
      </c>
      <c r="N23" s="21" t="e">
        <f t="shared" si="14"/>
        <v>#NUM!</v>
      </c>
      <c r="O23" s="21" t="e">
        <f t="shared" si="14"/>
        <v>#NUM!</v>
      </c>
      <c r="P23" s="21" t="e">
        <f t="shared" si="14"/>
        <v>#NUM!</v>
      </c>
      <c r="Q23" s="21" t="e">
        <f t="shared" si="14"/>
        <v>#NUM!</v>
      </c>
      <c r="R23" s="21" t="e">
        <f t="shared" si="14"/>
        <v>#NUM!</v>
      </c>
      <c r="S23" s="13" t="e">
        <f t="shared" si="6"/>
        <v>#NUM!</v>
      </c>
      <c r="T23" s="21" t="e">
        <f t="shared" si="7"/>
        <v>#NUM!</v>
      </c>
      <c r="U23" s="10" t="e">
        <f t="shared" si="8"/>
        <v>#NUM!</v>
      </c>
      <c r="V23" s="10" t="e">
        <f>+IF(C23=MAX(IMAE!G:G),'IMAE shewhart (2)'!B23,NA())</f>
        <v>#NUM!</v>
      </c>
    </row>
    <row r="24" spans="1:22" x14ac:dyDescent="0.35">
      <c r="A24" s="10">
        <f t="shared" si="9"/>
        <v>21</v>
      </c>
      <c r="B24" s="10" t="e">
        <f>+'IMAE para s (2)'!E22</f>
        <v>#NUM!</v>
      </c>
      <c r="C24" s="12" t="e">
        <f t="shared" si="10"/>
        <v>#NUM!</v>
      </c>
      <c r="D24" s="10" t="e">
        <f t="shared" si="1"/>
        <v>#NUM!</v>
      </c>
      <c r="E24" s="10" t="e">
        <f t="shared" si="2"/>
        <v>#NUM!</v>
      </c>
      <c r="F24" s="10" t="e">
        <f t="shared" si="3"/>
        <v>#NUM!</v>
      </c>
      <c r="G24" s="10" t="e">
        <f>+'IMAE regresion (2)'!B45</f>
        <v>#NUM!</v>
      </c>
      <c r="H24" s="10" t="e">
        <f>+'IMAE regresion (2)'!C45</f>
        <v>#NUM!</v>
      </c>
      <c r="I24" s="10" t="e">
        <f t="shared" si="13"/>
        <v>#NUM!</v>
      </c>
      <c r="J24" s="10" t="e">
        <f t="shared" si="4"/>
        <v>#NUM!</v>
      </c>
      <c r="K24" s="13" t="e">
        <f t="shared" si="5"/>
        <v>#NUM!</v>
      </c>
      <c r="L24" s="10" t="e">
        <f t="shared" si="11"/>
        <v>#NUM!</v>
      </c>
      <c r="M24" s="21" t="e">
        <f t="shared" si="14"/>
        <v>#NUM!</v>
      </c>
      <c r="N24" s="21" t="e">
        <f t="shared" si="14"/>
        <v>#NUM!</v>
      </c>
      <c r="O24" s="21" t="e">
        <f t="shared" si="14"/>
        <v>#NUM!</v>
      </c>
      <c r="P24" s="21" t="e">
        <f t="shared" si="14"/>
        <v>#NUM!</v>
      </c>
      <c r="Q24" s="21" t="e">
        <f t="shared" si="14"/>
        <v>#NUM!</v>
      </c>
      <c r="R24" s="21" t="e">
        <f t="shared" si="14"/>
        <v>#NUM!</v>
      </c>
      <c r="S24" s="13" t="e">
        <f t="shared" si="6"/>
        <v>#NUM!</v>
      </c>
      <c r="T24" s="21" t="e">
        <f t="shared" si="7"/>
        <v>#NUM!</v>
      </c>
      <c r="U24" s="10" t="e">
        <f t="shared" si="8"/>
        <v>#NUM!</v>
      </c>
      <c r="V24" s="10" t="e">
        <f>+IF(C24=MAX(IMAE!G:G),'IMAE shewhart (2)'!B24,NA())</f>
        <v>#NUM!</v>
      </c>
    </row>
    <row r="25" spans="1:22" x14ac:dyDescent="0.35">
      <c r="A25" s="10">
        <f t="shared" si="9"/>
        <v>22</v>
      </c>
      <c r="B25" s="10" t="e">
        <f>+'IMAE para s (2)'!E23</f>
        <v>#NUM!</v>
      </c>
      <c r="C25" s="12" t="e">
        <f t="shared" si="10"/>
        <v>#NUM!</v>
      </c>
      <c r="D25" s="10" t="e">
        <f t="shared" si="1"/>
        <v>#NUM!</v>
      </c>
      <c r="E25" s="10" t="e">
        <f t="shared" si="2"/>
        <v>#NUM!</v>
      </c>
      <c r="F25" s="10" t="e">
        <f t="shared" si="3"/>
        <v>#NUM!</v>
      </c>
      <c r="G25" s="10" t="e">
        <f>+'IMAE regresion (2)'!B46</f>
        <v>#NUM!</v>
      </c>
      <c r="H25" s="10" t="e">
        <f>+'IMAE regresion (2)'!C46</f>
        <v>#NUM!</v>
      </c>
      <c r="I25" s="10" t="e">
        <f t="shared" si="13"/>
        <v>#NUM!</v>
      </c>
      <c r="J25" s="10" t="e">
        <f t="shared" si="4"/>
        <v>#NUM!</v>
      </c>
      <c r="K25" s="13" t="e">
        <f t="shared" si="5"/>
        <v>#NUM!</v>
      </c>
      <c r="L25" s="10" t="e">
        <f t="shared" si="11"/>
        <v>#NUM!</v>
      </c>
      <c r="M25" s="21" t="e">
        <f t="shared" si="14"/>
        <v>#NUM!</v>
      </c>
      <c r="N25" s="21" t="e">
        <f t="shared" si="14"/>
        <v>#NUM!</v>
      </c>
      <c r="O25" s="21" t="e">
        <f t="shared" si="14"/>
        <v>#NUM!</v>
      </c>
      <c r="P25" s="21" t="e">
        <f t="shared" si="14"/>
        <v>#NUM!</v>
      </c>
      <c r="Q25" s="21" t="e">
        <f t="shared" si="14"/>
        <v>#NUM!</v>
      </c>
      <c r="R25" s="21" t="e">
        <f t="shared" si="14"/>
        <v>#NUM!</v>
      </c>
      <c r="S25" s="13" t="e">
        <f t="shared" si="6"/>
        <v>#NUM!</v>
      </c>
      <c r="T25" s="21" t="e">
        <f t="shared" si="7"/>
        <v>#NUM!</v>
      </c>
      <c r="U25" s="10" t="e">
        <f t="shared" si="8"/>
        <v>#NUM!</v>
      </c>
      <c r="V25" s="10" t="e">
        <f>+IF(C25=MAX(IMAE!G:G),'IMAE shewhart (2)'!B25,NA())</f>
        <v>#NUM!</v>
      </c>
    </row>
    <row r="26" spans="1:22" x14ac:dyDescent="0.35">
      <c r="A26" s="10">
        <f t="shared" si="9"/>
        <v>23</v>
      </c>
      <c r="B26" s="10" t="e">
        <f>+'IMAE para s (2)'!E24</f>
        <v>#NUM!</v>
      </c>
      <c r="C26" s="12" t="e">
        <f t="shared" si="10"/>
        <v>#NUM!</v>
      </c>
      <c r="D26" s="10" t="e">
        <f t="shared" si="1"/>
        <v>#NUM!</v>
      </c>
      <c r="E26" s="10" t="e">
        <f t="shared" si="2"/>
        <v>#NUM!</v>
      </c>
      <c r="F26" s="10" t="e">
        <f t="shared" si="3"/>
        <v>#NUM!</v>
      </c>
      <c r="G26" s="10" t="e">
        <f>+'IMAE regresion (2)'!B47</f>
        <v>#NUM!</v>
      </c>
      <c r="H26" s="10" t="e">
        <f>+'IMAE regresion (2)'!C47</f>
        <v>#NUM!</v>
      </c>
      <c r="I26" s="10" t="e">
        <f t="shared" si="13"/>
        <v>#NUM!</v>
      </c>
      <c r="J26" s="10" t="e">
        <f t="shared" si="4"/>
        <v>#NUM!</v>
      </c>
      <c r="K26" s="13" t="e">
        <f t="shared" si="5"/>
        <v>#NUM!</v>
      </c>
      <c r="L26" s="10" t="e">
        <f t="shared" si="11"/>
        <v>#NUM!</v>
      </c>
      <c r="M26" s="21" t="e">
        <f t="shared" si="14"/>
        <v>#NUM!</v>
      </c>
      <c r="N26" s="21" t="e">
        <f t="shared" si="14"/>
        <v>#NUM!</v>
      </c>
      <c r="O26" s="21" t="e">
        <f t="shared" si="14"/>
        <v>#NUM!</v>
      </c>
      <c r="P26" s="21" t="e">
        <f t="shared" si="14"/>
        <v>#NUM!</v>
      </c>
      <c r="Q26" s="21" t="e">
        <f t="shared" si="14"/>
        <v>#NUM!</v>
      </c>
      <c r="R26" s="21" t="e">
        <f t="shared" si="14"/>
        <v>#NUM!</v>
      </c>
      <c r="S26" s="13" t="e">
        <f t="shared" si="6"/>
        <v>#NUM!</v>
      </c>
      <c r="T26" s="21" t="e">
        <f t="shared" si="7"/>
        <v>#NUM!</v>
      </c>
      <c r="U26" s="10" t="e">
        <f t="shared" si="8"/>
        <v>#NUM!</v>
      </c>
      <c r="V26" s="10" t="e">
        <f>+IF(C26=MAX(IMAE!G:G),'IMAE shewhart (2)'!B26,NA())</f>
        <v>#NUM!</v>
      </c>
    </row>
    <row r="27" spans="1:22" x14ac:dyDescent="0.35">
      <c r="A27" s="10">
        <f t="shared" si="9"/>
        <v>24</v>
      </c>
      <c r="B27" s="10" t="e">
        <f>+'IMAE para s (2)'!E25</f>
        <v>#NUM!</v>
      </c>
      <c r="C27" s="12" t="e">
        <f t="shared" si="10"/>
        <v>#NUM!</v>
      </c>
      <c r="D27" s="10" t="e">
        <f t="shared" si="1"/>
        <v>#NUM!</v>
      </c>
      <c r="E27" s="10" t="e">
        <f t="shared" si="2"/>
        <v>#NUM!</v>
      </c>
      <c r="F27" s="10" t="e">
        <f t="shared" si="3"/>
        <v>#NUM!</v>
      </c>
      <c r="G27" s="10" t="e">
        <f>+'IMAE regresion (2)'!B48</f>
        <v>#NUM!</v>
      </c>
      <c r="H27" s="10" t="e">
        <f>+'IMAE regresion (2)'!C48</f>
        <v>#NUM!</v>
      </c>
      <c r="I27" s="10" t="e">
        <f t="shared" si="13"/>
        <v>#NUM!</v>
      </c>
      <c r="J27" s="10" t="e">
        <f t="shared" si="4"/>
        <v>#NUM!</v>
      </c>
      <c r="K27" s="13" t="e">
        <f t="shared" si="5"/>
        <v>#NUM!</v>
      </c>
      <c r="L27" s="10" t="e">
        <f t="shared" si="11"/>
        <v>#NUM!</v>
      </c>
      <c r="M27" s="21" t="e">
        <f t="shared" si="14"/>
        <v>#NUM!</v>
      </c>
      <c r="N27" s="21" t="e">
        <f t="shared" si="14"/>
        <v>#NUM!</v>
      </c>
      <c r="O27" s="21" t="e">
        <f t="shared" si="14"/>
        <v>#NUM!</v>
      </c>
      <c r="P27" s="21" t="e">
        <f t="shared" si="14"/>
        <v>#NUM!</v>
      </c>
      <c r="Q27" s="21" t="e">
        <f t="shared" si="14"/>
        <v>#NUM!</v>
      </c>
      <c r="R27" s="21" t="e">
        <f t="shared" si="14"/>
        <v>#NUM!</v>
      </c>
      <c r="S27" s="13" t="e">
        <f t="shared" si="6"/>
        <v>#NUM!</v>
      </c>
      <c r="T27" s="21" t="e">
        <f t="shared" si="7"/>
        <v>#NUM!</v>
      </c>
      <c r="U27" s="10" t="e">
        <f t="shared" si="8"/>
        <v>#NUM!</v>
      </c>
      <c r="V27" s="10" t="e">
        <f>+IF(C27=MAX(IMAE!G:G),'IMAE shewhart (2)'!B27,NA())</f>
        <v>#NUM!</v>
      </c>
    </row>
    <row r="28" spans="1:22" x14ac:dyDescent="0.35">
      <c r="A28" s="10">
        <f t="shared" si="9"/>
        <v>25</v>
      </c>
      <c r="B28" s="10" t="e">
        <f>+'IMAE para s (2)'!E26</f>
        <v>#NUM!</v>
      </c>
      <c r="C28" s="12" t="e">
        <f t="shared" si="10"/>
        <v>#NUM!</v>
      </c>
      <c r="D28" s="10" t="e">
        <f t="shared" si="1"/>
        <v>#NUM!</v>
      </c>
      <c r="E28" s="10" t="e">
        <f t="shared" si="2"/>
        <v>#NUM!</v>
      </c>
      <c r="F28" s="10" t="e">
        <f t="shared" si="3"/>
        <v>#NUM!</v>
      </c>
      <c r="G28" s="10" t="e">
        <f>+'IMAE regresion (2)'!B49</f>
        <v>#NUM!</v>
      </c>
      <c r="H28" s="10" t="e">
        <f>+'IMAE regresion (2)'!C49</f>
        <v>#NUM!</v>
      </c>
      <c r="I28" s="10" t="e">
        <f t="shared" si="13"/>
        <v>#NUM!</v>
      </c>
      <c r="J28" s="10" t="e">
        <f t="shared" si="4"/>
        <v>#NUM!</v>
      </c>
      <c r="K28" s="13" t="e">
        <f t="shared" si="5"/>
        <v>#NUM!</v>
      </c>
      <c r="L28" s="10" t="e">
        <f t="shared" si="11"/>
        <v>#NUM!</v>
      </c>
      <c r="M28" s="21" t="e">
        <f t="shared" si="14"/>
        <v>#NUM!</v>
      </c>
      <c r="N28" s="21" t="e">
        <f t="shared" si="14"/>
        <v>#NUM!</v>
      </c>
      <c r="O28" s="21" t="e">
        <f t="shared" si="14"/>
        <v>#NUM!</v>
      </c>
      <c r="P28" s="21" t="e">
        <f t="shared" si="14"/>
        <v>#NUM!</v>
      </c>
      <c r="Q28" s="21" t="e">
        <f t="shared" si="14"/>
        <v>#NUM!</v>
      </c>
      <c r="R28" s="21" t="e">
        <f t="shared" si="14"/>
        <v>#NUM!</v>
      </c>
      <c r="S28" s="13" t="e">
        <f t="shared" si="6"/>
        <v>#NUM!</v>
      </c>
      <c r="T28" s="21" t="e">
        <f t="shared" si="7"/>
        <v>#NUM!</v>
      </c>
      <c r="U28" s="10" t="e">
        <f t="shared" si="8"/>
        <v>#NUM!</v>
      </c>
      <c r="V28" s="10" t="e">
        <f>+IF(C28=MAX(IMAE!G:G),'IMAE shewhart (2)'!B28,NA())</f>
        <v>#NUM!</v>
      </c>
    </row>
    <row r="29" spans="1:22" x14ac:dyDescent="0.35">
      <c r="A29" s="10">
        <f t="shared" si="9"/>
        <v>26</v>
      </c>
      <c r="B29" s="10" t="e">
        <f>+'IMAE para s (2)'!E27</f>
        <v>#NUM!</v>
      </c>
      <c r="C29" s="12" t="e">
        <f t="shared" si="10"/>
        <v>#NUM!</v>
      </c>
      <c r="D29" s="10" t="e">
        <f t="shared" si="1"/>
        <v>#NUM!</v>
      </c>
      <c r="E29" s="10" t="e">
        <f t="shared" si="2"/>
        <v>#NUM!</v>
      </c>
      <c r="F29" s="10" t="e">
        <f t="shared" si="3"/>
        <v>#NUM!</v>
      </c>
      <c r="G29" s="10" t="e">
        <f>+'IMAE regresion (2)'!B50</f>
        <v>#NUM!</v>
      </c>
      <c r="H29" s="10" t="e">
        <f>+'IMAE regresion (2)'!C50</f>
        <v>#NUM!</v>
      </c>
      <c r="I29" s="10" t="e">
        <f t="shared" si="13"/>
        <v>#NUM!</v>
      </c>
      <c r="J29" s="10" t="e">
        <f t="shared" si="4"/>
        <v>#NUM!</v>
      </c>
      <c r="K29" s="13" t="e">
        <f t="shared" si="5"/>
        <v>#NUM!</v>
      </c>
      <c r="L29" s="10" t="e">
        <f t="shared" si="11"/>
        <v>#NUM!</v>
      </c>
      <c r="M29" s="21" t="e">
        <f t="shared" si="14"/>
        <v>#NUM!</v>
      </c>
      <c r="N29" s="21" t="e">
        <f t="shared" si="14"/>
        <v>#NUM!</v>
      </c>
      <c r="O29" s="21" t="e">
        <f t="shared" si="14"/>
        <v>#NUM!</v>
      </c>
      <c r="P29" s="21" t="e">
        <f t="shared" si="14"/>
        <v>#NUM!</v>
      </c>
      <c r="Q29" s="21" t="e">
        <f t="shared" si="14"/>
        <v>#NUM!</v>
      </c>
      <c r="R29" s="21" t="e">
        <f t="shared" si="14"/>
        <v>#NUM!</v>
      </c>
      <c r="S29" s="13" t="e">
        <f t="shared" si="6"/>
        <v>#NUM!</v>
      </c>
      <c r="T29" s="21" t="e">
        <f t="shared" si="7"/>
        <v>#NUM!</v>
      </c>
      <c r="U29" s="10" t="e">
        <f t="shared" si="8"/>
        <v>#NUM!</v>
      </c>
      <c r="V29" s="10" t="e">
        <f>+IF(C29=MAX(IMAE!G:G),'IMAE shewhart (2)'!B29,NA())</f>
        <v>#NUM!</v>
      </c>
    </row>
    <row r="30" spans="1:22" x14ac:dyDescent="0.35">
      <c r="A30" s="10">
        <f t="shared" si="9"/>
        <v>27</v>
      </c>
      <c r="B30" s="10" t="e">
        <f>+'IMAE para s (2)'!E28</f>
        <v>#NUM!</v>
      </c>
      <c r="C30" s="12" t="e">
        <f t="shared" si="10"/>
        <v>#NUM!</v>
      </c>
      <c r="D30" s="10" t="e">
        <f t="shared" si="1"/>
        <v>#NUM!</v>
      </c>
      <c r="E30" s="10" t="e">
        <f t="shared" si="2"/>
        <v>#NUM!</v>
      </c>
      <c r="F30" s="10" t="e">
        <f t="shared" si="3"/>
        <v>#NUM!</v>
      </c>
      <c r="G30" s="10" t="e">
        <f>+'IMAE regresion (2)'!B51</f>
        <v>#NUM!</v>
      </c>
      <c r="H30" s="10" t="e">
        <f>+'IMAE regresion (2)'!C51</f>
        <v>#NUM!</v>
      </c>
      <c r="I30" s="10" t="e">
        <f t="shared" si="13"/>
        <v>#NUM!</v>
      </c>
      <c r="J30" s="10" t="e">
        <f t="shared" si="4"/>
        <v>#NUM!</v>
      </c>
      <c r="K30" s="13" t="e">
        <f t="shared" si="5"/>
        <v>#NUM!</v>
      </c>
      <c r="L30" s="10" t="e">
        <f t="shared" si="11"/>
        <v>#NUM!</v>
      </c>
      <c r="M30" s="21" t="e">
        <f t="shared" si="14"/>
        <v>#NUM!</v>
      </c>
      <c r="N30" s="21" t="e">
        <f t="shared" si="14"/>
        <v>#NUM!</v>
      </c>
      <c r="O30" s="21" t="e">
        <f t="shared" si="14"/>
        <v>#NUM!</v>
      </c>
      <c r="P30" s="21" t="e">
        <f t="shared" si="14"/>
        <v>#NUM!</v>
      </c>
      <c r="Q30" s="21" t="e">
        <f t="shared" si="14"/>
        <v>#NUM!</v>
      </c>
      <c r="R30" s="21" t="e">
        <f t="shared" si="14"/>
        <v>#NUM!</v>
      </c>
      <c r="S30" s="13" t="e">
        <f t="shared" si="6"/>
        <v>#NUM!</v>
      </c>
      <c r="T30" s="21" t="e">
        <f t="shared" si="7"/>
        <v>#NUM!</v>
      </c>
      <c r="U30" s="10" t="e">
        <f t="shared" si="8"/>
        <v>#NUM!</v>
      </c>
      <c r="V30" s="10" t="e">
        <f>+IF(C30=MAX(IMAE!G:G),'IMAE shewhart (2)'!B30,NA())</f>
        <v>#NUM!</v>
      </c>
    </row>
    <row r="31" spans="1:22" x14ac:dyDescent="0.35">
      <c r="A31" s="10">
        <f t="shared" si="9"/>
        <v>28</v>
      </c>
      <c r="B31" s="10" t="e">
        <f>+'IMAE para s (2)'!E29</f>
        <v>#NUM!</v>
      </c>
      <c r="C31" s="12" t="e">
        <f t="shared" si="10"/>
        <v>#NUM!</v>
      </c>
      <c r="D31" s="10" t="e">
        <f t="shared" si="1"/>
        <v>#NUM!</v>
      </c>
      <c r="E31" s="10" t="e">
        <f t="shared" si="2"/>
        <v>#NUM!</v>
      </c>
      <c r="F31" s="10" t="e">
        <f t="shared" si="3"/>
        <v>#NUM!</v>
      </c>
      <c r="G31" s="10" t="e">
        <f>+'IMAE regresion (2)'!B52</f>
        <v>#NUM!</v>
      </c>
      <c r="H31" s="10" t="e">
        <f>+'IMAE regresion (2)'!C52</f>
        <v>#NUM!</v>
      </c>
      <c r="I31" s="10" t="e">
        <f t="shared" si="13"/>
        <v>#NUM!</v>
      </c>
      <c r="J31" s="10" t="e">
        <f t="shared" si="4"/>
        <v>#NUM!</v>
      </c>
      <c r="K31" s="13" t="e">
        <f t="shared" si="5"/>
        <v>#NUM!</v>
      </c>
      <c r="L31" s="10" t="e">
        <f t="shared" si="11"/>
        <v>#NUM!</v>
      </c>
      <c r="M31" s="21" t="e">
        <f t="shared" si="14"/>
        <v>#NUM!</v>
      </c>
      <c r="N31" s="21" t="e">
        <f t="shared" si="14"/>
        <v>#NUM!</v>
      </c>
      <c r="O31" s="21" t="e">
        <f t="shared" si="14"/>
        <v>#NUM!</v>
      </c>
      <c r="P31" s="21" t="e">
        <f t="shared" si="14"/>
        <v>#NUM!</v>
      </c>
      <c r="Q31" s="21" t="e">
        <f t="shared" si="14"/>
        <v>#NUM!</v>
      </c>
      <c r="R31" s="21" t="e">
        <f t="shared" si="14"/>
        <v>#NUM!</v>
      </c>
      <c r="S31" s="13" t="e">
        <f t="shared" si="6"/>
        <v>#NUM!</v>
      </c>
      <c r="T31" s="21" t="e">
        <f t="shared" si="7"/>
        <v>#NUM!</v>
      </c>
      <c r="U31" s="10" t="e">
        <f t="shared" si="8"/>
        <v>#NUM!</v>
      </c>
      <c r="V31" s="10" t="e">
        <f>+IF(C31=MAX(IMAE!G:G),'IMAE shewhart (2)'!B31,NA())</f>
        <v>#NUM!</v>
      </c>
    </row>
    <row r="32" spans="1:22" x14ac:dyDescent="0.35">
      <c r="A32" s="10">
        <f t="shared" si="9"/>
        <v>29</v>
      </c>
      <c r="B32" s="10" t="e">
        <f>+'IMAE para s (2)'!E30</f>
        <v>#NUM!</v>
      </c>
      <c r="C32" s="12" t="e">
        <f t="shared" si="10"/>
        <v>#NUM!</v>
      </c>
      <c r="D32" s="10" t="e">
        <f t="shared" si="1"/>
        <v>#NUM!</v>
      </c>
      <c r="E32" s="10" t="e">
        <f t="shared" si="2"/>
        <v>#NUM!</v>
      </c>
      <c r="F32" s="10" t="e">
        <f t="shared" si="3"/>
        <v>#NUM!</v>
      </c>
      <c r="G32" s="10" t="e">
        <f>+'IMAE regresion (2)'!B53</f>
        <v>#NUM!</v>
      </c>
      <c r="H32" s="10" t="e">
        <f>+'IMAE regresion (2)'!C53</f>
        <v>#NUM!</v>
      </c>
      <c r="I32" s="10" t="e">
        <f t="shared" si="13"/>
        <v>#NUM!</v>
      </c>
      <c r="J32" s="10" t="e">
        <f t="shared" si="4"/>
        <v>#NUM!</v>
      </c>
      <c r="K32" s="13" t="e">
        <f t="shared" si="5"/>
        <v>#NUM!</v>
      </c>
      <c r="L32" s="10" t="e">
        <f t="shared" si="11"/>
        <v>#NUM!</v>
      </c>
      <c r="M32" s="21" t="e">
        <f t="shared" si="14"/>
        <v>#NUM!</v>
      </c>
      <c r="N32" s="21" t="e">
        <f t="shared" si="14"/>
        <v>#NUM!</v>
      </c>
      <c r="O32" s="21" t="e">
        <f t="shared" si="14"/>
        <v>#NUM!</v>
      </c>
      <c r="P32" s="21" t="e">
        <f t="shared" si="14"/>
        <v>#NUM!</v>
      </c>
      <c r="Q32" s="21" t="e">
        <f t="shared" si="14"/>
        <v>#NUM!</v>
      </c>
      <c r="R32" s="21" t="e">
        <f t="shared" si="14"/>
        <v>#NUM!</v>
      </c>
      <c r="S32" s="13" t="e">
        <f t="shared" si="6"/>
        <v>#NUM!</v>
      </c>
      <c r="T32" s="21" t="e">
        <f t="shared" si="7"/>
        <v>#NUM!</v>
      </c>
      <c r="U32" s="10" t="e">
        <f t="shared" si="8"/>
        <v>#NUM!</v>
      </c>
      <c r="V32" s="10" t="e">
        <f>+IF(C32=MAX(IMAE!G:G),'IMAE shewhart (2)'!B32,NA())</f>
        <v>#NUM!</v>
      </c>
    </row>
    <row r="33" spans="1:22" x14ac:dyDescent="0.35">
      <c r="A33" s="10">
        <f t="shared" si="9"/>
        <v>30</v>
      </c>
      <c r="B33" s="10" t="e">
        <f>+'IMAE para s (2)'!E31</f>
        <v>#NUM!</v>
      </c>
      <c r="C33" s="12" t="e">
        <f t="shared" si="10"/>
        <v>#NUM!</v>
      </c>
      <c r="D33" s="10" t="e">
        <f t="shared" si="1"/>
        <v>#NUM!</v>
      </c>
      <c r="E33" s="10" t="e">
        <f t="shared" si="2"/>
        <v>#NUM!</v>
      </c>
      <c r="F33" s="10" t="e">
        <f t="shared" si="3"/>
        <v>#NUM!</v>
      </c>
      <c r="G33" s="10" t="e">
        <f>+'IMAE regresion (2)'!B54</f>
        <v>#NUM!</v>
      </c>
      <c r="H33" s="10" t="e">
        <f>+'IMAE regresion (2)'!C54</f>
        <v>#NUM!</v>
      </c>
      <c r="I33" s="10" t="e">
        <f t="shared" si="13"/>
        <v>#NUM!</v>
      </c>
      <c r="J33" s="10" t="e">
        <f t="shared" si="4"/>
        <v>#NUM!</v>
      </c>
      <c r="K33" s="13" t="e">
        <f t="shared" si="5"/>
        <v>#NUM!</v>
      </c>
      <c r="L33" s="10" t="e">
        <f t="shared" si="11"/>
        <v>#NUM!</v>
      </c>
      <c r="M33" s="21" t="e">
        <f t="shared" si="14"/>
        <v>#NUM!</v>
      </c>
      <c r="N33" s="21" t="e">
        <f t="shared" si="14"/>
        <v>#NUM!</v>
      </c>
      <c r="O33" s="21" t="e">
        <f t="shared" si="14"/>
        <v>#NUM!</v>
      </c>
      <c r="P33" s="21" t="e">
        <f t="shared" si="14"/>
        <v>#NUM!</v>
      </c>
      <c r="Q33" s="21" t="e">
        <f t="shared" si="14"/>
        <v>#NUM!</v>
      </c>
      <c r="R33" s="21" t="e">
        <f t="shared" si="14"/>
        <v>#NUM!</v>
      </c>
      <c r="S33" s="13" t="e">
        <f t="shared" si="6"/>
        <v>#NUM!</v>
      </c>
      <c r="T33" s="21" t="e">
        <f t="shared" si="7"/>
        <v>#NUM!</v>
      </c>
      <c r="U33" s="10" t="e">
        <f t="shared" si="8"/>
        <v>#NUM!</v>
      </c>
      <c r="V33" s="10" t="e">
        <f>+IF(C33=MAX(IMAE!G:G),'IMAE shewhart (2)'!B33,NA())</f>
        <v>#NUM!</v>
      </c>
    </row>
    <row r="34" spans="1:22" x14ac:dyDescent="0.35">
      <c r="A34" s="10">
        <f t="shared" si="9"/>
        <v>31</v>
      </c>
      <c r="B34" s="10" t="e">
        <f>+'IMAE para s (2)'!E32</f>
        <v>#NUM!</v>
      </c>
      <c r="C34" s="12" t="e">
        <f t="shared" si="10"/>
        <v>#NUM!</v>
      </c>
      <c r="D34" s="10" t="e">
        <f t="shared" si="1"/>
        <v>#NUM!</v>
      </c>
      <c r="E34" s="10" t="e">
        <f t="shared" si="2"/>
        <v>#NUM!</v>
      </c>
      <c r="F34" s="10" t="e">
        <f t="shared" si="3"/>
        <v>#NUM!</v>
      </c>
      <c r="G34" s="10" t="e">
        <f>+'IMAE regresion (2)'!B55</f>
        <v>#NUM!</v>
      </c>
      <c r="H34" s="10" t="e">
        <f>+'IMAE regresion (2)'!C55</f>
        <v>#NUM!</v>
      </c>
      <c r="I34" s="10" t="e">
        <f t="shared" si="13"/>
        <v>#NUM!</v>
      </c>
      <c r="J34" s="10" t="e">
        <f t="shared" si="4"/>
        <v>#NUM!</v>
      </c>
      <c r="K34" s="13" t="e">
        <f t="shared" si="5"/>
        <v>#NUM!</v>
      </c>
      <c r="L34" s="10" t="e">
        <f t="shared" si="11"/>
        <v>#NUM!</v>
      </c>
      <c r="M34" s="21" t="e">
        <f t="shared" si="14"/>
        <v>#NUM!</v>
      </c>
      <c r="N34" s="21" t="e">
        <f t="shared" si="14"/>
        <v>#NUM!</v>
      </c>
      <c r="O34" s="21" t="e">
        <f t="shared" si="14"/>
        <v>#NUM!</v>
      </c>
      <c r="P34" s="21" t="e">
        <f t="shared" si="14"/>
        <v>#NUM!</v>
      </c>
      <c r="Q34" s="21" t="e">
        <f t="shared" si="14"/>
        <v>#NUM!</v>
      </c>
      <c r="R34" s="21" t="e">
        <f t="shared" si="14"/>
        <v>#NUM!</v>
      </c>
      <c r="S34" s="13" t="e">
        <f t="shared" si="6"/>
        <v>#NUM!</v>
      </c>
      <c r="T34" s="21" t="e">
        <f t="shared" si="7"/>
        <v>#NUM!</v>
      </c>
      <c r="U34" s="10" t="e">
        <f t="shared" si="8"/>
        <v>#NUM!</v>
      </c>
      <c r="V34" s="10" t="e">
        <f>+IF(C34=MAX(IMAE!G:G),'IMAE shewhart (2)'!B34,NA())</f>
        <v>#NUM!</v>
      </c>
    </row>
    <row r="35" spans="1:22" x14ac:dyDescent="0.35">
      <c r="A35" s="10">
        <f t="shared" si="9"/>
        <v>32</v>
      </c>
      <c r="B35" s="10" t="e">
        <f>+'IMAE para s (2)'!E33</f>
        <v>#NUM!</v>
      </c>
      <c r="C35" s="12" t="e">
        <f t="shared" si="10"/>
        <v>#NUM!</v>
      </c>
      <c r="D35" s="10" t="e">
        <f t="shared" si="1"/>
        <v>#NUM!</v>
      </c>
      <c r="E35" s="10" t="e">
        <f t="shared" si="2"/>
        <v>#NUM!</v>
      </c>
      <c r="F35" s="10" t="e">
        <f t="shared" si="3"/>
        <v>#NUM!</v>
      </c>
      <c r="G35" s="10" t="e">
        <f>+'IMAE regresion (2)'!B56</f>
        <v>#NUM!</v>
      </c>
      <c r="H35" s="10" t="e">
        <f>+'IMAE regresion (2)'!C56</f>
        <v>#NUM!</v>
      </c>
      <c r="I35" s="10" t="e">
        <f t="shared" si="13"/>
        <v>#NUM!</v>
      </c>
      <c r="J35" s="10" t="e">
        <f t="shared" si="4"/>
        <v>#NUM!</v>
      </c>
      <c r="K35" s="13" t="e">
        <f t="shared" si="5"/>
        <v>#NUM!</v>
      </c>
      <c r="L35" s="10" t="e">
        <f t="shared" si="11"/>
        <v>#NUM!</v>
      </c>
      <c r="M35" s="21" t="e">
        <f t="shared" si="14"/>
        <v>#NUM!</v>
      </c>
      <c r="N35" s="21" t="e">
        <f t="shared" si="14"/>
        <v>#NUM!</v>
      </c>
      <c r="O35" s="21" t="e">
        <f t="shared" si="14"/>
        <v>#NUM!</v>
      </c>
      <c r="P35" s="21" t="e">
        <f t="shared" si="14"/>
        <v>#NUM!</v>
      </c>
      <c r="Q35" s="21" t="e">
        <f t="shared" si="14"/>
        <v>#NUM!</v>
      </c>
      <c r="R35" s="21" t="e">
        <f t="shared" si="14"/>
        <v>#NUM!</v>
      </c>
      <c r="S35" s="13" t="e">
        <f t="shared" si="6"/>
        <v>#NUM!</v>
      </c>
      <c r="T35" s="21" t="e">
        <f t="shared" si="7"/>
        <v>#NUM!</v>
      </c>
      <c r="U35" s="10" t="e">
        <f t="shared" si="8"/>
        <v>#NUM!</v>
      </c>
      <c r="V35" s="10" t="e">
        <f>+IF(C35=MAX(IMAE!G:G),'IMAE shewhart (2)'!B35,NA())</f>
        <v>#NUM!</v>
      </c>
    </row>
    <row r="36" spans="1:22" x14ac:dyDescent="0.35">
      <c r="A36" s="10">
        <f t="shared" si="9"/>
        <v>33</v>
      </c>
      <c r="B36" s="10" t="e">
        <f>+'IMAE para s (2)'!E34</f>
        <v>#NUM!</v>
      </c>
      <c r="C36" s="12" t="e">
        <f t="shared" si="10"/>
        <v>#NUM!</v>
      </c>
      <c r="D36" s="10" t="e">
        <f t="shared" si="1"/>
        <v>#NUM!</v>
      </c>
      <c r="E36" s="10" t="e">
        <f t="shared" si="2"/>
        <v>#NUM!</v>
      </c>
      <c r="F36" s="10" t="e">
        <f t="shared" si="3"/>
        <v>#NUM!</v>
      </c>
      <c r="G36" s="10" t="e">
        <f>+'IMAE regresion (2)'!B57</f>
        <v>#NUM!</v>
      </c>
      <c r="H36" s="10" t="e">
        <f>+'IMAE regresion (2)'!C57</f>
        <v>#NUM!</v>
      </c>
      <c r="I36" s="10" t="e">
        <f t="shared" si="13"/>
        <v>#NUM!</v>
      </c>
      <c r="J36" s="10" t="e">
        <f t="shared" si="4"/>
        <v>#NUM!</v>
      </c>
      <c r="K36" s="13" t="e">
        <f t="shared" si="5"/>
        <v>#NUM!</v>
      </c>
      <c r="L36" s="10" t="e">
        <f t="shared" si="11"/>
        <v>#NUM!</v>
      </c>
      <c r="M36" s="21" t="e">
        <f t="shared" si="14"/>
        <v>#NUM!</v>
      </c>
      <c r="N36" s="21" t="e">
        <f t="shared" si="14"/>
        <v>#NUM!</v>
      </c>
      <c r="O36" s="21" t="e">
        <f t="shared" si="14"/>
        <v>#NUM!</v>
      </c>
      <c r="P36" s="21" t="e">
        <f t="shared" si="14"/>
        <v>#NUM!</v>
      </c>
      <c r="Q36" s="21" t="e">
        <f t="shared" si="14"/>
        <v>#NUM!</v>
      </c>
      <c r="R36" s="21" t="e">
        <f t="shared" si="14"/>
        <v>#NUM!</v>
      </c>
      <c r="S36" s="13" t="e">
        <f t="shared" si="6"/>
        <v>#NUM!</v>
      </c>
      <c r="T36" s="21" t="e">
        <f t="shared" si="7"/>
        <v>#NUM!</v>
      </c>
      <c r="U36" s="10" t="e">
        <f t="shared" si="8"/>
        <v>#NUM!</v>
      </c>
      <c r="V36" s="10" t="e">
        <f>+IF(C36=MAX(IMAE!G:G),'IMAE shewhart (2)'!B36,NA())</f>
        <v>#NUM!</v>
      </c>
    </row>
    <row r="37" spans="1:22" x14ac:dyDescent="0.35">
      <c r="A37" s="10">
        <f t="shared" si="9"/>
        <v>34</v>
      </c>
      <c r="B37" s="10" t="e">
        <f>+'IMAE para s (2)'!E35</f>
        <v>#NUM!</v>
      </c>
      <c r="C37" s="12" t="e">
        <f t="shared" si="10"/>
        <v>#NUM!</v>
      </c>
      <c r="D37" s="10" t="e">
        <f t="shared" si="1"/>
        <v>#NUM!</v>
      </c>
      <c r="E37" s="10" t="e">
        <f t="shared" si="2"/>
        <v>#NUM!</v>
      </c>
      <c r="F37" s="10" t="e">
        <f t="shared" si="3"/>
        <v>#NUM!</v>
      </c>
      <c r="G37" s="10" t="e">
        <f>+'IMAE regresion (2)'!B58</f>
        <v>#NUM!</v>
      </c>
      <c r="H37" s="10" t="e">
        <f>+'IMAE regresion (2)'!C58</f>
        <v>#NUM!</v>
      </c>
      <c r="I37" s="10" t="e">
        <f t="shared" si="13"/>
        <v>#NUM!</v>
      </c>
      <c r="J37" s="10" t="e">
        <f t="shared" si="4"/>
        <v>#NUM!</v>
      </c>
      <c r="K37" s="13" t="e">
        <f t="shared" si="5"/>
        <v>#NUM!</v>
      </c>
      <c r="L37" s="10" t="e">
        <f t="shared" si="11"/>
        <v>#NUM!</v>
      </c>
      <c r="M37" s="21" t="e">
        <f t="shared" si="14"/>
        <v>#NUM!</v>
      </c>
      <c r="N37" s="21" t="e">
        <f t="shared" si="14"/>
        <v>#NUM!</v>
      </c>
      <c r="O37" s="21" t="e">
        <f t="shared" si="14"/>
        <v>#NUM!</v>
      </c>
      <c r="P37" s="21" t="e">
        <f t="shared" si="14"/>
        <v>#NUM!</v>
      </c>
      <c r="Q37" s="21" t="e">
        <f t="shared" si="14"/>
        <v>#NUM!</v>
      </c>
      <c r="R37" s="21" t="e">
        <f t="shared" si="14"/>
        <v>#NUM!</v>
      </c>
      <c r="S37" s="13" t="e">
        <f t="shared" si="6"/>
        <v>#NUM!</v>
      </c>
      <c r="T37" s="21" t="e">
        <f t="shared" si="7"/>
        <v>#NUM!</v>
      </c>
      <c r="U37" s="10" t="e">
        <f t="shared" si="8"/>
        <v>#NUM!</v>
      </c>
      <c r="V37" s="10" t="e">
        <f>+IF(C37=MAX(IMAE!G:G),'IMAE shewhart (2)'!B37,NA())</f>
        <v>#NUM!</v>
      </c>
    </row>
    <row r="38" spans="1:22" x14ac:dyDescent="0.35">
      <c r="A38" s="10">
        <f t="shared" si="9"/>
        <v>35</v>
      </c>
      <c r="B38" s="10" t="e">
        <f>+'IMAE para s (2)'!E36</f>
        <v>#NUM!</v>
      </c>
      <c r="C38" s="12" t="e">
        <f t="shared" si="10"/>
        <v>#NUM!</v>
      </c>
      <c r="D38" s="10" t="e">
        <f t="shared" si="1"/>
        <v>#NUM!</v>
      </c>
      <c r="E38" s="10" t="e">
        <f t="shared" si="2"/>
        <v>#NUM!</v>
      </c>
      <c r="F38" s="10" t="e">
        <f t="shared" si="3"/>
        <v>#NUM!</v>
      </c>
      <c r="G38" s="10" t="e">
        <f>+'IMAE regresion (2)'!B59</f>
        <v>#NUM!</v>
      </c>
      <c r="H38" s="10" t="e">
        <f>+'IMAE regresion (2)'!C59</f>
        <v>#NUM!</v>
      </c>
      <c r="I38" s="10" t="e">
        <f t="shared" si="13"/>
        <v>#NUM!</v>
      </c>
      <c r="J38" s="10" t="e">
        <f t="shared" si="4"/>
        <v>#NUM!</v>
      </c>
      <c r="K38" s="13" t="e">
        <f t="shared" si="5"/>
        <v>#NUM!</v>
      </c>
      <c r="L38" s="10" t="e">
        <f t="shared" si="11"/>
        <v>#NUM!</v>
      </c>
      <c r="M38" s="21" t="e">
        <f t="shared" si="14"/>
        <v>#NUM!</v>
      </c>
      <c r="N38" s="21" t="e">
        <f t="shared" si="14"/>
        <v>#NUM!</v>
      </c>
      <c r="O38" s="21" t="e">
        <f t="shared" si="14"/>
        <v>#NUM!</v>
      </c>
      <c r="P38" s="21" t="e">
        <f t="shared" si="14"/>
        <v>#NUM!</v>
      </c>
      <c r="Q38" s="21" t="e">
        <f t="shared" si="14"/>
        <v>#NUM!</v>
      </c>
      <c r="R38" s="21" t="e">
        <f t="shared" si="14"/>
        <v>#NUM!</v>
      </c>
      <c r="S38" s="13" t="e">
        <f t="shared" si="6"/>
        <v>#NUM!</v>
      </c>
      <c r="T38" s="21" t="e">
        <f t="shared" si="7"/>
        <v>#NUM!</v>
      </c>
      <c r="U38" s="10" t="e">
        <f t="shared" si="8"/>
        <v>#NUM!</v>
      </c>
      <c r="V38" s="10" t="e">
        <f>+IF(C38=MAX(IMAE!G:G),'IMAE shewhart (2)'!B38,NA())</f>
        <v>#NUM!</v>
      </c>
    </row>
    <row r="39" spans="1:22" x14ac:dyDescent="0.35">
      <c r="A39" s="10">
        <f t="shared" si="9"/>
        <v>36</v>
      </c>
      <c r="B39" s="10" t="e">
        <f>+'IMAE para s (2)'!E37</f>
        <v>#NUM!</v>
      </c>
      <c r="C39" s="12" t="e">
        <f t="shared" si="10"/>
        <v>#NUM!</v>
      </c>
      <c r="D39" s="10" t="e">
        <f t="shared" si="1"/>
        <v>#NUM!</v>
      </c>
      <c r="E39" s="10" t="e">
        <f t="shared" si="2"/>
        <v>#NUM!</v>
      </c>
      <c r="F39" s="10" t="e">
        <f t="shared" si="3"/>
        <v>#NUM!</v>
      </c>
      <c r="G39" s="10" t="e">
        <f>+'IMAE regresion (2)'!B60</f>
        <v>#NUM!</v>
      </c>
      <c r="H39" s="10" t="e">
        <f>+'IMAE regresion (2)'!C60</f>
        <v>#NUM!</v>
      </c>
      <c r="I39" s="10" t="e">
        <f t="shared" si="13"/>
        <v>#NUM!</v>
      </c>
      <c r="J39" s="10" t="e">
        <f t="shared" si="4"/>
        <v>#NUM!</v>
      </c>
      <c r="K39" s="13" t="e">
        <f t="shared" si="5"/>
        <v>#NUM!</v>
      </c>
      <c r="L39" s="10" t="e">
        <f t="shared" si="11"/>
        <v>#NUM!</v>
      </c>
      <c r="M39" s="21" t="e">
        <f t="shared" si="14"/>
        <v>#NUM!</v>
      </c>
      <c r="N39" s="21" t="e">
        <f t="shared" si="14"/>
        <v>#NUM!</v>
      </c>
      <c r="O39" s="21" t="e">
        <f t="shared" si="14"/>
        <v>#NUM!</v>
      </c>
      <c r="P39" s="21" t="e">
        <f t="shared" si="14"/>
        <v>#NUM!</v>
      </c>
      <c r="Q39" s="21" t="e">
        <f t="shared" si="14"/>
        <v>#NUM!</v>
      </c>
      <c r="R39" s="21" t="e">
        <f t="shared" si="14"/>
        <v>#NUM!</v>
      </c>
      <c r="S39" s="13" t="e">
        <f t="shared" si="6"/>
        <v>#NUM!</v>
      </c>
      <c r="T39" s="21" t="e">
        <f t="shared" si="7"/>
        <v>#NUM!</v>
      </c>
      <c r="U39" s="10" t="e">
        <f t="shared" si="8"/>
        <v>#NUM!</v>
      </c>
      <c r="V39" s="10" t="e">
        <f>+IF(C39=MAX(IMAE!G:G),'IMAE shewhart (2)'!B39,NA())</f>
        <v>#NUM!</v>
      </c>
    </row>
    <row r="40" spans="1:22" x14ac:dyDescent="0.35">
      <c r="A40" s="10">
        <f t="shared" si="9"/>
        <v>37</v>
      </c>
      <c r="B40" s="10" t="e">
        <f>+'IMAE para s (2)'!E38</f>
        <v>#NUM!</v>
      </c>
      <c r="C40" s="12" t="e">
        <f t="shared" si="10"/>
        <v>#NUM!</v>
      </c>
      <c r="D40" s="10" t="e">
        <f t="shared" si="1"/>
        <v>#NUM!</v>
      </c>
      <c r="E40" s="10" t="e">
        <f t="shared" si="2"/>
        <v>#NUM!</v>
      </c>
      <c r="F40" s="10" t="e">
        <f t="shared" si="3"/>
        <v>#NUM!</v>
      </c>
      <c r="G40" s="10" t="e">
        <f>+'IMAE regresion (2)'!B61</f>
        <v>#NUM!</v>
      </c>
      <c r="H40" s="10" t="e">
        <f>+'IMAE regresion (2)'!C61</f>
        <v>#NUM!</v>
      </c>
      <c r="I40" s="10" t="e">
        <f t="shared" si="13"/>
        <v>#NUM!</v>
      </c>
      <c r="J40" s="10" t="e">
        <f t="shared" si="4"/>
        <v>#NUM!</v>
      </c>
      <c r="K40" s="13" t="e">
        <f t="shared" si="5"/>
        <v>#NUM!</v>
      </c>
      <c r="L40" s="10" t="e">
        <f t="shared" si="11"/>
        <v>#NUM!</v>
      </c>
      <c r="M40" s="21" t="e">
        <f t="shared" si="14"/>
        <v>#NUM!</v>
      </c>
      <c r="N40" s="21" t="e">
        <f t="shared" si="14"/>
        <v>#NUM!</v>
      </c>
      <c r="O40" s="21" t="e">
        <f t="shared" si="14"/>
        <v>#NUM!</v>
      </c>
      <c r="P40" s="21" t="e">
        <f t="shared" si="14"/>
        <v>#NUM!</v>
      </c>
      <c r="Q40" s="21" t="e">
        <f t="shared" si="14"/>
        <v>#NUM!</v>
      </c>
      <c r="R40" s="21" t="e">
        <f t="shared" si="14"/>
        <v>#NUM!</v>
      </c>
      <c r="S40" s="13" t="e">
        <f t="shared" si="6"/>
        <v>#NUM!</v>
      </c>
      <c r="T40" s="21" t="e">
        <f t="shared" si="7"/>
        <v>#NUM!</v>
      </c>
      <c r="U40" s="10" t="e">
        <f t="shared" si="8"/>
        <v>#NUM!</v>
      </c>
      <c r="V40" s="10" t="e">
        <f>+IF(C40=MAX(IMAE!G:G),'IMAE shewhart (2)'!B40,NA())</f>
        <v>#NUM!</v>
      </c>
    </row>
    <row r="41" spans="1:22" x14ac:dyDescent="0.35">
      <c r="A41" s="10">
        <f t="shared" si="9"/>
        <v>38</v>
      </c>
      <c r="B41" s="10" t="e">
        <f>+'IMAE para s (2)'!E39</f>
        <v>#NUM!</v>
      </c>
      <c r="C41" s="12" t="e">
        <f t="shared" si="10"/>
        <v>#NUM!</v>
      </c>
      <c r="D41" s="10" t="e">
        <f t="shared" si="1"/>
        <v>#NUM!</v>
      </c>
      <c r="E41" s="10" t="e">
        <f t="shared" si="2"/>
        <v>#NUM!</v>
      </c>
      <c r="F41" s="10" t="e">
        <f t="shared" si="3"/>
        <v>#NUM!</v>
      </c>
      <c r="G41" s="10" t="e">
        <f>+'IMAE regresion (2)'!B62</f>
        <v>#NUM!</v>
      </c>
      <c r="H41" s="10" t="e">
        <f>+'IMAE regresion (2)'!C62</f>
        <v>#NUM!</v>
      </c>
      <c r="I41" s="10" t="e">
        <f t="shared" si="13"/>
        <v>#NUM!</v>
      </c>
      <c r="J41" s="10" t="e">
        <f t="shared" si="4"/>
        <v>#NUM!</v>
      </c>
      <c r="K41" s="13" t="e">
        <f t="shared" si="5"/>
        <v>#NUM!</v>
      </c>
      <c r="L41" s="10" t="e">
        <f t="shared" si="11"/>
        <v>#NUM!</v>
      </c>
      <c r="M41" s="21" t="e">
        <f t="shared" si="14"/>
        <v>#NUM!</v>
      </c>
      <c r="N41" s="21" t="e">
        <f t="shared" si="14"/>
        <v>#NUM!</v>
      </c>
      <c r="O41" s="21" t="e">
        <f t="shared" si="14"/>
        <v>#NUM!</v>
      </c>
      <c r="P41" s="21" t="e">
        <f t="shared" si="14"/>
        <v>#NUM!</v>
      </c>
      <c r="Q41" s="21" t="e">
        <f t="shared" si="14"/>
        <v>#NUM!</v>
      </c>
      <c r="R41" s="21" t="e">
        <f t="shared" si="14"/>
        <v>#NUM!</v>
      </c>
      <c r="S41" s="13" t="e">
        <f t="shared" si="6"/>
        <v>#NUM!</v>
      </c>
      <c r="T41" s="21" t="e">
        <f t="shared" si="7"/>
        <v>#NUM!</v>
      </c>
      <c r="U41" s="10" t="e">
        <f t="shared" si="8"/>
        <v>#NUM!</v>
      </c>
      <c r="V41" s="10" t="e">
        <f>+IF(C41=MAX(IMAE!G:G),'IMAE shewhart (2)'!B41,NA())</f>
        <v>#NUM!</v>
      </c>
    </row>
    <row r="42" spans="1:22" x14ac:dyDescent="0.35">
      <c r="A42" s="10">
        <f t="shared" si="9"/>
        <v>39</v>
      </c>
      <c r="B42" s="10" t="e">
        <f>+'IMAE para s (2)'!E40</f>
        <v>#NUM!</v>
      </c>
      <c r="C42" s="12" t="e">
        <f t="shared" si="10"/>
        <v>#NUM!</v>
      </c>
      <c r="D42" s="10" t="e">
        <f t="shared" si="1"/>
        <v>#NUM!</v>
      </c>
      <c r="E42" s="10" t="e">
        <f t="shared" si="2"/>
        <v>#NUM!</v>
      </c>
      <c r="F42" s="10" t="e">
        <f t="shared" si="3"/>
        <v>#NUM!</v>
      </c>
      <c r="G42" s="10" t="e">
        <f>+'IMAE regresion (2)'!B63</f>
        <v>#NUM!</v>
      </c>
      <c r="H42" s="10" t="e">
        <f>+'IMAE regresion (2)'!C63</f>
        <v>#NUM!</v>
      </c>
      <c r="I42" s="10" t="e">
        <f t="shared" si="13"/>
        <v>#NUM!</v>
      </c>
      <c r="J42" s="10" t="e">
        <f t="shared" si="4"/>
        <v>#NUM!</v>
      </c>
      <c r="K42" s="13" t="e">
        <f t="shared" si="5"/>
        <v>#NUM!</v>
      </c>
      <c r="L42" s="10" t="e">
        <f t="shared" si="11"/>
        <v>#NUM!</v>
      </c>
      <c r="M42" s="21" t="e">
        <f t="shared" si="14"/>
        <v>#NUM!</v>
      </c>
      <c r="N42" s="21" t="e">
        <f t="shared" si="14"/>
        <v>#NUM!</v>
      </c>
      <c r="O42" s="21" t="e">
        <f t="shared" si="14"/>
        <v>#NUM!</v>
      </c>
      <c r="P42" s="21" t="e">
        <f t="shared" si="14"/>
        <v>#NUM!</v>
      </c>
      <c r="Q42" s="21" t="e">
        <f t="shared" si="14"/>
        <v>#NUM!</v>
      </c>
      <c r="R42" s="21" t="e">
        <f t="shared" si="14"/>
        <v>#NUM!</v>
      </c>
      <c r="S42" s="13" t="e">
        <f t="shared" si="6"/>
        <v>#NUM!</v>
      </c>
      <c r="T42" s="21" t="e">
        <f t="shared" si="7"/>
        <v>#NUM!</v>
      </c>
      <c r="U42" s="10" t="e">
        <f t="shared" si="8"/>
        <v>#NUM!</v>
      </c>
      <c r="V42" s="10" t="e">
        <f>+IF(C42=MAX(IMAE!G:G),'IMAE shewhart (2)'!B42,NA())</f>
        <v>#NUM!</v>
      </c>
    </row>
    <row r="43" spans="1:22" x14ac:dyDescent="0.35">
      <c r="A43" s="10">
        <f t="shared" si="9"/>
        <v>40</v>
      </c>
      <c r="B43" s="10" t="e">
        <f>+'IMAE para s (2)'!E41</f>
        <v>#NUM!</v>
      </c>
      <c r="C43" s="12" t="e">
        <f t="shared" si="10"/>
        <v>#NUM!</v>
      </c>
      <c r="D43" s="10" t="e">
        <f t="shared" si="1"/>
        <v>#NUM!</v>
      </c>
      <c r="E43" s="10" t="e">
        <f t="shared" si="2"/>
        <v>#NUM!</v>
      </c>
      <c r="F43" s="10" t="e">
        <f t="shared" si="3"/>
        <v>#NUM!</v>
      </c>
      <c r="G43" s="10" t="e">
        <f>+'IMAE regresion (2)'!B64</f>
        <v>#NUM!</v>
      </c>
      <c r="H43" s="10" t="e">
        <f>+'IMAE regresion (2)'!C64</f>
        <v>#NUM!</v>
      </c>
      <c r="I43" s="10" t="e">
        <f t="shared" si="13"/>
        <v>#NUM!</v>
      </c>
      <c r="J43" s="10" t="e">
        <f t="shared" si="4"/>
        <v>#NUM!</v>
      </c>
      <c r="K43" s="13" t="e">
        <f t="shared" si="5"/>
        <v>#NUM!</v>
      </c>
      <c r="L43" s="10" t="e">
        <f t="shared" si="11"/>
        <v>#NUM!</v>
      </c>
      <c r="M43" s="21" t="e">
        <f t="shared" si="14"/>
        <v>#NUM!</v>
      </c>
      <c r="N43" s="21" t="e">
        <f t="shared" si="14"/>
        <v>#NUM!</v>
      </c>
      <c r="O43" s="21" t="e">
        <f t="shared" si="14"/>
        <v>#NUM!</v>
      </c>
      <c r="P43" s="21" t="e">
        <f t="shared" si="14"/>
        <v>#NUM!</v>
      </c>
      <c r="Q43" s="21" t="e">
        <f t="shared" si="14"/>
        <v>#NUM!</v>
      </c>
      <c r="R43" s="21" t="e">
        <f t="shared" si="14"/>
        <v>#NUM!</v>
      </c>
      <c r="S43" s="13" t="e">
        <f t="shared" si="6"/>
        <v>#NUM!</v>
      </c>
      <c r="T43" s="21" t="e">
        <f t="shared" si="7"/>
        <v>#NUM!</v>
      </c>
      <c r="U43" s="10" t="e">
        <f t="shared" si="8"/>
        <v>#NUM!</v>
      </c>
      <c r="V43" s="10" t="e">
        <f>+IF(C43=MAX(IMAE!G:G),'IMAE shewhart (2)'!B43,NA())</f>
        <v>#NUM!</v>
      </c>
    </row>
    <row r="44" spans="1:22" x14ac:dyDescent="0.35">
      <c r="A44" s="10">
        <f t="shared" si="9"/>
        <v>41</v>
      </c>
      <c r="B44" s="10" t="e">
        <f>+'IMAE para s (2)'!E42</f>
        <v>#NUM!</v>
      </c>
      <c r="C44" s="12" t="e">
        <f t="shared" si="10"/>
        <v>#NUM!</v>
      </c>
      <c r="D44" s="10" t="e">
        <f t="shared" si="1"/>
        <v>#NUM!</v>
      </c>
      <c r="E44" s="10" t="e">
        <f t="shared" si="2"/>
        <v>#NUM!</v>
      </c>
      <c r="F44" s="10" t="e">
        <f t="shared" si="3"/>
        <v>#NUM!</v>
      </c>
      <c r="G44" s="10" t="e">
        <f>+'IMAE regresion (2)'!B65</f>
        <v>#NUM!</v>
      </c>
      <c r="H44" s="10" t="e">
        <f>+'IMAE regresion (2)'!C65</f>
        <v>#NUM!</v>
      </c>
      <c r="I44" s="10" t="e">
        <f t="shared" si="13"/>
        <v>#NUM!</v>
      </c>
      <c r="J44" s="10" t="e">
        <f t="shared" si="4"/>
        <v>#NUM!</v>
      </c>
      <c r="K44" s="13" t="e">
        <f t="shared" si="5"/>
        <v>#NUM!</v>
      </c>
      <c r="L44" s="10" t="e">
        <f t="shared" si="11"/>
        <v>#NUM!</v>
      </c>
      <c r="M44" s="21" t="e">
        <f t="shared" si="14"/>
        <v>#NUM!</v>
      </c>
      <c r="N44" s="21" t="e">
        <f t="shared" si="14"/>
        <v>#NUM!</v>
      </c>
      <c r="O44" s="21" t="e">
        <f t="shared" si="14"/>
        <v>#NUM!</v>
      </c>
      <c r="P44" s="21" t="e">
        <f t="shared" si="14"/>
        <v>#NUM!</v>
      </c>
      <c r="Q44" s="21" t="e">
        <f t="shared" si="14"/>
        <v>#NUM!</v>
      </c>
      <c r="R44" s="21" t="e">
        <f t="shared" si="14"/>
        <v>#NUM!</v>
      </c>
      <c r="S44" s="13" t="e">
        <f t="shared" si="6"/>
        <v>#NUM!</v>
      </c>
      <c r="T44" s="21" t="e">
        <f t="shared" si="7"/>
        <v>#NUM!</v>
      </c>
      <c r="U44" s="10" t="e">
        <f t="shared" si="8"/>
        <v>#NUM!</v>
      </c>
      <c r="V44" s="10" t="e">
        <f>+IF(C44=MAX(IMAE!G:G),'IMAE shewhart (2)'!B44,NA())</f>
        <v>#NUM!</v>
      </c>
    </row>
    <row r="45" spans="1:22" x14ac:dyDescent="0.35">
      <c r="A45" s="10">
        <f t="shared" si="9"/>
        <v>42</v>
      </c>
      <c r="B45" s="10" t="e">
        <f>+'IMAE para s (2)'!E43</f>
        <v>#NUM!</v>
      </c>
      <c r="C45" s="12" t="e">
        <f t="shared" si="10"/>
        <v>#NUM!</v>
      </c>
      <c r="D45" s="10" t="e">
        <f t="shared" si="1"/>
        <v>#NUM!</v>
      </c>
      <c r="E45" s="10" t="e">
        <f t="shared" si="2"/>
        <v>#NUM!</v>
      </c>
      <c r="F45" s="10" t="e">
        <f t="shared" si="3"/>
        <v>#NUM!</v>
      </c>
      <c r="G45" s="10" t="e">
        <f>+'IMAE regresion (2)'!B66</f>
        <v>#NUM!</v>
      </c>
      <c r="H45" s="10" t="e">
        <f>+'IMAE regresion (2)'!C66</f>
        <v>#NUM!</v>
      </c>
      <c r="I45" s="10" t="e">
        <f t="shared" si="13"/>
        <v>#NUM!</v>
      </c>
      <c r="J45" s="10" t="e">
        <f t="shared" si="4"/>
        <v>#NUM!</v>
      </c>
      <c r="K45" s="13" t="e">
        <f t="shared" si="5"/>
        <v>#NUM!</v>
      </c>
      <c r="L45" s="10" t="e">
        <f t="shared" si="11"/>
        <v>#NUM!</v>
      </c>
      <c r="M45" s="21" t="e">
        <f t="shared" si="14"/>
        <v>#NUM!</v>
      </c>
      <c r="N45" s="21" t="e">
        <f t="shared" si="14"/>
        <v>#NUM!</v>
      </c>
      <c r="O45" s="21" t="e">
        <f t="shared" si="14"/>
        <v>#NUM!</v>
      </c>
      <c r="P45" s="21" t="e">
        <f t="shared" si="14"/>
        <v>#NUM!</v>
      </c>
      <c r="Q45" s="21" t="e">
        <f t="shared" si="14"/>
        <v>#NUM!</v>
      </c>
      <c r="R45" s="21" t="e">
        <f t="shared" si="14"/>
        <v>#NUM!</v>
      </c>
      <c r="S45" s="13" t="e">
        <f t="shared" si="6"/>
        <v>#NUM!</v>
      </c>
      <c r="T45" s="21" t="e">
        <f t="shared" si="7"/>
        <v>#NUM!</v>
      </c>
      <c r="U45" s="10" t="e">
        <f t="shared" si="8"/>
        <v>#NUM!</v>
      </c>
      <c r="V45" s="10" t="e">
        <f>+IF(C45=MAX(IMAE!G:G),'IMAE shewhart (2)'!B45,NA())</f>
        <v>#NUM!</v>
      </c>
    </row>
    <row r="46" spans="1:22" x14ac:dyDescent="0.35">
      <c r="A46" s="10">
        <f t="shared" si="9"/>
        <v>43</v>
      </c>
      <c r="B46" s="10" t="e">
        <f>+'IMAE para s (2)'!E44</f>
        <v>#NUM!</v>
      </c>
      <c r="C46" s="12" t="e">
        <f t="shared" si="10"/>
        <v>#NUM!</v>
      </c>
      <c r="D46" s="10" t="e">
        <f t="shared" si="1"/>
        <v>#NUM!</v>
      </c>
      <c r="E46" s="10" t="e">
        <f t="shared" si="2"/>
        <v>#NUM!</v>
      </c>
      <c r="F46" s="10" t="e">
        <f t="shared" si="3"/>
        <v>#NUM!</v>
      </c>
      <c r="G46" s="10" t="e">
        <f>+'IMAE regresion (2)'!B67</f>
        <v>#NUM!</v>
      </c>
      <c r="H46" s="10" t="e">
        <f>+'IMAE regresion (2)'!C67</f>
        <v>#NUM!</v>
      </c>
      <c r="I46" s="10" t="e">
        <f t="shared" si="13"/>
        <v>#NUM!</v>
      </c>
      <c r="J46" s="10" t="e">
        <f t="shared" si="4"/>
        <v>#NUM!</v>
      </c>
      <c r="K46" s="13" t="e">
        <f t="shared" si="5"/>
        <v>#NUM!</v>
      </c>
      <c r="L46" s="10" t="e">
        <f t="shared" si="11"/>
        <v>#NUM!</v>
      </c>
      <c r="M46" s="21" t="e">
        <f t="shared" si="14"/>
        <v>#NUM!</v>
      </c>
      <c r="N46" s="21" t="e">
        <f t="shared" si="14"/>
        <v>#NUM!</v>
      </c>
      <c r="O46" s="21" t="e">
        <f t="shared" si="14"/>
        <v>#NUM!</v>
      </c>
      <c r="P46" s="21" t="e">
        <f t="shared" si="14"/>
        <v>#NUM!</v>
      </c>
      <c r="Q46" s="21" t="e">
        <f t="shared" si="14"/>
        <v>#NUM!</v>
      </c>
      <c r="R46" s="21" t="e">
        <f t="shared" si="14"/>
        <v>#NUM!</v>
      </c>
      <c r="S46" s="13" t="e">
        <f t="shared" si="6"/>
        <v>#NUM!</v>
      </c>
      <c r="T46" s="21" t="e">
        <f t="shared" si="7"/>
        <v>#NUM!</v>
      </c>
      <c r="U46" s="10" t="e">
        <f t="shared" si="8"/>
        <v>#NUM!</v>
      </c>
      <c r="V46" s="10" t="e">
        <f>+IF(C46=MAX(IMAE!G:G),'IMAE shewhart (2)'!B46,NA())</f>
        <v>#NUM!</v>
      </c>
    </row>
    <row r="47" spans="1:22" x14ac:dyDescent="0.35">
      <c r="A47" s="10">
        <f t="shared" si="9"/>
        <v>44</v>
      </c>
      <c r="B47" s="10" t="e">
        <f>+'IMAE para s (2)'!E45</f>
        <v>#NUM!</v>
      </c>
      <c r="C47" s="12" t="e">
        <f t="shared" si="10"/>
        <v>#NUM!</v>
      </c>
      <c r="D47" s="10" t="e">
        <f t="shared" si="1"/>
        <v>#NUM!</v>
      </c>
      <c r="E47" s="10" t="e">
        <f t="shared" si="2"/>
        <v>#NUM!</v>
      </c>
      <c r="F47" s="10" t="e">
        <f t="shared" si="3"/>
        <v>#NUM!</v>
      </c>
      <c r="G47" s="10" t="e">
        <f>+'IMAE regresion (2)'!B68</f>
        <v>#NUM!</v>
      </c>
      <c r="H47" s="10" t="e">
        <f>+'IMAE regresion (2)'!C68</f>
        <v>#NUM!</v>
      </c>
      <c r="I47" s="10" t="e">
        <f t="shared" si="13"/>
        <v>#NUM!</v>
      </c>
      <c r="J47" s="10" t="e">
        <f t="shared" si="4"/>
        <v>#NUM!</v>
      </c>
      <c r="K47" s="13" t="e">
        <f t="shared" si="5"/>
        <v>#NUM!</v>
      </c>
      <c r="L47" s="10" t="e">
        <f t="shared" si="11"/>
        <v>#NUM!</v>
      </c>
      <c r="M47" s="21" t="e">
        <f t="shared" si="14"/>
        <v>#NUM!</v>
      </c>
      <c r="N47" s="21" t="e">
        <f t="shared" si="14"/>
        <v>#NUM!</v>
      </c>
      <c r="O47" s="21" t="e">
        <f t="shared" si="14"/>
        <v>#NUM!</v>
      </c>
      <c r="P47" s="21" t="e">
        <f t="shared" si="14"/>
        <v>#NUM!</v>
      </c>
      <c r="Q47" s="21" t="e">
        <f t="shared" si="14"/>
        <v>#NUM!</v>
      </c>
      <c r="R47" s="21" t="e">
        <f t="shared" si="14"/>
        <v>#NUM!</v>
      </c>
      <c r="S47" s="13" t="e">
        <f t="shared" si="6"/>
        <v>#NUM!</v>
      </c>
      <c r="T47" s="21" t="e">
        <f t="shared" si="7"/>
        <v>#NUM!</v>
      </c>
      <c r="U47" s="10" t="e">
        <f t="shared" si="8"/>
        <v>#NUM!</v>
      </c>
      <c r="V47" s="10" t="e">
        <f>+IF(C47=MAX(IMAE!G:G),'IMAE shewhart (2)'!B47,NA())</f>
        <v>#NUM!</v>
      </c>
    </row>
    <row r="48" spans="1:22" x14ac:dyDescent="0.35">
      <c r="A48" s="10">
        <f t="shared" si="9"/>
        <v>45</v>
      </c>
      <c r="B48" s="10" t="e">
        <f>+'IMAE para s (2)'!E46</f>
        <v>#NUM!</v>
      </c>
      <c r="C48" s="12" t="e">
        <f t="shared" si="10"/>
        <v>#NUM!</v>
      </c>
      <c r="D48" s="10" t="e">
        <f t="shared" si="1"/>
        <v>#NUM!</v>
      </c>
      <c r="E48" s="10" t="e">
        <f t="shared" si="2"/>
        <v>#NUM!</v>
      </c>
      <c r="F48" s="10" t="e">
        <f t="shared" si="3"/>
        <v>#NUM!</v>
      </c>
      <c r="G48" s="10" t="e">
        <f>+'IMAE regresion (2)'!B69</f>
        <v>#NUM!</v>
      </c>
      <c r="H48" s="10" t="e">
        <f>+'IMAE regresion (2)'!C69</f>
        <v>#NUM!</v>
      </c>
      <c r="I48" s="10" t="e">
        <f t="shared" si="13"/>
        <v>#NUM!</v>
      </c>
      <c r="J48" s="10" t="e">
        <f t="shared" si="4"/>
        <v>#NUM!</v>
      </c>
      <c r="K48" s="13" t="e">
        <f t="shared" si="5"/>
        <v>#NUM!</v>
      </c>
      <c r="L48" s="10" t="e">
        <f t="shared" si="11"/>
        <v>#NUM!</v>
      </c>
      <c r="M48" s="21" t="e">
        <f t="shared" si="14"/>
        <v>#NUM!</v>
      </c>
      <c r="N48" s="21" t="e">
        <f t="shared" si="14"/>
        <v>#NUM!</v>
      </c>
      <c r="O48" s="21" t="e">
        <f t="shared" si="14"/>
        <v>#NUM!</v>
      </c>
      <c r="P48" s="21" t="e">
        <f t="shared" si="14"/>
        <v>#NUM!</v>
      </c>
      <c r="Q48" s="21" t="e">
        <f t="shared" si="14"/>
        <v>#NUM!</v>
      </c>
      <c r="R48" s="21" t="e">
        <f t="shared" si="14"/>
        <v>#NUM!</v>
      </c>
      <c r="S48" s="13" t="e">
        <f t="shared" si="6"/>
        <v>#NUM!</v>
      </c>
      <c r="T48" s="21" t="e">
        <f t="shared" si="7"/>
        <v>#NUM!</v>
      </c>
      <c r="U48" s="10" t="e">
        <f t="shared" si="8"/>
        <v>#NUM!</v>
      </c>
      <c r="V48" s="10" t="e">
        <f>+IF(C48=MAX(IMAE!G:G),'IMAE shewhart (2)'!B48,NA())</f>
        <v>#NUM!</v>
      </c>
    </row>
    <row r="49" spans="1:22" x14ac:dyDescent="0.35">
      <c r="A49" s="10">
        <f t="shared" si="9"/>
        <v>46</v>
      </c>
      <c r="B49" s="10" t="e">
        <f>+'IMAE para s (2)'!E47</f>
        <v>#NUM!</v>
      </c>
      <c r="C49" s="12" t="e">
        <f t="shared" si="10"/>
        <v>#NUM!</v>
      </c>
      <c r="D49" s="10" t="e">
        <f t="shared" si="1"/>
        <v>#NUM!</v>
      </c>
      <c r="E49" s="10" t="e">
        <f t="shared" si="2"/>
        <v>#NUM!</v>
      </c>
      <c r="F49" s="10" t="e">
        <f t="shared" si="3"/>
        <v>#NUM!</v>
      </c>
      <c r="G49" s="10" t="e">
        <f>+'IMAE regresion (2)'!B70</f>
        <v>#NUM!</v>
      </c>
      <c r="H49" s="10" t="e">
        <f>+'IMAE regresion (2)'!C70</f>
        <v>#NUM!</v>
      </c>
      <c r="I49" s="10" t="e">
        <f t="shared" si="13"/>
        <v>#NUM!</v>
      </c>
      <c r="J49" s="10" t="e">
        <f t="shared" si="4"/>
        <v>#NUM!</v>
      </c>
      <c r="K49" s="13" t="e">
        <f t="shared" si="5"/>
        <v>#NUM!</v>
      </c>
      <c r="L49" s="10" t="e">
        <f t="shared" si="11"/>
        <v>#NUM!</v>
      </c>
      <c r="M49" s="21" t="e">
        <f t="shared" si="14"/>
        <v>#NUM!</v>
      </c>
      <c r="N49" s="21" t="e">
        <f t="shared" si="14"/>
        <v>#NUM!</v>
      </c>
      <c r="O49" s="21" t="e">
        <f t="shared" si="14"/>
        <v>#NUM!</v>
      </c>
      <c r="P49" s="21" t="e">
        <f t="shared" si="14"/>
        <v>#NUM!</v>
      </c>
      <c r="Q49" s="21" t="e">
        <f t="shared" si="14"/>
        <v>#NUM!</v>
      </c>
      <c r="R49" s="21" t="e">
        <f t="shared" si="14"/>
        <v>#NUM!</v>
      </c>
      <c r="S49" s="13" t="e">
        <f t="shared" si="6"/>
        <v>#NUM!</v>
      </c>
      <c r="T49" s="21" t="e">
        <f t="shared" si="7"/>
        <v>#NUM!</v>
      </c>
      <c r="U49" s="10" t="e">
        <f t="shared" si="8"/>
        <v>#NUM!</v>
      </c>
      <c r="V49" s="10" t="e">
        <f>+IF(C49=MAX(IMAE!G:G),'IMAE shewhart (2)'!B49,NA())</f>
        <v>#NUM!</v>
      </c>
    </row>
    <row r="50" spans="1:22" x14ac:dyDescent="0.35">
      <c r="A50" s="10">
        <f t="shared" si="9"/>
        <v>47</v>
      </c>
      <c r="B50" s="10" t="e">
        <f>+'IMAE para s (2)'!E48</f>
        <v>#NUM!</v>
      </c>
      <c r="C50" s="12" t="e">
        <f t="shared" si="10"/>
        <v>#NUM!</v>
      </c>
      <c r="D50" s="10" t="e">
        <f t="shared" si="1"/>
        <v>#NUM!</v>
      </c>
      <c r="E50" s="10" t="e">
        <f t="shared" si="2"/>
        <v>#NUM!</v>
      </c>
      <c r="F50" s="10" t="e">
        <f t="shared" si="3"/>
        <v>#NUM!</v>
      </c>
      <c r="G50" s="10" t="e">
        <f>+'IMAE regresion (2)'!B71</f>
        <v>#NUM!</v>
      </c>
      <c r="H50" s="10" t="e">
        <f>+'IMAE regresion (2)'!C71</f>
        <v>#NUM!</v>
      </c>
      <c r="I50" s="10" t="e">
        <f t="shared" si="13"/>
        <v>#NUM!</v>
      </c>
      <c r="J50" s="10" t="e">
        <f t="shared" si="4"/>
        <v>#NUM!</v>
      </c>
      <c r="K50" s="13" t="e">
        <f t="shared" si="5"/>
        <v>#NUM!</v>
      </c>
      <c r="L50" s="10" t="e">
        <f t="shared" si="11"/>
        <v>#NUM!</v>
      </c>
      <c r="M50" s="21" t="e">
        <f t="shared" si="14"/>
        <v>#NUM!</v>
      </c>
      <c r="N50" s="21" t="e">
        <f t="shared" si="14"/>
        <v>#NUM!</v>
      </c>
      <c r="O50" s="21" t="e">
        <f t="shared" si="14"/>
        <v>#NUM!</v>
      </c>
      <c r="P50" s="21" t="e">
        <f t="shared" si="14"/>
        <v>#NUM!</v>
      </c>
      <c r="Q50" s="21" t="e">
        <f t="shared" si="14"/>
        <v>#NUM!</v>
      </c>
      <c r="R50" s="21" t="e">
        <f t="shared" si="14"/>
        <v>#NUM!</v>
      </c>
      <c r="S50" s="13" t="e">
        <f t="shared" si="6"/>
        <v>#NUM!</v>
      </c>
      <c r="T50" s="21" t="e">
        <f t="shared" si="7"/>
        <v>#NUM!</v>
      </c>
      <c r="U50" s="10" t="e">
        <f t="shared" si="8"/>
        <v>#NUM!</v>
      </c>
      <c r="V50" s="10" t="e">
        <f>+IF(C50=MAX(IMAE!G:G),'IMAE shewhart (2)'!B50,NA())</f>
        <v>#NUM!</v>
      </c>
    </row>
    <row r="51" spans="1:22" x14ac:dyDescent="0.35">
      <c r="A51" s="10">
        <f t="shared" si="9"/>
        <v>48</v>
      </c>
      <c r="B51" s="10" t="e">
        <f>+'IMAE para s (2)'!E49</f>
        <v>#NUM!</v>
      </c>
      <c r="C51" s="12" t="e">
        <f t="shared" si="10"/>
        <v>#NUM!</v>
      </c>
      <c r="D51" s="10" t="e">
        <f t="shared" si="1"/>
        <v>#NUM!</v>
      </c>
      <c r="E51" s="10" t="e">
        <f t="shared" si="2"/>
        <v>#NUM!</v>
      </c>
      <c r="F51" s="10" t="e">
        <f t="shared" si="3"/>
        <v>#NUM!</v>
      </c>
      <c r="G51" s="10" t="e">
        <f>+'IMAE regresion (2)'!B72</f>
        <v>#NUM!</v>
      </c>
      <c r="H51" s="10" t="e">
        <f>+'IMAE regresion (2)'!C72</f>
        <v>#NUM!</v>
      </c>
      <c r="I51" s="10" t="e">
        <f t="shared" si="13"/>
        <v>#NUM!</v>
      </c>
      <c r="J51" s="10" t="e">
        <f t="shared" si="4"/>
        <v>#NUM!</v>
      </c>
      <c r="K51" s="13" t="e">
        <f t="shared" si="5"/>
        <v>#NUM!</v>
      </c>
      <c r="L51" s="10" t="e">
        <f t="shared" si="11"/>
        <v>#NUM!</v>
      </c>
      <c r="M51" s="21" t="e">
        <f t="shared" si="14"/>
        <v>#NUM!</v>
      </c>
      <c r="N51" s="21" t="e">
        <f t="shared" si="14"/>
        <v>#NUM!</v>
      </c>
      <c r="O51" s="21" t="e">
        <f t="shared" si="14"/>
        <v>#NUM!</v>
      </c>
      <c r="P51" s="21" t="e">
        <f t="shared" si="14"/>
        <v>#NUM!</v>
      </c>
      <c r="Q51" s="21" t="e">
        <f t="shared" si="14"/>
        <v>#NUM!</v>
      </c>
      <c r="R51" s="21" t="e">
        <f t="shared" si="14"/>
        <v>#NUM!</v>
      </c>
      <c r="S51" s="13" t="e">
        <f t="shared" si="6"/>
        <v>#NUM!</v>
      </c>
      <c r="T51" s="21" t="e">
        <f t="shared" si="7"/>
        <v>#NUM!</v>
      </c>
      <c r="U51" s="10" t="e">
        <f t="shared" si="8"/>
        <v>#NUM!</v>
      </c>
      <c r="V51" s="10" t="e">
        <f>+IF(C51=MAX(IMAE!G:G),'IMAE shewhart (2)'!B51,NA())</f>
        <v>#NUM!</v>
      </c>
    </row>
    <row r="52" spans="1:22" x14ac:dyDescent="0.35">
      <c r="A52" s="10">
        <f t="shared" si="9"/>
        <v>49</v>
      </c>
      <c r="B52" s="10" t="e">
        <f>+'IMAE para s (2)'!E50</f>
        <v>#NUM!</v>
      </c>
      <c r="C52" s="12" t="e">
        <f t="shared" si="10"/>
        <v>#NUM!</v>
      </c>
      <c r="D52" s="10" t="e">
        <f t="shared" si="1"/>
        <v>#NUM!</v>
      </c>
      <c r="E52" s="10" t="e">
        <f t="shared" si="2"/>
        <v>#NUM!</v>
      </c>
      <c r="F52" s="10" t="e">
        <f t="shared" si="3"/>
        <v>#NUM!</v>
      </c>
      <c r="G52" s="10" t="e">
        <f>+'IMAE regresion (2)'!B73</f>
        <v>#NUM!</v>
      </c>
      <c r="H52" s="10" t="e">
        <f>+'IMAE regresion (2)'!C73</f>
        <v>#NUM!</v>
      </c>
      <c r="I52" s="10" t="e">
        <f t="shared" si="13"/>
        <v>#NUM!</v>
      </c>
      <c r="J52" s="10" t="e">
        <f t="shared" si="4"/>
        <v>#NUM!</v>
      </c>
      <c r="K52" s="13" t="e">
        <f t="shared" si="5"/>
        <v>#NUM!</v>
      </c>
      <c r="L52" s="10" t="e">
        <f t="shared" si="11"/>
        <v>#NUM!</v>
      </c>
      <c r="M52" s="21" t="e">
        <f t="shared" ref="M52:R79" si="15">($J52)+(M$1*$M$2)</f>
        <v>#NUM!</v>
      </c>
      <c r="N52" s="21" t="e">
        <f t="shared" si="15"/>
        <v>#NUM!</v>
      </c>
      <c r="O52" s="21" t="e">
        <f t="shared" si="15"/>
        <v>#NUM!</v>
      </c>
      <c r="P52" s="21" t="e">
        <f t="shared" si="15"/>
        <v>#NUM!</v>
      </c>
      <c r="Q52" s="21" t="e">
        <f t="shared" si="15"/>
        <v>#NUM!</v>
      </c>
      <c r="R52" s="21" t="e">
        <f t="shared" si="15"/>
        <v>#NUM!</v>
      </c>
      <c r="S52" s="13" t="e">
        <f t="shared" si="6"/>
        <v>#NUM!</v>
      </c>
      <c r="T52" s="21" t="e">
        <f t="shared" si="7"/>
        <v>#NUM!</v>
      </c>
      <c r="U52" s="10" t="e">
        <f t="shared" si="8"/>
        <v>#NUM!</v>
      </c>
      <c r="V52" s="10" t="e">
        <f>+IF(C52=MAX(IMAE!G:G),'IMAE shewhart (2)'!B52,NA())</f>
        <v>#NUM!</v>
      </c>
    </row>
    <row r="53" spans="1:22" x14ac:dyDescent="0.35">
      <c r="A53" s="10">
        <f t="shared" si="9"/>
        <v>50</v>
      </c>
      <c r="B53" s="10" t="e">
        <f>+'IMAE para s (2)'!E51</f>
        <v>#NUM!</v>
      </c>
      <c r="C53" s="12" t="e">
        <f t="shared" si="10"/>
        <v>#NUM!</v>
      </c>
      <c r="D53" s="10" t="e">
        <f t="shared" si="1"/>
        <v>#NUM!</v>
      </c>
      <c r="E53" s="10" t="e">
        <f t="shared" si="2"/>
        <v>#NUM!</v>
      </c>
      <c r="F53" s="10" t="e">
        <f t="shared" si="3"/>
        <v>#NUM!</v>
      </c>
      <c r="G53" s="10" t="e">
        <f>+'IMAE regresion (2)'!B74</f>
        <v>#NUM!</v>
      </c>
      <c r="H53" s="10" t="e">
        <f>+'IMAE regresion (2)'!C74</f>
        <v>#NUM!</v>
      </c>
      <c r="I53" s="10" t="e">
        <f t="shared" si="13"/>
        <v>#NUM!</v>
      </c>
      <c r="J53" s="10" t="e">
        <f t="shared" si="4"/>
        <v>#NUM!</v>
      </c>
      <c r="K53" s="13" t="e">
        <f t="shared" si="5"/>
        <v>#NUM!</v>
      </c>
      <c r="L53" s="10" t="e">
        <f t="shared" si="11"/>
        <v>#NUM!</v>
      </c>
      <c r="M53" s="21" t="e">
        <f t="shared" si="15"/>
        <v>#NUM!</v>
      </c>
      <c r="N53" s="21" t="e">
        <f t="shared" si="15"/>
        <v>#NUM!</v>
      </c>
      <c r="O53" s="21" t="e">
        <f t="shared" si="15"/>
        <v>#NUM!</v>
      </c>
      <c r="P53" s="21" t="e">
        <f t="shared" si="15"/>
        <v>#NUM!</v>
      </c>
      <c r="Q53" s="21" t="e">
        <f t="shared" si="15"/>
        <v>#NUM!</v>
      </c>
      <c r="R53" s="21" t="e">
        <f t="shared" si="15"/>
        <v>#NUM!</v>
      </c>
      <c r="S53" s="13" t="e">
        <f t="shared" si="6"/>
        <v>#NUM!</v>
      </c>
      <c r="T53" s="21" t="e">
        <f t="shared" si="7"/>
        <v>#NUM!</v>
      </c>
      <c r="U53" s="10" t="e">
        <f t="shared" si="8"/>
        <v>#NUM!</v>
      </c>
      <c r="V53" s="10" t="e">
        <f>+IF(C53=MAX(IMAE!G:G),'IMAE shewhart (2)'!B53,NA())</f>
        <v>#NUM!</v>
      </c>
    </row>
    <row r="54" spans="1:22" x14ac:dyDescent="0.35">
      <c r="A54" s="10">
        <f t="shared" si="9"/>
        <v>51</v>
      </c>
      <c r="B54" s="10" t="e">
        <f>+'IMAE para s (2)'!E52</f>
        <v>#NUM!</v>
      </c>
      <c r="C54" s="12" t="e">
        <f t="shared" si="10"/>
        <v>#NUM!</v>
      </c>
      <c r="D54" s="10" t="e">
        <f t="shared" si="1"/>
        <v>#NUM!</v>
      </c>
      <c r="E54" s="10" t="e">
        <f t="shared" si="2"/>
        <v>#NUM!</v>
      </c>
      <c r="F54" s="10" t="e">
        <f t="shared" si="3"/>
        <v>#NUM!</v>
      </c>
      <c r="G54" s="10" t="e">
        <f>+'IMAE regresion (2)'!B75</f>
        <v>#NUM!</v>
      </c>
      <c r="H54" s="10" t="e">
        <f>+'IMAE regresion (2)'!C75</f>
        <v>#NUM!</v>
      </c>
      <c r="I54" s="10" t="e">
        <f t="shared" si="13"/>
        <v>#NUM!</v>
      </c>
      <c r="J54" s="10" t="e">
        <f t="shared" si="4"/>
        <v>#NUM!</v>
      </c>
      <c r="K54" s="13" t="e">
        <f t="shared" si="5"/>
        <v>#NUM!</v>
      </c>
      <c r="L54" s="10" t="e">
        <f t="shared" si="11"/>
        <v>#NUM!</v>
      </c>
      <c r="M54" s="21" t="e">
        <f t="shared" si="15"/>
        <v>#NUM!</v>
      </c>
      <c r="N54" s="21" t="e">
        <f t="shared" si="15"/>
        <v>#NUM!</v>
      </c>
      <c r="O54" s="21" t="e">
        <f t="shared" si="15"/>
        <v>#NUM!</v>
      </c>
      <c r="P54" s="21" t="e">
        <f t="shared" si="15"/>
        <v>#NUM!</v>
      </c>
      <c r="Q54" s="21" t="e">
        <f t="shared" si="15"/>
        <v>#NUM!</v>
      </c>
      <c r="R54" s="21" t="e">
        <f t="shared" si="15"/>
        <v>#NUM!</v>
      </c>
      <c r="S54" s="13" t="e">
        <f t="shared" si="6"/>
        <v>#NUM!</v>
      </c>
      <c r="T54" s="21" t="e">
        <f t="shared" si="7"/>
        <v>#NUM!</v>
      </c>
      <c r="U54" s="10" t="e">
        <f t="shared" si="8"/>
        <v>#NUM!</v>
      </c>
      <c r="V54" s="10" t="e">
        <f>+IF(C54=MAX(IMAE!G:G),'IMAE shewhart (2)'!B54,NA())</f>
        <v>#NUM!</v>
      </c>
    </row>
    <row r="55" spans="1:22" x14ac:dyDescent="0.35">
      <c r="A55" s="10">
        <f t="shared" si="9"/>
        <v>52</v>
      </c>
      <c r="B55" s="10" t="e">
        <f>+'IMAE para s (2)'!E53</f>
        <v>#NUM!</v>
      </c>
      <c r="C55" s="12" t="e">
        <f t="shared" si="10"/>
        <v>#NUM!</v>
      </c>
      <c r="D55" s="10" t="e">
        <f t="shared" si="1"/>
        <v>#NUM!</v>
      </c>
      <c r="E55" s="10" t="e">
        <f t="shared" si="2"/>
        <v>#NUM!</v>
      </c>
      <c r="F55" s="10" t="e">
        <f t="shared" si="3"/>
        <v>#NUM!</v>
      </c>
      <c r="G55" s="10" t="e">
        <f>+'IMAE regresion (2)'!B76</f>
        <v>#NUM!</v>
      </c>
      <c r="H55" s="10" t="e">
        <f>+'IMAE regresion (2)'!C76</f>
        <v>#NUM!</v>
      </c>
      <c r="I55" s="10" t="e">
        <f t="shared" si="13"/>
        <v>#NUM!</v>
      </c>
      <c r="J55" s="10" t="e">
        <f t="shared" si="4"/>
        <v>#NUM!</v>
      </c>
      <c r="K55" s="13" t="e">
        <f t="shared" si="5"/>
        <v>#NUM!</v>
      </c>
      <c r="L55" s="10" t="e">
        <f t="shared" si="11"/>
        <v>#NUM!</v>
      </c>
      <c r="M55" s="21" t="e">
        <f t="shared" si="15"/>
        <v>#NUM!</v>
      </c>
      <c r="N55" s="21" t="e">
        <f t="shared" si="15"/>
        <v>#NUM!</v>
      </c>
      <c r="O55" s="21" t="e">
        <f t="shared" si="15"/>
        <v>#NUM!</v>
      </c>
      <c r="P55" s="21" t="e">
        <f t="shared" si="15"/>
        <v>#NUM!</v>
      </c>
      <c r="Q55" s="21" t="e">
        <f t="shared" si="15"/>
        <v>#NUM!</v>
      </c>
      <c r="R55" s="21" t="e">
        <f t="shared" si="15"/>
        <v>#NUM!</v>
      </c>
      <c r="S55" s="13" t="e">
        <f t="shared" si="6"/>
        <v>#NUM!</v>
      </c>
      <c r="T55" s="21" t="e">
        <f t="shared" si="7"/>
        <v>#NUM!</v>
      </c>
      <c r="U55" s="10" t="e">
        <f t="shared" si="8"/>
        <v>#NUM!</v>
      </c>
      <c r="V55" s="10" t="e">
        <f>+IF(C55=MAX(IMAE!G:G),'IMAE shewhart (2)'!B55,NA())</f>
        <v>#NUM!</v>
      </c>
    </row>
    <row r="56" spans="1:22" x14ac:dyDescent="0.35">
      <c r="A56" s="10">
        <f t="shared" si="9"/>
        <v>53</v>
      </c>
      <c r="B56" s="10" t="e">
        <f>+'IMAE para s (2)'!E54</f>
        <v>#NUM!</v>
      </c>
      <c r="C56" s="12" t="e">
        <f t="shared" si="10"/>
        <v>#NUM!</v>
      </c>
      <c r="D56" s="10" t="e">
        <f t="shared" si="1"/>
        <v>#NUM!</v>
      </c>
      <c r="E56" s="10" t="e">
        <f t="shared" si="2"/>
        <v>#NUM!</v>
      </c>
      <c r="F56" s="10" t="e">
        <f t="shared" si="3"/>
        <v>#NUM!</v>
      </c>
      <c r="G56" s="10" t="e">
        <f>+'IMAE regresion (2)'!B77</f>
        <v>#NUM!</v>
      </c>
      <c r="H56" s="10" t="e">
        <f>+'IMAE regresion (2)'!C77</f>
        <v>#NUM!</v>
      </c>
      <c r="I56" s="10" t="e">
        <f t="shared" si="13"/>
        <v>#NUM!</v>
      </c>
      <c r="J56" s="10" t="e">
        <f t="shared" si="4"/>
        <v>#NUM!</v>
      </c>
      <c r="K56" s="13" t="e">
        <f t="shared" si="5"/>
        <v>#NUM!</v>
      </c>
      <c r="L56" s="10" t="e">
        <f t="shared" si="11"/>
        <v>#NUM!</v>
      </c>
      <c r="M56" s="21" t="e">
        <f t="shared" si="15"/>
        <v>#NUM!</v>
      </c>
      <c r="N56" s="21" t="e">
        <f t="shared" si="15"/>
        <v>#NUM!</v>
      </c>
      <c r="O56" s="21" t="e">
        <f t="shared" si="15"/>
        <v>#NUM!</v>
      </c>
      <c r="P56" s="21" t="e">
        <f t="shared" si="15"/>
        <v>#NUM!</v>
      </c>
      <c r="Q56" s="21" t="e">
        <f t="shared" si="15"/>
        <v>#NUM!</v>
      </c>
      <c r="R56" s="21" t="e">
        <f t="shared" si="15"/>
        <v>#NUM!</v>
      </c>
      <c r="S56" s="13" t="e">
        <f t="shared" si="6"/>
        <v>#NUM!</v>
      </c>
      <c r="T56" s="21" t="e">
        <f t="shared" si="7"/>
        <v>#NUM!</v>
      </c>
      <c r="U56" s="10" t="e">
        <f t="shared" si="8"/>
        <v>#NUM!</v>
      </c>
      <c r="V56" s="10" t="e">
        <f>+IF(C56=MAX(IMAE!G:G),'IMAE shewhart (2)'!B56,NA())</f>
        <v>#NUM!</v>
      </c>
    </row>
    <row r="57" spans="1:22" x14ac:dyDescent="0.35">
      <c r="A57" s="10">
        <f t="shared" si="9"/>
        <v>54</v>
      </c>
      <c r="B57" s="10" t="e">
        <f>+'IMAE para s (2)'!E55</f>
        <v>#NUM!</v>
      </c>
      <c r="C57" s="12" t="e">
        <f t="shared" si="10"/>
        <v>#NUM!</v>
      </c>
      <c r="D57" s="10" t="e">
        <f t="shared" si="1"/>
        <v>#NUM!</v>
      </c>
      <c r="E57" s="10" t="e">
        <f t="shared" si="2"/>
        <v>#NUM!</v>
      </c>
      <c r="F57" s="10" t="e">
        <f t="shared" si="3"/>
        <v>#NUM!</v>
      </c>
      <c r="G57" s="10" t="e">
        <f>+'IMAE regresion (2)'!B78</f>
        <v>#NUM!</v>
      </c>
      <c r="H57" s="10" t="e">
        <f>+'IMAE regresion (2)'!C78</f>
        <v>#NUM!</v>
      </c>
      <c r="I57" s="10" t="e">
        <f t="shared" si="13"/>
        <v>#NUM!</v>
      </c>
      <c r="J57" s="10" t="e">
        <f t="shared" si="4"/>
        <v>#NUM!</v>
      </c>
      <c r="K57" s="13" t="e">
        <f t="shared" si="5"/>
        <v>#NUM!</v>
      </c>
      <c r="L57" s="10" t="e">
        <f t="shared" si="11"/>
        <v>#NUM!</v>
      </c>
      <c r="M57" s="21" t="e">
        <f t="shared" si="15"/>
        <v>#NUM!</v>
      </c>
      <c r="N57" s="21" t="e">
        <f t="shared" si="15"/>
        <v>#NUM!</v>
      </c>
      <c r="O57" s="21" t="e">
        <f t="shared" si="15"/>
        <v>#NUM!</v>
      </c>
      <c r="P57" s="21" t="e">
        <f t="shared" si="15"/>
        <v>#NUM!</v>
      </c>
      <c r="Q57" s="21" t="e">
        <f t="shared" si="15"/>
        <v>#NUM!</v>
      </c>
      <c r="R57" s="21" t="e">
        <f t="shared" si="15"/>
        <v>#NUM!</v>
      </c>
      <c r="S57" s="13" t="e">
        <f t="shared" si="6"/>
        <v>#NUM!</v>
      </c>
      <c r="T57" s="21" t="e">
        <f t="shared" si="7"/>
        <v>#NUM!</v>
      </c>
      <c r="U57" s="10" t="e">
        <f t="shared" si="8"/>
        <v>#NUM!</v>
      </c>
      <c r="V57" s="10" t="e">
        <f>+IF(C57=MAX(IMAE!G:G),'IMAE shewhart (2)'!B57,NA())</f>
        <v>#NUM!</v>
      </c>
    </row>
    <row r="58" spans="1:22" x14ac:dyDescent="0.35">
      <c r="A58" s="10">
        <f t="shared" si="9"/>
        <v>55</v>
      </c>
      <c r="B58" s="10" t="e">
        <f>+'IMAE para s (2)'!E56</f>
        <v>#NUM!</v>
      </c>
      <c r="C58" s="12" t="e">
        <f t="shared" si="10"/>
        <v>#NUM!</v>
      </c>
      <c r="D58" s="10" t="e">
        <f t="shared" si="1"/>
        <v>#NUM!</v>
      </c>
      <c r="E58" s="10" t="e">
        <f t="shared" si="2"/>
        <v>#NUM!</v>
      </c>
      <c r="F58" s="10" t="e">
        <f t="shared" si="3"/>
        <v>#NUM!</v>
      </c>
      <c r="G58" s="10" t="e">
        <f>+'IMAE regresion (2)'!B79</f>
        <v>#NUM!</v>
      </c>
      <c r="H58" s="10" t="e">
        <f>+'IMAE regresion (2)'!C79</f>
        <v>#NUM!</v>
      </c>
      <c r="I58" s="10" t="e">
        <f t="shared" si="13"/>
        <v>#NUM!</v>
      </c>
      <c r="J58" s="10" t="e">
        <f t="shared" si="4"/>
        <v>#NUM!</v>
      </c>
      <c r="K58" s="13" t="e">
        <f t="shared" si="5"/>
        <v>#NUM!</v>
      </c>
      <c r="L58" s="10" t="e">
        <f t="shared" si="11"/>
        <v>#NUM!</v>
      </c>
      <c r="M58" s="21" t="e">
        <f t="shared" si="15"/>
        <v>#NUM!</v>
      </c>
      <c r="N58" s="21" t="e">
        <f t="shared" si="15"/>
        <v>#NUM!</v>
      </c>
      <c r="O58" s="21" t="e">
        <f t="shared" si="15"/>
        <v>#NUM!</v>
      </c>
      <c r="P58" s="21" t="e">
        <f t="shared" si="15"/>
        <v>#NUM!</v>
      </c>
      <c r="Q58" s="21" t="e">
        <f t="shared" si="15"/>
        <v>#NUM!</v>
      </c>
      <c r="R58" s="21" t="e">
        <f t="shared" si="15"/>
        <v>#NUM!</v>
      </c>
      <c r="S58" s="13" t="e">
        <f t="shared" si="6"/>
        <v>#NUM!</v>
      </c>
      <c r="T58" s="21" t="e">
        <f t="shared" si="7"/>
        <v>#NUM!</v>
      </c>
      <c r="U58" s="10" t="e">
        <f t="shared" si="8"/>
        <v>#NUM!</v>
      </c>
      <c r="V58" s="10" t="e">
        <f>+IF(C58=MAX(IMAE!G:G),'IMAE shewhart (2)'!B58,NA())</f>
        <v>#NUM!</v>
      </c>
    </row>
    <row r="59" spans="1:22" x14ac:dyDescent="0.35">
      <c r="A59" s="10">
        <f t="shared" si="9"/>
        <v>56</v>
      </c>
      <c r="B59" s="10" t="e">
        <f>+'IMAE para s (2)'!E57</f>
        <v>#NUM!</v>
      </c>
      <c r="C59" s="12" t="e">
        <f t="shared" si="10"/>
        <v>#NUM!</v>
      </c>
      <c r="D59" s="10" t="e">
        <f t="shared" si="1"/>
        <v>#NUM!</v>
      </c>
      <c r="E59" s="10" t="e">
        <f t="shared" si="2"/>
        <v>#NUM!</v>
      </c>
      <c r="F59" s="10" t="e">
        <f t="shared" si="3"/>
        <v>#NUM!</v>
      </c>
      <c r="G59" s="10" t="e">
        <f>+'IMAE regresion (2)'!B80</f>
        <v>#NUM!</v>
      </c>
      <c r="H59" s="10" t="e">
        <f>+'IMAE regresion (2)'!C80</f>
        <v>#NUM!</v>
      </c>
      <c r="I59" s="10" t="e">
        <f t="shared" si="13"/>
        <v>#NUM!</v>
      </c>
      <c r="J59" s="10" t="e">
        <f t="shared" si="4"/>
        <v>#NUM!</v>
      </c>
      <c r="K59" s="13" t="e">
        <f t="shared" si="5"/>
        <v>#NUM!</v>
      </c>
      <c r="L59" s="10" t="e">
        <f t="shared" si="11"/>
        <v>#NUM!</v>
      </c>
      <c r="M59" s="21" t="e">
        <f t="shared" si="15"/>
        <v>#NUM!</v>
      </c>
      <c r="N59" s="21" t="e">
        <f t="shared" si="15"/>
        <v>#NUM!</v>
      </c>
      <c r="O59" s="21" t="e">
        <f t="shared" si="15"/>
        <v>#NUM!</v>
      </c>
      <c r="P59" s="21" t="e">
        <f t="shared" si="15"/>
        <v>#NUM!</v>
      </c>
      <c r="Q59" s="21" t="e">
        <f t="shared" si="15"/>
        <v>#NUM!</v>
      </c>
      <c r="R59" s="21" t="e">
        <f t="shared" si="15"/>
        <v>#NUM!</v>
      </c>
      <c r="S59" s="13" t="e">
        <f t="shared" si="6"/>
        <v>#NUM!</v>
      </c>
      <c r="T59" s="21" t="e">
        <f t="shared" si="7"/>
        <v>#NUM!</v>
      </c>
      <c r="U59" s="10" t="e">
        <f t="shared" si="8"/>
        <v>#NUM!</v>
      </c>
      <c r="V59" s="10" t="e">
        <f>+IF(C59=MAX(IMAE!G:G),'IMAE shewhart (2)'!B59,NA())</f>
        <v>#NUM!</v>
      </c>
    </row>
    <row r="60" spans="1:22" x14ac:dyDescent="0.35">
      <c r="A60" s="10">
        <f t="shared" si="9"/>
        <v>57</v>
      </c>
      <c r="B60" s="10" t="e">
        <f>+'IMAE para s (2)'!E58</f>
        <v>#NUM!</v>
      </c>
      <c r="C60" s="12" t="e">
        <f t="shared" si="10"/>
        <v>#NUM!</v>
      </c>
      <c r="D60" s="10" t="e">
        <f t="shared" si="1"/>
        <v>#NUM!</v>
      </c>
      <c r="E60" s="10" t="e">
        <f t="shared" si="2"/>
        <v>#NUM!</v>
      </c>
      <c r="F60" s="10" t="e">
        <f t="shared" si="3"/>
        <v>#NUM!</v>
      </c>
      <c r="G60" s="10" t="e">
        <f>+'IMAE regresion (2)'!B81</f>
        <v>#NUM!</v>
      </c>
      <c r="H60" s="10" t="e">
        <f>+'IMAE regresion (2)'!C81</f>
        <v>#NUM!</v>
      </c>
      <c r="I60" s="10" t="e">
        <f t="shared" si="13"/>
        <v>#NUM!</v>
      </c>
      <c r="J60" s="10" t="e">
        <f t="shared" si="4"/>
        <v>#NUM!</v>
      </c>
      <c r="K60" s="13" t="e">
        <f t="shared" si="5"/>
        <v>#NUM!</v>
      </c>
      <c r="L60" s="10" t="e">
        <f t="shared" si="11"/>
        <v>#NUM!</v>
      </c>
      <c r="M60" s="21" t="e">
        <f t="shared" si="15"/>
        <v>#NUM!</v>
      </c>
      <c r="N60" s="21" t="e">
        <f t="shared" si="15"/>
        <v>#NUM!</v>
      </c>
      <c r="O60" s="21" t="e">
        <f t="shared" si="15"/>
        <v>#NUM!</v>
      </c>
      <c r="P60" s="21" t="e">
        <f t="shared" si="15"/>
        <v>#NUM!</v>
      </c>
      <c r="Q60" s="21" t="e">
        <f t="shared" si="15"/>
        <v>#NUM!</v>
      </c>
      <c r="R60" s="21" t="e">
        <f t="shared" si="15"/>
        <v>#NUM!</v>
      </c>
      <c r="S60" s="13" t="e">
        <f t="shared" si="6"/>
        <v>#NUM!</v>
      </c>
      <c r="T60" s="21" t="e">
        <f t="shared" si="7"/>
        <v>#NUM!</v>
      </c>
      <c r="U60" s="10" t="e">
        <f t="shared" si="8"/>
        <v>#NUM!</v>
      </c>
      <c r="V60" s="10" t="e">
        <f>+IF(C60=MAX(IMAE!G:G),'IMAE shewhart (2)'!B60,NA())</f>
        <v>#NUM!</v>
      </c>
    </row>
    <row r="61" spans="1:22" x14ac:dyDescent="0.35">
      <c r="A61" s="10">
        <f t="shared" si="9"/>
        <v>58</v>
      </c>
      <c r="B61" s="10" t="e">
        <f>+'IMAE para s (2)'!E59</f>
        <v>#NUM!</v>
      </c>
      <c r="C61" s="12" t="e">
        <f t="shared" si="10"/>
        <v>#NUM!</v>
      </c>
      <c r="D61" s="10" t="e">
        <f t="shared" si="1"/>
        <v>#NUM!</v>
      </c>
      <c r="E61" s="10" t="e">
        <f t="shared" si="2"/>
        <v>#NUM!</v>
      </c>
      <c r="F61" s="10" t="e">
        <f t="shared" si="3"/>
        <v>#NUM!</v>
      </c>
      <c r="G61" s="10" t="e">
        <f>+'IMAE regresion (2)'!B82</f>
        <v>#NUM!</v>
      </c>
      <c r="H61" s="10" t="e">
        <f>+'IMAE regresion (2)'!C82</f>
        <v>#NUM!</v>
      </c>
      <c r="I61" s="10" t="e">
        <f t="shared" si="13"/>
        <v>#NUM!</v>
      </c>
      <c r="J61" s="10" t="e">
        <f t="shared" si="4"/>
        <v>#NUM!</v>
      </c>
      <c r="K61" s="13" t="e">
        <f t="shared" si="5"/>
        <v>#NUM!</v>
      </c>
      <c r="L61" s="10" t="e">
        <f t="shared" si="11"/>
        <v>#NUM!</v>
      </c>
      <c r="M61" s="21" t="e">
        <f t="shared" si="15"/>
        <v>#NUM!</v>
      </c>
      <c r="N61" s="21" t="e">
        <f t="shared" si="15"/>
        <v>#NUM!</v>
      </c>
      <c r="O61" s="21" t="e">
        <f t="shared" si="15"/>
        <v>#NUM!</v>
      </c>
      <c r="P61" s="21" t="e">
        <f t="shared" si="15"/>
        <v>#NUM!</v>
      </c>
      <c r="Q61" s="21" t="e">
        <f t="shared" si="15"/>
        <v>#NUM!</v>
      </c>
      <c r="R61" s="21" t="e">
        <f t="shared" si="15"/>
        <v>#NUM!</v>
      </c>
      <c r="S61" s="13" t="e">
        <f t="shared" si="6"/>
        <v>#NUM!</v>
      </c>
      <c r="T61" s="21" t="e">
        <f t="shared" si="7"/>
        <v>#NUM!</v>
      </c>
      <c r="U61" s="10" t="e">
        <f t="shared" si="8"/>
        <v>#NUM!</v>
      </c>
      <c r="V61" s="10" t="e">
        <f>+IF(C61=MAX(IMAE!G:G),'IMAE shewhart (2)'!B61,NA())</f>
        <v>#NUM!</v>
      </c>
    </row>
    <row r="62" spans="1:22" x14ac:dyDescent="0.35">
      <c r="A62" s="10">
        <f t="shared" si="9"/>
        <v>59</v>
      </c>
      <c r="B62" s="10" t="e">
        <f>+'IMAE para s (2)'!E60</f>
        <v>#NUM!</v>
      </c>
      <c r="C62" s="12" t="e">
        <f t="shared" si="10"/>
        <v>#NUM!</v>
      </c>
      <c r="D62" s="10" t="e">
        <f t="shared" si="1"/>
        <v>#NUM!</v>
      </c>
      <c r="E62" s="10" t="e">
        <f t="shared" si="2"/>
        <v>#NUM!</v>
      </c>
      <c r="F62" s="10" t="e">
        <f t="shared" si="3"/>
        <v>#NUM!</v>
      </c>
      <c r="G62" s="10" t="e">
        <f>+'IMAE regresion (2)'!B83</f>
        <v>#NUM!</v>
      </c>
      <c r="H62" s="10" t="e">
        <f>+'IMAE regresion (2)'!C83</f>
        <v>#NUM!</v>
      </c>
      <c r="I62" s="10" t="e">
        <f t="shared" si="13"/>
        <v>#NUM!</v>
      </c>
      <c r="J62" s="10" t="e">
        <f t="shared" si="4"/>
        <v>#NUM!</v>
      </c>
      <c r="K62" s="13" t="e">
        <f t="shared" si="5"/>
        <v>#NUM!</v>
      </c>
      <c r="L62" s="10" t="e">
        <f t="shared" si="11"/>
        <v>#NUM!</v>
      </c>
      <c r="M62" s="21" t="e">
        <f t="shared" si="15"/>
        <v>#NUM!</v>
      </c>
      <c r="N62" s="21" t="e">
        <f t="shared" si="15"/>
        <v>#NUM!</v>
      </c>
      <c r="O62" s="21" t="e">
        <f t="shared" si="15"/>
        <v>#NUM!</v>
      </c>
      <c r="P62" s="21" t="e">
        <f t="shared" si="15"/>
        <v>#NUM!</v>
      </c>
      <c r="Q62" s="21" t="e">
        <f t="shared" si="15"/>
        <v>#NUM!</v>
      </c>
      <c r="R62" s="21" t="e">
        <f t="shared" si="15"/>
        <v>#NUM!</v>
      </c>
      <c r="S62" s="13" t="e">
        <f t="shared" si="6"/>
        <v>#NUM!</v>
      </c>
      <c r="T62" s="21" t="e">
        <f t="shared" si="7"/>
        <v>#NUM!</v>
      </c>
      <c r="U62" s="10" t="e">
        <f t="shared" si="8"/>
        <v>#NUM!</v>
      </c>
      <c r="V62" s="10" t="e">
        <f>+IF(C62=MAX(IMAE!G:G),'IMAE shewhart (2)'!B62,NA())</f>
        <v>#NUM!</v>
      </c>
    </row>
    <row r="63" spans="1:22" x14ac:dyDescent="0.35">
      <c r="A63" s="10">
        <f t="shared" si="9"/>
        <v>60</v>
      </c>
      <c r="B63" s="10" t="e">
        <f>+'IMAE para s (2)'!E61</f>
        <v>#NUM!</v>
      </c>
      <c r="C63" s="12" t="e">
        <f t="shared" si="10"/>
        <v>#NUM!</v>
      </c>
      <c r="D63" s="10" t="e">
        <f t="shared" si="1"/>
        <v>#NUM!</v>
      </c>
      <c r="E63" s="10" t="e">
        <f t="shared" si="2"/>
        <v>#NUM!</v>
      </c>
      <c r="F63" s="10" t="e">
        <f t="shared" si="3"/>
        <v>#NUM!</v>
      </c>
      <c r="G63" s="10" t="e">
        <f>+'IMAE regresion (2)'!B84</f>
        <v>#NUM!</v>
      </c>
      <c r="H63" s="10" t="e">
        <f>+'IMAE regresion (2)'!C84</f>
        <v>#NUM!</v>
      </c>
      <c r="I63" s="10" t="e">
        <f t="shared" si="13"/>
        <v>#NUM!</v>
      </c>
      <c r="J63" s="10" t="e">
        <f t="shared" si="4"/>
        <v>#NUM!</v>
      </c>
      <c r="K63" s="13" t="e">
        <f t="shared" si="5"/>
        <v>#NUM!</v>
      </c>
      <c r="L63" s="10" t="e">
        <f t="shared" si="11"/>
        <v>#NUM!</v>
      </c>
      <c r="M63" s="21" t="e">
        <f t="shared" si="15"/>
        <v>#NUM!</v>
      </c>
      <c r="N63" s="21" t="e">
        <f t="shared" si="15"/>
        <v>#NUM!</v>
      </c>
      <c r="O63" s="21" t="e">
        <f t="shared" si="15"/>
        <v>#NUM!</v>
      </c>
      <c r="P63" s="21" t="e">
        <f t="shared" si="15"/>
        <v>#NUM!</v>
      </c>
      <c r="Q63" s="21" t="e">
        <f t="shared" si="15"/>
        <v>#NUM!</v>
      </c>
      <c r="R63" s="21" t="e">
        <f t="shared" si="15"/>
        <v>#NUM!</v>
      </c>
      <c r="S63" s="13" t="e">
        <f t="shared" si="6"/>
        <v>#NUM!</v>
      </c>
      <c r="T63" s="21" t="e">
        <f t="shared" si="7"/>
        <v>#NUM!</v>
      </c>
      <c r="U63" s="10" t="e">
        <f t="shared" si="8"/>
        <v>#NUM!</v>
      </c>
      <c r="V63" s="10" t="e">
        <f>+IF(C63=MAX(IMAE!G:G),'IMAE shewhart (2)'!B63,NA())</f>
        <v>#NUM!</v>
      </c>
    </row>
    <row r="64" spans="1:22" x14ac:dyDescent="0.35">
      <c r="A64" s="10">
        <f t="shared" si="9"/>
        <v>61</v>
      </c>
      <c r="B64" s="10" t="e">
        <f>+'IMAE para s (2)'!E62</f>
        <v>#NUM!</v>
      </c>
      <c r="C64" s="12" t="e">
        <f t="shared" si="10"/>
        <v>#NUM!</v>
      </c>
      <c r="D64" s="10" t="e">
        <f t="shared" si="1"/>
        <v>#NUM!</v>
      </c>
      <c r="E64" s="10" t="e">
        <f t="shared" si="2"/>
        <v>#NUM!</v>
      </c>
      <c r="F64" s="10" t="e">
        <f t="shared" si="3"/>
        <v>#NUM!</v>
      </c>
      <c r="G64" s="10" t="e">
        <f>+(A64*'IMAE regresion (2)'!$B$18)+'IMAE regresion (2)'!$B$17</f>
        <v>#NUM!</v>
      </c>
      <c r="I64" s="10" t="e">
        <f t="shared" si="13"/>
        <v>#NUM!</v>
      </c>
      <c r="J64" s="10" t="e">
        <f t="shared" si="4"/>
        <v>#NUM!</v>
      </c>
      <c r="K64" s="13" t="e">
        <f t="shared" si="5"/>
        <v>#NUM!</v>
      </c>
      <c r="L64" s="10" t="e">
        <f t="shared" si="11"/>
        <v>#NUM!</v>
      </c>
      <c r="M64" s="21" t="e">
        <f t="shared" si="15"/>
        <v>#NUM!</v>
      </c>
      <c r="N64" s="21" t="e">
        <f t="shared" si="15"/>
        <v>#NUM!</v>
      </c>
      <c r="O64" s="21" t="e">
        <f t="shared" si="15"/>
        <v>#NUM!</v>
      </c>
      <c r="P64" s="21" t="e">
        <f t="shared" si="15"/>
        <v>#NUM!</v>
      </c>
      <c r="Q64" s="21" t="e">
        <f t="shared" si="15"/>
        <v>#NUM!</v>
      </c>
      <c r="R64" s="21" t="e">
        <f t="shared" si="15"/>
        <v>#NUM!</v>
      </c>
      <c r="S64" s="13" t="e">
        <f t="shared" si="6"/>
        <v>#NUM!</v>
      </c>
      <c r="T64" s="21" t="e">
        <f t="shared" si="7"/>
        <v>#NUM!</v>
      </c>
      <c r="U64" s="10" t="e">
        <f t="shared" si="8"/>
        <v>#NUM!</v>
      </c>
      <c r="V64" s="10" t="e">
        <f>+IF(C64=MAX(IMAE!G:G),'IMAE shewhart (2)'!B64,NA())</f>
        <v>#NUM!</v>
      </c>
    </row>
    <row r="65" spans="1:26" x14ac:dyDescent="0.35">
      <c r="A65" s="10">
        <f t="shared" si="9"/>
        <v>62</v>
      </c>
      <c r="B65" s="10" t="e">
        <f>+'IMAE para s (2)'!E63</f>
        <v>#NUM!</v>
      </c>
      <c r="C65" s="12" t="e">
        <f t="shared" si="10"/>
        <v>#NUM!</v>
      </c>
      <c r="D65" s="10" t="e">
        <f t="shared" si="1"/>
        <v>#NUM!</v>
      </c>
      <c r="E65" s="10" t="e">
        <f t="shared" si="2"/>
        <v>#NUM!</v>
      </c>
      <c r="F65" s="10" t="e">
        <f t="shared" si="3"/>
        <v>#NUM!</v>
      </c>
      <c r="G65" s="10" t="e">
        <f>+(A65*'IMAE regresion (2)'!$B$18)+'IMAE regresion (2)'!$B$17</f>
        <v>#NUM!</v>
      </c>
      <c r="I65" s="10" t="e">
        <f t="shared" si="13"/>
        <v>#NUM!</v>
      </c>
      <c r="J65" s="10" t="e">
        <f t="shared" si="4"/>
        <v>#NUM!</v>
      </c>
      <c r="K65" s="13" t="e">
        <f t="shared" si="5"/>
        <v>#NUM!</v>
      </c>
      <c r="L65" s="10" t="e">
        <f t="shared" si="11"/>
        <v>#NUM!</v>
      </c>
      <c r="M65" s="21" t="e">
        <f t="shared" si="15"/>
        <v>#NUM!</v>
      </c>
      <c r="N65" s="21" t="e">
        <f t="shared" si="15"/>
        <v>#NUM!</v>
      </c>
      <c r="O65" s="21" t="e">
        <f t="shared" si="15"/>
        <v>#NUM!</v>
      </c>
      <c r="P65" s="21" t="e">
        <f t="shared" si="15"/>
        <v>#NUM!</v>
      </c>
      <c r="Q65" s="21" t="e">
        <f t="shared" si="15"/>
        <v>#NUM!</v>
      </c>
      <c r="R65" s="21" t="e">
        <f t="shared" si="15"/>
        <v>#NUM!</v>
      </c>
      <c r="S65" s="13" t="e">
        <f t="shared" si="6"/>
        <v>#NUM!</v>
      </c>
      <c r="T65" s="21" t="e">
        <f t="shared" si="7"/>
        <v>#NUM!</v>
      </c>
      <c r="U65" s="10" t="e">
        <f t="shared" si="8"/>
        <v>#NUM!</v>
      </c>
      <c r="V65" s="10" t="e">
        <f>+IF(C65=MAX(IMAE!G:G),'IMAE shewhart (2)'!B65,NA())</f>
        <v>#NUM!</v>
      </c>
    </row>
    <row r="66" spans="1:26" x14ac:dyDescent="0.35">
      <c r="A66" s="10">
        <f t="shared" si="9"/>
        <v>63</v>
      </c>
      <c r="B66" s="10" t="e">
        <f>+'IMAE para s (2)'!E64</f>
        <v>#NUM!</v>
      </c>
      <c r="C66" s="12" t="e">
        <f t="shared" si="10"/>
        <v>#NUM!</v>
      </c>
      <c r="D66" s="10" t="e">
        <f t="shared" si="1"/>
        <v>#NUM!</v>
      </c>
      <c r="E66" s="10" t="e">
        <f t="shared" si="2"/>
        <v>#NUM!</v>
      </c>
      <c r="F66" s="10" t="e">
        <f t="shared" si="3"/>
        <v>#NUM!</v>
      </c>
      <c r="G66" s="10" t="e">
        <f>+(A66*'IMAE regresion (2)'!$B$18)+'IMAE regresion (2)'!$B$17</f>
        <v>#NUM!</v>
      </c>
      <c r="I66" s="10" t="e">
        <f t="shared" si="13"/>
        <v>#NUM!</v>
      </c>
      <c r="J66" s="10" t="e">
        <f t="shared" si="4"/>
        <v>#NUM!</v>
      </c>
      <c r="K66" s="13" t="e">
        <f t="shared" si="5"/>
        <v>#NUM!</v>
      </c>
      <c r="L66" s="10" t="e">
        <f t="shared" si="11"/>
        <v>#NUM!</v>
      </c>
      <c r="M66" s="21" t="e">
        <f t="shared" si="15"/>
        <v>#NUM!</v>
      </c>
      <c r="N66" s="21" t="e">
        <f t="shared" si="15"/>
        <v>#NUM!</v>
      </c>
      <c r="O66" s="21" t="e">
        <f t="shared" si="15"/>
        <v>#NUM!</v>
      </c>
      <c r="P66" s="21" t="e">
        <f t="shared" si="15"/>
        <v>#NUM!</v>
      </c>
      <c r="Q66" s="21" t="e">
        <f t="shared" si="15"/>
        <v>#NUM!</v>
      </c>
      <c r="R66" s="21" t="e">
        <f t="shared" si="15"/>
        <v>#NUM!</v>
      </c>
      <c r="S66" s="13" t="e">
        <f t="shared" si="6"/>
        <v>#NUM!</v>
      </c>
      <c r="T66" s="21" t="e">
        <f t="shared" si="7"/>
        <v>#NUM!</v>
      </c>
      <c r="U66" s="10" t="e">
        <f t="shared" si="8"/>
        <v>#NUM!</v>
      </c>
      <c r="V66" s="10" t="e">
        <f>+IF(C66=MAX(IMAE!G:G),'IMAE shewhart (2)'!B66,NA())</f>
        <v>#NUM!</v>
      </c>
    </row>
    <row r="67" spans="1:26" x14ac:dyDescent="0.35">
      <c r="A67" s="10">
        <f t="shared" si="9"/>
        <v>64</v>
      </c>
      <c r="B67" s="10" t="e">
        <f>+'IMAE para s (2)'!E65</f>
        <v>#NUM!</v>
      </c>
      <c r="C67" s="12" t="e">
        <f t="shared" si="10"/>
        <v>#NUM!</v>
      </c>
      <c r="D67" s="10" t="e">
        <f t="shared" si="1"/>
        <v>#NUM!</v>
      </c>
      <c r="E67" s="10" t="e">
        <f t="shared" si="2"/>
        <v>#NUM!</v>
      </c>
      <c r="F67" s="10" t="e">
        <f t="shared" si="3"/>
        <v>#NUM!</v>
      </c>
      <c r="G67" s="10" t="e">
        <f>+(A67*'IMAE regresion (2)'!$B$18)+'IMAE regresion (2)'!$B$17</f>
        <v>#NUM!</v>
      </c>
      <c r="I67" s="10" t="e">
        <f t="shared" si="13"/>
        <v>#NUM!</v>
      </c>
      <c r="J67" s="10" t="e">
        <f t="shared" si="4"/>
        <v>#NUM!</v>
      </c>
      <c r="K67" s="13" t="e">
        <f t="shared" si="5"/>
        <v>#NUM!</v>
      </c>
      <c r="L67" s="10" t="e">
        <f t="shared" si="11"/>
        <v>#NUM!</v>
      </c>
      <c r="M67" s="21" t="e">
        <f t="shared" si="15"/>
        <v>#NUM!</v>
      </c>
      <c r="N67" s="21" t="e">
        <f t="shared" si="15"/>
        <v>#NUM!</v>
      </c>
      <c r="O67" s="21" t="e">
        <f t="shared" si="15"/>
        <v>#NUM!</v>
      </c>
      <c r="P67" s="21" t="e">
        <f t="shared" si="15"/>
        <v>#NUM!</v>
      </c>
      <c r="Q67" s="21" t="e">
        <f t="shared" si="15"/>
        <v>#NUM!</v>
      </c>
      <c r="R67" s="21" t="e">
        <f t="shared" si="15"/>
        <v>#NUM!</v>
      </c>
      <c r="S67" s="13" t="e">
        <f t="shared" si="6"/>
        <v>#NUM!</v>
      </c>
      <c r="T67" s="21" t="e">
        <f t="shared" si="7"/>
        <v>#NUM!</v>
      </c>
      <c r="U67" s="10" t="e">
        <f t="shared" si="8"/>
        <v>#NUM!</v>
      </c>
      <c r="V67" s="10" t="e">
        <f>+IF(C67=MAX(IMAE!G:G),'IMAE shewhart (2)'!B67,NA())</f>
        <v>#NUM!</v>
      </c>
    </row>
    <row r="68" spans="1:26" x14ac:dyDescent="0.35">
      <c r="A68" s="10">
        <f t="shared" si="9"/>
        <v>65</v>
      </c>
      <c r="B68" s="10" t="e">
        <f>+'IMAE para s (2)'!E66</f>
        <v>#NUM!</v>
      </c>
      <c r="C68" s="12" t="e">
        <f t="shared" si="10"/>
        <v>#NUM!</v>
      </c>
      <c r="D68" s="10" t="e">
        <f t="shared" si="1"/>
        <v>#NUM!</v>
      </c>
      <c r="E68" s="10" t="e">
        <f t="shared" si="2"/>
        <v>#NUM!</v>
      </c>
      <c r="F68" s="10" t="e">
        <f t="shared" si="3"/>
        <v>#NUM!</v>
      </c>
      <c r="G68" s="10" t="e">
        <f>+(A68*'IMAE regresion (2)'!$B$18)+'IMAE regresion (2)'!$B$17</f>
        <v>#NUM!</v>
      </c>
      <c r="I68" s="10" t="e">
        <f t="shared" si="13"/>
        <v>#NUM!</v>
      </c>
      <c r="J68" s="10" t="e">
        <f t="shared" si="4"/>
        <v>#NUM!</v>
      </c>
      <c r="K68" s="13" t="e">
        <f t="shared" si="5"/>
        <v>#NUM!</v>
      </c>
      <c r="L68" s="10" t="e">
        <f t="shared" si="11"/>
        <v>#NUM!</v>
      </c>
      <c r="M68" s="21" t="e">
        <f t="shared" si="15"/>
        <v>#NUM!</v>
      </c>
      <c r="N68" s="21" t="e">
        <f t="shared" si="15"/>
        <v>#NUM!</v>
      </c>
      <c r="O68" s="21" t="e">
        <f t="shared" si="15"/>
        <v>#NUM!</v>
      </c>
      <c r="P68" s="21" t="e">
        <f t="shared" si="15"/>
        <v>#NUM!</v>
      </c>
      <c r="Q68" s="21" t="e">
        <f t="shared" si="15"/>
        <v>#NUM!</v>
      </c>
      <c r="R68" s="21" t="e">
        <f t="shared" si="15"/>
        <v>#NUM!</v>
      </c>
      <c r="S68" s="13" t="e">
        <f t="shared" si="6"/>
        <v>#NUM!</v>
      </c>
      <c r="T68" s="21" t="e">
        <f t="shared" si="7"/>
        <v>#NUM!</v>
      </c>
      <c r="U68" s="10" t="e">
        <f t="shared" si="8"/>
        <v>#NUM!</v>
      </c>
      <c r="V68" s="10" t="e">
        <f>+IF(C68=MAX(IMAE!G:G),'IMAE shewhart (2)'!B68,NA())</f>
        <v>#NUM!</v>
      </c>
    </row>
    <row r="69" spans="1:26" x14ac:dyDescent="0.35">
      <c r="A69" s="10">
        <f t="shared" si="9"/>
        <v>66</v>
      </c>
      <c r="B69" s="10" t="e">
        <f>+'IMAE para s (2)'!E67</f>
        <v>#NUM!</v>
      </c>
      <c r="C69" s="12" t="e">
        <f t="shared" si="10"/>
        <v>#NUM!</v>
      </c>
      <c r="D69" s="10" t="e">
        <f t="shared" ref="D69:D75" si="16">+YEAR(C69)</f>
        <v>#NUM!</v>
      </c>
      <c r="E69" s="10" t="e">
        <f t="shared" ref="E69:E75" si="17">+MONTH(C69)</f>
        <v>#NUM!</v>
      </c>
      <c r="F69" s="10" t="e">
        <f t="shared" ref="F69:F75" si="18">+_xlfn.CONCAT(D69,E69)</f>
        <v>#NUM!</v>
      </c>
      <c r="G69" s="10" t="e">
        <f>+(A69*'IMAE regresion (2)'!$B$18)+'IMAE regresion (2)'!$B$17</f>
        <v>#NUM!</v>
      </c>
      <c r="I69" s="10" t="e">
        <f t="shared" si="13"/>
        <v>#NUM!</v>
      </c>
      <c r="J69" s="10" t="e">
        <f t="shared" ref="J69:J75" si="19">+G69+I69</f>
        <v>#NUM!</v>
      </c>
      <c r="K69" s="13" t="e">
        <f t="shared" ref="K69:K75" si="20">+B69-J69</f>
        <v>#NUM!</v>
      </c>
      <c r="L69" s="10" t="e">
        <f t="shared" si="11"/>
        <v>#NUM!</v>
      </c>
      <c r="M69" s="21" t="e">
        <f t="shared" si="15"/>
        <v>#NUM!</v>
      </c>
      <c r="N69" s="21" t="e">
        <f t="shared" si="15"/>
        <v>#NUM!</v>
      </c>
      <c r="O69" s="21" t="e">
        <f t="shared" si="15"/>
        <v>#NUM!</v>
      </c>
      <c r="P69" s="21" t="e">
        <f t="shared" si="15"/>
        <v>#NUM!</v>
      </c>
      <c r="Q69" s="21" t="e">
        <f t="shared" si="15"/>
        <v>#NUM!</v>
      </c>
      <c r="R69" s="21" t="e">
        <f t="shared" si="15"/>
        <v>#NUM!</v>
      </c>
      <c r="S69" s="13" t="e">
        <f t="shared" ref="S69:S84" si="21">+IF(B69=0,NA(),B69)</f>
        <v>#NUM!</v>
      </c>
      <c r="T69" s="21" t="e">
        <f t="shared" ref="T69:T84" si="22">+IF(B70=0,NA(),J69)</f>
        <v>#NUM!</v>
      </c>
      <c r="U69" s="10" t="e">
        <f t="shared" ref="U69:U84" si="23">+IF(B70=0,J69,NA())</f>
        <v>#NUM!</v>
      </c>
      <c r="V69" s="10" t="e">
        <f>+IF(C69=MAX(IMAE!G:G),'IMAE shewhart (2)'!B69,NA())</f>
        <v>#NUM!</v>
      </c>
    </row>
    <row r="70" spans="1:26" x14ac:dyDescent="0.35">
      <c r="A70" s="10">
        <f t="shared" ref="A70:A84" si="24">+A69+1</f>
        <v>67</v>
      </c>
      <c r="B70" s="10" t="e">
        <f>+'IMAE para s (2)'!E68</f>
        <v>#NUM!</v>
      </c>
      <c r="C70" s="12" t="e">
        <f t="shared" ref="C70:C84" si="25">+EOMONTH(C69,1)</f>
        <v>#NUM!</v>
      </c>
      <c r="D70" s="10" t="e">
        <f t="shared" si="16"/>
        <v>#NUM!</v>
      </c>
      <c r="E70" s="10" t="e">
        <f t="shared" si="17"/>
        <v>#NUM!</v>
      </c>
      <c r="F70" s="10" t="e">
        <f t="shared" si="18"/>
        <v>#NUM!</v>
      </c>
      <c r="G70" s="10" t="e">
        <f>+(A70*'IMAE regresion (2)'!$B$18)+'IMAE regresion (2)'!$B$17</f>
        <v>#NUM!</v>
      </c>
      <c r="I70" s="10" t="e">
        <f t="shared" si="13"/>
        <v>#NUM!</v>
      </c>
      <c r="J70" s="10" t="e">
        <f t="shared" si="19"/>
        <v>#NUM!</v>
      </c>
      <c r="K70" s="13" t="e">
        <f t="shared" si="20"/>
        <v>#NUM!</v>
      </c>
      <c r="L70" s="10" t="e">
        <f t="shared" ref="L70:L75" si="26">+ABS(K70-K69)</f>
        <v>#NUM!</v>
      </c>
      <c r="M70" s="21" t="e">
        <f t="shared" si="15"/>
        <v>#NUM!</v>
      </c>
      <c r="N70" s="21" t="e">
        <f t="shared" si="15"/>
        <v>#NUM!</v>
      </c>
      <c r="O70" s="21" t="e">
        <f t="shared" si="15"/>
        <v>#NUM!</v>
      </c>
      <c r="P70" s="21" t="e">
        <f t="shared" si="15"/>
        <v>#NUM!</v>
      </c>
      <c r="Q70" s="21" t="e">
        <f t="shared" si="15"/>
        <v>#NUM!</v>
      </c>
      <c r="R70" s="21" t="e">
        <f t="shared" si="15"/>
        <v>#NUM!</v>
      </c>
      <c r="S70" s="13" t="e">
        <f t="shared" si="21"/>
        <v>#NUM!</v>
      </c>
      <c r="T70" s="21" t="e">
        <f t="shared" si="22"/>
        <v>#NUM!</v>
      </c>
      <c r="U70" s="10" t="e">
        <f t="shared" si="23"/>
        <v>#NUM!</v>
      </c>
      <c r="V70" s="10" t="e">
        <f>+IF(C70=MAX(IMAE!G:G),'IMAE shewhart (2)'!B70,NA())</f>
        <v>#NUM!</v>
      </c>
    </row>
    <row r="71" spans="1:26" x14ac:dyDescent="0.35">
      <c r="A71" s="10">
        <f t="shared" si="24"/>
        <v>68</v>
      </c>
      <c r="B71" s="10" t="e">
        <f>+'IMAE para s (2)'!E69</f>
        <v>#NUM!</v>
      </c>
      <c r="C71" s="12" t="e">
        <f t="shared" si="25"/>
        <v>#NUM!</v>
      </c>
      <c r="D71" s="10" t="e">
        <f t="shared" si="16"/>
        <v>#NUM!</v>
      </c>
      <c r="E71" s="10" t="e">
        <f t="shared" si="17"/>
        <v>#NUM!</v>
      </c>
      <c r="F71" s="10" t="e">
        <f t="shared" si="18"/>
        <v>#NUM!</v>
      </c>
      <c r="G71" s="10" t="e">
        <f>+(A71*'IMAE regresion (2)'!$B$18)+'IMAE regresion (2)'!$B$17</f>
        <v>#NUM!</v>
      </c>
      <c r="I71" s="10" t="e">
        <f t="shared" si="13"/>
        <v>#NUM!</v>
      </c>
      <c r="J71" s="10" t="e">
        <f t="shared" si="19"/>
        <v>#NUM!</v>
      </c>
      <c r="K71" s="13" t="e">
        <f t="shared" si="20"/>
        <v>#NUM!</v>
      </c>
      <c r="L71" s="10" t="e">
        <f t="shared" si="26"/>
        <v>#NUM!</v>
      </c>
      <c r="M71" s="21" t="e">
        <f t="shared" si="15"/>
        <v>#NUM!</v>
      </c>
      <c r="N71" s="21" t="e">
        <f t="shared" si="15"/>
        <v>#NUM!</v>
      </c>
      <c r="O71" s="21" t="e">
        <f t="shared" si="15"/>
        <v>#NUM!</v>
      </c>
      <c r="P71" s="21" t="e">
        <f t="shared" si="15"/>
        <v>#NUM!</v>
      </c>
      <c r="Q71" s="21" t="e">
        <f t="shared" si="15"/>
        <v>#NUM!</v>
      </c>
      <c r="R71" s="21" t="e">
        <f t="shared" si="15"/>
        <v>#NUM!</v>
      </c>
      <c r="S71" s="13" t="e">
        <f t="shared" si="21"/>
        <v>#NUM!</v>
      </c>
      <c r="T71" s="21" t="e">
        <f t="shared" si="22"/>
        <v>#NUM!</v>
      </c>
      <c r="U71" s="10" t="e">
        <f t="shared" si="23"/>
        <v>#NUM!</v>
      </c>
      <c r="V71" s="10" t="e">
        <f>+IF(C71=MAX(IMAE!G:G),'IMAE shewhart (2)'!B71,NA())</f>
        <v>#NUM!</v>
      </c>
    </row>
    <row r="72" spans="1:26" x14ac:dyDescent="0.35">
      <c r="A72" s="10">
        <f t="shared" si="24"/>
        <v>69</v>
      </c>
      <c r="B72" s="10" t="e">
        <f>+'IMAE para s (2)'!E70</f>
        <v>#NUM!</v>
      </c>
      <c r="C72" s="12" t="e">
        <f t="shared" si="25"/>
        <v>#NUM!</v>
      </c>
      <c r="D72" s="10" t="e">
        <f t="shared" si="16"/>
        <v>#NUM!</v>
      </c>
      <c r="E72" s="10" t="e">
        <f t="shared" si="17"/>
        <v>#NUM!</v>
      </c>
      <c r="F72" s="10" t="e">
        <f t="shared" si="18"/>
        <v>#NUM!</v>
      </c>
      <c r="G72" s="10" t="e">
        <f>+(A72*'IMAE regresion (2)'!$B$18)+'IMAE regresion (2)'!$B$17</f>
        <v>#NUM!</v>
      </c>
      <c r="I72" s="10" t="e">
        <f t="shared" si="13"/>
        <v>#NUM!</v>
      </c>
      <c r="J72" s="10" t="e">
        <f t="shared" si="19"/>
        <v>#NUM!</v>
      </c>
      <c r="K72" s="13" t="e">
        <f t="shared" si="20"/>
        <v>#NUM!</v>
      </c>
      <c r="L72" s="10" t="e">
        <f t="shared" si="26"/>
        <v>#NUM!</v>
      </c>
      <c r="M72" s="21" t="e">
        <f t="shared" si="15"/>
        <v>#NUM!</v>
      </c>
      <c r="N72" s="21" t="e">
        <f t="shared" si="15"/>
        <v>#NUM!</v>
      </c>
      <c r="O72" s="21" t="e">
        <f t="shared" si="15"/>
        <v>#NUM!</v>
      </c>
      <c r="P72" s="21" t="e">
        <f t="shared" si="15"/>
        <v>#NUM!</v>
      </c>
      <c r="Q72" s="21" t="e">
        <f t="shared" si="15"/>
        <v>#NUM!</v>
      </c>
      <c r="R72" s="21" t="e">
        <f t="shared" si="15"/>
        <v>#NUM!</v>
      </c>
      <c r="S72" s="13" t="e">
        <f t="shared" si="21"/>
        <v>#NUM!</v>
      </c>
      <c r="T72" s="21" t="e">
        <f t="shared" si="22"/>
        <v>#NUM!</v>
      </c>
      <c r="U72" s="10" t="e">
        <f t="shared" si="23"/>
        <v>#NUM!</v>
      </c>
      <c r="V72" s="10" t="e">
        <f>+IF(C72=MAX(IMAE!G:G),'IMAE shewhart (2)'!B72,NA())</f>
        <v>#NUM!</v>
      </c>
    </row>
    <row r="73" spans="1:26" x14ac:dyDescent="0.35">
      <c r="A73" s="10">
        <f t="shared" si="24"/>
        <v>70</v>
      </c>
      <c r="B73" s="10" t="e">
        <f>+'IMAE para s (2)'!E71</f>
        <v>#NUM!</v>
      </c>
      <c r="C73" s="12" t="e">
        <f t="shared" si="25"/>
        <v>#NUM!</v>
      </c>
      <c r="D73" s="10" t="e">
        <f t="shared" si="16"/>
        <v>#NUM!</v>
      </c>
      <c r="E73" s="10" t="e">
        <f t="shared" si="17"/>
        <v>#NUM!</v>
      </c>
      <c r="F73" s="10" t="e">
        <f t="shared" si="18"/>
        <v>#NUM!</v>
      </c>
      <c r="G73" s="10" t="e">
        <f>+(A73*'IMAE regresion (2)'!$B$18)+'IMAE regresion (2)'!$B$17</f>
        <v>#NUM!</v>
      </c>
      <c r="I73" s="10" t="e">
        <f t="shared" si="13"/>
        <v>#NUM!</v>
      </c>
      <c r="J73" s="10" t="e">
        <f t="shared" si="19"/>
        <v>#NUM!</v>
      </c>
      <c r="K73" s="13" t="e">
        <f t="shared" si="20"/>
        <v>#NUM!</v>
      </c>
      <c r="L73" s="10" t="e">
        <f t="shared" si="26"/>
        <v>#NUM!</v>
      </c>
      <c r="M73" s="21" t="e">
        <f t="shared" si="15"/>
        <v>#NUM!</v>
      </c>
      <c r="N73" s="21" t="e">
        <f t="shared" si="15"/>
        <v>#NUM!</v>
      </c>
      <c r="O73" s="21" t="e">
        <f t="shared" si="15"/>
        <v>#NUM!</v>
      </c>
      <c r="P73" s="21" t="e">
        <f t="shared" si="15"/>
        <v>#NUM!</v>
      </c>
      <c r="Q73" s="21" t="e">
        <f t="shared" si="15"/>
        <v>#NUM!</v>
      </c>
      <c r="R73" s="21" t="e">
        <f t="shared" si="15"/>
        <v>#NUM!</v>
      </c>
      <c r="S73" s="13" t="e">
        <f t="shared" si="21"/>
        <v>#NUM!</v>
      </c>
      <c r="T73" s="21" t="e">
        <f t="shared" si="22"/>
        <v>#NUM!</v>
      </c>
      <c r="U73" s="10" t="e">
        <f t="shared" si="23"/>
        <v>#NUM!</v>
      </c>
      <c r="V73" s="10" t="e">
        <f>+IF(C73=MAX(IMAE!G:G),'IMAE shewhart (2)'!B73,NA())</f>
        <v>#NUM!</v>
      </c>
    </row>
    <row r="74" spans="1:26" x14ac:dyDescent="0.35">
      <c r="A74" s="10">
        <f t="shared" si="24"/>
        <v>71</v>
      </c>
      <c r="B74" s="10" t="e">
        <f>+'IMAE para s (2)'!E72</f>
        <v>#NUM!</v>
      </c>
      <c r="C74" s="12" t="e">
        <f t="shared" si="25"/>
        <v>#NUM!</v>
      </c>
      <c r="D74" s="10" t="e">
        <f t="shared" si="16"/>
        <v>#NUM!</v>
      </c>
      <c r="E74" s="10" t="e">
        <f t="shared" si="17"/>
        <v>#NUM!</v>
      </c>
      <c r="F74" s="10" t="e">
        <f t="shared" si="18"/>
        <v>#NUM!</v>
      </c>
      <c r="G74" s="10" t="e">
        <f>+(A74*'IMAE regresion (2)'!$B$18)+'IMAE regresion (2)'!$B$17</f>
        <v>#NUM!</v>
      </c>
      <c r="I74" s="10" t="e">
        <f t="shared" si="13"/>
        <v>#NUM!</v>
      </c>
      <c r="J74" s="10" t="e">
        <f t="shared" si="19"/>
        <v>#NUM!</v>
      </c>
      <c r="K74" s="13" t="e">
        <f t="shared" si="20"/>
        <v>#NUM!</v>
      </c>
      <c r="L74" s="10" t="e">
        <f t="shared" si="26"/>
        <v>#NUM!</v>
      </c>
      <c r="M74" s="21" t="e">
        <f t="shared" si="15"/>
        <v>#NUM!</v>
      </c>
      <c r="N74" s="21" t="e">
        <f t="shared" si="15"/>
        <v>#NUM!</v>
      </c>
      <c r="O74" s="21" t="e">
        <f t="shared" si="15"/>
        <v>#NUM!</v>
      </c>
      <c r="P74" s="21" t="e">
        <f t="shared" si="15"/>
        <v>#NUM!</v>
      </c>
      <c r="Q74" s="21" t="e">
        <f t="shared" si="15"/>
        <v>#NUM!</v>
      </c>
      <c r="R74" s="21" t="e">
        <f t="shared" si="15"/>
        <v>#NUM!</v>
      </c>
      <c r="S74" s="13" t="e">
        <f t="shared" si="21"/>
        <v>#NUM!</v>
      </c>
      <c r="T74" s="21" t="e">
        <f t="shared" si="22"/>
        <v>#NUM!</v>
      </c>
      <c r="U74" s="10" t="e">
        <f t="shared" si="23"/>
        <v>#NUM!</v>
      </c>
      <c r="V74" s="10" t="e">
        <f>+IF(C74=MAX(IMAE!G:G),'IMAE shewhart (2)'!B74,NA())</f>
        <v>#NUM!</v>
      </c>
    </row>
    <row r="75" spans="1:26" ht="36" x14ac:dyDescent="0.8">
      <c r="A75" s="10">
        <f t="shared" si="24"/>
        <v>72</v>
      </c>
      <c r="B75" s="10" t="e">
        <f>+'IMAE para s (2)'!E73</f>
        <v>#NUM!</v>
      </c>
      <c r="C75" s="12" t="e">
        <f t="shared" si="25"/>
        <v>#NUM!</v>
      </c>
      <c r="D75" s="10" t="e">
        <f t="shared" si="16"/>
        <v>#NUM!</v>
      </c>
      <c r="E75" s="10" t="e">
        <f t="shared" si="17"/>
        <v>#NUM!</v>
      </c>
      <c r="F75" s="10" t="e">
        <f t="shared" si="18"/>
        <v>#NUM!</v>
      </c>
      <c r="G75" s="10" t="e">
        <f>+(A75*'IMAE regresion (2)'!$B$18)+'IMAE regresion (2)'!$B$17</f>
        <v>#NUM!</v>
      </c>
      <c r="I75" s="10" t="e">
        <f t="shared" si="13"/>
        <v>#NUM!</v>
      </c>
      <c r="J75" s="10" t="e">
        <f t="shared" si="19"/>
        <v>#NUM!</v>
      </c>
      <c r="K75" s="13" t="e">
        <f t="shared" si="20"/>
        <v>#NUM!</v>
      </c>
      <c r="L75" s="10" t="e">
        <f t="shared" si="26"/>
        <v>#NUM!</v>
      </c>
      <c r="M75" s="21" t="e">
        <f t="shared" si="15"/>
        <v>#NUM!</v>
      </c>
      <c r="N75" s="21" t="e">
        <f t="shared" si="15"/>
        <v>#NUM!</v>
      </c>
      <c r="O75" s="21" t="e">
        <f t="shared" si="15"/>
        <v>#NUM!</v>
      </c>
      <c r="P75" s="21" t="e">
        <f t="shared" si="15"/>
        <v>#NUM!</v>
      </c>
      <c r="Q75" s="21" t="e">
        <f t="shared" si="15"/>
        <v>#NUM!</v>
      </c>
      <c r="R75" s="21" t="e">
        <f t="shared" si="15"/>
        <v>#NUM!</v>
      </c>
      <c r="S75" s="13" t="e">
        <f t="shared" si="21"/>
        <v>#NUM!</v>
      </c>
      <c r="T75" s="21" t="e">
        <f t="shared" si="22"/>
        <v>#NUM!</v>
      </c>
      <c r="U75" s="10" t="e">
        <f t="shared" si="23"/>
        <v>#NUM!</v>
      </c>
      <c r="V75" s="10" t="e">
        <f>+IF(C75=MAX(IMAE!G:G),'IMAE shewhart (2)'!B75,NA())</f>
        <v>#NUM!</v>
      </c>
      <c r="W75" s="22"/>
      <c r="X75" s="23"/>
      <c r="Z75" s="24"/>
    </row>
    <row r="76" spans="1:26" ht="36" x14ac:dyDescent="0.8">
      <c r="A76" s="10">
        <f t="shared" si="24"/>
        <v>73</v>
      </c>
      <c r="B76" s="10" t="e">
        <f>+'IMAE para s (2)'!E74</f>
        <v>#NUM!</v>
      </c>
      <c r="C76" s="12" t="e">
        <f t="shared" si="25"/>
        <v>#NUM!</v>
      </c>
      <c r="D76" s="10" t="e">
        <f>+YEAR(C76)</f>
        <v>#NUM!</v>
      </c>
      <c r="E76" s="10" t="e">
        <f>+MONTH(C76)</f>
        <v>#NUM!</v>
      </c>
      <c r="F76" s="10" t="e">
        <f>+_xlfn.CONCAT(D76,E76)</f>
        <v>#NUM!</v>
      </c>
      <c r="G76" s="10" t="e">
        <f>+(A76*'IMAE regresion (2)'!$B$18)+'IMAE regresion (2)'!$B$17</f>
        <v>#NUM!</v>
      </c>
      <c r="I76" s="10" t="e">
        <f t="shared" si="13"/>
        <v>#NUM!</v>
      </c>
      <c r="J76" s="10" t="e">
        <f>+G76+I76</f>
        <v>#NUM!</v>
      </c>
      <c r="K76" s="13" t="e">
        <f>+B76-J76</f>
        <v>#NUM!</v>
      </c>
      <c r="L76" s="10" t="e">
        <f>+ABS(K76-K75)</f>
        <v>#NUM!</v>
      </c>
      <c r="M76" s="21" t="e">
        <f t="shared" si="15"/>
        <v>#NUM!</v>
      </c>
      <c r="N76" s="21" t="e">
        <f t="shared" si="15"/>
        <v>#NUM!</v>
      </c>
      <c r="O76" s="21" t="e">
        <f t="shared" si="15"/>
        <v>#NUM!</v>
      </c>
      <c r="P76" s="21" t="e">
        <f t="shared" si="15"/>
        <v>#NUM!</v>
      </c>
      <c r="Q76" s="21" t="e">
        <f t="shared" si="15"/>
        <v>#NUM!</v>
      </c>
      <c r="R76" s="21" t="e">
        <f t="shared" si="15"/>
        <v>#NUM!</v>
      </c>
      <c r="S76" s="13" t="e">
        <f t="shared" si="21"/>
        <v>#NUM!</v>
      </c>
      <c r="T76" s="21" t="e">
        <f t="shared" si="22"/>
        <v>#NUM!</v>
      </c>
      <c r="U76" s="10" t="e">
        <f t="shared" si="23"/>
        <v>#NUM!</v>
      </c>
      <c r="V76" s="10" t="e">
        <f>+IF(C76=MAX(IMAE!G:G),'IMAE shewhart (2)'!B76,NA())</f>
        <v>#NUM!</v>
      </c>
      <c r="W76" s="22"/>
      <c r="X76" s="23"/>
      <c r="Z76" s="24"/>
    </row>
    <row r="77" spans="1:26" ht="36" x14ac:dyDescent="0.8">
      <c r="A77" s="10">
        <f t="shared" si="24"/>
        <v>74</v>
      </c>
      <c r="B77" s="10" t="e">
        <f>+'IMAE para s (2)'!E75</f>
        <v>#NUM!</v>
      </c>
      <c r="C77" s="12" t="e">
        <f t="shared" si="25"/>
        <v>#NUM!</v>
      </c>
      <c r="D77" s="10" t="e">
        <f>+YEAR(C77)</f>
        <v>#NUM!</v>
      </c>
      <c r="E77" s="10" t="e">
        <f>+MONTH(C77)</f>
        <v>#NUM!</v>
      </c>
      <c r="F77" s="10" t="e">
        <f>+_xlfn.CONCAT(D77,E77)</f>
        <v>#NUM!</v>
      </c>
      <c r="G77" s="10" t="e">
        <f>+(A77*'IMAE regresion (2)'!$B$18)+'IMAE regresion (2)'!$B$17</f>
        <v>#NUM!</v>
      </c>
      <c r="I77" s="10" t="e">
        <f t="shared" si="13"/>
        <v>#NUM!</v>
      </c>
      <c r="J77" s="10" t="e">
        <f>+G77+I77</f>
        <v>#NUM!</v>
      </c>
      <c r="K77" s="13" t="e">
        <f>+B77-J77</f>
        <v>#NUM!</v>
      </c>
      <c r="L77" s="10" t="e">
        <f>+ABS(K77-K76)</f>
        <v>#NUM!</v>
      </c>
      <c r="M77" s="21" t="e">
        <f t="shared" si="15"/>
        <v>#NUM!</v>
      </c>
      <c r="N77" s="21" t="e">
        <f t="shared" si="15"/>
        <v>#NUM!</v>
      </c>
      <c r="O77" s="21" t="e">
        <f t="shared" si="15"/>
        <v>#NUM!</v>
      </c>
      <c r="P77" s="21" t="e">
        <f t="shared" si="15"/>
        <v>#NUM!</v>
      </c>
      <c r="Q77" s="21" t="e">
        <f t="shared" si="15"/>
        <v>#NUM!</v>
      </c>
      <c r="R77" s="21" t="e">
        <f t="shared" si="15"/>
        <v>#NUM!</v>
      </c>
      <c r="S77" s="13" t="e">
        <f t="shared" si="21"/>
        <v>#NUM!</v>
      </c>
      <c r="T77" s="21" t="e">
        <f t="shared" si="22"/>
        <v>#NUM!</v>
      </c>
      <c r="U77" s="10" t="e">
        <f t="shared" si="23"/>
        <v>#NUM!</v>
      </c>
      <c r="V77" s="10" t="e">
        <f>+IF(C77=MAX(IMAE!G:G),'IMAE shewhart (2)'!B77,NA())</f>
        <v>#NUM!</v>
      </c>
      <c r="W77" s="22"/>
      <c r="X77" s="23"/>
      <c r="Z77" s="24"/>
    </row>
    <row r="78" spans="1:26" ht="36" x14ac:dyDescent="0.8">
      <c r="A78" s="10">
        <f t="shared" si="24"/>
        <v>75</v>
      </c>
      <c r="B78" s="10" t="e">
        <f>+'IMAE para s (2)'!E76</f>
        <v>#NUM!</v>
      </c>
      <c r="C78" s="12" t="e">
        <f t="shared" si="25"/>
        <v>#NUM!</v>
      </c>
      <c r="D78" s="10" t="e">
        <f>+YEAR(C78)</f>
        <v>#NUM!</v>
      </c>
      <c r="E78" s="10" t="e">
        <f>+MONTH(C78)</f>
        <v>#NUM!</v>
      </c>
      <c r="F78" s="10" t="e">
        <f>+_xlfn.CONCAT(D78,E78)</f>
        <v>#NUM!</v>
      </c>
      <c r="G78" s="10" t="e">
        <f>+(A78*'IMAE regresion (2)'!$B$18)+'IMAE regresion (2)'!$B$17</f>
        <v>#NUM!</v>
      </c>
      <c r="I78" s="10" t="e">
        <f t="shared" si="13"/>
        <v>#NUM!</v>
      </c>
      <c r="J78" s="10" t="e">
        <f>+G78+I78</f>
        <v>#NUM!</v>
      </c>
      <c r="K78" s="13" t="e">
        <f>+B78-J78</f>
        <v>#NUM!</v>
      </c>
      <c r="L78" s="10" t="e">
        <f>+ABS(K78-K77)</f>
        <v>#NUM!</v>
      </c>
      <c r="M78" s="21" t="e">
        <f t="shared" si="15"/>
        <v>#NUM!</v>
      </c>
      <c r="N78" s="21" t="e">
        <f t="shared" si="15"/>
        <v>#NUM!</v>
      </c>
      <c r="O78" s="21" t="e">
        <f t="shared" si="15"/>
        <v>#NUM!</v>
      </c>
      <c r="P78" s="21" t="e">
        <f t="shared" si="15"/>
        <v>#NUM!</v>
      </c>
      <c r="Q78" s="21" t="e">
        <f t="shared" si="15"/>
        <v>#NUM!</v>
      </c>
      <c r="R78" s="21" t="e">
        <f t="shared" si="15"/>
        <v>#NUM!</v>
      </c>
      <c r="S78" s="13" t="e">
        <f t="shared" si="21"/>
        <v>#NUM!</v>
      </c>
      <c r="T78" s="21" t="e">
        <f t="shared" si="22"/>
        <v>#NUM!</v>
      </c>
      <c r="U78" s="10" t="e">
        <f t="shared" si="23"/>
        <v>#NUM!</v>
      </c>
      <c r="V78" s="10" t="e">
        <f>+IF(C78=MAX(IMAE!G:G),'IMAE shewhart (2)'!B78,NA())</f>
        <v>#NUM!</v>
      </c>
      <c r="W78" s="22"/>
      <c r="X78" s="23"/>
      <c r="Z78" s="24"/>
    </row>
    <row r="79" spans="1:26" x14ac:dyDescent="0.35">
      <c r="A79" s="10">
        <f t="shared" si="24"/>
        <v>76</v>
      </c>
      <c r="B79" s="10" t="e">
        <f>+'IMAE para s (2)'!E77</f>
        <v>#NUM!</v>
      </c>
      <c r="C79" s="12" t="e">
        <f t="shared" si="25"/>
        <v>#NUM!</v>
      </c>
      <c r="D79" s="10" t="e">
        <f t="shared" ref="D79:D84" si="27">+YEAR(C79)</f>
        <v>#NUM!</v>
      </c>
      <c r="E79" s="10" t="e">
        <f t="shared" ref="E79:E84" si="28">+MONTH(C79)</f>
        <v>#NUM!</v>
      </c>
      <c r="F79" s="10" t="e">
        <f t="shared" ref="F79:F84" si="29">+_xlfn.CONCAT(D79,E79)</f>
        <v>#NUM!</v>
      </c>
      <c r="G79" s="10" t="e">
        <f>+(A79*'IMAE regresion (2)'!$B$18)+'IMAE regresion (2)'!$B$17</f>
        <v>#NUM!</v>
      </c>
      <c r="I79" s="10" t="e">
        <f t="shared" si="13"/>
        <v>#NUM!</v>
      </c>
      <c r="J79" s="10" t="e">
        <f t="shared" ref="J79:J84" si="30">+G79+I79</f>
        <v>#NUM!</v>
      </c>
      <c r="K79" s="13" t="e">
        <f t="shared" ref="K79:K84" si="31">+B79-J79</f>
        <v>#NUM!</v>
      </c>
      <c r="L79" s="10" t="e">
        <f t="shared" ref="L79:L84" si="32">+ABS(K79-K78)</f>
        <v>#NUM!</v>
      </c>
      <c r="M79" s="21" t="e">
        <f t="shared" si="15"/>
        <v>#NUM!</v>
      </c>
      <c r="N79" s="21" t="e">
        <f t="shared" si="15"/>
        <v>#NUM!</v>
      </c>
      <c r="O79" s="21" t="e">
        <f t="shared" si="15"/>
        <v>#NUM!</v>
      </c>
      <c r="P79" s="21" t="e">
        <f t="shared" si="15"/>
        <v>#NUM!</v>
      </c>
      <c r="Q79" s="21" t="e">
        <f t="shared" si="15"/>
        <v>#NUM!</v>
      </c>
      <c r="R79" s="21" t="e">
        <f t="shared" si="15"/>
        <v>#NUM!</v>
      </c>
      <c r="S79" s="13" t="e">
        <f t="shared" si="21"/>
        <v>#NUM!</v>
      </c>
      <c r="T79" s="21" t="e">
        <f t="shared" si="22"/>
        <v>#NUM!</v>
      </c>
      <c r="U79" s="10" t="e">
        <f t="shared" si="23"/>
        <v>#NUM!</v>
      </c>
      <c r="V79" s="10" t="e">
        <f>+IF(C79=MAX(IMAE!G:G),'IMAE shewhart (2)'!B79,NA())</f>
        <v>#NUM!</v>
      </c>
      <c r="W79" s="25"/>
      <c r="X79" s="25"/>
      <c r="Y79" s="25"/>
      <c r="Z79" s="25"/>
    </row>
    <row r="80" spans="1:26" x14ac:dyDescent="0.35">
      <c r="A80" s="10">
        <f t="shared" si="24"/>
        <v>77</v>
      </c>
      <c r="B80" s="10" t="e">
        <f>+'IMAE para s (2)'!E78</f>
        <v>#NUM!</v>
      </c>
      <c r="C80" s="12" t="e">
        <f t="shared" si="25"/>
        <v>#NUM!</v>
      </c>
      <c r="D80" s="10" t="e">
        <f t="shared" si="27"/>
        <v>#NUM!</v>
      </c>
      <c r="E80" s="10" t="e">
        <f t="shared" si="28"/>
        <v>#NUM!</v>
      </c>
      <c r="F80" s="10" t="e">
        <f t="shared" si="29"/>
        <v>#NUM!</v>
      </c>
      <c r="G80" s="10" t="e">
        <f>+(A80*'IMAE regresion (2)'!$B$18)+'IMAE regresion (2)'!$B$17</f>
        <v>#NUM!</v>
      </c>
      <c r="I80" s="10" t="e">
        <f t="shared" si="13"/>
        <v>#NUM!</v>
      </c>
      <c r="J80" s="10" t="e">
        <f t="shared" si="30"/>
        <v>#NUM!</v>
      </c>
      <c r="K80" s="13" t="e">
        <f t="shared" si="31"/>
        <v>#NUM!</v>
      </c>
      <c r="L80" s="10" t="e">
        <f t="shared" si="32"/>
        <v>#NUM!</v>
      </c>
      <c r="M80" s="21" t="e">
        <f t="shared" ref="M80:R84" si="33">($J80)+(M$1*$M$2)</f>
        <v>#NUM!</v>
      </c>
      <c r="N80" s="21" t="e">
        <f t="shared" si="33"/>
        <v>#NUM!</v>
      </c>
      <c r="O80" s="21" t="e">
        <f t="shared" si="33"/>
        <v>#NUM!</v>
      </c>
      <c r="P80" s="21" t="e">
        <f t="shared" si="33"/>
        <v>#NUM!</v>
      </c>
      <c r="Q80" s="21" t="e">
        <f t="shared" si="33"/>
        <v>#NUM!</v>
      </c>
      <c r="R80" s="21" t="e">
        <f t="shared" si="33"/>
        <v>#NUM!</v>
      </c>
      <c r="S80" s="13" t="e">
        <f t="shared" si="21"/>
        <v>#NUM!</v>
      </c>
      <c r="T80" s="21" t="e">
        <f t="shared" si="22"/>
        <v>#NUM!</v>
      </c>
      <c r="U80" s="10" t="e">
        <f t="shared" si="23"/>
        <v>#NUM!</v>
      </c>
      <c r="V80" s="10" t="e">
        <f>+IF(C80=MAX(IMAE!G:G),'IMAE shewhart (2)'!B80,NA())</f>
        <v>#NUM!</v>
      </c>
      <c r="W80" s="25"/>
      <c r="X80" s="25"/>
      <c r="Y80" s="25"/>
      <c r="Z80" s="25"/>
    </row>
    <row r="81" spans="1:26" x14ac:dyDescent="0.35">
      <c r="A81" s="10">
        <f t="shared" si="24"/>
        <v>78</v>
      </c>
      <c r="B81" s="10" t="e">
        <f>+'IMAE para s (2)'!E79</f>
        <v>#NUM!</v>
      </c>
      <c r="C81" s="12" t="e">
        <f t="shared" si="25"/>
        <v>#NUM!</v>
      </c>
      <c r="D81" s="10" t="e">
        <f t="shared" si="27"/>
        <v>#NUM!</v>
      </c>
      <c r="E81" s="10" t="e">
        <f t="shared" si="28"/>
        <v>#NUM!</v>
      </c>
      <c r="F81" s="10" t="e">
        <f t="shared" si="29"/>
        <v>#NUM!</v>
      </c>
      <c r="G81" s="10" t="e">
        <f>+(A81*'IMAE regresion (2)'!$B$18)+'IMAE regresion (2)'!$B$17</f>
        <v>#NUM!</v>
      </c>
      <c r="I81" s="10" t="e">
        <f t="shared" ref="I81:I84" si="34">+I69</f>
        <v>#NUM!</v>
      </c>
      <c r="J81" s="10" t="e">
        <f t="shared" si="30"/>
        <v>#NUM!</v>
      </c>
      <c r="K81" s="13" t="e">
        <f t="shared" si="31"/>
        <v>#NUM!</v>
      </c>
      <c r="L81" s="10" t="e">
        <f t="shared" si="32"/>
        <v>#NUM!</v>
      </c>
      <c r="M81" s="21" t="e">
        <f t="shared" si="33"/>
        <v>#NUM!</v>
      </c>
      <c r="N81" s="21" t="e">
        <f t="shared" si="33"/>
        <v>#NUM!</v>
      </c>
      <c r="O81" s="21" t="e">
        <f t="shared" si="33"/>
        <v>#NUM!</v>
      </c>
      <c r="P81" s="21" t="e">
        <f t="shared" si="33"/>
        <v>#NUM!</v>
      </c>
      <c r="Q81" s="21" t="e">
        <f t="shared" si="33"/>
        <v>#NUM!</v>
      </c>
      <c r="R81" s="21" t="e">
        <f t="shared" si="33"/>
        <v>#NUM!</v>
      </c>
      <c r="S81" s="13" t="e">
        <f t="shared" si="21"/>
        <v>#NUM!</v>
      </c>
      <c r="T81" s="21" t="e">
        <f t="shared" si="22"/>
        <v>#NUM!</v>
      </c>
      <c r="U81" s="10" t="e">
        <f t="shared" si="23"/>
        <v>#NUM!</v>
      </c>
      <c r="V81" s="10" t="e">
        <f>+IF(C81=MAX(IMAE!G:G),'IMAE shewhart (2)'!B81,NA())</f>
        <v>#NUM!</v>
      </c>
      <c r="W81" s="25"/>
      <c r="X81" s="25"/>
      <c r="Y81" s="25"/>
      <c r="Z81" s="25"/>
    </row>
    <row r="82" spans="1:26" x14ac:dyDescent="0.35">
      <c r="A82" s="10">
        <f t="shared" si="24"/>
        <v>79</v>
      </c>
      <c r="B82" s="10" t="e">
        <f>+'IMAE para s (2)'!E80</f>
        <v>#NUM!</v>
      </c>
      <c r="C82" s="12" t="e">
        <f t="shared" si="25"/>
        <v>#NUM!</v>
      </c>
      <c r="D82" s="10" t="e">
        <f t="shared" si="27"/>
        <v>#NUM!</v>
      </c>
      <c r="E82" s="10" t="e">
        <f t="shared" si="28"/>
        <v>#NUM!</v>
      </c>
      <c r="F82" s="10" t="e">
        <f t="shared" si="29"/>
        <v>#NUM!</v>
      </c>
      <c r="G82" s="10" t="e">
        <f>+(A82*'IMAE regresion (2)'!$B$18)+'IMAE regresion (2)'!$B$17</f>
        <v>#NUM!</v>
      </c>
      <c r="I82" s="10" t="e">
        <f t="shared" si="34"/>
        <v>#NUM!</v>
      </c>
      <c r="J82" s="10" t="e">
        <f t="shared" si="30"/>
        <v>#NUM!</v>
      </c>
      <c r="K82" s="13" t="e">
        <f t="shared" si="31"/>
        <v>#NUM!</v>
      </c>
      <c r="L82" s="10" t="e">
        <f t="shared" si="32"/>
        <v>#NUM!</v>
      </c>
      <c r="M82" s="21" t="e">
        <f t="shared" si="33"/>
        <v>#NUM!</v>
      </c>
      <c r="N82" s="21" t="e">
        <f t="shared" si="33"/>
        <v>#NUM!</v>
      </c>
      <c r="O82" s="21" t="e">
        <f t="shared" si="33"/>
        <v>#NUM!</v>
      </c>
      <c r="P82" s="21" t="e">
        <f t="shared" si="33"/>
        <v>#NUM!</v>
      </c>
      <c r="Q82" s="21" t="e">
        <f t="shared" si="33"/>
        <v>#NUM!</v>
      </c>
      <c r="R82" s="21" t="e">
        <f t="shared" si="33"/>
        <v>#NUM!</v>
      </c>
      <c r="S82" s="13" t="e">
        <f t="shared" si="21"/>
        <v>#NUM!</v>
      </c>
      <c r="T82" s="21" t="e">
        <f t="shared" si="22"/>
        <v>#NUM!</v>
      </c>
      <c r="U82" s="10" t="e">
        <f t="shared" si="23"/>
        <v>#NUM!</v>
      </c>
      <c r="V82" s="10" t="e">
        <f>+IF(C82=MAX(IMAE!G:G),'IMAE shewhart (2)'!B82,NA())</f>
        <v>#NUM!</v>
      </c>
      <c r="W82" s="25"/>
      <c r="X82" s="25"/>
      <c r="Y82" s="25"/>
      <c r="Z82" s="25"/>
    </row>
    <row r="83" spans="1:26" x14ac:dyDescent="0.35">
      <c r="A83" s="10">
        <f t="shared" si="24"/>
        <v>80</v>
      </c>
      <c r="B83" s="10" t="e">
        <f>+'IMAE para s (2)'!E81</f>
        <v>#NUM!</v>
      </c>
      <c r="C83" s="12" t="e">
        <f t="shared" si="25"/>
        <v>#NUM!</v>
      </c>
      <c r="D83" s="10" t="e">
        <f t="shared" si="27"/>
        <v>#NUM!</v>
      </c>
      <c r="E83" s="10" t="e">
        <f t="shared" si="28"/>
        <v>#NUM!</v>
      </c>
      <c r="F83" s="10" t="e">
        <f t="shared" si="29"/>
        <v>#NUM!</v>
      </c>
      <c r="G83" s="10" t="e">
        <f>+(A83*'IMAE regresion (2)'!$B$18)+'IMAE regresion (2)'!$B$17</f>
        <v>#NUM!</v>
      </c>
      <c r="I83" s="10" t="e">
        <f t="shared" si="34"/>
        <v>#NUM!</v>
      </c>
      <c r="J83" s="10" t="e">
        <f t="shared" si="30"/>
        <v>#NUM!</v>
      </c>
      <c r="K83" s="13" t="e">
        <f t="shared" si="31"/>
        <v>#NUM!</v>
      </c>
      <c r="L83" s="10" t="e">
        <f t="shared" si="32"/>
        <v>#NUM!</v>
      </c>
      <c r="M83" s="21" t="e">
        <f t="shared" si="33"/>
        <v>#NUM!</v>
      </c>
      <c r="N83" s="21" t="e">
        <f t="shared" si="33"/>
        <v>#NUM!</v>
      </c>
      <c r="O83" s="21" t="e">
        <f t="shared" si="33"/>
        <v>#NUM!</v>
      </c>
      <c r="P83" s="21" t="e">
        <f t="shared" si="33"/>
        <v>#NUM!</v>
      </c>
      <c r="Q83" s="21" t="e">
        <f t="shared" si="33"/>
        <v>#NUM!</v>
      </c>
      <c r="R83" s="21" t="e">
        <f t="shared" si="33"/>
        <v>#NUM!</v>
      </c>
      <c r="S83" s="13" t="e">
        <f t="shared" si="21"/>
        <v>#NUM!</v>
      </c>
      <c r="T83" s="21" t="e">
        <f t="shared" si="22"/>
        <v>#NUM!</v>
      </c>
      <c r="U83" s="10" t="e">
        <f t="shared" si="23"/>
        <v>#NUM!</v>
      </c>
      <c r="V83" s="10" t="e">
        <f>+IF(C83=MAX(IMAE!G:G),'IMAE shewhart (2)'!B83,NA())</f>
        <v>#NUM!</v>
      </c>
      <c r="W83" s="25"/>
      <c r="X83" s="25"/>
      <c r="Y83" s="25"/>
      <c r="Z83" s="25"/>
    </row>
    <row r="84" spans="1:26" x14ac:dyDescent="0.35">
      <c r="A84" s="10">
        <f t="shared" si="24"/>
        <v>81</v>
      </c>
      <c r="B84" s="10" t="e">
        <f>+'IMAE para s (2)'!E82</f>
        <v>#NUM!</v>
      </c>
      <c r="C84" s="12" t="e">
        <f t="shared" si="25"/>
        <v>#NUM!</v>
      </c>
      <c r="D84" s="10" t="e">
        <f t="shared" si="27"/>
        <v>#NUM!</v>
      </c>
      <c r="E84" s="10" t="e">
        <f t="shared" si="28"/>
        <v>#NUM!</v>
      </c>
      <c r="F84" s="10" t="e">
        <f t="shared" si="29"/>
        <v>#NUM!</v>
      </c>
      <c r="G84" s="10" t="e">
        <f>+(A84*'IMAE regresion (2)'!$B$18)+'IMAE regresion (2)'!$B$17</f>
        <v>#NUM!</v>
      </c>
      <c r="I84" s="10" t="e">
        <f t="shared" si="34"/>
        <v>#NUM!</v>
      </c>
      <c r="J84" s="10" t="e">
        <f t="shared" si="30"/>
        <v>#NUM!</v>
      </c>
      <c r="K84" s="13" t="e">
        <f t="shared" si="31"/>
        <v>#NUM!</v>
      </c>
      <c r="L84" s="10" t="e">
        <f t="shared" si="32"/>
        <v>#NUM!</v>
      </c>
      <c r="M84" s="21" t="e">
        <f t="shared" si="33"/>
        <v>#NUM!</v>
      </c>
      <c r="N84" s="21" t="e">
        <f t="shared" si="33"/>
        <v>#NUM!</v>
      </c>
      <c r="O84" s="21" t="e">
        <f t="shared" si="33"/>
        <v>#NUM!</v>
      </c>
      <c r="P84" s="21" t="e">
        <f t="shared" si="33"/>
        <v>#NUM!</v>
      </c>
      <c r="Q84" s="21" t="e">
        <f t="shared" si="33"/>
        <v>#NUM!</v>
      </c>
      <c r="R84" s="21" t="e">
        <f t="shared" si="33"/>
        <v>#NUM!</v>
      </c>
      <c r="S84" s="13" t="e">
        <f t="shared" si="21"/>
        <v>#NUM!</v>
      </c>
      <c r="T84" s="21" t="e">
        <f t="shared" si="22"/>
        <v>#N/A</v>
      </c>
      <c r="U84" s="10" t="e">
        <f t="shared" si="23"/>
        <v>#NUM!</v>
      </c>
      <c r="V84" s="10" t="e">
        <f>+IF(C84=MAX(IMAE!G:G),'IMAE shewhart (2)'!B84,NA())</f>
        <v>#NUM!</v>
      </c>
      <c r="W84" s="25"/>
      <c r="X84" s="25"/>
      <c r="Y84" s="25"/>
      <c r="Z84" s="25"/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2F9FC6-4320-4711-975E-E1DF6F9268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$ Activa</vt:lpstr>
      <vt:lpstr>$ Pasiva</vt:lpstr>
      <vt:lpstr>Q Activa</vt:lpstr>
      <vt:lpstr>Q Pasiva</vt:lpstr>
      <vt:lpstr>Q</vt:lpstr>
      <vt:lpstr>$</vt:lpstr>
      <vt:lpstr>Inflación source</vt:lpstr>
      <vt:lpstr>Inflación</vt:lpstr>
      <vt:lpstr>Inflación anual</vt:lpstr>
      <vt:lpstr>Medio circulante source</vt:lpstr>
      <vt:lpstr>Circulante datos</vt:lpstr>
      <vt:lpstr>Circulante gráfica</vt:lpstr>
      <vt:lpstr>Emision source</vt:lpstr>
      <vt:lpstr>Emision datos</vt:lpstr>
      <vt:lpstr>Emision gráfica</vt:lpstr>
      <vt:lpstr>IMAE</vt:lpstr>
      <vt:lpstr>Remesas</vt:lpstr>
      <vt:lpstr>TC</vt:lpstr>
      <vt:lpstr>IMAE sectores</vt:lpstr>
      <vt:lpstr>IMAE para s</vt:lpstr>
      <vt:lpstr>IMAE regresion</vt:lpstr>
      <vt:lpstr>IMAE shewhart</vt:lpstr>
      <vt:lpstr>IMAE para s (2)</vt:lpstr>
      <vt:lpstr>IMAE regresion (2)</vt:lpstr>
      <vt:lpstr>IMAE shewhart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AMAYA</dc:creator>
  <cp:lastModifiedBy>Marcos Salvador Amaya</cp:lastModifiedBy>
  <dcterms:created xsi:type="dcterms:W3CDTF">2021-04-05T17:46:41Z</dcterms:created>
  <dcterms:modified xsi:type="dcterms:W3CDTF">2024-12-11T23:17:30Z</dcterms:modified>
</cp:coreProperties>
</file>